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30825" yWindow="-4905" windowWidth="30930" windowHeight="16770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 iterate="1" iterateCount="10" iterateDelta="0.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1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124" i="15" l="1"/>
  <c r="H131" i="15" s="1"/>
  <c r="H133" i="15" s="1"/>
  <c r="H134" i="15" s="1"/>
  <c r="H49" i="20"/>
  <c r="N56" i="20" l="1"/>
  <c r="N55" i="20"/>
  <c r="H137" i="15"/>
  <c r="H139" i="15"/>
  <c r="H83" i="21" s="1"/>
  <c r="H138" i="15"/>
  <c r="H82" i="21" s="1"/>
  <c r="H141" i="15"/>
  <c r="H85" i="21" s="1"/>
  <c r="H140" i="15"/>
  <c r="H84" i="21" s="1"/>
  <c r="M99" i="21" l="1"/>
  <c r="M150" i="21" s="1"/>
  <c r="M30" i="38" s="1"/>
  <c r="J99" i="21"/>
  <c r="J150" i="21" s="1"/>
  <c r="J30" i="38" s="1"/>
  <c r="P99" i="21"/>
  <c r="P150" i="21" s="1"/>
  <c r="P30" i="38" s="1"/>
  <c r="S99" i="21"/>
  <c r="S150" i="21" s="1"/>
  <c r="S30" i="38" s="1"/>
  <c r="AO99" i="21"/>
  <c r="AO150" i="21" s="1"/>
  <c r="AO30" i="38" s="1"/>
  <c r="AC99" i="21"/>
  <c r="AC150" i="21" s="1"/>
  <c r="AC30" i="38" s="1"/>
  <c r="K99" i="21"/>
  <c r="K150" i="21" s="1"/>
  <c r="K30" i="38" s="1"/>
  <c r="AB99" i="21"/>
  <c r="AB150" i="21" s="1"/>
  <c r="AB30" i="38" s="1"/>
  <c r="T99" i="21"/>
  <c r="T150" i="21" s="1"/>
  <c r="T30" i="38" s="1"/>
  <c r="AI99" i="21"/>
  <c r="AI150" i="21" s="1"/>
  <c r="AI30" i="38" s="1"/>
  <c r="Y99" i="21"/>
  <c r="Y150" i="21" s="1"/>
  <c r="Y30" i="38" s="1"/>
  <c r="L99" i="21"/>
  <c r="L150" i="21" s="1"/>
  <c r="L30" i="38" s="1"/>
  <c r="AN99" i="21"/>
  <c r="AN150" i="21" s="1"/>
  <c r="AN30" i="38" s="1"/>
  <c r="AF99" i="21"/>
  <c r="AF150" i="21" s="1"/>
  <c r="AF30" i="38" s="1"/>
  <c r="AH99" i="21"/>
  <c r="AH150" i="21" s="1"/>
  <c r="AH30" i="38" s="1"/>
  <c r="AL99" i="21"/>
  <c r="AL150" i="21" s="1"/>
  <c r="AL30" i="38" s="1"/>
  <c r="R99" i="21"/>
  <c r="R150" i="21" s="1"/>
  <c r="R30" i="38" s="1"/>
  <c r="AG99" i="21"/>
  <c r="AG150" i="21" s="1"/>
  <c r="AG30" i="38" s="1"/>
  <c r="V99" i="21"/>
  <c r="V150" i="21" s="1"/>
  <c r="V30" i="38" s="1"/>
  <c r="W99" i="21"/>
  <c r="W150" i="21" s="1"/>
  <c r="W30" i="38" s="1"/>
  <c r="AA99" i="21"/>
  <c r="AA150" i="21" s="1"/>
  <c r="AA30" i="38" s="1"/>
  <c r="Q99" i="21"/>
  <c r="Q150" i="21" s="1"/>
  <c r="Q30" i="38" s="1"/>
  <c r="AR99" i="21"/>
  <c r="AR150" i="21" s="1"/>
  <c r="AR30" i="38" s="1"/>
  <c r="AP99" i="21"/>
  <c r="AP150" i="21" s="1"/>
  <c r="AP30" i="38" s="1"/>
  <c r="X99" i="21"/>
  <c r="X150" i="21" s="1"/>
  <c r="X30" i="38" s="1"/>
  <c r="O99" i="21"/>
  <c r="O150" i="21" s="1"/>
  <c r="O30" i="38" s="1"/>
  <c r="U99" i="21"/>
  <c r="U150" i="21" s="1"/>
  <c r="U30" i="38" s="1"/>
  <c r="AQ99" i="21"/>
  <c r="AQ150" i="21" s="1"/>
  <c r="AQ30" i="38" s="1"/>
  <c r="AD99" i="21"/>
  <c r="AD150" i="21" s="1"/>
  <c r="AD30" i="38" s="1"/>
  <c r="N99" i="21"/>
  <c r="N150" i="21" s="1"/>
  <c r="N30" i="38" s="1"/>
  <c r="Z99" i="21"/>
  <c r="Z150" i="21" s="1"/>
  <c r="Z30" i="38" s="1"/>
  <c r="AE99" i="21"/>
  <c r="AE150" i="21" s="1"/>
  <c r="AE30" i="38" s="1"/>
  <c r="AJ99" i="21"/>
  <c r="AJ150" i="21" s="1"/>
  <c r="AJ30" i="38" s="1"/>
  <c r="AM99" i="21"/>
  <c r="AM150" i="21" s="1"/>
  <c r="AM30" i="38" s="1"/>
  <c r="AK99" i="21"/>
  <c r="AK150" i="21" s="1"/>
  <c r="AK30" i="38" s="1"/>
  <c r="H81" i="21"/>
  <c r="H143" i="15"/>
  <c r="H147" i="15" s="1"/>
  <c r="X100" i="21"/>
  <c r="X151" i="21" s="1"/>
  <c r="M100" i="21"/>
  <c r="M151" i="21" s="1"/>
  <c r="Y100" i="21"/>
  <c r="Y151" i="21" s="1"/>
  <c r="AI100" i="21"/>
  <c r="AI151" i="21" s="1"/>
  <c r="J100" i="21"/>
  <c r="J151" i="21" s="1"/>
  <c r="V100" i="21"/>
  <c r="V151" i="21" s="1"/>
  <c r="AC100" i="21"/>
  <c r="AC151" i="21" s="1"/>
  <c r="W100" i="21"/>
  <c r="W151" i="21" s="1"/>
  <c r="L100" i="21"/>
  <c r="L151" i="21" s="1"/>
  <c r="AB100" i="21"/>
  <c r="AB151" i="21" s="1"/>
  <c r="O100" i="21"/>
  <c r="O151" i="21" s="1"/>
  <c r="AE100" i="21"/>
  <c r="AE151" i="21" s="1"/>
  <c r="N100" i="21"/>
  <c r="N151" i="21" s="1"/>
  <c r="AN100" i="21"/>
  <c r="AN151" i="21" s="1"/>
  <c r="AM100" i="21"/>
  <c r="AM151" i="21" s="1"/>
  <c r="AJ100" i="21"/>
  <c r="AJ151" i="21" s="1"/>
  <c r="AA100" i="21"/>
  <c r="AA151" i="21" s="1"/>
  <c r="T100" i="21"/>
  <c r="T151" i="21" s="1"/>
  <c r="AR100" i="21"/>
  <c r="AR151" i="21" s="1"/>
  <c r="AP100" i="21"/>
  <c r="AP151" i="21" s="1"/>
  <c r="AQ100" i="21"/>
  <c r="AQ151" i="21" s="1"/>
  <c r="U100" i="21"/>
  <c r="U151" i="21" s="1"/>
  <c r="K100" i="21"/>
  <c r="K151" i="21" s="1"/>
  <c r="S100" i="21"/>
  <c r="S151" i="21" s="1"/>
  <c r="AG100" i="21"/>
  <c r="AG151" i="21" s="1"/>
  <c r="P100" i="21"/>
  <c r="P151" i="21" s="1"/>
  <c r="AL100" i="21"/>
  <c r="AL151" i="21" s="1"/>
  <c r="R100" i="21"/>
  <c r="R151" i="21" s="1"/>
  <c r="AD100" i="21"/>
  <c r="AD151" i="21" s="1"/>
  <c r="AH100" i="21"/>
  <c r="AH151" i="21" s="1"/>
  <c r="AF100" i="21"/>
  <c r="AF151" i="21" s="1"/>
  <c r="Q100" i="21"/>
  <c r="Q151" i="21" s="1"/>
  <c r="Z100" i="21"/>
  <c r="Z151" i="21" s="1"/>
  <c r="AK100" i="21"/>
  <c r="AK151" i="21" s="1"/>
  <c r="AO100" i="21"/>
  <c r="AO151" i="21" s="1"/>
  <c r="R101" i="21"/>
  <c r="R152" i="21" s="1"/>
  <c r="R32" i="38" s="1"/>
  <c r="AL101" i="21"/>
  <c r="AL152" i="21" s="1"/>
  <c r="AL32" i="38" s="1"/>
  <c r="AG101" i="21"/>
  <c r="AG152" i="21" s="1"/>
  <c r="AG32" i="38" s="1"/>
  <c r="W101" i="21"/>
  <c r="W152" i="21" s="1"/>
  <c r="W32" i="38" s="1"/>
  <c r="Y101" i="21"/>
  <c r="Y152" i="21" s="1"/>
  <c r="Y32" i="38" s="1"/>
  <c r="AC101" i="21"/>
  <c r="AC152" i="21" s="1"/>
  <c r="AC32" i="38" s="1"/>
  <c r="AE101" i="21"/>
  <c r="AE152" i="21" s="1"/>
  <c r="AE32" i="38" s="1"/>
  <c r="L101" i="21"/>
  <c r="L152" i="21" s="1"/>
  <c r="L32" i="38" s="1"/>
  <c r="AI101" i="21"/>
  <c r="AI152" i="21" s="1"/>
  <c r="AI32" i="38" s="1"/>
  <c r="AD101" i="21"/>
  <c r="AD152" i="21" s="1"/>
  <c r="AD32" i="38" s="1"/>
  <c r="S101" i="21"/>
  <c r="S152" i="21" s="1"/>
  <c r="S32" i="38" s="1"/>
  <c r="P101" i="21"/>
  <c r="P152" i="21" s="1"/>
  <c r="P32" i="38" s="1"/>
  <c r="V101" i="21"/>
  <c r="V152" i="21" s="1"/>
  <c r="V32" i="38" s="1"/>
  <c r="AA101" i="21"/>
  <c r="AA152" i="21" s="1"/>
  <c r="AA32" i="38" s="1"/>
  <c r="N101" i="21"/>
  <c r="N152" i="21" s="1"/>
  <c r="N32" i="38" s="1"/>
  <c r="K101" i="21"/>
  <c r="K152" i="21" s="1"/>
  <c r="K32" i="38" s="1"/>
  <c r="AB101" i="21"/>
  <c r="AB152" i="21" s="1"/>
  <c r="AB32" i="38" s="1"/>
  <c r="U101" i="21"/>
  <c r="U152" i="21" s="1"/>
  <c r="U32" i="38" s="1"/>
  <c r="AJ101" i="21"/>
  <c r="AJ152" i="21" s="1"/>
  <c r="AJ32" i="38" s="1"/>
  <c r="AN101" i="21"/>
  <c r="AN152" i="21" s="1"/>
  <c r="AN32" i="38" s="1"/>
  <c r="AR101" i="21"/>
  <c r="AR152" i="21" s="1"/>
  <c r="AR32" i="38" s="1"/>
  <c r="O101" i="21"/>
  <c r="O152" i="21" s="1"/>
  <c r="O32" i="38" s="1"/>
  <c r="AQ101" i="21"/>
  <c r="AQ152" i="21" s="1"/>
  <c r="AQ32" i="38" s="1"/>
  <c r="AM101" i="21"/>
  <c r="AM152" i="21" s="1"/>
  <c r="AM32" i="38" s="1"/>
  <c r="AO101" i="21"/>
  <c r="AO152" i="21" s="1"/>
  <c r="AO32" i="38" s="1"/>
  <c r="Q101" i="21"/>
  <c r="Q152" i="21" s="1"/>
  <c r="Q32" i="38" s="1"/>
  <c r="Z101" i="21"/>
  <c r="Z152" i="21" s="1"/>
  <c r="Z32" i="38" s="1"/>
  <c r="AF101" i="21"/>
  <c r="AF152" i="21" s="1"/>
  <c r="AF32" i="38" s="1"/>
  <c r="T101" i="21"/>
  <c r="T152" i="21" s="1"/>
  <c r="T32" i="38" s="1"/>
  <c r="AK101" i="21"/>
  <c r="AK152" i="21" s="1"/>
  <c r="AK32" i="38" s="1"/>
  <c r="M101" i="21"/>
  <c r="M152" i="21" s="1"/>
  <c r="M32" i="38" s="1"/>
  <c r="AP101" i="21"/>
  <c r="AP152" i="21" s="1"/>
  <c r="AP32" i="38" s="1"/>
  <c r="AH101" i="21"/>
  <c r="AH152" i="21" s="1"/>
  <c r="AH32" i="38" s="1"/>
  <c r="X101" i="21"/>
  <c r="X152" i="21" s="1"/>
  <c r="X32" i="38" s="1"/>
  <c r="J101" i="21"/>
  <c r="J152" i="21" s="1"/>
  <c r="J32" i="38" s="1"/>
  <c r="L98" i="21"/>
  <c r="L149" i="21" s="1"/>
  <c r="AG98" i="21"/>
  <c r="AG149" i="21" s="1"/>
  <c r="U98" i="21"/>
  <c r="U149" i="21" s="1"/>
  <c r="AN98" i="21"/>
  <c r="AN149" i="21" s="1"/>
  <c r="K98" i="21"/>
  <c r="K149" i="21" s="1"/>
  <c r="O98" i="21"/>
  <c r="O149" i="21" s="1"/>
  <c r="S98" i="21"/>
  <c r="S149" i="21" s="1"/>
  <c r="M98" i="21"/>
  <c r="M149" i="21" s="1"/>
  <c r="AR98" i="21"/>
  <c r="AR149" i="21" s="1"/>
  <c r="X98" i="21"/>
  <c r="X149" i="21" s="1"/>
  <c r="P98" i="21"/>
  <c r="P149" i="21" s="1"/>
  <c r="AM98" i="21"/>
  <c r="AM149" i="21" s="1"/>
  <c r="AD98" i="21"/>
  <c r="AD149" i="21" s="1"/>
  <c r="AJ98" i="21"/>
  <c r="AJ149" i="21" s="1"/>
  <c r="J98" i="21"/>
  <c r="J149" i="21" s="1"/>
  <c r="W98" i="21"/>
  <c r="W149" i="21" s="1"/>
  <c r="AC98" i="21"/>
  <c r="AC149" i="21" s="1"/>
  <c r="AP98" i="21"/>
  <c r="AP149" i="21" s="1"/>
  <c r="Q98" i="21"/>
  <c r="Q149" i="21" s="1"/>
  <c r="AK98" i="21"/>
  <c r="AK149" i="21" s="1"/>
  <c r="AL98" i="21"/>
  <c r="AL149" i="21" s="1"/>
  <c r="AA98" i="21"/>
  <c r="AA149" i="21" s="1"/>
  <c r="Z98" i="21"/>
  <c r="Z149" i="21" s="1"/>
  <c r="AQ98" i="21"/>
  <c r="AQ149" i="21" s="1"/>
  <c r="R98" i="21"/>
  <c r="R149" i="21" s="1"/>
  <c r="N98" i="21"/>
  <c r="N149" i="21" s="1"/>
  <c r="AO98" i="21"/>
  <c r="AO149" i="21" s="1"/>
  <c r="AE98" i="21"/>
  <c r="AE149" i="21" s="1"/>
  <c r="AB98" i="21"/>
  <c r="AB149" i="21" s="1"/>
  <c r="T98" i="21"/>
  <c r="T149" i="21" s="1"/>
  <c r="AF98" i="21"/>
  <c r="AF149" i="21" s="1"/>
  <c r="AI98" i="21"/>
  <c r="AI149" i="21" s="1"/>
  <c r="Y98" i="21"/>
  <c r="Y149" i="21" s="1"/>
  <c r="V98" i="21"/>
  <c r="V149" i="21" s="1"/>
  <c r="AH98" i="21"/>
  <c r="AH149" i="21" s="1"/>
  <c r="N58" i="20"/>
  <c r="H59" i="20" s="1"/>
  <c r="H60" i="20" s="1"/>
  <c r="S29" i="38" l="1"/>
  <c r="S24" i="39"/>
  <c r="S30" i="39" s="1"/>
  <c r="M62" i="20"/>
  <c r="M45" i="22" s="1"/>
  <c r="N62" i="20"/>
  <c r="N45" i="22" s="1"/>
  <c r="L62" i="20"/>
  <c r="L45" i="22" s="1"/>
  <c r="J62" i="20"/>
  <c r="K62" i="20"/>
  <c r="K45" i="22" s="1"/>
  <c r="T24" i="39"/>
  <c r="T30" i="39" s="1"/>
  <c r="T29" i="38"/>
  <c r="AQ24" i="39"/>
  <c r="AQ30" i="39" s="1"/>
  <c r="AQ29" i="38"/>
  <c r="AP29" i="38"/>
  <c r="AP24" i="39"/>
  <c r="AP30" i="39" s="1"/>
  <c r="AM24" i="39"/>
  <c r="AM30" i="39" s="1"/>
  <c r="AM29" i="38"/>
  <c r="O29" i="38"/>
  <c r="O24" i="39"/>
  <c r="O30" i="39" s="1"/>
  <c r="H57" i="38"/>
  <c r="AH31" i="38"/>
  <c r="AH22" i="39"/>
  <c r="AH28" i="39" s="1"/>
  <c r="S31" i="38"/>
  <c r="S22" i="39"/>
  <c r="S28" i="39" s="1"/>
  <c r="T22" i="39"/>
  <c r="T28" i="39" s="1"/>
  <c r="T31" i="38"/>
  <c r="AE22" i="39"/>
  <c r="AE28" i="39" s="1"/>
  <c r="AE31" i="38"/>
  <c r="V31" i="38"/>
  <c r="V22" i="39"/>
  <c r="V28" i="39" s="1"/>
  <c r="Q24" i="39"/>
  <c r="Q30" i="39" s="1"/>
  <c r="Q29" i="38"/>
  <c r="AH24" i="39"/>
  <c r="AH30" i="39" s="1"/>
  <c r="AH29" i="38"/>
  <c r="AB24" i="39"/>
  <c r="AB30" i="39" s="1"/>
  <c r="AB29" i="38"/>
  <c r="Z24" i="39"/>
  <c r="Z30" i="39" s="1"/>
  <c r="Z29" i="38"/>
  <c r="AC29" i="38"/>
  <c r="AC24" i="39"/>
  <c r="AC30" i="39" s="1"/>
  <c r="P29" i="38"/>
  <c r="P24" i="39"/>
  <c r="P30" i="39" s="1"/>
  <c r="K24" i="39"/>
  <c r="K30" i="39" s="1"/>
  <c r="K29" i="38"/>
  <c r="AO22" i="39"/>
  <c r="AO28" i="39" s="1"/>
  <c r="AO31" i="38"/>
  <c r="AD22" i="39"/>
  <c r="AD28" i="39" s="1"/>
  <c r="AD31" i="38"/>
  <c r="K22" i="39"/>
  <c r="K28" i="39" s="1"/>
  <c r="K31" i="38"/>
  <c r="AA22" i="39"/>
  <c r="AA28" i="39" s="1"/>
  <c r="AA31" i="38"/>
  <c r="O31" i="38"/>
  <c r="O22" i="39"/>
  <c r="O28" i="39" s="1"/>
  <c r="J22" i="39"/>
  <c r="J28" i="39" s="1"/>
  <c r="J31" i="38"/>
  <c r="H35" i="33"/>
  <c r="A4" i="15"/>
  <c r="H55" i="38"/>
  <c r="AF24" i="39"/>
  <c r="AF30" i="39" s="1"/>
  <c r="AF29" i="38"/>
  <c r="AF22" i="39"/>
  <c r="AF28" i="39" s="1"/>
  <c r="AF31" i="38"/>
  <c r="AG31" i="38"/>
  <c r="AG22" i="39"/>
  <c r="AG28" i="39" s="1"/>
  <c r="AR22" i="39"/>
  <c r="AR28" i="39" s="1"/>
  <c r="AR31" i="38"/>
  <c r="N31" i="38"/>
  <c r="N22" i="39"/>
  <c r="N28" i="39" s="1"/>
  <c r="AC31" i="38"/>
  <c r="AC22" i="39"/>
  <c r="AC28" i="39" s="1"/>
  <c r="X22" i="39"/>
  <c r="X28" i="39" s="1"/>
  <c r="X31" i="38"/>
  <c r="V29" i="38"/>
  <c r="V24" i="39"/>
  <c r="V30" i="39" s="1"/>
  <c r="AE24" i="39"/>
  <c r="AE30" i="39" s="1"/>
  <c r="AE29" i="38"/>
  <c r="AA24" i="39"/>
  <c r="AA30" i="39" s="1"/>
  <c r="AA29" i="38"/>
  <c r="W24" i="39"/>
  <c r="W30" i="39" s="1"/>
  <c r="W29" i="38"/>
  <c r="X29" i="38"/>
  <c r="X24" i="39"/>
  <c r="X30" i="39" s="1"/>
  <c r="AN24" i="39"/>
  <c r="AN30" i="39" s="1"/>
  <c r="AN29" i="38"/>
  <c r="AK31" i="38"/>
  <c r="AK22" i="39"/>
  <c r="AK28" i="39" s="1"/>
  <c r="R22" i="39"/>
  <c r="R28" i="39" s="1"/>
  <c r="R31" i="38"/>
  <c r="U22" i="39"/>
  <c r="U28" i="39" s="1"/>
  <c r="U31" i="38"/>
  <c r="AJ22" i="39"/>
  <c r="AJ28" i="39" s="1"/>
  <c r="AJ31" i="38"/>
  <c r="AB31" i="38"/>
  <c r="AB22" i="39"/>
  <c r="AB28" i="39" s="1"/>
  <c r="AI22" i="39"/>
  <c r="AI28" i="39" s="1"/>
  <c r="AI31" i="38"/>
  <c r="U97" i="21"/>
  <c r="U148" i="21" s="1"/>
  <c r="P97" i="21"/>
  <c r="P148" i="21" s="1"/>
  <c r="AO97" i="21"/>
  <c r="AO148" i="21" s="1"/>
  <c r="AJ97" i="21"/>
  <c r="AJ148" i="21" s="1"/>
  <c r="AQ97" i="21"/>
  <c r="AQ148" i="21" s="1"/>
  <c r="AK97" i="21"/>
  <c r="AK148" i="21" s="1"/>
  <c r="V97" i="21"/>
  <c r="V148" i="21" s="1"/>
  <c r="AF97" i="21"/>
  <c r="AF148" i="21" s="1"/>
  <c r="Y97" i="21"/>
  <c r="Y148" i="21" s="1"/>
  <c r="AC97" i="21"/>
  <c r="AC148" i="21" s="1"/>
  <c r="AP97" i="21"/>
  <c r="AP148" i="21" s="1"/>
  <c r="AN97" i="21"/>
  <c r="AN148" i="21" s="1"/>
  <c r="K97" i="21"/>
  <c r="K148" i="21" s="1"/>
  <c r="R97" i="21"/>
  <c r="R148" i="21" s="1"/>
  <c r="S97" i="21"/>
  <c r="S148" i="21" s="1"/>
  <c r="Z97" i="21"/>
  <c r="Z148" i="21" s="1"/>
  <c r="AA97" i="21"/>
  <c r="AA148" i="21" s="1"/>
  <c r="L97" i="21"/>
  <c r="L148" i="21" s="1"/>
  <c r="Q97" i="21"/>
  <c r="Q148" i="21" s="1"/>
  <c r="AG97" i="21"/>
  <c r="AG148" i="21" s="1"/>
  <c r="AI97" i="21"/>
  <c r="AI148" i="21" s="1"/>
  <c r="AE97" i="21"/>
  <c r="AE148" i="21" s="1"/>
  <c r="AB97" i="21"/>
  <c r="AB148" i="21" s="1"/>
  <c r="AM97" i="21"/>
  <c r="AM148" i="21" s="1"/>
  <c r="AL97" i="21"/>
  <c r="AL148" i="21" s="1"/>
  <c r="M97" i="21"/>
  <c r="M148" i="21" s="1"/>
  <c r="T97" i="21"/>
  <c r="T148" i="21" s="1"/>
  <c r="J97" i="21"/>
  <c r="J148" i="21" s="1"/>
  <c r="AH97" i="21"/>
  <c r="AH148" i="21" s="1"/>
  <c r="AD97" i="21"/>
  <c r="AD148" i="21" s="1"/>
  <c r="O97" i="21"/>
  <c r="O148" i="21" s="1"/>
  <c r="X97" i="21"/>
  <c r="X148" i="21" s="1"/>
  <c r="N97" i="21"/>
  <c r="N148" i="21" s="1"/>
  <c r="AR97" i="21"/>
  <c r="AR148" i="21" s="1"/>
  <c r="W97" i="21"/>
  <c r="W148" i="21" s="1"/>
  <c r="AD29" i="38"/>
  <c r="AD24" i="39"/>
  <c r="AD30" i="39" s="1"/>
  <c r="Y24" i="39"/>
  <c r="Y30" i="39" s="1"/>
  <c r="Y29" i="38"/>
  <c r="AO24" i="39"/>
  <c r="AO30" i="39" s="1"/>
  <c r="AO29" i="38"/>
  <c r="AL29" i="38"/>
  <c r="AL24" i="39"/>
  <c r="AL30" i="39" s="1"/>
  <c r="J29" i="38"/>
  <c r="J24" i="39"/>
  <c r="J30" i="39" s="1"/>
  <c r="AR24" i="39"/>
  <c r="AR30" i="39" s="1"/>
  <c r="AR29" i="38"/>
  <c r="U29" i="38"/>
  <c r="U24" i="39"/>
  <c r="U30" i="39" s="1"/>
  <c r="Z31" i="38"/>
  <c r="Z22" i="39"/>
  <c r="Z28" i="39" s="1"/>
  <c r="AL22" i="39"/>
  <c r="AL28" i="39" s="1"/>
  <c r="AL31" i="38"/>
  <c r="AQ22" i="39"/>
  <c r="AQ28" i="39" s="1"/>
  <c r="AQ31" i="38"/>
  <c r="AM31" i="38"/>
  <c r="AM22" i="39"/>
  <c r="AM28" i="39" s="1"/>
  <c r="L31" i="38"/>
  <c r="L22" i="39"/>
  <c r="L28" i="39" s="1"/>
  <c r="Y22" i="39"/>
  <c r="Y28" i="39" s="1"/>
  <c r="Y31" i="38"/>
  <c r="R29" i="38"/>
  <c r="R24" i="39"/>
  <c r="R30" i="39" s="1"/>
  <c r="L29" i="38"/>
  <c r="L24" i="39"/>
  <c r="L30" i="39" s="1"/>
  <c r="AI24" i="39"/>
  <c r="AI30" i="39" s="1"/>
  <c r="AI29" i="38"/>
  <c r="N24" i="39"/>
  <c r="N30" i="39" s="1"/>
  <c r="N29" i="38"/>
  <c r="AK29" i="38"/>
  <c r="AK24" i="39"/>
  <c r="AK30" i="39" s="1"/>
  <c r="AJ29" i="38"/>
  <c r="AJ24" i="39"/>
  <c r="AJ30" i="39" s="1"/>
  <c r="M24" i="39"/>
  <c r="M30" i="39" s="1"/>
  <c r="M29" i="38"/>
  <c r="AG24" i="39"/>
  <c r="AG30" i="39" s="1"/>
  <c r="AG29" i="38"/>
  <c r="Q22" i="39"/>
  <c r="Q28" i="39" s="1"/>
  <c r="Q31" i="38"/>
  <c r="P31" i="38"/>
  <c r="P22" i="39"/>
  <c r="P28" i="39" s="1"/>
  <c r="AP22" i="39"/>
  <c r="AP28" i="39" s="1"/>
  <c r="AP31" i="38"/>
  <c r="AN31" i="38"/>
  <c r="AN22" i="39"/>
  <c r="AN28" i="39" s="1"/>
  <c r="W22" i="39"/>
  <c r="W28" i="39" s="1"/>
  <c r="W31" i="38"/>
  <c r="M22" i="39"/>
  <c r="M28" i="39" s="1"/>
  <c r="M31" i="38"/>
  <c r="L23" i="39" l="1"/>
  <c r="L29" i="39" s="1"/>
  <c r="L28" i="38"/>
  <c r="W28" i="38"/>
  <c r="W23" i="39"/>
  <c r="W29" i="39" s="1"/>
  <c r="AH28" i="38"/>
  <c r="AH23" i="39"/>
  <c r="AH29" i="39" s="1"/>
  <c r="AB23" i="39"/>
  <c r="AB29" i="39" s="1"/>
  <c r="AB28" i="38"/>
  <c r="AA23" i="39"/>
  <c r="AA29" i="39" s="1"/>
  <c r="AA28" i="38"/>
  <c r="AP23" i="39"/>
  <c r="AP29" i="39" s="1"/>
  <c r="AP28" i="38"/>
  <c r="AQ23" i="39"/>
  <c r="AQ29" i="39" s="1"/>
  <c r="AQ28" i="38"/>
  <c r="H44" i="39"/>
  <c r="H50" i="39" s="1"/>
  <c r="H36" i="39"/>
  <c r="H56" i="38"/>
  <c r="H63" i="20"/>
  <c r="H67" i="20" s="1"/>
  <c r="J45" i="22"/>
  <c r="AR28" i="38"/>
  <c r="AR23" i="39"/>
  <c r="AR29" i="39" s="1"/>
  <c r="J23" i="39"/>
  <c r="J29" i="39" s="1"/>
  <c r="H155" i="21"/>
  <c r="J28" i="38"/>
  <c r="H154" i="21"/>
  <c r="AE28" i="38"/>
  <c r="AE23" i="39"/>
  <c r="AE29" i="39" s="1"/>
  <c r="Z23" i="39"/>
  <c r="Z29" i="39" s="1"/>
  <c r="Z28" i="38"/>
  <c r="AC23" i="39"/>
  <c r="AC29" i="39" s="1"/>
  <c r="AC28" i="38"/>
  <c r="AJ23" i="39"/>
  <c r="AJ29" i="39" s="1"/>
  <c r="AJ28" i="38"/>
  <c r="H46" i="39"/>
  <c r="H38" i="39"/>
  <c r="N28" i="38"/>
  <c r="N23" i="39"/>
  <c r="N29" i="39" s="1"/>
  <c r="T28" i="38"/>
  <c r="T23" i="39"/>
  <c r="T29" i="39" s="1"/>
  <c r="AI23" i="39"/>
  <c r="AI29" i="39" s="1"/>
  <c r="AI28" i="38"/>
  <c r="S28" i="38"/>
  <c r="S23" i="39"/>
  <c r="S29" i="39" s="1"/>
  <c r="Y28" i="38"/>
  <c r="Y23" i="39"/>
  <c r="Y29" i="39" s="1"/>
  <c r="AO28" i="38"/>
  <c r="AO23" i="39"/>
  <c r="AO29" i="39" s="1"/>
  <c r="AD28" i="38"/>
  <c r="AD23" i="39"/>
  <c r="AD29" i="39" s="1"/>
  <c r="AN28" i="38"/>
  <c r="AN23" i="39"/>
  <c r="AN29" i="39" s="1"/>
  <c r="H54" i="38"/>
  <c r="X23" i="39"/>
  <c r="X29" i="39" s="1"/>
  <c r="X28" i="38"/>
  <c r="M23" i="39"/>
  <c r="M29" i="39" s="1"/>
  <c r="M28" i="38"/>
  <c r="AG23" i="39"/>
  <c r="AG29" i="39" s="1"/>
  <c r="AG28" i="38"/>
  <c r="R23" i="39"/>
  <c r="R29" i="39" s="1"/>
  <c r="R28" i="38"/>
  <c r="AF28" i="38"/>
  <c r="AF23" i="39"/>
  <c r="AF29" i="39" s="1"/>
  <c r="P23" i="39"/>
  <c r="P29" i="39" s="1"/>
  <c r="P28" i="38"/>
  <c r="AM28" i="38"/>
  <c r="AM23" i="39"/>
  <c r="AM29" i="39" s="1"/>
  <c r="AK28" i="38"/>
  <c r="AK23" i="39"/>
  <c r="AK29" i="39" s="1"/>
  <c r="O28" i="38"/>
  <c r="O23" i="39"/>
  <c r="O29" i="39" s="1"/>
  <c r="AL28" i="38"/>
  <c r="AL23" i="39"/>
  <c r="AL29" i="39" s="1"/>
  <c r="Q28" i="38"/>
  <c r="Q23" i="39"/>
  <c r="Q29" i="39" s="1"/>
  <c r="K28" i="38"/>
  <c r="K23" i="39"/>
  <c r="K29" i="39" s="1"/>
  <c r="V28" i="38"/>
  <c r="V23" i="39"/>
  <c r="V29" i="39" s="1"/>
  <c r="U28" i="38"/>
  <c r="U23" i="39"/>
  <c r="U29" i="39" s="1"/>
  <c r="H53" i="38" l="1"/>
  <c r="H59" i="38" s="1"/>
  <c r="A4" i="20"/>
  <c r="H38" i="33"/>
  <c r="H37" i="39"/>
  <c r="H45" i="39"/>
  <c r="H51" i="39" s="1"/>
  <c r="H57" i="39"/>
  <c r="H30" i="24" s="1"/>
  <c r="H159" i="21"/>
  <c r="H58" i="39" l="1"/>
  <c r="H31" i="24" s="1"/>
  <c r="A4" i="21"/>
  <c r="H36" i="33"/>
  <c r="H53" i="39"/>
  <c r="H62" i="39" s="1"/>
  <c r="H60" i="38"/>
  <c r="H62" i="38"/>
  <c r="H63" i="38" s="1"/>
  <c r="H81" i="38" l="1"/>
  <c r="N43" i="22" s="1"/>
  <c r="H80" i="38"/>
  <c r="M43" i="22" s="1"/>
  <c r="H77" i="38"/>
  <c r="H79" i="38"/>
  <c r="L43" i="22" s="1"/>
  <c r="H78" i="38"/>
  <c r="K43" i="22" s="1"/>
  <c r="H40" i="33"/>
  <c r="A4" i="39"/>
  <c r="K47" i="22" l="1"/>
  <c r="K70" i="22" s="1"/>
  <c r="K78" i="22"/>
  <c r="L78" i="22"/>
  <c r="L47" i="22"/>
  <c r="L70" i="22" s="1"/>
  <c r="L84" i="22" s="1"/>
  <c r="L130" i="22" s="1"/>
  <c r="J43" i="22"/>
  <c r="H83" i="38"/>
  <c r="H87" i="38" s="1"/>
  <c r="M78" i="22"/>
  <c r="M47" i="22"/>
  <c r="M70" i="22" s="1"/>
  <c r="N78" i="22"/>
  <c r="N47" i="22"/>
  <c r="N70" i="22" s="1"/>
  <c r="N84" i="22" s="1"/>
  <c r="N130" i="22" s="1"/>
  <c r="K84" i="22" l="1"/>
  <c r="K130" i="22" s="1"/>
  <c r="H37" i="33"/>
  <c r="A4" i="38"/>
  <c r="J47" i="22"/>
  <c r="J78" i="22"/>
  <c r="M84" i="22"/>
  <c r="M130" i="22" s="1"/>
  <c r="H49" i="22" l="1"/>
  <c r="J70" i="22"/>
  <c r="J84" i="22" s="1"/>
  <c r="J130" i="22" s="1"/>
  <c r="H134" i="22" l="1"/>
  <c r="J146" i="22" s="1"/>
  <c r="H18" i="24" s="1"/>
  <c r="H140" i="22" l="1"/>
  <c r="H150" i="22" s="1"/>
  <c r="K146" i="22"/>
  <c r="H19" i="24" s="1"/>
  <c r="H36" i="24" s="1"/>
  <c r="H20" i="23" s="1"/>
  <c r="L146" i="22"/>
  <c r="H20" i="24" s="1"/>
  <c r="N146" i="22"/>
  <c r="M146" i="22"/>
  <c r="H21" i="24" s="1"/>
  <c r="H38" i="24" l="1"/>
  <c r="H22" i="23" s="1"/>
  <c r="H154" i="22"/>
  <c r="H188" i="22" s="1"/>
  <c r="H23" i="24"/>
  <c r="H43" i="24" s="1"/>
  <c r="H37" i="24"/>
  <c r="H21" i="23" s="1"/>
  <c r="H39" i="24"/>
  <c r="H23" i="23" s="1"/>
  <c r="H42" i="33" l="1"/>
  <c r="A4" i="24"/>
  <c r="A4" i="22"/>
  <c r="H39" i="33"/>
  <c r="H43" i="33" l="1"/>
  <c r="A4" i="33" s="1"/>
</calcChain>
</file>

<file path=xl/sharedStrings.xml><?xml version="1.0" encoding="utf-8"?>
<sst xmlns="http://schemas.openxmlformats.org/spreadsheetml/2006/main" count="2991" uniqueCount="795">
  <si>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</si>
  <si>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</si>
  <si>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</si>
  <si>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</si>
  <si>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</si>
  <si>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</si>
  <si>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</si>
  <si>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</si>
  <si>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</si>
  <si>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</si>
  <si>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</si>
  <si>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</si>
  <si>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</si>
  <si>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</si>
  <si>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</si>
  <si>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</si>
  <si>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</si>
  <si>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</si>
  <si>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</si>
  <si>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</si>
  <si>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</si>
  <si>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</si>
  <si>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</si>
  <si>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</si>
  <si>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</si>
  <si>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</si>
  <si>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</si>
  <si>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</si>
  <si>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</si>
  <si>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</si>
  <si>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</si>
  <si>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</si>
  <si>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</si>
  <si>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</si>
  <si>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</si>
  <si>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</si>
  <si>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</si>
  <si>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</si>
  <si>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</si>
  <si>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</si>
  <si>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</si>
  <si>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</si>
  <si>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</si>
  <si>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</si>
  <si>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</si>
  <si>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</si>
  <si>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</si>
  <si>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</si>
  <si>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</si>
  <si>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</si>
  <si>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</si>
  <si>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</si>
  <si>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</si>
  <si>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</si>
  <si>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</si>
  <si>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</si>
  <si>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</si>
  <si>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</si>
  <si>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</si>
  <si>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</si>
  <si>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</si>
  <si>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</si>
  <si>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</si>
  <si>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</si>
  <si>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</si>
  <si>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</si>
  <si>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</si>
  <si>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</si>
  <si>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</si>
  <si>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</si>
  <si>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</si>
  <si>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</si>
  <si>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</si>
  <si>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</si>
  <si>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</si>
  <si>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</si>
  <si>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</si>
  <si>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</si>
  <si>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</si>
  <si>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</si>
  <si>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</si>
  <si>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</si>
  <si>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</si>
  <si>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</si>
  <si>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</si>
  <si>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</si>
  <si>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</si>
  <si>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</si>
  <si>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</si>
  <si>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</si>
  <si>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</si>
  <si>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</si>
  <si>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</si>
  <si>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</si>
  <si>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</si>
  <si>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</si>
  <si>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</si>
  <si>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</si>
  <si>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</si>
  <si>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</si>
  <si>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</si>
  <si>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</si>
  <si>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</si>
  <si>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</si>
  <si>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</si>
  <si>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</si>
  <si>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</si>
  <si>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</si>
  <si>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</si>
  <si>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</si>
  <si>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</si>
  <si>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</si>
  <si>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</si>
  <si>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</si>
  <si>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</si>
  <si>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</si>
  <si>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</si>
  <si>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</si>
  <si>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</si>
  <si>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</si>
  <si>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</si>
  <si>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</si>
  <si>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</si>
  <si>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</si>
  <si>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</si>
  <si>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</si>
  <si>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</si>
  <si>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</si>
  <si>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</si>
  <si>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</si>
  <si>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</si>
  <si>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</si>
  <si>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</si>
  <si>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</si>
  <si>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</si>
  <si>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</si>
  <si>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</si>
  <si>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</si>
  <si>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</si>
  <si>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</si>
  <si>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</si>
  <si>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</si>
  <si>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</si>
  <si>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</si>
  <si>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</si>
  <si>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</si>
  <si>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</si>
  <si>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</si>
  <si>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</si>
  <si>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</si>
  <si>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</si>
  <si>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</si>
  <si>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</si>
  <si>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</si>
  <si>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</si>
  <si>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</si>
  <si>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</si>
  <si>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</si>
  <si>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</si>
  <si>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</si>
  <si>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</si>
  <si>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</si>
  <si>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</si>
  <si>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</si>
  <si>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</si>
  <si>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</si>
  <si>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</si>
  <si>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</si>
  <si>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</si>
  <si>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</si>
  <si>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</si>
  <si>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</si>
  <si>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</si>
  <si>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</si>
  <si>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</si>
  <si>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</si>
  <si>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</si>
  <si>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</si>
  <si>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</si>
  <si>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</si>
  <si>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</si>
  <si>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</si>
  <si>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</si>
  <si>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</si>
  <si>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</si>
  <si>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</si>
  <si>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</si>
  <si>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</si>
  <si>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</si>
  <si>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</si>
  <si>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</si>
  <si>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</si>
  <si>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</si>
  <si>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</si>
  <si>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</si>
  <si>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</si>
  <si>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</si>
  <si>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</si>
  <si>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</si>
  <si>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</si>
  <si>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</si>
  <si>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</si>
  <si>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</si>
  <si>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</si>
  <si>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</si>
  <si>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</si>
  <si>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</si>
  <si>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</si>
  <si>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</si>
  <si>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</si>
  <si>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</si>
  <si>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</si>
  <si>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</si>
  <si>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</si>
  <si>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</si>
  <si>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</si>
  <si>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</si>
  <si>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</si>
  <si>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</si>
  <si>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</si>
  <si>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</si>
  <si>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</si>
  <si>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</si>
  <si>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</si>
  <si>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</si>
  <si>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</si>
  <si>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</si>
  <si>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</si>
  <si>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</si>
  <si>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</si>
  <si>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</si>
  <si>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</si>
  <si>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</si>
  <si>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</si>
  <si>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</si>
  <si>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</si>
  <si>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</si>
  <si>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</si>
  <si>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</si>
  <si>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</si>
  <si>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</si>
  <si>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</si>
  <si>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</si>
  <si>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</si>
  <si>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</si>
  <si>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</si>
  <si>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</si>
  <si>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</si>
  <si>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</si>
  <si>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</si>
  <si>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</si>
  <si>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</si>
  <si>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</si>
  <si>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</si>
  <si>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</si>
  <si>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</si>
  <si>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</si>
  <si>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</si>
  <si>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</si>
  <si>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</si>
  <si>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</si>
  <si>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</si>
  <si>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</si>
  <si>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</si>
  <si>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</si>
  <si>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</si>
  <si>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</si>
  <si>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</si>
  <si>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</si>
  <si>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</si>
  <si>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</si>
  <si>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</si>
  <si>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</si>
  <si>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</si>
  <si>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</si>
  <si>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</si>
  <si>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</si>
  <si>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</si>
  <si>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</si>
  <si>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</si>
  <si>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</si>
  <si>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</si>
  <si>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</si>
  <si>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</si>
  <si>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</si>
  <si>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</si>
  <si>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</si>
  <si>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</si>
  <si>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</si>
  <si>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</si>
  <si>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</si>
  <si>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</si>
  <si>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</si>
  <si>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</si>
  <si>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</si>
  <si>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</si>
  <si>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</si>
  <si>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</si>
  <si>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</si>
  <si>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</si>
  <si>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</si>
  <si>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</si>
  <si>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</si>
  <si>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</si>
  <si>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</si>
  <si>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</si>
  <si>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</si>
  <si>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</si>
  <si>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</si>
  <si>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</si>
  <si>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</si>
  <si>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</si>
  <si>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</si>
  <si>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</si>
  <si>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</si>
  <si>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</si>
  <si>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</si>
  <si>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</si>
  <si>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</si>
  <si>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</si>
  <si>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</si>
  <si>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</si>
  <si>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</si>
  <si>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</si>
  <si>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</si>
  <si>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</si>
  <si>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</si>
  <si>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</si>
  <si>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</si>
  <si>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</si>
  <si>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</si>
  <si>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</si>
  <si>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</si>
  <si>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</si>
  <si>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</si>
  <si>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</si>
  <si>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</si>
  <si>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</si>
  <si>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</si>
  <si>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</si>
  <si>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</si>
  <si>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</si>
  <si>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</si>
  <si>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</si>
  <si>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</si>
  <si>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</si>
  <si>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</si>
  <si>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</si>
  <si>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</si>
  <si>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</si>
  <si>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</si>
  <si>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</si>
  <si>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</si>
  <si>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</si>
  <si>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</si>
  <si>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</si>
  <si>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</si>
  <si>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</si>
  <si>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</si>
  <si>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</si>
  <si>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</si>
  <si>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</si>
  <si>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</si>
  <si>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</si>
  <si>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</si>
  <si>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</si>
  <si>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</si>
  <si>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</si>
  <si>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</si>
  <si>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</si>
  <si>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</si>
  <si>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</si>
  <si>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</si>
  <si>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</si>
  <si>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</si>
  <si>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</si>
  <si>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</si>
  <si>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</si>
  <si>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</si>
  <si>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</si>
  <si>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</si>
  <si>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</si>
  <si>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</si>
  <si>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</si>
  <si>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</si>
  <si>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</si>
  <si>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</si>
  <si>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</si>
  <si>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</si>
  <si>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</si>
  <si>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</si>
  <si>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</si>
  <si>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</si>
  <si>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</si>
  <si>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</si>
  <si>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</si>
  <si>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</si>
  <si>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</si>
  <si>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</si>
  <si>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</si>
  <si>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</si>
  <si>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</si>
  <si>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</si>
  <si>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</si>
  <si>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</si>
  <si>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</si>
  <si>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</si>
  <si>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</si>
  <si>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</si>
  <si>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</si>
  <si>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</si>
  <si>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</si>
  <si>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</si>
  <si>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</si>
  <si>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</si>
  <si>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</si>
  <si>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</si>
  <si>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</si>
  <si>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</si>
  <si>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</si>
  <si>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</si>
  <si>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</si>
  <si>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</si>
  <si>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</si>
  <si>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</si>
  <si>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</si>
  <si>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</si>
  <si>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</si>
  <si>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</si>
  <si>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</si>
  <si>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</si>
  <si>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</si>
  <si>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</si>
  <si>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</si>
  <si>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</si>
  <si>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</si>
  <si>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</si>
  <si>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</si>
  <si>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</si>
  <si>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</si>
  <si>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</si>
  <si>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</si>
  <si>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</si>
  <si>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</si>
  <si>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</si>
  <si>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</si>
  <si>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</si>
  <si>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</si>
  <si>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</si>
  <si>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</si>
  <si>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</si>
  <si>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</si>
  <si>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</si>
  <si>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</si>
  <si>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</si>
  <si>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</si>
  <si>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</si>
  <si>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</si>
  <si>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</si>
  <si>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</si>
  <si>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</si>
  <si>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</si>
  <si>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</si>
  <si>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</si>
  <si>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</si>
  <si>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</si>
  <si>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</si>
  <si>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</si>
  <si>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</si>
  <si>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</si>
  <si>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</si>
  <si>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</si>
  <si>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</si>
  <si>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</si>
  <si>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</si>
  <si>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</si>
  <si>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</si>
  <si>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</si>
  <si>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</si>
  <si>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</si>
  <si>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</si>
  <si>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</si>
  <si>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</si>
  <si>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</si>
  <si>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</si>
  <si>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</si>
  <si>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</si>
  <si>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</si>
  <si>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</si>
  <si>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</si>
  <si>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</si>
  <si>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</si>
  <si>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</si>
  <si>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</si>
  <si>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</si>
  <si>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</si>
  <si>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</si>
  <si>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</si>
  <si>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</si>
  <si>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</si>
  <si>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</si>
  <si>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</si>
  <si>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</si>
  <si>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</si>
  <si>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</si>
  <si>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</si>
  <si>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</si>
  <si>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</si>
  <si>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</si>
  <si>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</si>
  <si>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</si>
  <si>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</si>
  <si>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</si>
  <si>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</si>
  <si>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</si>
  <si>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</si>
  <si>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</si>
  <si>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</si>
  <si>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</si>
  <si>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</si>
  <si>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</si>
  <si>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</si>
  <si>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</si>
  <si>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</si>
  <si>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</si>
  <si>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</si>
  <si>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</si>
  <si>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</si>
  <si>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</si>
  <si>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</si>
  <si>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</si>
  <si>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</si>
  <si>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</si>
  <si>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</si>
  <si>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</si>
  <si>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</si>
  <si>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</si>
  <si>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</si>
  <si>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</si>
  <si>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</si>
  <si>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</si>
  <si>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</si>
  <si>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</si>
  <si>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</si>
  <si>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</si>
  <si>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</si>
  <si>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</si>
  <si>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</si>
  <si>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</si>
  <si>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</si>
  <si>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</si>
  <si>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</si>
  <si>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</si>
  <si>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</si>
  <si>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</si>
  <si>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</si>
  <si>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</si>
  <si>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</si>
  <si>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</si>
  <si>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</si>
  <si>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</si>
  <si>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</si>
  <si>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</si>
  <si>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</si>
  <si>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</si>
  <si>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</si>
  <si>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</si>
  <si>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</si>
  <si>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</si>
  <si>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</si>
  <si>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</si>
  <si>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</si>
  <si>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</si>
  <si>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</si>
  <si>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</si>
  <si>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</si>
  <si>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</si>
  <si>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</si>
  <si>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</si>
  <si>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</si>
  <si>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</si>
  <si>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</si>
  <si>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</si>
  <si>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</si>
  <si>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</si>
  <si>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</si>
  <si>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</si>
  <si>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</si>
  <si>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</si>
  <si>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</si>
  <si>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</si>
  <si>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</si>
  <si>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</si>
  <si>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</si>
  <si>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</si>
  <si>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</si>
  <si>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</si>
  <si>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</si>
  <si>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</si>
  <si>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</si>
  <si>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</si>
  <si>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</si>
  <si>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</si>
  <si>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</si>
  <si>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</si>
  <si>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</si>
  <si>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</si>
  <si>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</si>
  <si>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</si>
  <si>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</si>
  <si>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</si>
  <si>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</si>
  <si>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</si>
  <si>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</si>
  <si>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</si>
  <si>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</si>
  <si>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</si>
  <si>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</si>
  <si>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</si>
  <si>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</si>
  <si>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</si>
  <si>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</si>
  <si>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</si>
  <si>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</si>
  <si>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</si>
  <si>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</si>
  <si>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</si>
  <si>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</si>
  <si>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</si>
  <si>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</si>
  <si>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</si>
  <si>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</si>
  <si>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</si>
  <si>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</si>
  <si>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</si>
  <si>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</si>
  <si>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</si>
  <si>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</si>
  <si>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</si>
  <si>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</si>
  <si>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</si>
  <si>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</si>
  <si>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</si>
  <si>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</si>
  <si>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</si>
  <si>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</si>
  <si>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</si>
  <si>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</si>
  <si>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</si>
  <si>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</si>
  <si>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</si>
  <si>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</si>
  <si>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</si>
  <si>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</si>
  <si>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</si>
  <si>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</si>
  <si>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</si>
  <si>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</si>
  <si>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</si>
  <si>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</si>
  <si>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</si>
  <si>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</si>
  <si>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</si>
  <si>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</si>
  <si>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</si>
  <si>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</si>
  <si>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</si>
  <si>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</si>
  <si>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</si>
  <si>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</si>
  <si>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</si>
  <si>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</si>
  <si>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</si>
  <si>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</si>
  <si>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</si>
  <si>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</si>
  <si>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</si>
  <si>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</si>
  <si>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</si>
  <si>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</si>
  <si>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</si>
  <si>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</si>
  <si>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</si>
  <si>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</si>
  <si>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</si>
  <si>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</si>
  <si>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</si>
  <si>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</si>
  <si>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</si>
  <si>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</si>
  <si>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</si>
  <si>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</si>
  <si>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</si>
  <si>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</si>
  <si>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</si>
  <si>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</si>
  <si>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</si>
  <si>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</si>
  <si>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</si>
  <si>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</si>
  <si>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</si>
  <si>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</si>
  <si>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</si>
  <si>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</si>
  <si>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</si>
  <si>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</si>
  <si>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</si>
  <si>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</si>
  <si>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</si>
  <si>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</si>
  <si>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</si>
  <si>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</si>
  <si>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</si>
  <si>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</si>
  <si>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</si>
  <si>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</si>
  <si>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</si>
  <si>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</si>
  <si>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</si>
  <si>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</si>
  <si>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</si>
  <si>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</si>
  <si>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</si>
  <si>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</si>
  <si>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</si>
  <si>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</si>
  <si>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</si>
  <si>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</si>
  <si>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</si>
  <si>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</si>
  <si>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</si>
  <si>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</si>
  <si>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</si>
  <si>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</si>
  <si>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</si>
  <si>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</si>
  <si>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</si>
  <si>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</si>
  <si>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</si>
  <si>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</si>
  <si>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</si>
  <si>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</si>
  <si>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</si>
  <si>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</si>
  <si>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</si>
  <si>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</si>
  <si>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</si>
  <si>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</si>
  <si>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</si>
  <si>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</si>
  <si>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</si>
  <si>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</si>
  <si>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</si>
  <si>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</si>
  <si>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</si>
  <si>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</si>
  <si>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</si>
  <si>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</si>
  <si>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</si>
  <si>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</si>
  <si>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</si>
  <si>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</si>
  <si>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</si>
  <si>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</si>
  <si>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</si>
  <si>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</si>
  <si>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</si>
  <si>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</si>
  <si>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</si>
  <si>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</si>
  <si>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</si>
  <si>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</si>
  <si>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</si>
  <si>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</si>
  <si>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</si>
  <si>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</si>
  <si>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</si>
  <si>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</si>
  <si>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</si>
  <si>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</si>
  <si>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</si>
  <si>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</si>
  <si>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</si>
  <si>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</si>
  <si>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</si>
  <si>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</si>
  <si>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</si>
  <si>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</si>
  <si>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</si>
  <si>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</si>
  <si>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>Release for 2025/26 charge setting</t>
  </si>
  <si>
    <t>2025/26</t>
  </si>
  <si>
    <t xml:space="preserve">Release for charge setting. Cover sheet and version control updated only. </t>
  </si>
  <si>
    <t>Attachment A_2025-26 Charging Methodologies Pre-Release (shared on 09/10/2023)</t>
  </si>
  <si>
    <t>NGED West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</si>
</sst>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10" zoomScale="80" zoomScaleNormal="80" workbookViewId="0">
      <selection activeCell="D23" sqref="D23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790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45236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A_2025-26 Charging Methodologies Pre-Release (shared on 09/10/2023)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791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794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166879895.26277938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50467924.447354972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195577295.74351519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187024482.49234807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349083944.99724865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0.20864462848279788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0.79135537151720214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0.20864462848279788</v>
      </c>
      <c r="K34" s="166">
        <f>H$31</f>
        <v>0.79135537151720214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34818593.748350829</v>
      </c>
      <c r="K40" s="104">
        <f>SUMPRODUCT($H21:$H25, K34:K38)</f>
        <v>132061301.51442856</v>
      </c>
      <c r="L40" s="104">
        <f>SUMPRODUCT($H21:$H25, L34:L38)</f>
        <v>50467924.447354972</v>
      </c>
      <c r="M40" s="104">
        <f>SUMPRODUCT($H21:$H25, M34:M38)</f>
        <v>195577295.74351519</v>
      </c>
      <c r="N40" s="104">
        <f>SUMPRODUCT($H21:$H25, N34:N38)</f>
        <v>536108427.48959672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949033542.94324625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3.668847535184859E-2</v>
      </c>
      <c r="K44" s="135">
        <f>IF($H42, K40 / $H41, 0)</f>
        <v>0.1391534603770333</v>
      </c>
      <c r="L44" s="135">
        <f>IF($H42, L40 / $H41, 0)</f>
        <v>5.3178230445720967E-2</v>
      </c>
      <c r="M44" s="135">
        <f>IF($H42, M40 / $H41, 0)</f>
        <v>0.20608048808998844</v>
      </c>
      <c r="N44" s="135">
        <f>IF($H42, N40 / $H41, 0)</f>
        <v>0.56489934573540868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0.84528890794965217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0.20864462848279788</v>
      </c>
      <c r="K52" s="166">
        <f>K34</f>
        <v>0.79135537151720214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0.84528890794965217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0.84528890794965217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34818593.748350829</v>
      </c>
      <c r="K58" s="104">
        <f>SUMPRODUCT($H21:$H25, K52:K56)</f>
        <v>132061301.51442856</v>
      </c>
      <c r="L58" s="104">
        <f>SUMPRODUCT($H21:$H25, L52:L56)</f>
        <v>50467924.447354972</v>
      </c>
      <c r="M58" s="104">
        <f>SUMPRODUCT($H21:$H25, M52:M56)</f>
        <v>195577295.74351519</v>
      </c>
      <c r="N58" s="104">
        <f>SUMPRODUCT($H21:$H25, N52:N56)</f>
        <v>453166507.21528649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866091622.66893601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4.0201974983956466E-2</v>
      </c>
      <c r="K62" s="135">
        <f>IF($H60, K58 / $H59, 0)</f>
        <v>0.15247959691316523</v>
      </c>
      <c r="L62" s="135">
        <f>IF($H60, L58 / $H59, 0)</f>
        <v>5.8270883964716934E-2</v>
      </c>
      <c r="M62" s="135">
        <f>IF($H60, M58 / $H59, 0)</f>
        <v>0.22581594212957157</v>
      </c>
      <c r="N62" s="135">
        <f>IF($H60, N58 / $H59, 0)</f>
        <v>0.52323160200858987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419826929.15108359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413099999.99999994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378263000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1211189929.1510835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0.31230692304808255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0.68769307695191739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0.27358851841975401</v>
      </c>
      <c r="K33" s="149">
        <f>Expensed!H69</f>
        <v>0.2144917158271977</v>
      </c>
      <c r="L33" s="149">
        <f>Expensed!H70</f>
        <v>8.5265167721271323E-2</v>
      </c>
      <c r="M33" s="149">
        <f>Expensed!H71</f>
        <v>0.18877804604486983</v>
      </c>
      <c r="N33" s="149">
        <f>Expensed!H72</f>
        <v>0.23787655198690719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3.668847535184859E-2</v>
      </c>
      <c r="K35" s="149">
        <f>Capitalised!K44</f>
        <v>0.1391534603770333</v>
      </c>
      <c r="L35" s="149">
        <f>Capitalised!L44</f>
        <v>5.3178230445720967E-2</v>
      </c>
      <c r="M35" s="149">
        <f>Capitalised!M44</f>
        <v>0.20608048808998844</v>
      </c>
      <c r="N35" s="149">
        <f>Capitalised!N44</f>
        <v>0.56489934573540868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0.11067399887234437</v>
      </c>
      <c r="K37" s="116">
        <f>($H$27 * K33) + ($H$29 * K35)</f>
        <v>0.16268211912448458</v>
      </c>
      <c r="L37" s="116">
        <f>($H$27 * L33) + ($H$29 * L35)</f>
        <v>6.319920309628492E-2</v>
      </c>
      <c r="M37" s="116">
        <f>($H$27 * M33) + ($H$29 * M35)</f>
        <v>0.20067681565365966</v>
      </c>
      <c r="N37" s="116">
        <f>($H$27 * N33) + ($H$29 * N35)</f>
        <v>0.46276786325322639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0.27999263299737503</v>
      </c>
      <c r="K43" s="149">
        <f>Expensed!H78</f>
        <v>0.22061945744884318</v>
      </c>
      <c r="L43" s="149">
        <f>Expensed!H79</f>
        <v>8.6235838144036014E-2</v>
      </c>
      <c r="M43" s="149">
        <f>Expensed!H80</f>
        <v>0.19238933567192937</v>
      </c>
      <c r="N43" s="149">
        <f>Expensed!H81</f>
        <v>0.22076273573781635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4.0201974983956466E-2</v>
      </c>
      <c r="K45" s="149">
        <f>Capitalised!K62</f>
        <v>0.15247959691316523</v>
      </c>
      <c r="L45" s="149">
        <f>Capitalised!L62</f>
        <v>5.8270883964716934E-2</v>
      </c>
      <c r="M45" s="149">
        <f>Capitalised!M62</f>
        <v>0.22581594212957157</v>
      </c>
      <c r="N45" s="149">
        <f>Capitalised!N62</f>
        <v>0.52323160200858987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0.11509025756380226</v>
      </c>
      <c r="K47" s="116">
        <f>($H$27 * K43) + ($H$29 * K45)</f>
        <v>0.17376014709398827</v>
      </c>
      <c r="L47" s="116">
        <f>($H$27 * L43) + ($H$29 * L45)</f>
        <v>6.7004532757640692E-2</v>
      </c>
      <c r="M47" s="116">
        <f>($H$27 * M43) + ($H$29 * M45)</f>
        <v>0.21537658151884614</v>
      </c>
      <c r="N47" s="116">
        <f>($H$27 * N43) + ($H$29 * N45)</f>
        <v>0.42876848106572263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285365694.00000006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7172595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8000000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15172595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270193099.00000006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29903350.734041236</v>
      </c>
      <c r="K69" s="140">
        <f>$H66 * K37</f>
        <v>43955585.918131664</v>
      </c>
      <c r="L69" s="140">
        <f>$H66 * L37</f>
        <v>17075988.538915623</v>
      </c>
      <c r="M69" s="140">
        <f>$H66 * M37</f>
        <v>54221490.718914025</v>
      </c>
      <c r="N69" s="140">
        <f>$H66 * N37</f>
        <v>125036683.08999749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31096593.355871927</v>
      </c>
      <c r="K70" s="143">
        <f>$H66 * K47</f>
        <v>46948792.626020543</v>
      </c>
      <c r="L70" s="143">
        <f>$H66 * L47</f>
        <v>18104162.35283396</v>
      </c>
      <c r="M70" s="143">
        <f>$H66 * M47</f>
        <v>58193266.012603179</v>
      </c>
      <c r="N70" s="143">
        <f>$H66 * N47</f>
        <v>115850284.65267044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10309999.999999998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2820697.6249076636</v>
      </c>
      <c r="K77" s="140">
        <f>$H74 * K33</f>
        <v>2211409.5901784077</v>
      </c>
      <c r="L77" s="140">
        <f>$H74 * L33</f>
        <v>879083.87920630723</v>
      </c>
      <c r="M77" s="140">
        <f>$H74 * M33</f>
        <v>1946301.6547226077</v>
      </c>
      <c r="N77" s="140">
        <f>$H74 * N33</f>
        <v>2452507.2509850129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2886724.0462029362</v>
      </c>
      <c r="K78" s="143">
        <f>$H74 * K43</f>
        <v>2274586.6062975726</v>
      </c>
      <c r="L78" s="143">
        <f>$H74 * L43</f>
        <v>889091.49126501114</v>
      </c>
      <c r="M78" s="143">
        <f>$H74 * M43</f>
        <v>1983534.0507775915</v>
      </c>
      <c r="N78" s="143">
        <f>$H74 * N43</f>
        <v>2276063.8054568861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32724048.358948901</v>
      </c>
      <c r="K83" s="130">
        <f t="shared" si="0"/>
        <v>46166995.508310072</v>
      </c>
      <c r="L83" s="130">
        <f t="shared" si="0"/>
        <v>17955072.41812193</v>
      </c>
      <c r="M83" s="130">
        <f t="shared" si="0"/>
        <v>56167792.373636633</v>
      </c>
      <c r="N83" s="130">
        <f t="shared" si="0"/>
        <v>127489190.3409825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33983317.402074866</v>
      </c>
      <c r="K84" s="143">
        <f t="shared" si="0"/>
        <v>49223379.232318118</v>
      </c>
      <c r="L84" s="143">
        <f t="shared" si="0"/>
        <v>18993253.84409897</v>
      </c>
      <c r="M84" s="143">
        <f t="shared" si="0"/>
        <v>60176800.06338077</v>
      </c>
      <c r="N84" s="143">
        <f t="shared" si="0"/>
        <v>118126348.45812733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616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9051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17084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21763.5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1381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0.95524854717103413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0.97016569811402276</v>
      </c>
      <c r="N115" s="104">
        <f>IF($H$106, ($H$102 + $H110 * $H$104) / ($H$102 + $H$104), N$116)</f>
        <v>0.97016569811402276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17084</v>
      </c>
      <c r="K118" s="104">
        <f>SUMPRODUCT($H93:$H95, K114:K116)</f>
        <v>17084</v>
      </c>
      <c r="L118" s="104">
        <f>SUMPRODUCT($H93:$H95, L114:L116)</f>
        <v>17084</v>
      </c>
      <c r="M118" s="104">
        <f>SUMPRODUCT($H93:$H95, M114:M116)</f>
        <v>25864.96973363002</v>
      </c>
      <c r="N118" s="104">
        <f>SUMPRODUCT($H93:$H95, N114:N116)</f>
        <v>26453.402838687376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1915.4792998682335</v>
      </c>
      <c r="K129" s="130">
        <f t="shared" si="1"/>
        <v>2702.3528159863072</v>
      </c>
      <c r="L129" s="130">
        <f t="shared" si="1"/>
        <v>1050.9876152026416</v>
      </c>
      <c r="M129" s="130">
        <f t="shared" si="1"/>
        <v>2171.5777343673608</v>
      </c>
      <c r="N129" s="130">
        <f t="shared" si="1"/>
        <v>4819.3871736808487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1989.1897332050378</v>
      </c>
      <c r="K130" s="143">
        <f t="shared" si="1"/>
        <v>2881.2561011658931</v>
      </c>
      <c r="L130" s="143">
        <f t="shared" si="1"/>
        <v>1111.7568393876709</v>
      </c>
      <c r="M130" s="143">
        <f t="shared" si="1"/>
        <v>2326.5753133721241</v>
      </c>
      <c r="N130" s="143">
        <f t="shared" si="1"/>
        <v>4465.4500284315327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12659.784639105392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12774.228015562259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573.55929188098617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0.14474643067222531</v>
      </c>
      <c r="K145" s="166">
        <f t="shared" si="2"/>
        <v>0.20420785782334616</v>
      </c>
      <c r="L145" s="166">
        <f t="shared" si="2"/>
        <v>7.9419655431286276E-2</v>
      </c>
      <c r="M145" s="166">
        <f t="shared" si="2"/>
        <v>0.1640989417106079</v>
      </c>
      <c r="N145" s="166">
        <f t="shared" si="2"/>
        <v>0.3641851370911679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0.14902767682668933</v>
      </c>
      <c r="K146" s="177">
        <f t="shared" si="2"/>
        <v>0.21586020475162895</v>
      </c>
      <c r="L146" s="177">
        <f t="shared" si="2"/>
        <v>8.3291470996673125E-2</v>
      </c>
      <c r="M146" s="177">
        <f t="shared" si="2"/>
        <v>0.17430419437944858</v>
      </c>
      <c r="N146" s="178">
        <f t="shared" si="2"/>
        <v>0.33454608809517244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4.3341977271366405E-2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4.2970364950387481E-2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4.3341977271366405E-2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0.19857147804650016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5.3964108331783299E-2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0.10347644062409317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0.64398797299762334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0.34895428849557147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7.9419655431286276E-2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0.1640989417106079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7.2316780954760504E-2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1.9652926190813137E-2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3.7684581714391464E-2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0.23453084823120279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0.23453084823120279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3.7684581714391464E-2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1.9652926190813137E-2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7.2316780954760504E-2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0.1640989417106079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7.9419655431286276E-2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0.34895428849557147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10180000</v>
      </c>
      <c r="K21" s="138">
        <f>Expenditure!K145</f>
        <v>35472210.487194926</v>
      </c>
      <c r="L21" s="138">
        <f>Expenditure!L145</f>
        <v>863139.78799552319</v>
      </c>
      <c r="M21" s="138">
        <f>Expenditure!M145</f>
        <v>2623947.7688073181</v>
      </c>
      <c r="N21" s="138">
        <f>Expenditure!N145</f>
        <v>3350477.2222617008</v>
      </c>
      <c r="O21" s="138">
        <f>Expenditure!O145</f>
        <v>-972253.4377083861</v>
      </c>
      <c r="P21" s="138">
        <f>Expenditure!P145</f>
        <v>292035.89190497209</v>
      </c>
      <c r="Q21" s="138">
        <f>Expenditure!Q145</f>
        <v>2119443.7911061868</v>
      </c>
      <c r="R21" s="138">
        <f>Expenditure!R145</f>
        <v>1581511.2920997129</v>
      </c>
      <c r="S21" s="138">
        <f>Expenditure!S145</f>
        <v>8816156.0100786686</v>
      </c>
      <c r="T21" s="138">
        <f>Expenditure!T145</f>
        <v>1504998.5827917978</v>
      </c>
      <c r="U21" s="138">
        <f>Expenditure!U145</f>
        <v>694633.14381404966</v>
      </c>
      <c r="V21" s="138">
        <f>Expenditure!V145</f>
        <v>542518.02238827199</v>
      </c>
      <c r="W21" s="138">
        <f>Expenditure!W145</f>
        <v>513723.48010537733</v>
      </c>
      <c r="X21" s="138">
        <f>Expenditure!X145</f>
        <v>2050228.7382603094</v>
      </c>
      <c r="Y21" s="138">
        <f>Expenditure!Y145</f>
        <v>0</v>
      </c>
      <c r="Z21" s="138">
        <f>Expenditure!Z145</f>
        <v>0</v>
      </c>
      <c r="AA21" s="138">
        <f>Expenditure!AA145</f>
        <v>517325.09844822384</v>
      </c>
      <c r="AB21" s="138">
        <f>Expenditure!AB145</f>
        <v>739244.22963049496</v>
      </c>
      <c r="AC21" s="138">
        <f>Expenditure!AC145</f>
        <v>2932789.2145560593</v>
      </c>
      <c r="AD21" s="138">
        <f>Expenditure!AD145</f>
        <v>579178.1539660549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5609437.7182151098</v>
      </c>
      <c r="K22" s="188">
        <f>Expenditure!K151</f>
        <v>26413932.838620152</v>
      </c>
      <c r="L22" s="188">
        <f>Expenditure!L151</f>
        <v>319778.25852052675</v>
      </c>
      <c r="M22" s="188">
        <f>Expenditure!M151</f>
        <v>5245462.5176895456</v>
      </c>
      <c r="N22" s="188">
        <f>Expenditure!N151</f>
        <v>675690.66920900182</v>
      </c>
      <c r="O22" s="188">
        <f>Expenditure!O151</f>
        <v>4721316.6718163434</v>
      </c>
      <c r="P22" s="188">
        <f>Expenditure!P151</f>
        <v>108194.21168815953</v>
      </c>
      <c r="Q22" s="188">
        <f>Expenditure!Q151</f>
        <v>785217.01117037912</v>
      </c>
      <c r="R22" s="188">
        <f>Expenditure!R151</f>
        <v>585922.38922580797</v>
      </c>
      <c r="S22" s="188">
        <f>Expenditure!S151</f>
        <v>3266232.2545636776</v>
      </c>
      <c r="T22" s="188">
        <f>Expenditure!T151</f>
        <v>557575.7630159416</v>
      </c>
      <c r="U22" s="188">
        <f>Expenditure!U151</f>
        <v>257349.48165852309</v>
      </c>
      <c r="V22" s="188">
        <f>Expenditure!V151</f>
        <v>200993.47849345297</v>
      </c>
      <c r="W22" s="188">
        <f>Expenditure!W151</f>
        <v>190325.60207971098</v>
      </c>
      <c r="X22" s="188">
        <f>Expenditure!X151</f>
        <v>759574.03957957623</v>
      </c>
      <c r="Y22" s="188">
        <f>Expenditure!Y151</f>
        <v>0</v>
      </c>
      <c r="Z22" s="188">
        <f>Expenditure!Z151</f>
        <v>0</v>
      </c>
      <c r="AA22" s="188">
        <f>Expenditure!AA151</f>
        <v>191659.93894790899</v>
      </c>
      <c r="AB22" s="188">
        <f>Expenditure!AB151</f>
        <v>273877.11198155791</v>
      </c>
      <c r="AC22" s="188">
        <f>Expenditure!AC151</f>
        <v>1086547.3248736211</v>
      </c>
      <c r="AD22" s="188">
        <f>Expenditure!AD151</f>
        <v>214575.41874938938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9161890.5419959128</v>
      </c>
      <c r="L23" s="133">
        <f>Expenditure!L148</f>
        <v>567081.79583621048</v>
      </c>
      <c r="M23" s="133">
        <f>Expenditure!M148</f>
        <v>7744842.6895091403</v>
      </c>
      <c r="N23" s="133">
        <f>Expenditure!N148</f>
        <v>1213673.2356656396</v>
      </c>
      <c r="O23" s="133">
        <f>Expenditure!O148</f>
        <v>590231.01361130911</v>
      </c>
      <c r="P23" s="133">
        <f>Expenditure!P148</f>
        <v>191867.22745651018</v>
      </c>
      <c r="Q23" s="133">
        <f>Expenditure!Q148</f>
        <v>1392472.0050567712</v>
      </c>
      <c r="R23" s="133">
        <f>Expenditure!R148</f>
        <v>1039051.0044055606</v>
      </c>
      <c r="S23" s="133">
        <f>Expenditure!S148</f>
        <v>5792203.8261936111</v>
      </c>
      <c r="T23" s="133">
        <f>Expenditure!T148</f>
        <v>988782.24701298447</v>
      </c>
      <c r="U23" s="133">
        <f>Expenditure!U148</f>
        <v>456373.13459528185</v>
      </c>
      <c r="V23" s="133">
        <f>Expenditure!V148</f>
        <v>356433.68396203098</v>
      </c>
      <c r="W23" s="133">
        <f>Expenditure!W148</f>
        <v>337515.70453950169</v>
      </c>
      <c r="X23" s="133">
        <f>Expenditure!X148</f>
        <v>1346997.7991255508</v>
      </c>
      <c r="Y23" s="133">
        <f>Expenditure!Y148</f>
        <v>0</v>
      </c>
      <c r="Z23" s="133">
        <f>Expenditure!Z148</f>
        <v>0</v>
      </c>
      <c r="AA23" s="133">
        <f>Expenditure!AA148</f>
        <v>339881.96343080036</v>
      </c>
      <c r="AB23" s="133">
        <f>Expenditure!AB148</f>
        <v>485682.56397258263</v>
      </c>
      <c r="AC23" s="133">
        <f>Expenditure!AC148</f>
        <v>1926838.963665229</v>
      </c>
      <c r="AD23" s="133">
        <f>Expenditure!AD148</f>
        <v>380519.34602958563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1737201.1370821684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3833598.9292598576</v>
      </c>
      <c r="K24" s="145">
        <f>Expenditure!K149</f>
        <v>8766504.3038630914</v>
      </c>
      <c r="L24" s="145">
        <f>Expenditure!L149</f>
        <v>542609.08063168684</v>
      </c>
      <c r="M24" s="145">
        <f>Expenditure!M149</f>
        <v>7410609.9018656854</v>
      </c>
      <c r="N24" s="145">
        <f>Expenditure!N149</f>
        <v>1161296.5244647451</v>
      </c>
      <c r="O24" s="145">
        <f>Expenditure!O149</f>
        <v>564759.28165474499</v>
      </c>
      <c r="P24" s="145">
        <f>Expenditure!P149</f>
        <v>183587.09564994992</v>
      </c>
      <c r="Q24" s="145">
        <f>Expenditure!Q149</f>
        <v>1332379.138277692</v>
      </c>
      <c r="R24" s="145">
        <f>Expenditure!R149</f>
        <v>994210.20806806721</v>
      </c>
      <c r="S24" s="145">
        <f>Expenditure!S149</f>
        <v>5542238.2027407121</v>
      </c>
      <c r="T24" s="145">
        <f>Expenditure!T149</f>
        <v>946110.82552121289</v>
      </c>
      <c r="U24" s="145">
        <f>Expenditure!U149</f>
        <v>436678.11029375781</v>
      </c>
      <c r="V24" s="145">
        <f>Expenditure!V149</f>
        <v>341051.59957676288</v>
      </c>
      <c r="W24" s="145">
        <f>Expenditure!W149</f>
        <v>322950.03557446395</v>
      </c>
      <c r="X24" s="145">
        <f>Expenditure!X149</f>
        <v>1288867.3957848644</v>
      </c>
      <c r="Y24" s="145">
        <f>Expenditure!Y149</f>
        <v>0</v>
      </c>
      <c r="Z24" s="145">
        <f>Expenditure!Z149</f>
        <v>0</v>
      </c>
      <c r="AA24" s="145">
        <f>Expenditure!AA149</f>
        <v>325214.17731022678</v>
      </c>
      <c r="AB24" s="145">
        <f>Expenditure!AB149</f>
        <v>464722.67572510859</v>
      </c>
      <c r="AC24" s="145">
        <f>Expenditure!AC149</f>
        <v>1843685.2078067386</v>
      </c>
      <c r="AD24" s="145">
        <f>Expenditure!AD149</f>
        <v>364097.83214293054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10180000</v>
      </c>
      <c r="K27" s="130">
        <f t="shared" si="0"/>
        <v>35472210.487194926</v>
      </c>
      <c r="L27" s="130">
        <f t="shared" si="0"/>
        <v>863139.78799552319</v>
      </c>
      <c r="M27" s="130">
        <f t="shared" si="0"/>
        <v>2623947.7688073181</v>
      </c>
      <c r="N27" s="130">
        <f t="shared" si="0"/>
        <v>3350477.2222617008</v>
      </c>
      <c r="O27" s="130">
        <f t="shared" si="0"/>
        <v>0</v>
      </c>
      <c r="P27" s="130">
        <f t="shared" si="0"/>
        <v>292035.89190497209</v>
      </c>
      <c r="Q27" s="130">
        <f t="shared" si="0"/>
        <v>2119443.7911061868</v>
      </c>
      <c r="R27" s="130">
        <f t="shared" si="0"/>
        <v>1581511.2920997129</v>
      </c>
      <c r="S27" s="130">
        <f t="shared" si="0"/>
        <v>8816156.0100786686</v>
      </c>
      <c r="T27" s="130">
        <f t="shared" si="0"/>
        <v>1504998.5827917978</v>
      </c>
      <c r="U27" s="130">
        <f t="shared" si="0"/>
        <v>694633.14381404966</v>
      </c>
      <c r="V27" s="130">
        <f t="shared" si="0"/>
        <v>542518.02238827199</v>
      </c>
      <c r="W27" s="130">
        <f t="shared" si="0"/>
        <v>513723.48010537733</v>
      </c>
      <c r="X27" s="130">
        <f t="shared" si="0"/>
        <v>2050228.7382603094</v>
      </c>
      <c r="Y27" s="130">
        <f t="shared" si="0"/>
        <v>0</v>
      </c>
      <c r="Z27" s="130">
        <f t="shared" si="0"/>
        <v>0</v>
      </c>
      <c r="AA27" s="130">
        <f t="shared" si="0"/>
        <v>517325.09844822384</v>
      </c>
      <c r="AB27" s="130">
        <f t="shared" si="0"/>
        <v>739244.22963049496</v>
      </c>
      <c r="AC27" s="130">
        <f t="shared" si="0"/>
        <v>2932789.2145560593</v>
      </c>
      <c r="AD27" s="130">
        <f t="shared" si="0"/>
        <v>579178.1539660549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5609437.7182151098</v>
      </c>
      <c r="K28" s="104">
        <f t="shared" si="3"/>
        <v>26413932.838620152</v>
      </c>
      <c r="L28" s="104">
        <f t="shared" si="3"/>
        <v>319778.25852052675</v>
      </c>
      <c r="M28" s="104">
        <f t="shared" si="3"/>
        <v>5245462.5176895456</v>
      </c>
      <c r="N28" s="104">
        <f t="shared" si="3"/>
        <v>675690.66920900182</v>
      </c>
      <c r="O28" s="104">
        <f t="shared" si="3"/>
        <v>4721316.6718163434</v>
      </c>
      <c r="P28" s="104">
        <f t="shared" si="3"/>
        <v>108194.21168815953</v>
      </c>
      <c r="Q28" s="104">
        <f t="shared" si="3"/>
        <v>785217.01117037912</v>
      </c>
      <c r="R28" s="104">
        <f t="shared" si="3"/>
        <v>585922.38922580797</v>
      </c>
      <c r="S28" s="104">
        <f t="shared" si="3"/>
        <v>3266232.2545636776</v>
      </c>
      <c r="T28" s="104">
        <f t="shared" si="3"/>
        <v>557575.7630159416</v>
      </c>
      <c r="U28" s="104">
        <f t="shared" si="3"/>
        <v>257349.48165852309</v>
      </c>
      <c r="V28" s="104">
        <f t="shared" si="3"/>
        <v>200993.47849345297</v>
      </c>
      <c r="W28" s="104">
        <f t="shared" si="3"/>
        <v>190325.60207971098</v>
      </c>
      <c r="X28" s="104">
        <f t="shared" si="3"/>
        <v>759574.03957957623</v>
      </c>
      <c r="Y28" s="104">
        <f t="shared" si="3"/>
        <v>0</v>
      </c>
      <c r="Z28" s="104">
        <f t="shared" si="3"/>
        <v>0</v>
      </c>
      <c r="AA28" s="104">
        <f t="shared" si="3"/>
        <v>191659.93894790899</v>
      </c>
      <c r="AB28" s="104">
        <f t="shared" si="3"/>
        <v>273877.11198155791</v>
      </c>
      <c r="AC28" s="104">
        <f t="shared" si="3"/>
        <v>1086547.3248736211</v>
      </c>
      <c r="AD28" s="104">
        <f t="shared" si="3"/>
        <v>214575.41874938938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9161890.5419959128</v>
      </c>
      <c r="L29" s="104">
        <f t="shared" si="6"/>
        <v>567081.79583621048</v>
      </c>
      <c r="M29" s="104">
        <f t="shared" si="6"/>
        <v>7744842.6895091403</v>
      </c>
      <c r="N29" s="104">
        <f t="shared" si="6"/>
        <v>1213673.2356656396</v>
      </c>
      <c r="O29" s="104">
        <f t="shared" si="6"/>
        <v>590231.01361130911</v>
      </c>
      <c r="P29" s="104">
        <f t="shared" si="6"/>
        <v>191867.22745651018</v>
      </c>
      <c r="Q29" s="104">
        <f t="shared" si="6"/>
        <v>1392472.0050567712</v>
      </c>
      <c r="R29" s="104">
        <f t="shared" si="6"/>
        <v>1039051.0044055606</v>
      </c>
      <c r="S29" s="104">
        <f t="shared" si="6"/>
        <v>5792203.8261936111</v>
      </c>
      <c r="T29" s="104">
        <f t="shared" si="6"/>
        <v>988782.24701298447</v>
      </c>
      <c r="U29" s="104">
        <f t="shared" si="6"/>
        <v>456373.13459528185</v>
      </c>
      <c r="V29" s="104">
        <f t="shared" si="6"/>
        <v>356433.68396203098</v>
      </c>
      <c r="W29" s="104">
        <f t="shared" si="6"/>
        <v>337515.70453950169</v>
      </c>
      <c r="X29" s="104">
        <f t="shared" si="6"/>
        <v>1346997.7991255508</v>
      </c>
      <c r="Y29" s="104">
        <f t="shared" si="6"/>
        <v>0</v>
      </c>
      <c r="Z29" s="104">
        <f t="shared" si="6"/>
        <v>0</v>
      </c>
      <c r="AA29" s="104">
        <f t="shared" si="6"/>
        <v>339881.96343080036</v>
      </c>
      <c r="AB29" s="104">
        <f t="shared" si="6"/>
        <v>485682.56397258263</v>
      </c>
      <c r="AC29" s="104">
        <f t="shared" si="6"/>
        <v>1926838.963665229</v>
      </c>
      <c r="AD29" s="104">
        <f t="shared" si="6"/>
        <v>380519.34602958563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1737201.1370821684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3833598.9292598576</v>
      </c>
      <c r="K30" s="143">
        <f t="shared" si="9"/>
        <v>8766504.3038630914</v>
      </c>
      <c r="L30" s="143">
        <f t="shared" si="9"/>
        <v>542609.08063168684</v>
      </c>
      <c r="M30" s="143">
        <f t="shared" si="9"/>
        <v>7410609.9018656854</v>
      </c>
      <c r="N30" s="143">
        <f t="shared" si="9"/>
        <v>1161296.5244647451</v>
      </c>
      <c r="O30" s="143">
        <f t="shared" si="9"/>
        <v>564759.28165474499</v>
      </c>
      <c r="P30" s="143">
        <f t="shared" si="9"/>
        <v>183587.09564994992</v>
      </c>
      <c r="Q30" s="143">
        <f t="shared" si="9"/>
        <v>1332379.138277692</v>
      </c>
      <c r="R30" s="143">
        <f t="shared" si="9"/>
        <v>994210.20806806721</v>
      </c>
      <c r="S30" s="143">
        <f t="shared" si="9"/>
        <v>5542238.2027407121</v>
      </c>
      <c r="T30" s="143">
        <f t="shared" si="9"/>
        <v>946110.82552121289</v>
      </c>
      <c r="U30" s="143">
        <f t="shared" si="9"/>
        <v>436678.11029375781</v>
      </c>
      <c r="V30" s="143">
        <f t="shared" si="9"/>
        <v>341051.59957676288</v>
      </c>
      <c r="W30" s="143">
        <f t="shared" si="9"/>
        <v>322950.03557446395</v>
      </c>
      <c r="X30" s="143">
        <f t="shared" si="9"/>
        <v>1288867.3957848644</v>
      </c>
      <c r="Y30" s="143">
        <f t="shared" si="9"/>
        <v>0</v>
      </c>
      <c r="Z30" s="143">
        <f t="shared" si="9"/>
        <v>0</v>
      </c>
      <c r="AA30" s="143">
        <f t="shared" si="9"/>
        <v>325214.17731022678</v>
      </c>
      <c r="AB30" s="143">
        <f t="shared" si="9"/>
        <v>464722.67572510859</v>
      </c>
      <c r="AC30" s="143">
        <f t="shared" si="9"/>
        <v>1843685.2078067386</v>
      </c>
      <c r="AD30" s="143">
        <f t="shared" si="9"/>
        <v>364097.83214293054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75373560.915409639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51463662.700098388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37499633.373146385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36665170.526212305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52489775.266259462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42985618.674070679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19277719.276618209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22279378.021739811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0.69639505721598816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0.83526154997103419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0.56033448635218963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0.23453084823120279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3.7684581714391464E-2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1.9652926190813137E-2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7.2316780954760504E-2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0.1640989417106079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7.9419655431286276E-2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0.34895428849557147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0.95665802272863365</v>
      </c>
      <c r="K46" s="162">
        <f>SUMPRODUCT($H19:$H25, K38:K44)</f>
        <v>0.60770373423306212</v>
      </c>
      <c r="L46" s="162">
        <f>SUMPRODUCT($H19:$H25, L38:L44)</f>
        <v>0.52828407880177586</v>
      </c>
      <c r="M46" s="162">
        <f>SUMPRODUCT($H19:$H25, M38:M44)</f>
        <v>0.36418513709116795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0.95665802272863365</v>
      </c>
      <c r="K56" s="166">
        <f>SUMPRODUCT($H19:$H$25, K38:K$44)</f>
        <v>0.60770373423306212</v>
      </c>
      <c r="L56" s="166">
        <f>SUMPRODUCT($H19:$H$25, L38:L$44)</f>
        <v>0.52828407880177586</v>
      </c>
      <c r="M56" s="166">
        <f>SUMPRODUCT($H19:$H$25, M38:M$44)</f>
        <v>0.36418513709116795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0.72212717449743069</v>
      </c>
      <c r="K57" s="162">
        <f>SUMPRODUCT($H20:$H$25, K39:K$44)</f>
        <v>0.37317288600185927</v>
      </c>
      <c r="L57" s="162">
        <f>SUMPRODUCT($H20:$H$25, L39:L$44)</f>
        <v>0.29375323057057301</v>
      </c>
      <c r="M57" s="162">
        <f>SUMPRODUCT($H20:$H$25, M39:M$44)</f>
        <v>0.12965428885996511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0.68444259278303932</v>
      </c>
      <c r="K58" s="162">
        <f>SUMPRODUCT($H21:$H$25, K40:K$44)</f>
        <v>0.33548830428746779</v>
      </c>
      <c r="L58" s="162">
        <f>SUMPRODUCT($H21:$H$25, L40:L$44)</f>
        <v>0.25606864885618152</v>
      </c>
      <c r="M58" s="162">
        <f>SUMPRODUCT($H21:$H$25, M40:M$44)</f>
        <v>9.1969707145573648E-2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0.66478966659222616</v>
      </c>
      <c r="K59" s="162">
        <f>SUMPRODUCT($H22:$H$25, K41:K$44)</f>
        <v>0.31583537809665468</v>
      </c>
      <c r="L59" s="162">
        <f>SUMPRODUCT($H22:$H$25, L41:L$44)</f>
        <v>0.23641572266536842</v>
      </c>
      <c r="M59" s="162">
        <f>SUMPRODUCT($H22:$H$25, M41:M$44)</f>
        <v>7.2316780954760504E-2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0.5924728856374657</v>
      </c>
      <c r="K60" s="178">
        <f>SUMPRODUCT($H23:$H$25, K42:K$44)</f>
        <v>0.24351859714189417</v>
      </c>
      <c r="L60" s="178">
        <f>SUMPRODUCT($H23:$H$25, L42:L$44)</f>
        <v>0.1640989417106079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0.69639505721598816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7.1204724758320084E-2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5.9667255317002307E-3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4.3341977271366405E-2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0.95665802272863365</v>
      </c>
      <c r="K94" s="166">
        <f t="shared" si="0"/>
        <v>0.93342713651978082</v>
      </c>
      <c r="L94" s="166">
        <f t="shared" si="0"/>
        <v>0.92417774380491036</v>
      </c>
      <c r="M94" s="166">
        <f t="shared" si="0"/>
        <v>0.89364639616884589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0.79333189925575076</v>
      </c>
      <c r="K95" s="162">
        <f t="shared" si="0"/>
        <v>0.68255976947197294</v>
      </c>
      <c r="L95" s="162">
        <f t="shared" si="0"/>
        <v>0.63845577270570564</v>
      </c>
      <c r="M95" s="162">
        <f t="shared" si="0"/>
        <v>0.49287275996954122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0.68444259278303932</v>
      </c>
      <c r="K96" s="162">
        <f t="shared" si="0"/>
        <v>0.51530683385076825</v>
      </c>
      <c r="L96" s="162">
        <f t="shared" si="0"/>
        <v>0.4479653195224822</v>
      </c>
      <c r="M96" s="162">
        <f t="shared" si="0"/>
        <v>0.22567751667133931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0.67075639212392635</v>
      </c>
      <c r="K97" s="162">
        <f t="shared" si="0"/>
        <v>0.49428496024455565</v>
      </c>
      <c r="L97" s="162">
        <f t="shared" si="0"/>
        <v>0.42402274287870223</v>
      </c>
      <c r="M97" s="162">
        <f t="shared" si="0"/>
        <v>0.19209398277440765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0.5924728856374657</v>
      </c>
      <c r="K98" s="178">
        <f t="shared" si="0"/>
        <v>0.37404224133382941</v>
      </c>
      <c r="L98" s="178">
        <f t="shared" si="0"/>
        <v>0.28707393577876139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0.95665802272863365</v>
      </c>
      <c r="K105" s="134">
        <f t="shared" si="1"/>
        <v>0.93342713651978082</v>
      </c>
      <c r="L105" s="134">
        <f t="shared" si="1"/>
        <v>0.92417774380491036</v>
      </c>
      <c r="M105" s="134">
        <f t="shared" si="1"/>
        <v>0.89364639616884589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0.79333189925575076</v>
      </c>
      <c r="K106" s="135">
        <f t="shared" si="1"/>
        <v>0.68255976947197294</v>
      </c>
      <c r="L106" s="135">
        <f t="shared" si="1"/>
        <v>0.63845577270570564</v>
      </c>
      <c r="M106" s="135">
        <f t="shared" si="1"/>
        <v>0.49287275996954122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0.68444259278303932</v>
      </c>
      <c r="K107" s="135">
        <f t="shared" si="1"/>
        <v>0.51530683385076825</v>
      </c>
      <c r="L107" s="135">
        <f t="shared" si="1"/>
        <v>0.4479653195224822</v>
      </c>
      <c r="M107" s="135">
        <f t="shared" si="1"/>
        <v>0.22567751667133931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0.67075639212392635</v>
      </c>
      <c r="K108" s="135">
        <f t="shared" si="1"/>
        <v>0.49428496024455565</v>
      </c>
      <c r="L108" s="135">
        <f t="shared" si="1"/>
        <v>0.42402274287870223</v>
      </c>
      <c r="M108" s="135">
        <f t="shared" si="1"/>
        <v>0.19209398277440765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0.5924728856374657</v>
      </c>
      <c r="K109" s="177">
        <f t="shared" si="1"/>
        <v>0.37404224133382941</v>
      </c>
      <c r="L109" s="177">
        <f t="shared" si="1"/>
        <v>0.28707393577876139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0.14902767682668933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0.21586020475162895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8.3291470996673125E-2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0.17430419437944858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0.88780601213096844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0.18578041283403893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0.83526154997103419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0.56033448635218963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0.34241701295282478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0.49322823226037904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0.20207510919646687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8.1636814235932817E-2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0.34241701295282478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0.49322823226037904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0.20207510919646687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8.1636814235932817E-2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0.95665802272863365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0.93342713651978082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0.92417774380491036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0.89364639616884589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0.79333189925575076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0.68255976947197294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0.63845577270570564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0.49287275996954122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0.68444259278303932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0.51530683385076825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0.4479653195224822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0.22567751667133931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0.67075639212392635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0.49428496024455565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0.42402274287870223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0.19209398277440765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0.5924728856374657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0.37404224133382941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0.28707393577876139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0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West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LOOKUP(2,1/(F20:F30&lt;&gt;""),F20:F30)</f>
        <v>45236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LOOKUP(2,1/(G20:G30&lt;&gt;""),G20:G30)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LOOKUP(2,1/(H20:H30&lt;&gt;""),H20:H30)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LOOKUP(2,1/(I20:I30&lt;&gt;""),I20:I30)</f>
        <v>Attachment A_2025-26 Charging Methodologies Pre-Release (shared on 09/10/2023)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LOOKUP(2,1/(J20:J30&lt;&gt;""),J20:J30)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793</v>
      </c>
      <c r="J29" s="3" t="s">
        <v>715</v>
      </c>
      <c r="K29" s="3" t="s">
        <v>566</v>
      </c>
      <c r="L29" s="3" t="s">
        <v>792</v>
      </c>
    </row>
    <row r="30" spans="1:12" x14ac:dyDescent="0.25">
      <c r="A30" s="60"/>
      <c r="B30" s="60"/>
      <c r="C30" s="60"/>
      <c r="D30" s="60"/>
      <c r="E30" s="60"/>
      <c r="F30" s="3"/>
      <c r="G30" s="3"/>
      <c r="H30" s="7"/>
      <c r="I30" s="3"/>
      <c r="J30" s="3"/>
      <c r="K30" s="3"/>
      <c r="L30" s="3"/>
    </row>
    <row r="32" spans="1:12" x14ac:dyDescent="0.25">
      <c r="B32" s="68" t="s">
        <v>20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4" spans="2:12" x14ac:dyDescent="0.25">
      <c r="E34" s="71" t="s">
        <v>21</v>
      </c>
    </row>
    <row r="35" spans="2:12" x14ac:dyDescent="0.25">
      <c r="F35" s="41" t="s">
        <v>22</v>
      </c>
      <c r="G35" s="41" t="s">
        <v>231</v>
      </c>
      <c r="H35" s="72">
        <f>MEAV!H147</f>
        <v>0</v>
      </c>
    </row>
    <row r="36" spans="2:12" x14ac:dyDescent="0.25">
      <c r="F36" t="s">
        <v>23</v>
      </c>
      <c r="G36" t="s">
        <v>231</v>
      </c>
      <c r="H36" s="73">
        <f>Expenditure!H159</f>
        <v>0</v>
      </c>
    </row>
    <row r="37" spans="2:12" x14ac:dyDescent="0.25">
      <c r="F37" t="s">
        <v>311</v>
      </c>
      <c r="G37" t="s">
        <v>231</v>
      </c>
      <c r="H37" s="73">
        <f>Expensed!H87</f>
        <v>0</v>
      </c>
    </row>
    <row r="38" spans="2:12" x14ac:dyDescent="0.25">
      <c r="F38" t="s">
        <v>24</v>
      </c>
      <c r="G38" t="s">
        <v>231</v>
      </c>
      <c r="H38" s="73">
        <f>Capitalised!H67</f>
        <v>0</v>
      </c>
    </row>
    <row r="39" spans="2:12" x14ac:dyDescent="0.25">
      <c r="F39" t="s">
        <v>25</v>
      </c>
      <c r="G39" t="s">
        <v>231</v>
      </c>
      <c r="H39" s="73">
        <f>'Rev allocation'!H188</f>
        <v>0</v>
      </c>
    </row>
    <row r="40" spans="2:12" x14ac:dyDescent="0.25">
      <c r="F40" t="s">
        <v>312</v>
      </c>
      <c r="G40" t="s">
        <v>231</v>
      </c>
      <c r="H40" s="73">
        <f>Direct!H62</f>
        <v>0</v>
      </c>
    </row>
    <row r="41" spans="2:12" x14ac:dyDescent="0.25">
      <c r="F41" t="s">
        <v>313</v>
      </c>
      <c r="G41" t="s">
        <v>231</v>
      </c>
      <c r="H41" s="73">
        <f>'EDCM discounts'!H113</f>
        <v>0</v>
      </c>
    </row>
    <row r="42" spans="2:12" x14ac:dyDescent="0.25">
      <c r="F42" s="55" t="s">
        <v>26</v>
      </c>
      <c r="G42" s="55" t="s">
        <v>231</v>
      </c>
      <c r="H42" s="74">
        <f>'CDCM discounts'!H43</f>
        <v>0</v>
      </c>
    </row>
    <row r="43" spans="2:12" x14ac:dyDescent="0.25">
      <c r="F43" s="75" t="s">
        <v>612</v>
      </c>
      <c r="G43" s="75" t="s">
        <v>231</v>
      </c>
      <c r="H43" s="76">
        <f>SUM(H35:H42)</f>
        <v>0</v>
      </c>
    </row>
    <row r="44" spans="2:12" x14ac:dyDescent="0.25">
      <c r="I44" s="77"/>
      <c r="J44" s="77"/>
    </row>
    <row r="45" spans="2:12" x14ac:dyDescent="0.25">
      <c r="B45" s="68" t="s">
        <v>27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7" spans="2:12" x14ac:dyDescent="0.25">
      <c r="F47" s="70" t="s">
        <v>28</v>
      </c>
    </row>
    <row r="48" spans="2:12" x14ac:dyDescent="0.25">
      <c r="F48" s="5" t="s">
        <v>19</v>
      </c>
    </row>
    <row r="49" spans="2:12" x14ac:dyDescent="0.25">
      <c r="F49" s="5" t="s">
        <v>609</v>
      </c>
    </row>
    <row r="50" spans="2:12" x14ac:dyDescent="0.25">
      <c r="F50" s="5" t="s">
        <v>714</v>
      </c>
    </row>
    <row r="51" spans="2:12" ht="30" x14ac:dyDescent="0.25">
      <c r="F51" s="29" t="s">
        <v>737</v>
      </c>
    </row>
    <row r="52" spans="2:12" x14ac:dyDescent="0.25">
      <c r="F52" s="5"/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 t="s">
        <v>29</v>
      </c>
    </row>
    <row r="60" spans="2:12" x14ac:dyDescent="0.25">
      <c r="B60" s="68" t="s">
        <v>30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5:H43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0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0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0">
      <formula1>$F$48:$F$58</formula1>
    </dataValidation>
  </dataValidations>
  <hyperlinks>
    <hyperlink ref="A1" location="Index!A1" display="Index!A1"/>
    <hyperlink ref="F37" location="'Expensed'!A1" display="Expensed"/>
    <hyperlink ref="F40" location="'Direct'!A1" display="Direct"/>
  </hyperlinks>
  <pageMargins left="0.7" right="0.7" top="0.75" bottom="0.75" header="0.3" footer="0.3"/>
  <pageSetup paperSize="9" orientation="portrait" r:id="rId1"/>
  <cellWatches>
    <cellWatch r="H43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West Midlands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v5 - 2025/26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West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control'!$B$32</f>
        <v>Model checks</v>
      </c>
    </row>
    <row r="19" spans="6:7" ht="15.75" thickBot="1" x14ac:dyDescent="0.3">
      <c r="F19" s="82" t="s">
        <v>483</v>
      </c>
      <c r="G19" s="81" t="str">
        <f>'Version control'!$B$45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39" activePane="bottomRight" state="frozenSplit"/>
      <selection pane="topRight"/>
      <selection pane="bottomLeft"/>
      <selection pane="bottomRight" activeCell="J55" sqref="J55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0.18578041283403893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0.88780601213096844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452704325.26058131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99491823.649041265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110489911.7561329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297218296.41929215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324178437.43432158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3310180.6331983837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235022427.89986658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397.46468069109602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5998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236300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194497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3903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5782.6999999999989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16215.5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2225996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5238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10420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0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21398.2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34104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14429.7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207731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12294.099999999999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1779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9875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935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8754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13991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11321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34852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15750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1029.0000000000002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0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793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7311.4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725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8891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669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221.5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122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9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8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8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88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305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1444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77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575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3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203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193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82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46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0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1368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843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2776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4787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43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251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16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295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1704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249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356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262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1773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1264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41700.246577433041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508.53959240772008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127134.89810193003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127134.89810193003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127134.89810193003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1700.0732843986286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5721.0704145868513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5721.0704145868513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5721.0704145868513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4831.1261278733409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43098.730456554273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43098.730456554273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84544.707237783456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13984.838791212302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30893.780238768992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1652.7536753250902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5212.5308221791302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16400.401855148972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1652.7536753250902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3686.91204495597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11950.680421581421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98402.411130893845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156757.32935967969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185616.95122881781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185616.95122881781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257066.76396210247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257066.76396210247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257066.76396210247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1206510.1829873158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1206510.1829873158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184981.27673830817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184981.27673830817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588507.44331383402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184981.27673830817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697843.45568149386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697843.45568149386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532568.08814898483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571979.90656058316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11950.680421581421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2234904.3737338278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11950.680421581421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714879.53202715248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1228504.5203589497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1239565.2564938178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1239565.2564938178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1239565.2564938178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1106455.0181810968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1106455.0181810968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2234904.3737338278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11950.680421581421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86738652.873247191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2290199.98832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23607461.477008216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11683384.510026801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4908277.5940000005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774869.38446319988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5623596.7952637831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4196281.057910746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23392225.305936411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3993267.1215815498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1843095.2204672005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1439482.6722359997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1363081.0727301883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5439945.9945200011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11413705.956353251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5534355.2999991588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1372637.3768207175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1961463.4264481019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7781675.5968572572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1536754.3240344031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2241851.08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7620000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815642.07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12183907.341469606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0.13999999737279722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1014745.8008000003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-5196946.3263321621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39130465.450300001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20184226.800000001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8000000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-7620000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2470943.7074936316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15964378.159526384</v>
      </c>
      <c r="K306" s="22">
        <v>6928378.2203391073</v>
      </c>
      <c r="L306" s="22">
        <v>25847964.55954431</v>
      </c>
      <c r="M306" s="22">
        <v>33944558.974318989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15272426.893891403</v>
      </c>
      <c r="K308" s="22">
        <v>582344.66945385642</v>
      </c>
      <c r="L308" s="22">
        <v>5279170.858943522</v>
      </c>
      <c r="M308" s="22">
        <v>2714932.7240017327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1544112.575676091</v>
      </c>
      <c r="K309" s="22">
        <v>5284050.4964611931</v>
      </c>
      <c r="L309" s="22">
        <v>436263.57364726916</v>
      </c>
      <c r="M309" s="22">
        <v>2704219.8642422459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3100832.1843072716</v>
      </c>
      <c r="K310" s="22">
        <v>0</v>
      </c>
      <c r="L310" s="22">
        <v>5282047.5418532779</v>
      </c>
      <c r="M310" s="22">
        <v>541261.35383944947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3833598.9292598576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5609437.7182151098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10180000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166879895.26277938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50467924.447354972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195577295.74351519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187024482.49234807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349083944.99724865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0.20864462848279788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419826929.15108359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413099999.99999994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378263000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285365694.00000006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7172595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10309999.999999998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616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9051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17084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1381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  <ignoredErrors>
    <ignoredError sqref="H20:M25 H67:M67 I66:M66 H69:M79 I68:M68 H57:M65 I56:M56 H43:M48 I38:M38 I39:M39 I40:M40 I41:M41 I42:M42 H50:M55 I49:M49 I19:M19 H27:M37 I26:M26 H165:M170 I80:M80 I81:M81 I82:M82 I83:M83 I84:M84 I85:M85 I86:M86 I87:M87 I88:M88 I89:M89 I90:M90 I91:M91 I92:M92 I93:M93 I94:M94 I95:M95 I96:M96 I97:M97 I98:M98 I99:M99 I100:M100 I101:M101 I102:M102 I103:M103 I104:M104 I105:M105 I106:M106 I107:M107 I108:M108 I109:M109 I110:M110 I111:M111 I112:M112 I113:M113 I114:M114 I115:M115 I116:M116 I117:M117 I118:M118 I119:M119 I120:M120 I121:M121 I122:M122 I123:M123 I124:M124 I125:M125 I126:M126 I127:M127 I128:M128 I129:M129 I130:M130 I131:M131 I132:M132 I133:M133 I134:M134 I135:M135 I136:M136 I137:M137 I138:M138 I139:M139 I140:M140 I141:M141 I142:M142 I143:M143 I144:M144 I145:M145 I146:M146 I147:M147 I148:M148 I149:M149 I150:M150 I151:M151 I152:M152 I153:M153 I154:M154 I155:M155 I156:M156 I157:M157 I158:M158 I159:M159 I160:M160 I161:M161 I162:M162 I163:M163 I164:M164 H256:M262 I171:M171 I172:M172 I173:M173 I174:M174 I175:M175 I176:M176 I177:M177 I178:M178 I179:M179 I180:M180 I181:M181 I182:M182 I183:M183 I184:M184 I185:M185 I186:M186 I187:M187 I188:M188 I189:M189 I190:M190 I191:M191 I192:M192 I193:M193 I194:M194 I195:M195 I196:M196 I197:M197 I198:M198 I199:M199 I200:M200 I201:M201 I202:M202 I203:M203 I204:M204 I205:M205 I206:M206 I207:M207 I208:M208 I209:M209 I210:M210 I211:M211 I212:M212 I213:M213 I214:M214 I215:M215 I216:M216 I217:M217 I218:M218 I219:M219 I220:M220 I221:M221 I222:M222 I223:M223 I224:M224 I225:M225 I226:M226 I227:M227 I228:M228 I229:M229 I230:M230 I231:M231 I232:M232 I233:M233 I234:M234 I235:M235 I236:M236 I237:M237 I238:M238 I239:M239 I240:M240 I241:M241 I242:M242 I243:M243 I244:M244 I245:M245 I246:M246 I247:M247 I248:M248 I249:M249 I250:M250 I251:M251 I252:M252 I253:M253 I254:M254 I255:M255 H297:M305 I263:M263 I264:M264 I265:M265 I266:M266 I267:M267 I268:M268 I269:M269 I270:M270 I271:M271 I272:M272 I273:M273 I274:M274 I275:M275 I276:M276 I277:M277 I278:M278 I279:M279 I280:M280 I281:M281 I282:M282 I283:M283 I284:M284 I285:M285 I286:M286 I287:M287 I288:M288 I289:M289 I290:M290 I291:M291 I292:M292 I293:M293 I294:M294 I295:M295 I296:M296 H339:M346 H306:I306 H307:I307 H308:I308 H309:I309 H310:I310 H311:I311 H312:I312 H313:I313 H314:I314 H315:I315 H316:I316 H317:I317 H318:I318 H319:I319 H320:I320 H321:I321 H322:I322 H323:I323 H324:I324 H325:I325 H326:I326 H327:I327 H328:I328 H329:I329 H330:I330 H331:I331 H332:I332 H333:I333 H334:I334 H335:I335 H336:I336 H337:I337 H338:I338 H351:M357 I347:M347 I348:M348 I349:M349 I350:M350 H363:M368 I358:M358 I359:M359 I360:M360 I361:M361 I362:M362 H370:M375 I369:M369 H379:M383 I376:M376 I377:M377 I378:M378 H385:M389 I384:M384 H391:M396 I390:M390 H398:M403 I397:M397 H407:M411 I404:M404 I405:M405 I406:M406 I412:M4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5998</v>
      </c>
      <c r="K20" s="133">
        <f>'DNO inputs'!H81</f>
        <v>236300</v>
      </c>
      <c r="L20" s="133">
        <f>'DNO inputs'!H82</f>
        <v>194497</v>
      </c>
      <c r="M20" s="133">
        <f>'DNO inputs'!H83</f>
        <v>3903</v>
      </c>
      <c r="N20" s="133">
        <f>'DNO inputs'!H84</f>
        <v>5782.6999999999989</v>
      </c>
      <c r="O20" s="133">
        <f>'DNO inputs'!H85</f>
        <v>16215.5</v>
      </c>
      <c r="P20" s="133">
        <f>'DNO inputs'!H86</f>
        <v>2225996</v>
      </c>
      <c r="Q20" s="133">
        <f>'DNO inputs'!H87</f>
        <v>5238</v>
      </c>
      <c r="R20" s="133">
        <f>'DNO inputs'!H88</f>
        <v>10420</v>
      </c>
      <c r="S20" s="133">
        <f>'DNO inputs'!H89</f>
        <v>0</v>
      </c>
      <c r="T20" s="133">
        <f>'DNO inputs'!H90</f>
        <v>21398.2</v>
      </c>
      <c r="U20" s="133">
        <f>'DNO inputs'!H91</f>
        <v>34104</v>
      </c>
      <c r="V20" s="133">
        <f>'DNO inputs'!H92</f>
        <v>0</v>
      </c>
      <c r="W20" s="133">
        <f>'DNO inputs'!H93</f>
        <v>14429.7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207731</v>
      </c>
      <c r="AB20" s="133">
        <f>'DNO inputs'!H98</f>
        <v>0</v>
      </c>
      <c r="AC20" s="133">
        <f>'DNO inputs'!H99</f>
        <v>12294.099999999999</v>
      </c>
      <c r="AD20" s="133">
        <f>'DNO inputs'!H100</f>
        <v>0</v>
      </c>
      <c r="AE20" s="133">
        <f>'DNO inputs'!H101</f>
        <v>0</v>
      </c>
      <c r="AF20" s="133">
        <f>'DNO inputs'!H102</f>
        <v>1779</v>
      </c>
      <c r="AG20" s="133">
        <f>'DNO inputs'!H103</f>
        <v>9875</v>
      </c>
      <c r="AH20" s="133">
        <f>'DNO inputs'!H104</f>
        <v>935</v>
      </c>
      <c r="AI20" s="133">
        <f>'DNO inputs'!H105</f>
        <v>8754</v>
      </c>
      <c r="AJ20" s="133">
        <f>'DNO inputs'!H106</f>
        <v>13991</v>
      </c>
      <c r="AK20" s="133">
        <f>'DNO inputs'!H107</f>
        <v>11321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34852</v>
      </c>
      <c r="AU20" s="133">
        <f>'DNO inputs'!H117</f>
        <v>15750</v>
      </c>
      <c r="AV20" s="133">
        <f>'DNO inputs'!H118</f>
        <v>0</v>
      </c>
      <c r="AW20" s="133">
        <f>'DNO inputs'!H119</f>
        <v>0</v>
      </c>
      <c r="AX20" s="133">
        <f>'DNO inputs'!H120</f>
        <v>1029.0000000000002</v>
      </c>
      <c r="AY20" s="133">
        <f>'DNO inputs'!H121</f>
        <v>0</v>
      </c>
      <c r="AZ20" s="133">
        <f>'DNO inputs'!H122</f>
        <v>793</v>
      </c>
      <c r="BA20" s="133">
        <f>'DNO inputs'!H123</f>
        <v>0</v>
      </c>
      <c r="BB20" s="133">
        <f>'DNO inputs'!H124</f>
        <v>7311.4</v>
      </c>
      <c r="BC20" s="133">
        <f>'DNO inputs'!H125</f>
        <v>725</v>
      </c>
      <c r="BD20" s="133">
        <f>'DNO inputs'!H126</f>
        <v>8891</v>
      </c>
      <c r="BE20" s="133">
        <f>'DNO inputs'!H127</f>
        <v>669</v>
      </c>
      <c r="BF20" s="133">
        <f>'DNO inputs'!H128</f>
        <v>221.5</v>
      </c>
      <c r="BG20" s="133">
        <f>'DNO inputs'!H129</f>
        <v>122</v>
      </c>
      <c r="BH20" s="133">
        <f>'DNO inputs'!H130</f>
        <v>9</v>
      </c>
      <c r="BI20" s="133">
        <f>'DNO inputs'!H131</f>
        <v>8</v>
      </c>
      <c r="BJ20" s="133">
        <f>'DNO inputs'!H132</f>
        <v>8</v>
      </c>
      <c r="BK20" s="133">
        <f>'DNO inputs'!H133</f>
        <v>0</v>
      </c>
      <c r="BL20" s="133">
        <f>'DNO inputs'!H134</f>
        <v>0</v>
      </c>
      <c r="BM20" s="133">
        <f>'DNO inputs'!H135</f>
        <v>88</v>
      </c>
      <c r="BN20" s="133">
        <f>'DNO inputs'!H136</f>
        <v>305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1444</v>
      </c>
      <c r="BS20" s="133">
        <f>'DNO inputs'!H141</f>
        <v>77</v>
      </c>
      <c r="BT20" s="133">
        <f>'DNO inputs'!H142</f>
        <v>575</v>
      </c>
      <c r="BU20" s="133">
        <f>'DNO inputs'!H143</f>
        <v>3</v>
      </c>
      <c r="BV20" s="133">
        <f>'DNO inputs'!H144</f>
        <v>203</v>
      </c>
      <c r="BW20" s="133">
        <f>'DNO inputs'!H145</f>
        <v>193</v>
      </c>
      <c r="BX20" s="133">
        <f>'DNO inputs'!H146</f>
        <v>82</v>
      </c>
      <c r="BY20" s="133">
        <f>'DNO inputs'!H147</f>
        <v>46</v>
      </c>
      <c r="BZ20" s="133">
        <f>'DNO inputs'!H148</f>
        <v>0</v>
      </c>
      <c r="CA20" s="133">
        <f>'DNO inputs'!H149</f>
        <v>1368</v>
      </c>
      <c r="CB20" s="133">
        <f>'DNO inputs'!H150</f>
        <v>843</v>
      </c>
      <c r="CC20" s="133">
        <f>'DNO inputs'!H151</f>
        <v>2776</v>
      </c>
      <c r="CD20" s="133">
        <f>'DNO inputs'!H152</f>
        <v>4787</v>
      </c>
      <c r="CE20" s="133">
        <f>'DNO inputs'!H153</f>
        <v>43</v>
      </c>
      <c r="CF20" s="133">
        <f>'DNO inputs'!H154</f>
        <v>251</v>
      </c>
      <c r="CG20" s="133">
        <f>'DNO inputs'!H155</f>
        <v>16</v>
      </c>
      <c r="CH20" s="133">
        <f>'DNO inputs'!H156</f>
        <v>0</v>
      </c>
      <c r="CI20" s="133">
        <f>'DNO inputs'!H157</f>
        <v>295</v>
      </c>
      <c r="CJ20" s="133">
        <f>'DNO inputs'!H158</f>
        <v>1704</v>
      </c>
      <c r="CK20" s="133">
        <f>'DNO inputs'!H159</f>
        <v>249</v>
      </c>
      <c r="CL20" s="133">
        <f>'DNO inputs'!H160</f>
        <v>356</v>
      </c>
      <c r="CM20" s="133">
        <f>'DNO inputs'!H161</f>
        <v>2</v>
      </c>
      <c r="CN20" s="133">
        <f>'DNO inputs'!H162</f>
        <v>262</v>
      </c>
      <c r="CO20" s="133">
        <f>'DNO inputs'!H163</f>
        <v>1773</v>
      </c>
      <c r="CP20" s="133">
        <f>'DNO inputs'!H164</f>
        <v>1264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41700.246577433041</v>
      </c>
      <c r="K21" s="133">
        <f>'DNO inputs'!H172</f>
        <v>508.53959240772008</v>
      </c>
      <c r="L21" s="133">
        <f>'DNO inputs'!H173</f>
        <v>0</v>
      </c>
      <c r="M21" s="133">
        <f>'DNO inputs'!H174</f>
        <v>127134.89810193003</v>
      </c>
      <c r="N21" s="133">
        <f>'DNO inputs'!H175</f>
        <v>127134.89810193003</v>
      </c>
      <c r="O21" s="133">
        <f>'DNO inputs'!H176</f>
        <v>127134.89810193003</v>
      </c>
      <c r="P21" s="133">
        <f>'DNO inputs'!H177</f>
        <v>1700.0732843986286</v>
      </c>
      <c r="Q21" s="133">
        <f>'DNO inputs'!H178</f>
        <v>5721.0704145868513</v>
      </c>
      <c r="R21" s="133">
        <f>'DNO inputs'!H179</f>
        <v>5721.0704145868513</v>
      </c>
      <c r="S21" s="133">
        <f>'DNO inputs'!H180</f>
        <v>5721.0704145868513</v>
      </c>
      <c r="T21" s="133">
        <f>'DNO inputs'!H181</f>
        <v>4831.1261278733409</v>
      </c>
      <c r="U21" s="133">
        <f>'DNO inputs'!H182</f>
        <v>0</v>
      </c>
      <c r="V21" s="133">
        <f>'DNO inputs'!H183</f>
        <v>0</v>
      </c>
      <c r="W21" s="133">
        <f>'DNO inputs'!H184</f>
        <v>43098.730456554273</v>
      </c>
      <c r="X21" s="133">
        <f>'DNO inputs'!H185</f>
        <v>43098.730456554273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84544.707237783456</v>
      </c>
      <c r="AD21" s="133">
        <f>'DNO inputs'!H191</f>
        <v>0</v>
      </c>
      <c r="AE21" s="133">
        <f>'DNO inputs'!H192</f>
        <v>0</v>
      </c>
      <c r="AF21" s="133">
        <f>'DNO inputs'!H193</f>
        <v>13984.838791212302</v>
      </c>
      <c r="AG21" s="133">
        <f>'DNO inputs'!H194</f>
        <v>30893.780238768992</v>
      </c>
      <c r="AH21" s="133">
        <f>'DNO inputs'!H195</f>
        <v>1652.7536753250902</v>
      </c>
      <c r="AI21" s="133">
        <f>'DNO inputs'!H196</f>
        <v>5212.5308221791302</v>
      </c>
      <c r="AJ21" s="133">
        <f>'DNO inputs'!H197</f>
        <v>16400.401855148972</v>
      </c>
      <c r="AK21" s="133">
        <f>'DNO inputs'!H198</f>
        <v>1652.7536753250902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3686.91204495597</v>
      </c>
      <c r="AU21" s="133">
        <f>'DNO inputs'!H208</f>
        <v>11950.680421581421</v>
      </c>
      <c r="AV21" s="133">
        <f>'DNO inputs'!H209</f>
        <v>0</v>
      </c>
      <c r="AW21" s="133">
        <f>'DNO inputs'!H210</f>
        <v>0</v>
      </c>
      <c r="AX21" s="133">
        <f>'DNO inputs'!H211</f>
        <v>98402.411130893845</v>
      </c>
      <c r="AY21" s="133">
        <f>'DNO inputs'!H212</f>
        <v>156757.32935967969</v>
      </c>
      <c r="AZ21" s="133">
        <f>'DNO inputs'!H213</f>
        <v>185616.95122881781</v>
      </c>
      <c r="BA21" s="133">
        <f>'DNO inputs'!H214</f>
        <v>185616.95122881781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257066.76396210247</v>
      </c>
      <c r="BG21" s="133">
        <f>'DNO inputs'!H220</f>
        <v>257066.76396210247</v>
      </c>
      <c r="BH21" s="133">
        <f>'DNO inputs'!H221</f>
        <v>257066.76396210247</v>
      </c>
      <c r="BI21" s="133">
        <f>'DNO inputs'!H222</f>
        <v>1206510.1829873158</v>
      </c>
      <c r="BJ21" s="133">
        <f>'DNO inputs'!H223</f>
        <v>1206510.1829873158</v>
      </c>
      <c r="BK21" s="133">
        <f>'DNO inputs'!H224</f>
        <v>0</v>
      </c>
      <c r="BL21" s="133">
        <f>'DNO inputs'!H225</f>
        <v>0</v>
      </c>
      <c r="BM21" s="133">
        <f>'DNO inputs'!H226</f>
        <v>184981.27673830817</v>
      </c>
      <c r="BN21" s="133">
        <f>'DNO inputs'!H227</f>
        <v>184981.27673830817</v>
      </c>
      <c r="BO21" s="133">
        <f>'DNO inputs'!H228</f>
        <v>0</v>
      </c>
      <c r="BP21" s="133">
        <f>'DNO inputs'!H229</f>
        <v>0</v>
      </c>
      <c r="BQ21" s="133">
        <f>'DNO inputs'!H230</f>
        <v>588507.44331383402</v>
      </c>
      <c r="BR21" s="133">
        <f>'DNO inputs'!H231</f>
        <v>184981.27673830817</v>
      </c>
      <c r="BS21" s="133">
        <f>'DNO inputs'!H232</f>
        <v>697843.45568149386</v>
      </c>
      <c r="BT21" s="133">
        <f>'DNO inputs'!H233</f>
        <v>697843.45568149386</v>
      </c>
      <c r="BU21" s="133">
        <f>'DNO inputs'!H234</f>
        <v>532568.08814898483</v>
      </c>
      <c r="BV21" s="133">
        <f>'DNO inputs'!H235</f>
        <v>571979.90656058316</v>
      </c>
      <c r="BW21" s="133">
        <f>'DNO inputs'!H236</f>
        <v>11950.680421581421</v>
      </c>
      <c r="BX21" s="133">
        <f>'DNO inputs'!H237</f>
        <v>2234904.3737338278</v>
      </c>
      <c r="BY21" s="133">
        <f>'DNO inputs'!H238</f>
        <v>11950.680421581421</v>
      </c>
      <c r="BZ21" s="133">
        <f>'DNO inputs'!H239</f>
        <v>714879.53202715248</v>
      </c>
      <c r="CA21" s="133">
        <f>'DNO inputs'!H240</f>
        <v>1228504.5203589497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1239565.2564938178</v>
      </c>
      <c r="CF21" s="133">
        <f>'DNO inputs'!H245</f>
        <v>1239565.2564938178</v>
      </c>
      <c r="CG21" s="133">
        <f>'DNO inputs'!H246</f>
        <v>1239565.2564938178</v>
      </c>
      <c r="CH21" s="133">
        <f>'DNO inputs'!H247</f>
        <v>0</v>
      </c>
      <c r="CI21" s="133">
        <f>'DNO inputs'!H248</f>
        <v>1106455.0181810968</v>
      </c>
      <c r="CJ21" s="133">
        <f>'DNO inputs'!H249</f>
        <v>1106455.0181810968</v>
      </c>
      <c r="CK21" s="133">
        <f>'DNO inputs'!H250</f>
        <v>2234904.3737338278</v>
      </c>
      <c r="CL21" s="133">
        <f>'DNO inputs'!H251</f>
        <v>11950.680421581421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250.1180789714434</v>
      </c>
      <c r="K24" s="104">
        <f t="shared" ref="K24:BV24" si="0">K20 * K21 / $H22</f>
        <v>120.16790568594426</v>
      </c>
      <c r="L24" s="104">
        <f t="shared" si="0"/>
        <v>0</v>
      </c>
      <c r="M24" s="104">
        <f t="shared" si="0"/>
        <v>496.20750729183288</v>
      </c>
      <c r="N24" s="104">
        <f t="shared" si="0"/>
        <v>735.18297525403057</v>
      </c>
      <c r="O24" s="104">
        <f t="shared" si="0"/>
        <v>2061.5559401718465</v>
      </c>
      <c r="P24" s="104">
        <f t="shared" si="0"/>
        <v>3784.3563307782097</v>
      </c>
      <c r="Q24" s="104">
        <f t="shared" si="0"/>
        <v>29.966966831605927</v>
      </c>
      <c r="R24" s="104">
        <f t="shared" si="0"/>
        <v>59.613553719994989</v>
      </c>
      <c r="S24" s="104">
        <f t="shared" si="0"/>
        <v>0</v>
      </c>
      <c r="T24" s="104">
        <f t="shared" si="0"/>
        <v>103.37740310945932</v>
      </c>
      <c r="U24" s="104">
        <f t="shared" si="0"/>
        <v>0</v>
      </c>
      <c r="V24" s="104">
        <f t="shared" si="0"/>
        <v>0</v>
      </c>
      <c r="W24" s="104">
        <f t="shared" si="0"/>
        <v>621.90175086894124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1039.4010852520335</v>
      </c>
      <c r="AD24" s="104">
        <f t="shared" si="0"/>
        <v>0</v>
      </c>
      <c r="AE24" s="104">
        <f t="shared" si="0"/>
        <v>0</v>
      </c>
      <c r="AF24" s="104">
        <f t="shared" si="0"/>
        <v>24.879028209566687</v>
      </c>
      <c r="AG24" s="104">
        <f t="shared" si="0"/>
        <v>305.07607985784381</v>
      </c>
      <c r="AH24" s="104">
        <f t="shared" si="0"/>
        <v>1.5453246864289591</v>
      </c>
      <c r="AI24" s="104">
        <f t="shared" si="0"/>
        <v>45.630494817356102</v>
      </c>
      <c r="AJ24" s="104">
        <f t="shared" si="0"/>
        <v>229.45802235538926</v>
      </c>
      <c r="AK24" s="104">
        <f t="shared" si="0"/>
        <v>18.710824358355346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128.49625859080547</v>
      </c>
      <c r="AU24" s="104">
        <f t="shared" si="0"/>
        <v>188.22321663990738</v>
      </c>
      <c r="AV24" s="104">
        <f t="shared" si="0"/>
        <v>0</v>
      </c>
      <c r="AW24" s="104">
        <f t="shared" si="0"/>
        <v>0</v>
      </c>
      <c r="AX24" s="104">
        <f t="shared" si="0"/>
        <v>101.2560810536898</v>
      </c>
      <c r="AY24" s="104">
        <f t="shared" si="0"/>
        <v>0</v>
      </c>
      <c r="AZ24" s="104">
        <f t="shared" si="0"/>
        <v>147.19424232445252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56.940288217605698</v>
      </c>
      <c r="BG24" s="104">
        <f t="shared" si="0"/>
        <v>31.362145203376503</v>
      </c>
      <c r="BH24" s="104">
        <f t="shared" si="0"/>
        <v>2.3136008756589224</v>
      </c>
      <c r="BI24" s="104">
        <f t="shared" si="0"/>
        <v>9.6520814638985257</v>
      </c>
      <c r="BJ24" s="104">
        <f t="shared" si="0"/>
        <v>9.6520814638985257</v>
      </c>
      <c r="BK24" s="104">
        <f t="shared" si="0"/>
        <v>0</v>
      </c>
      <c r="BL24" s="104">
        <f t="shared" si="0"/>
        <v>0</v>
      </c>
      <c r="BM24" s="104">
        <f t="shared" si="0"/>
        <v>16.278352352971119</v>
      </c>
      <c r="BN24" s="104">
        <f t="shared" si="0"/>
        <v>56.419289405183996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267.11296361011699</v>
      </c>
      <c r="BS24" s="104">
        <f t="shared" si="0"/>
        <v>53.733946087475026</v>
      </c>
      <c r="BT24" s="104">
        <f t="shared" si="0"/>
        <v>401.25998701685899</v>
      </c>
      <c r="BU24" s="104">
        <f t="shared" si="0"/>
        <v>1.5977042644469546</v>
      </c>
      <c r="BV24" s="104">
        <f t="shared" si="0"/>
        <v>116.11192103179837</v>
      </c>
      <c r="BW24" s="104">
        <f t="shared" ref="BW24:CP24" si="1">BW20 * BW21 / $H22</f>
        <v>2.3064813213652142</v>
      </c>
      <c r="BX24" s="104">
        <f t="shared" si="1"/>
        <v>183.2621586461739</v>
      </c>
      <c r="BY24" s="104">
        <f t="shared" si="1"/>
        <v>0.54973129939274534</v>
      </c>
      <c r="BZ24" s="104">
        <f t="shared" si="1"/>
        <v>0</v>
      </c>
      <c r="CA24" s="104">
        <f t="shared" si="1"/>
        <v>1680.5941838510432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53.301306029234162</v>
      </c>
      <c r="CF24" s="104">
        <f t="shared" si="1"/>
        <v>311.13087937994828</v>
      </c>
      <c r="CG24" s="104">
        <f t="shared" si="1"/>
        <v>19.833044103901084</v>
      </c>
      <c r="CH24" s="104">
        <f t="shared" si="1"/>
        <v>0</v>
      </c>
      <c r="CI24" s="104">
        <f t="shared" si="1"/>
        <v>326.40423036342355</v>
      </c>
      <c r="CJ24" s="104">
        <f t="shared" si="1"/>
        <v>1885.3993509805889</v>
      </c>
      <c r="CK24" s="104">
        <f t="shared" si="1"/>
        <v>556.49118905972318</v>
      </c>
      <c r="CL24" s="104">
        <f t="shared" si="1"/>
        <v>4.2544422300829856</v>
      </c>
      <c r="CM24" s="104">
        <f t="shared" si="1"/>
        <v>0.12529000000000001</v>
      </c>
      <c r="CN24" s="104">
        <f t="shared" si="1"/>
        <v>16.412990000000001</v>
      </c>
      <c r="CO24" s="104">
        <f t="shared" si="1"/>
        <v>111.069585</v>
      </c>
      <c r="CP24" s="104">
        <f t="shared" si="1"/>
        <v>79.183279999999996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16745.071574087309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3904.524236464154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3736.0224253502133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591.80799240345823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2201.7669582331696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6310.9499616363082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16745.071574087306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0.23317453252969872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0.22311176209790828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3.5342219338092909E-2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0.13148746175802342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0.37688402427627654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0.51102681644207948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0.48897318355792052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1318.6943352575638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358.37052060258048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687.1772191354363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4276.6629947081392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6640.9050697037201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0.19857147804650016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5.3964108331783299E-2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0.10347644062409317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0.64398797299762334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6310.9499616363082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452704325.26058131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99491823.649041265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110489911.7561329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297218296.41929215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324178437.43432158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1284082794.5193694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235022427.89986658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0.84528890794965217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5334.5760011964539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3904.524236464154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3736.0224253502133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591.80799240345823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2201.7669582331696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5334.5760011964539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15768.69761364745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0.24761234771125784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0.23692650571958276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3.7530556226232775E-2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0.13962896696855867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0.33830162337436792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15964378.159526384</v>
      </c>
      <c r="L19" s="138">
        <v>0</v>
      </c>
      <c r="M19" s="138">
        <v>15272426.893891403</v>
      </c>
      <c r="N19" s="138">
        <v>1544112.575676091</v>
      </c>
      <c r="O19" s="138">
        <v>3100832.1843072716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6928378.2203391073</v>
      </c>
      <c r="L20" s="133">
        <v>0</v>
      </c>
      <c r="M20" s="133">
        <v>582344.66945385642</v>
      </c>
      <c r="N20" s="133">
        <v>5284050.4964611931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25847964.55954431</v>
      </c>
      <c r="L21" s="133">
        <v>0</v>
      </c>
      <c r="M21" s="133">
        <v>5279170.858943522</v>
      </c>
      <c r="N21" s="133">
        <v>436263.57364726916</v>
      </c>
      <c r="O21" s="133">
        <v>5282047.5418532779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33944558.974318989</v>
      </c>
      <c r="L22" s="145">
        <v>0</v>
      </c>
      <c r="M22" s="145">
        <v>2714932.7240017327</v>
      </c>
      <c r="N22" s="145">
        <v>2704219.8642422459</v>
      </c>
      <c r="O22" s="145">
        <v>541261.35383944947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3833598.9292598576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5609437.7182151098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10180000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3833598.9292598576</v>
      </c>
      <c r="K31" s="146">
        <f t="shared" si="0"/>
        <v>15964378.159526384</v>
      </c>
      <c r="L31" s="146">
        <f t="shared" si="0"/>
        <v>0</v>
      </c>
      <c r="M31" s="146">
        <f t="shared" si="0"/>
        <v>15272426.893891403</v>
      </c>
      <c r="N31" s="146">
        <f t="shared" si="0"/>
        <v>1544112.575676091</v>
      </c>
      <c r="O31" s="146">
        <f t="shared" si="0"/>
        <v>3100832.1843072716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6928378.2203391073</v>
      </c>
      <c r="L32" s="147">
        <f t="shared" si="3"/>
        <v>0</v>
      </c>
      <c r="M32" s="147">
        <f t="shared" si="3"/>
        <v>582344.66945385642</v>
      </c>
      <c r="N32" s="147">
        <f t="shared" si="3"/>
        <v>5284050.4964611931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5609437.7182151098</v>
      </c>
      <c r="K33" s="147">
        <f t="shared" si="6"/>
        <v>25847964.55954431</v>
      </c>
      <c r="L33" s="147">
        <f t="shared" si="6"/>
        <v>0</v>
      </c>
      <c r="M33" s="147">
        <f t="shared" si="6"/>
        <v>5279170.858943522</v>
      </c>
      <c r="N33" s="147">
        <f t="shared" si="6"/>
        <v>436263.57364726916</v>
      </c>
      <c r="O33" s="147">
        <f t="shared" si="6"/>
        <v>5282047.5418532779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10180000</v>
      </c>
      <c r="K34" s="148">
        <f t="shared" si="9"/>
        <v>33944558.974318989</v>
      </c>
      <c r="L34" s="148">
        <f t="shared" si="9"/>
        <v>0</v>
      </c>
      <c r="M34" s="148">
        <f t="shared" si="9"/>
        <v>2714932.7240017327</v>
      </c>
      <c r="N34" s="148">
        <f t="shared" si="9"/>
        <v>2704219.8642422459</v>
      </c>
      <c r="O34" s="148">
        <f t="shared" si="9"/>
        <v>541261.35383944947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0.51102681644207948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8158225.3473402318</v>
      </c>
      <c r="L45" s="146">
        <f t="shared" si="15"/>
        <v>0</v>
      </c>
      <c r="M45" s="146">
        <f t="shared" si="15"/>
        <v>7804619.6949297199</v>
      </c>
      <c r="N45" s="146">
        <f t="shared" si="15"/>
        <v>789082.9337759323</v>
      </c>
      <c r="O45" s="146">
        <f t="shared" si="15"/>
        <v>1584608.3994676846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3833598.9292598576</v>
      </c>
      <c r="K46" s="152">
        <f t="shared" ref="K46:AQ46" si="18">K$31 - K45</f>
        <v>7806152.8121861517</v>
      </c>
      <c r="L46" s="152">
        <f t="shared" si="18"/>
        <v>0</v>
      </c>
      <c r="M46" s="152">
        <f t="shared" si="18"/>
        <v>7467807.1989616835</v>
      </c>
      <c r="N46" s="152">
        <f t="shared" si="18"/>
        <v>755029.64190015872</v>
      </c>
      <c r="O46" s="152">
        <f t="shared" si="18"/>
        <v>1516223.7848395871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6928378.2203391073</v>
      </c>
      <c r="L47" s="147">
        <f t="shared" si="21"/>
        <v>0</v>
      </c>
      <c r="M47" s="147">
        <f t="shared" si="21"/>
        <v>582344.66945385642</v>
      </c>
      <c r="N47" s="147">
        <f t="shared" si="21"/>
        <v>5284050.4964611931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5609437.7182151098</v>
      </c>
      <c r="K48" s="147">
        <f t="shared" si="24"/>
        <v>25847964.55954431</v>
      </c>
      <c r="L48" s="147">
        <f t="shared" si="24"/>
        <v>0</v>
      </c>
      <c r="M48" s="147">
        <f t="shared" si="24"/>
        <v>5279170.858943522</v>
      </c>
      <c r="N48" s="147">
        <f t="shared" si="24"/>
        <v>436263.57364726916</v>
      </c>
      <c r="O48" s="147">
        <f t="shared" si="24"/>
        <v>5282047.5418532779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10180000</v>
      </c>
      <c r="K49" s="148">
        <f t="shared" si="27"/>
        <v>33944558.974318989</v>
      </c>
      <c r="L49" s="148">
        <f t="shared" si="27"/>
        <v>0</v>
      </c>
      <c r="M49" s="148">
        <f t="shared" si="27"/>
        <v>2714932.7240017327</v>
      </c>
      <c r="N49" s="148">
        <f t="shared" si="27"/>
        <v>2704219.8642422459</v>
      </c>
      <c r="O49" s="148">
        <f t="shared" si="27"/>
        <v>541261.35383944947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19623036.647474967</v>
      </c>
      <c r="K51" s="104">
        <f t="shared" si="30"/>
        <v>82685279.913728788</v>
      </c>
      <c r="L51" s="104">
        <f t="shared" si="30"/>
        <v>0</v>
      </c>
      <c r="M51" s="104">
        <f t="shared" si="30"/>
        <v>23848875.146290515</v>
      </c>
      <c r="N51" s="104">
        <f t="shared" si="30"/>
        <v>9968646.5100267995</v>
      </c>
      <c r="O51" s="104">
        <f t="shared" si="30"/>
        <v>8924141.0799999982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86738652.873247191</v>
      </c>
      <c r="L60" s="133">
        <v>2290199.98832</v>
      </c>
      <c r="M60" s="133">
        <v>23607461.477008216</v>
      </c>
      <c r="N60" s="133">
        <v>11683384.510026801</v>
      </c>
      <c r="O60" s="133">
        <v>4908277.5940000005</v>
      </c>
      <c r="P60" s="133">
        <v>774869.38446319988</v>
      </c>
      <c r="Q60" s="133">
        <v>5623596.7952637831</v>
      </c>
      <c r="R60" s="133">
        <v>4196281.057910746</v>
      </c>
      <c r="S60" s="133">
        <v>23392225.305936411</v>
      </c>
      <c r="T60" s="133">
        <v>3993267.1215815498</v>
      </c>
      <c r="U60" s="133">
        <v>1843095.2204672005</v>
      </c>
      <c r="V60" s="133">
        <v>1439482.6722359997</v>
      </c>
      <c r="W60" s="133">
        <v>1363081.0727301883</v>
      </c>
      <c r="X60" s="133">
        <v>5439945.9945200011</v>
      </c>
      <c r="Y60" s="133">
        <v>11413705.956353251</v>
      </c>
      <c r="Z60" s="133">
        <v>5534355.2999991588</v>
      </c>
      <c r="AA60" s="133">
        <v>1372637.3768207175</v>
      </c>
      <c r="AB60" s="133">
        <v>1961463.4264481019</v>
      </c>
      <c r="AC60" s="133">
        <v>7781675.5968572572</v>
      </c>
      <c r="AD60" s="133">
        <v>1536754.3240344031</v>
      </c>
      <c r="AE60" s="133">
        <v>2241851.08</v>
      </c>
      <c r="AF60" s="133">
        <v>7620000</v>
      </c>
      <c r="AG60" s="133">
        <v>815642.07</v>
      </c>
      <c r="AH60" s="133">
        <v>12183907.341469606</v>
      </c>
      <c r="AI60" s="133">
        <v>0.13999999737279722</v>
      </c>
      <c r="AJ60" s="133">
        <v>1014745.8008000003</v>
      </c>
      <c r="AK60" s="133">
        <v>-5196946.3263321621</v>
      </c>
      <c r="AL60" s="133">
        <v>39130465.450300001</v>
      </c>
      <c r="AM60" s="133">
        <v>20184226.800000001</v>
      </c>
      <c r="AN60" s="133">
        <v>8000000</v>
      </c>
      <c r="AO60" s="133">
        <v>-7620000</v>
      </c>
      <c r="AP60" s="133">
        <v>1450093.49</v>
      </c>
      <c r="AQ60" s="133">
        <v>2470943.7074936316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-19623036.647474967</v>
      </c>
      <c r="K62" s="104">
        <f t="shared" ref="K62:AQ62" si="33">K60 - K51</f>
        <v>4053372.9595184028</v>
      </c>
      <c r="L62" s="104">
        <f t="shared" si="33"/>
        <v>2290199.98832</v>
      </c>
      <c r="M62" s="104">
        <f t="shared" si="33"/>
        <v>-241413.66928229854</v>
      </c>
      <c r="N62" s="104">
        <f t="shared" si="33"/>
        <v>1714738.0000000019</v>
      </c>
      <c r="O62" s="104">
        <f t="shared" si="33"/>
        <v>-4015863.4859999977</v>
      </c>
      <c r="P62" s="104">
        <f t="shared" si="33"/>
        <v>774869.38446319988</v>
      </c>
      <c r="Q62" s="104">
        <f t="shared" si="33"/>
        <v>5623596.7952637831</v>
      </c>
      <c r="R62" s="104">
        <f t="shared" si="33"/>
        <v>4196281.057910746</v>
      </c>
      <c r="S62" s="104">
        <f t="shared" si="33"/>
        <v>23392225.305936411</v>
      </c>
      <c r="T62" s="104">
        <f t="shared" si="33"/>
        <v>3993267.1215815498</v>
      </c>
      <c r="U62" s="104">
        <f t="shared" si="33"/>
        <v>1843095.2204672005</v>
      </c>
      <c r="V62" s="104">
        <f t="shared" si="33"/>
        <v>1439482.6722359997</v>
      </c>
      <c r="W62" s="104">
        <f t="shared" si="33"/>
        <v>1363081.0727301883</v>
      </c>
      <c r="X62" s="104">
        <f t="shared" si="33"/>
        <v>5439945.9945200011</v>
      </c>
      <c r="Y62" s="104">
        <f t="shared" si="33"/>
        <v>11413705.956353251</v>
      </c>
      <c r="Z62" s="104">
        <f t="shared" si="33"/>
        <v>5534355.2999991588</v>
      </c>
      <c r="AA62" s="104">
        <f t="shared" si="33"/>
        <v>1372637.3768207175</v>
      </c>
      <c r="AB62" s="104">
        <f t="shared" si="33"/>
        <v>1961463.4264481019</v>
      </c>
      <c r="AC62" s="104">
        <f t="shared" si="33"/>
        <v>7781675.5968572572</v>
      </c>
      <c r="AD62" s="104">
        <f t="shared" si="33"/>
        <v>1536754.3240344031</v>
      </c>
      <c r="AE62" s="104">
        <f t="shared" si="33"/>
        <v>2241851.08</v>
      </c>
      <c r="AF62" s="104">
        <f t="shared" si="33"/>
        <v>7620000</v>
      </c>
      <c r="AG62" s="104">
        <f t="shared" si="33"/>
        <v>815642.07</v>
      </c>
      <c r="AH62" s="104">
        <f t="shared" si="33"/>
        <v>12183907.341469606</v>
      </c>
      <c r="AI62" s="104">
        <f t="shared" si="33"/>
        <v>0.13999999737279722</v>
      </c>
      <c r="AJ62" s="104">
        <f t="shared" si="33"/>
        <v>1014745.8008000003</v>
      </c>
      <c r="AK62" s="104">
        <f t="shared" si="33"/>
        <v>-5196946.3263321621</v>
      </c>
      <c r="AL62" s="104">
        <f t="shared" si="33"/>
        <v>39130465.450300001</v>
      </c>
      <c r="AM62" s="104">
        <f t="shared" si="33"/>
        <v>20184226.800000001</v>
      </c>
      <c r="AN62" s="104">
        <f t="shared" si="33"/>
        <v>8000000</v>
      </c>
      <c r="AO62" s="104">
        <f t="shared" si="33"/>
        <v>-7620000</v>
      </c>
      <c r="AP62" s="104">
        <f t="shared" ref="AP62" si="34">AP60 - AP51</f>
        <v>1450093.49</v>
      </c>
      <c r="AQ62" s="104">
        <f t="shared" si="33"/>
        <v>2470943.7074936316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4053372.9595184028</v>
      </c>
      <c r="L69" s="104">
        <f t="shared" si="39"/>
        <v>2290199.98832</v>
      </c>
      <c r="M69" s="104">
        <f t="shared" si="39"/>
        <v>-241413.66928229854</v>
      </c>
      <c r="N69" s="104">
        <f t="shared" si="39"/>
        <v>1714738.0000000019</v>
      </c>
      <c r="O69" s="104">
        <f t="shared" si="39"/>
        <v>-4015863.4859999977</v>
      </c>
      <c r="P69" s="104">
        <f t="shared" si="39"/>
        <v>774869.38446319988</v>
      </c>
      <c r="Q69" s="104">
        <f t="shared" si="39"/>
        <v>5623596.7952637831</v>
      </c>
      <c r="R69" s="104">
        <f t="shared" si="39"/>
        <v>4196281.057910746</v>
      </c>
      <c r="S69" s="104">
        <f t="shared" si="39"/>
        <v>23392225.305936411</v>
      </c>
      <c r="T69" s="104">
        <f t="shared" si="39"/>
        <v>3993267.1215815498</v>
      </c>
      <c r="U69" s="104">
        <f t="shared" si="39"/>
        <v>1843095.2204672005</v>
      </c>
      <c r="V69" s="104">
        <f t="shared" si="39"/>
        <v>1439482.6722359997</v>
      </c>
      <c r="W69" s="104">
        <f t="shared" si="39"/>
        <v>1363081.0727301883</v>
      </c>
      <c r="X69" s="104">
        <f t="shared" si="39"/>
        <v>5439945.9945200011</v>
      </c>
      <c r="Y69" s="104">
        <f t="shared" si="39"/>
        <v>0</v>
      </c>
      <c r="Z69" s="104">
        <f t="shared" si="39"/>
        <v>0</v>
      </c>
      <c r="AA69" s="104">
        <f t="shared" si="39"/>
        <v>1372637.3768207175</v>
      </c>
      <c r="AB69" s="104">
        <f t="shared" si="39"/>
        <v>1961463.4264481019</v>
      </c>
      <c r="AC69" s="104">
        <f t="shared" si="39"/>
        <v>7781675.5968572572</v>
      </c>
      <c r="AD69" s="104">
        <f t="shared" si="39"/>
        <v>1536754.3240344031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0.23317453252969872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0.22311176209790828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3.5342219338092909E-2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0.13148746175802342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0.37688402427627654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0.24761234771125784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0.23692650571958276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3.7530556226232775E-2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0.13962896696855867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0.33830162337436792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945143.34500422503</v>
      </c>
      <c r="L90" s="146">
        <f t="shared" si="42"/>
        <v>534016.3116760375</v>
      </c>
      <c r="M90" s="146">
        <f t="shared" si="42"/>
        <v>-56291.519481179246</v>
      </c>
      <c r="N90" s="146">
        <f t="shared" si="42"/>
        <v>399833.23156091094</v>
      </c>
      <c r="O90" s="146">
        <f t="shared" si="42"/>
        <v>-936397.09105113579</v>
      </c>
      <c r="P90" s="146">
        <f t="shared" si="42"/>
        <v>180679.80649378203</v>
      </c>
      <c r="Q90" s="146">
        <f t="shared" si="42"/>
        <v>1311279.5538711445</v>
      </c>
      <c r="R90" s="146">
        <f t="shared" si="42"/>
        <v>978465.87404156779</v>
      </c>
      <c r="S90" s="146">
        <f t="shared" si="42"/>
        <v>5454471.2005411116</v>
      </c>
      <c r="T90" s="146">
        <f t="shared" si="42"/>
        <v>931128.19434099342</v>
      </c>
      <c r="U90" s="146">
        <f t="shared" si="42"/>
        <v>429762.86644016148</v>
      </c>
      <c r="V90" s="146">
        <f t="shared" si="42"/>
        <v>335650.69918323075</v>
      </c>
      <c r="W90" s="146">
        <f t="shared" si="42"/>
        <v>317835.79193394189</v>
      </c>
      <c r="X90" s="146">
        <f t="shared" si="42"/>
        <v>1268456.8642590083</v>
      </c>
      <c r="Y90" s="146">
        <f t="shared" si="42"/>
        <v>0</v>
      </c>
      <c r="Z90" s="146">
        <f t="shared" si="42"/>
        <v>0</v>
      </c>
      <c r="AA90" s="146">
        <f t="shared" si="42"/>
        <v>320064.07867296273</v>
      </c>
      <c r="AB90" s="146">
        <f t="shared" si="42"/>
        <v>457363.31753613724</v>
      </c>
      <c r="AC90" s="146">
        <f t="shared" si="42"/>
        <v>1814488.5695949553</v>
      </c>
      <c r="AD90" s="146">
        <f t="shared" si="42"/>
        <v>358331.97111971508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904355.1834381643</v>
      </c>
      <c r="L91" s="147">
        <f t="shared" si="45"/>
        <v>510970.55495068419</v>
      </c>
      <c r="M91" s="147">
        <f t="shared" si="45"/>
        <v>-53862.229148095299</v>
      </c>
      <c r="N91" s="147">
        <f t="shared" si="45"/>
        <v>382578.21671624348</v>
      </c>
      <c r="O91" s="147">
        <f t="shared" si="45"/>
        <v>-895986.37870610808</v>
      </c>
      <c r="P91" s="147">
        <f t="shared" si="45"/>
        <v>172882.47376330607</v>
      </c>
      <c r="Q91" s="147">
        <f t="shared" si="45"/>
        <v>1254690.5903194526</v>
      </c>
      <c r="R91" s="147">
        <f t="shared" si="45"/>
        <v>936239.66108854127</v>
      </c>
      <c r="S91" s="147">
        <f t="shared" si="45"/>
        <v>5219080.607398754</v>
      </c>
      <c r="T91" s="147">
        <f t="shared" si="45"/>
        <v>890944.86402370175</v>
      </c>
      <c r="U91" s="147">
        <f t="shared" si="45"/>
        <v>411216.22235266987</v>
      </c>
      <c r="V91" s="147">
        <f t="shared" si="45"/>
        <v>321165.51551197964</v>
      </c>
      <c r="W91" s="147">
        <f t="shared" si="45"/>
        <v>304119.42001913936</v>
      </c>
      <c r="X91" s="147">
        <f t="shared" si="45"/>
        <v>1213715.9365548156</v>
      </c>
      <c r="Y91" s="147">
        <f t="shared" si="45"/>
        <v>0</v>
      </c>
      <c r="Z91" s="147">
        <f t="shared" si="45"/>
        <v>0</v>
      </c>
      <c r="AA91" s="147">
        <f t="shared" si="45"/>
        <v>306251.54386392079</v>
      </c>
      <c r="AB91" s="147">
        <f t="shared" si="45"/>
        <v>437625.56136543694</v>
      </c>
      <c r="AC91" s="147">
        <f t="shared" si="45"/>
        <v>1736183.3544891148</v>
      </c>
      <c r="AD91" s="147">
        <f t="shared" si="45"/>
        <v>342867.96514689561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143255.19619439417</v>
      </c>
      <c r="L92" s="147">
        <f t="shared" si="48"/>
        <v>80940.750315303259</v>
      </c>
      <c r="M92" s="147">
        <f t="shared" si="48"/>
        <v>-8532.0948509888167</v>
      </c>
      <c r="N92" s="147">
        <f t="shared" si="48"/>
        <v>60602.646503362826</v>
      </c>
      <c r="O92" s="147">
        <f t="shared" si="48"/>
        <v>-141929.52815405032</v>
      </c>
      <c r="P92" s="147">
        <f t="shared" si="48"/>
        <v>27385.603744071454</v>
      </c>
      <c r="Q92" s="147">
        <f t="shared" si="48"/>
        <v>198750.39140720898</v>
      </c>
      <c r="R92" s="147">
        <f t="shared" si="48"/>
        <v>148305.88555296612</v>
      </c>
      <c r="S92" s="147">
        <f t="shared" si="48"/>
        <v>826733.15756849211</v>
      </c>
      <c r="T92" s="147">
        <f t="shared" si="48"/>
        <v>141130.92248653006</v>
      </c>
      <c r="U92" s="147">
        <f t="shared" si="48"/>
        <v>65139.07554274251</v>
      </c>
      <c r="V92" s="147">
        <f t="shared" si="48"/>
        <v>50874.512335548803</v>
      </c>
      <c r="W92" s="147">
        <f t="shared" si="48"/>
        <v>48174.310248033289</v>
      </c>
      <c r="X92" s="147">
        <f t="shared" si="48"/>
        <v>192259.76452570583</v>
      </c>
      <c r="Y92" s="147">
        <f t="shared" si="48"/>
        <v>0</v>
      </c>
      <c r="Z92" s="147">
        <f t="shared" si="48"/>
        <v>0</v>
      </c>
      <c r="AA92" s="147">
        <f t="shared" si="48"/>
        <v>48512.051243262285</v>
      </c>
      <c r="AB92" s="147">
        <f t="shared" si="48"/>
        <v>69322.470641176085</v>
      </c>
      <c r="AC92" s="147">
        <f t="shared" si="48"/>
        <v>275021.68576201424</v>
      </c>
      <c r="AD92" s="147">
        <f t="shared" si="48"/>
        <v>54312.30838878658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532967.72200568218</v>
      </c>
      <c r="L93" s="147">
        <f t="shared" si="51"/>
        <v>301132.58338245167</v>
      </c>
      <c r="M93" s="147">
        <f t="shared" si="51"/>
        <v>-31742.870607620342</v>
      </c>
      <c r="N93" s="147">
        <f t="shared" si="51"/>
        <v>225466.5472000298</v>
      </c>
      <c r="O93" s="147">
        <f t="shared" si="51"/>
        <v>-528035.69654086733</v>
      </c>
      <c r="P93" s="147">
        <f t="shared" si="51"/>
        <v>101885.60855706815</v>
      </c>
      <c r="Q93" s="147">
        <f t="shared" si="51"/>
        <v>739432.4685597897</v>
      </c>
      <c r="R93" s="147">
        <f t="shared" si="51"/>
        <v>551758.34512795729</v>
      </c>
      <c r="S93" s="147">
        <f t="shared" si="51"/>
        <v>3075784.3303493815</v>
      </c>
      <c r="T93" s="147">
        <f t="shared" si="51"/>
        <v>525064.55793852627</v>
      </c>
      <c r="U93" s="147">
        <f t="shared" si="51"/>
        <v>242343.91231757676</v>
      </c>
      <c r="V93" s="147">
        <f t="shared" si="51"/>
        <v>189273.92281696838</v>
      </c>
      <c r="W93" s="147">
        <f t="shared" si="51"/>
        <v>179228.07042369616</v>
      </c>
      <c r="X93" s="147">
        <f t="shared" si="51"/>
        <v>715284.69092016132</v>
      </c>
      <c r="Y93" s="147">
        <f t="shared" si="51"/>
        <v>0</v>
      </c>
      <c r="Z93" s="147">
        <f t="shared" si="51"/>
        <v>0</v>
      </c>
      <c r="AA93" s="147">
        <f t="shared" si="51"/>
        <v>180484.60459234766</v>
      </c>
      <c r="AB93" s="147">
        <f t="shared" si="51"/>
        <v>257907.84727485638</v>
      </c>
      <c r="AC93" s="147">
        <f t="shared" si="51"/>
        <v>1023192.7724551127</v>
      </c>
      <c r="AD93" s="147">
        <f t="shared" si="51"/>
        <v>202063.92541295072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1527651.5128759367</v>
      </c>
      <c r="L94" s="148">
        <f t="shared" si="54"/>
        <v>863139.78799552319</v>
      </c>
      <c r="M94" s="148">
        <f t="shared" si="54"/>
        <v>-90984.955194414797</v>
      </c>
      <c r="N94" s="148">
        <f t="shared" si="54"/>
        <v>646257.35801945464</v>
      </c>
      <c r="O94" s="148">
        <f t="shared" si="54"/>
        <v>-1513514.7915478356</v>
      </c>
      <c r="P94" s="148">
        <f t="shared" si="54"/>
        <v>292035.89190497209</v>
      </c>
      <c r="Q94" s="148">
        <f t="shared" si="54"/>
        <v>2119443.7911061868</v>
      </c>
      <c r="R94" s="148">
        <f t="shared" si="54"/>
        <v>1581511.2920997129</v>
      </c>
      <c r="S94" s="148">
        <f t="shared" si="54"/>
        <v>8816156.0100786686</v>
      </c>
      <c r="T94" s="148">
        <f t="shared" si="54"/>
        <v>1504998.5827917978</v>
      </c>
      <c r="U94" s="148">
        <f t="shared" si="54"/>
        <v>694633.14381404966</v>
      </c>
      <c r="V94" s="148">
        <f t="shared" si="54"/>
        <v>542518.02238827199</v>
      </c>
      <c r="W94" s="148">
        <f t="shared" si="54"/>
        <v>513723.48010537733</v>
      </c>
      <c r="X94" s="148">
        <f t="shared" si="54"/>
        <v>2050228.7382603094</v>
      </c>
      <c r="Y94" s="148">
        <f t="shared" si="54"/>
        <v>0</v>
      </c>
      <c r="Z94" s="148">
        <f t="shared" si="54"/>
        <v>0</v>
      </c>
      <c r="AA94" s="148">
        <f t="shared" si="54"/>
        <v>517325.09844822384</v>
      </c>
      <c r="AB94" s="148">
        <f t="shared" si="54"/>
        <v>739244.22963049496</v>
      </c>
      <c r="AC94" s="148">
        <f t="shared" si="54"/>
        <v>2932789.2145560593</v>
      </c>
      <c r="AD94" s="148">
        <f t="shared" si="54"/>
        <v>579178.1539660549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1003665.194655681</v>
      </c>
      <c r="L97" s="146">
        <f t="shared" si="57"/>
        <v>567081.79583621048</v>
      </c>
      <c r="M97" s="146">
        <f t="shared" si="57"/>
        <v>-59777.005420579109</v>
      </c>
      <c r="N97" s="146">
        <f t="shared" si="57"/>
        <v>424590.30188970733</v>
      </c>
      <c r="O97" s="146">
        <f t="shared" si="57"/>
        <v>-994377.38585637545</v>
      </c>
      <c r="P97" s="146">
        <f t="shared" si="57"/>
        <v>191867.22745651018</v>
      </c>
      <c r="Q97" s="146">
        <f t="shared" si="57"/>
        <v>1392472.0050567712</v>
      </c>
      <c r="R97" s="146">
        <f t="shared" si="57"/>
        <v>1039051.0044055606</v>
      </c>
      <c r="S97" s="146">
        <f t="shared" si="57"/>
        <v>5792203.8261936111</v>
      </c>
      <c r="T97" s="146">
        <f t="shared" si="57"/>
        <v>988782.24701298447</v>
      </c>
      <c r="U97" s="146">
        <f t="shared" si="57"/>
        <v>456373.13459528185</v>
      </c>
      <c r="V97" s="146">
        <f t="shared" si="57"/>
        <v>356433.68396203098</v>
      </c>
      <c r="W97" s="146">
        <f t="shared" si="57"/>
        <v>337515.70453950169</v>
      </c>
      <c r="X97" s="146">
        <f t="shared" si="57"/>
        <v>1346997.7991255508</v>
      </c>
      <c r="Y97" s="146">
        <f t="shared" si="57"/>
        <v>0</v>
      </c>
      <c r="Z97" s="146">
        <f t="shared" si="57"/>
        <v>0</v>
      </c>
      <c r="AA97" s="146">
        <f t="shared" si="57"/>
        <v>339881.96343080036</v>
      </c>
      <c r="AB97" s="146">
        <f t="shared" si="57"/>
        <v>485682.56397258263</v>
      </c>
      <c r="AC97" s="146">
        <f t="shared" si="57"/>
        <v>1926838.963665229</v>
      </c>
      <c r="AD97" s="146">
        <f t="shared" si="57"/>
        <v>380519.34602958563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960351.49167693895</v>
      </c>
      <c r="L98" s="147">
        <f t="shared" si="60"/>
        <v>542609.08063168684</v>
      </c>
      <c r="M98" s="147">
        <f t="shared" si="60"/>
        <v>-57197.297095997965</v>
      </c>
      <c r="N98" s="147">
        <f t="shared" si="60"/>
        <v>406266.88256458635</v>
      </c>
      <c r="O98" s="147">
        <f t="shared" si="60"/>
        <v>-951464.50318484206</v>
      </c>
      <c r="P98" s="147">
        <f t="shared" si="60"/>
        <v>183587.09564994992</v>
      </c>
      <c r="Q98" s="147">
        <f t="shared" si="60"/>
        <v>1332379.138277692</v>
      </c>
      <c r="R98" s="147">
        <f t="shared" si="60"/>
        <v>994210.20806806721</v>
      </c>
      <c r="S98" s="147">
        <f t="shared" si="60"/>
        <v>5542238.2027407121</v>
      </c>
      <c r="T98" s="147">
        <f t="shared" si="60"/>
        <v>946110.82552121289</v>
      </c>
      <c r="U98" s="147">
        <f t="shared" si="60"/>
        <v>436678.11029375781</v>
      </c>
      <c r="V98" s="147">
        <f t="shared" si="60"/>
        <v>341051.59957676288</v>
      </c>
      <c r="W98" s="147">
        <f t="shared" si="60"/>
        <v>322950.03557446395</v>
      </c>
      <c r="X98" s="147">
        <f t="shared" si="60"/>
        <v>1288867.3957848644</v>
      </c>
      <c r="Y98" s="147">
        <f t="shared" si="60"/>
        <v>0</v>
      </c>
      <c r="Z98" s="147">
        <f t="shared" si="60"/>
        <v>0</v>
      </c>
      <c r="AA98" s="147">
        <f t="shared" si="60"/>
        <v>325214.17731022678</v>
      </c>
      <c r="AB98" s="147">
        <f t="shared" si="60"/>
        <v>464722.67572510859</v>
      </c>
      <c r="AC98" s="147">
        <f t="shared" si="60"/>
        <v>1843685.2078067386</v>
      </c>
      <c r="AD98" s="147">
        <f t="shared" si="60"/>
        <v>364097.83214293054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152125.34176309698</v>
      </c>
      <c r="L99" s="147">
        <f t="shared" si="63"/>
        <v>85952.479430961408</v>
      </c>
      <c r="M99" s="147">
        <f t="shared" si="63"/>
        <v>-9060.3892887804686</v>
      </c>
      <c r="N99" s="147">
        <f t="shared" si="63"/>
        <v>64355.070922258004</v>
      </c>
      <c r="O99" s="147">
        <f t="shared" si="63"/>
        <v>-150717.59035819807</v>
      </c>
      <c r="P99" s="147">
        <f t="shared" si="63"/>
        <v>29081.279001582505</v>
      </c>
      <c r="Q99" s="147">
        <f t="shared" si="63"/>
        <v>211056.71571830986</v>
      </c>
      <c r="R99" s="147">
        <f t="shared" si="63"/>
        <v>157488.76218499479</v>
      </c>
      <c r="S99" s="147">
        <f t="shared" si="63"/>
        <v>877923.2271011516</v>
      </c>
      <c r="T99" s="147">
        <f t="shared" si="63"/>
        <v>149869.53623288305</v>
      </c>
      <c r="U99" s="147">
        <f t="shared" si="63"/>
        <v>69172.388802045156</v>
      </c>
      <c r="V99" s="147">
        <f t="shared" si="63"/>
        <v>54024.585367040992</v>
      </c>
      <c r="W99" s="147">
        <f t="shared" si="63"/>
        <v>51157.190841014017</v>
      </c>
      <c r="X99" s="147">
        <f t="shared" si="63"/>
        <v>204164.19901500267</v>
      </c>
      <c r="Y99" s="147">
        <f t="shared" si="63"/>
        <v>0</v>
      </c>
      <c r="Z99" s="147">
        <f t="shared" si="63"/>
        <v>0</v>
      </c>
      <c r="AA99" s="147">
        <f t="shared" si="63"/>
        <v>51515.844248998605</v>
      </c>
      <c r="AB99" s="147">
        <f t="shared" si="63"/>
        <v>73614.81341200968</v>
      </c>
      <c r="AC99" s="147">
        <f t="shared" si="63"/>
        <v>292050.6135221548</v>
      </c>
      <c r="AD99" s="147">
        <f t="shared" si="63"/>
        <v>57675.244564079505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565968.27907584398</v>
      </c>
      <c r="L100" s="147">
        <f t="shared" si="66"/>
        <v>319778.25852052675</v>
      </c>
      <c r="M100" s="147">
        <f t="shared" si="66"/>
        <v>-33708.341253976607</v>
      </c>
      <c r="N100" s="147">
        <f t="shared" si="66"/>
        <v>239427.09556173263</v>
      </c>
      <c r="O100" s="147">
        <f t="shared" si="66"/>
        <v>-560730.8700369345</v>
      </c>
      <c r="P100" s="147">
        <f t="shared" si="66"/>
        <v>108194.21168815953</v>
      </c>
      <c r="Q100" s="147">
        <f t="shared" si="66"/>
        <v>785217.01117037912</v>
      </c>
      <c r="R100" s="147">
        <f t="shared" si="66"/>
        <v>585922.38922580797</v>
      </c>
      <c r="S100" s="147">
        <f t="shared" si="66"/>
        <v>3266232.2545636776</v>
      </c>
      <c r="T100" s="147">
        <f t="shared" si="66"/>
        <v>557575.7630159416</v>
      </c>
      <c r="U100" s="147">
        <f t="shared" si="66"/>
        <v>257349.48165852309</v>
      </c>
      <c r="V100" s="147">
        <f t="shared" si="66"/>
        <v>200993.47849345297</v>
      </c>
      <c r="W100" s="147">
        <f t="shared" si="66"/>
        <v>190325.60207971098</v>
      </c>
      <c r="X100" s="147">
        <f t="shared" si="66"/>
        <v>759574.03957957623</v>
      </c>
      <c r="Y100" s="147">
        <f t="shared" si="66"/>
        <v>0</v>
      </c>
      <c r="Z100" s="147">
        <f t="shared" si="66"/>
        <v>0</v>
      </c>
      <c r="AA100" s="147">
        <f t="shared" si="66"/>
        <v>191659.93894790899</v>
      </c>
      <c r="AB100" s="147">
        <f t="shared" si="66"/>
        <v>273877.11198155791</v>
      </c>
      <c r="AC100" s="147">
        <f t="shared" si="66"/>
        <v>1086547.3248736211</v>
      </c>
      <c r="AD100" s="147">
        <f t="shared" si="66"/>
        <v>214575.41874938938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1371262.6523468418</v>
      </c>
      <c r="L101" s="148">
        <f t="shared" si="69"/>
        <v>774778.37390061445</v>
      </c>
      <c r="M101" s="148">
        <f t="shared" si="69"/>
        <v>-81670.636222964371</v>
      </c>
      <c r="N101" s="148">
        <f t="shared" si="69"/>
        <v>580098.64906171756</v>
      </c>
      <c r="O101" s="148">
        <f t="shared" si="69"/>
        <v>-1358573.1365636475</v>
      </c>
      <c r="P101" s="148">
        <f t="shared" si="69"/>
        <v>262139.57066699775</v>
      </c>
      <c r="Q101" s="148">
        <f t="shared" si="69"/>
        <v>1902471.9250406309</v>
      </c>
      <c r="R101" s="148">
        <f t="shared" si="69"/>
        <v>1419608.6940263154</v>
      </c>
      <c r="S101" s="148">
        <f t="shared" si="69"/>
        <v>7913627.7953372579</v>
      </c>
      <c r="T101" s="148">
        <f t="shared" si="69"/>
        <v>1350928.7497985277</v>
      </c>
      <c r="U101" s="148">
        <f t="shared" si="69"/>
        <v>623522.10511759249</v>
      </c>
      <c r="V101" s="148">
        <f t="shared" si="69"/>
        <v>486979.32483671186</v>
      </c>
      <c r="W101" s="148">
        <f t="shared" si="69"/>
        <v>461132.53969549754</v>
      </c>
      <c r="X101" s="148">
        <f t="shared" si="69"/>
        <v>1840342.5610150069</v>
      </c>
      <c r="Y101" s="148">
        <f t="shared" si="69"/>
        <v>0</v>
      </c>
      <c r="Z101" s="148">
        <f t="shared" si="69"/>
        <v>0</v>
      </c>
      <c r="AA101" s="148">
        <f t="shared" si="69"/>
        <v>464365.45288278273</v>
      </c>
      <c r="AB101" s="148">
        <f t="shared" si="69"/>
        <v>663566.26135684294</v>
      </c>
      <c r="AC101" s="148">
        <f t="shared" si="69"/>
        <v>2632553.4869895135</v>
      </c>
      <c r="AD101" s="148">
        <f t="shared" si="69"/>
        <v>519886.48254841799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3310180.6331983837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397.46468069109602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1.9054676873849032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1737201.1370821684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-19623036.647474967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11413705.956353251</v>
      </c>
      <c r="Z121" s="104">
        <f t="shared" si="72"/>
        <v>5534355.2999991588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2241851.08</v>
      </c>
      <c r="AF121" s="104">
        <f t="shared" si="72"/>
        <v>7620000</v>
      </c>
      <c r="AG121" s="104">
        <f t="shared" si="72"/>
        <v>815642.07</v>
      </c>
      <c r="AH121" s="104">
        <f t="shared" si="72"/>
        <v>12183907.341469606</v>
      </c>
      <c r="AI121" s="104">
        <f t="shared" si="72"/>
        <v>0.13999999737279722</v>
      </c>
      <c r="AJ121" s="104">
        <f t="shared" si="72"/>
        <v>1014745.8008000003</v>
      </c>
      <c r="AK121" s="104">
        <f t="shared" si="72"/>
        <v>-5196946.3263321621</v>
      </c>
      <c r="AL121" s="104">
        <f t="shared" si="72"/>
        <v>39130465.450300001</v>
      </c>
      <c r="AM121" s="104">
        <f t="shared" si="72"/>
        <v>20184226.800000001</v>
      </c>
      <c r="AN121" s="104">
        <f t="shared" si="72"/>
        <v>8000000</v>
      </c>
      <c r="AO121" s="104">
        <f t="shared" si="72"/>
        <v>-7620000</v>
      </c>
      <c r="AP121" s="104">
        <f t="shared" si="72"/>
        <v>1450093.49</v>
      </c>
      <c r="AQ121" s="104">
        <f t="shared" si="72"/>
        <v>2470943.7074936316</v>
      </c>
      <c r="AR121" s="104">
        <f t="shared" si="72"/>
        <v>1737201.1370821684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1737201.1370821684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9103368.6923444569</v>
      </c>
      <c r="L141" s="158">
        <f t="shared" si="78"/>
        <v>534016.3116760375</v>
      </c>
      <c r="M141" s="158">
        <f t="shared" si="78"/>
        <v>7748328.1754485406</v>
      </c>
      <c r="N141" s="158">
        <f t="shared" si="78"/>
        <v>1188916.1653368431</v>
      </c>
      <c r="O141" s="158">
        <f t="shared" si="78"/>
        <v>648211.30841654877</v>
      </c>
      <c r="P141" s="158">
        <f t="shared" si="78"/>
        <v>180679.80649378203</v>
      </c>
      <c r="Q141" s="158">
        <f t="shared" si="78"/>
        <v>1311279.5538711445</v>
      </c>
      <c r="R141" s="158">
        <f t="shared" si="78"/>
        <v>978465.87404156779</v>
      </c>
      <c r="S141" s="158">
        <f t="shared" si="78"/>
        <v>5454471.2005411116</v>
      </c>
      <c r="T141" s="158">
        <f t="shared" si="78"/>
        <v>931128.19434099342</v>
      </c>
      <c r="U141" s="158">
        <f t="shared" si="78"/>
        <v>429762.86644016148</v>
      </c>
      <c r="V141" s="158">
        <f t="shared" si="78"/>
        <v>335650.69918323075</v>
      </c>
      <c r="W141" s="158">
        <f t="shared" si="78"/>
        <v>317835.79193394189</v>
      </c>
      <c r="X141" s="158">
        <f t="shared" si="78"/>
        <v>1268456.8642590083</v>
      </c>
      <c r="Y141" s="158">
        <f t="shared" si="78"/>
        <v>0</v>
      </c>
      <c r="Z141" s="158">
        <f t="shared" si="78"/>
        <v>0</v>
      </c>
      <c r="AA141" s="158">
        <f t="shared" si="78"/>
        <v>320064.07867296273</v>
      </c>
      <c r="AB141" s="158">
        <f t="shared" si="78"/>
        <v>457363.31753613724</v>
      </c>
      <c r="AC141" s="158">
        <f t="shared" si="78"/>
        <v>1814488.5695949553</v>
      </c>
      <c r="AD141" s="158">
        <f t="shared" si="78"/>
        <v>358331.97111971508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1737201.1370821684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3833598.9292598576</v>
      </c>
      <c r="K142" s="159">
        <f t="shared" si="79"/>
        <v>8710507.9956243169</v>
      </c>
      <c r="L142" s="159">
        <f t="shared" si="79"/>
        <v>510970.55495068419</v>
      </c>
      <c r="M142" s="159">
        <f t="shared" si="79"/>
        <v>7413944.9698135881</v>
      </c>
      <c r="N142" s="159">
        <f t="shared" si="79"/>
        <v>1137607.8586164021</v>
      </c>
      <c r="O142" s="159">
        <f t="shared" si="79"/>
        <v>620237.40613347897</v>
      </c>
      <c r="P142" s="159">
        <f t="shared" si="79"/>
        <v>172882.47376330607</v>
      </c>
      <c r="Q142" s="159">
        <f t="shared" si="79"/>
        <v>1254690.5903194526</v>
      </c>
      <c r="R142" s="159">
        <f t="shared" si="79"/>
        <v>936239.66108854127</v>
      </c>
      <c r="S142" s="159">
        <f t="shared" si="79"/>
        <v>5219080.607398754</v>
      </c>
      <c r="T142" s="159">
        <f t="shared" si="79"/>
        <v>890944.86402370175</v>
      </c>
      <c r="U142" s="159">
        <f t="shared" si="79"/>
        <v>411216.22235266987</v>
      </c>
      <c r="V142" s="159">
        <f t="shared" si="79"/>
        <v>321165.51551197964</v>
      </c>
      <c r="W142" s="159">
        <f t="shared" si="79"/>
        <v>304119.42001913936</v>
      </c>
      <c r="X142" s="159">
        <f t="shared" si="79"/>
        <v>1213715.9365548156</v>
      </c>
      <c r="Y142" s="159">
        <f t="shared" si="79"/>
        <v>0</v>
      </c>
      <c r="Z142" s="159">
        <f t="shared" si="79"/>
        <v>0</v>
      </c>
      <c r="AA142" s="159">
        <f t="shared" si="79"/>
        <v>306251.54386392079</v>
      </c>
      <c r="AB142" s="159">
        <f t="shared" si="79"/>
        <v>437625.56136543694</v>
      </c>
      <c r="AC142" s="159">
        <f t="shared" si="79"/>
        <v>1736183.3544891148</v>
      </c>
      <c r="AD142" s="159">
        <f t="shared" si="79"/>
        <v>342867.96514689561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7071633.4165335018</v>
      </c>
      <c r="L143" s="159">
        <f t="shared" si="80"/>
        <v>80940.750315303259</v>
      </c>
      <c r="M143" s="159">
        <f t="shared" si="80"/>
        <v>573812.57460286759</v>
      </c>
      <c r="N143" s="159">
        <f t="shared" si="80"/>
        <v>5344653.1429645559</v>
      </c>
      <c r="O143" s="159">
        <f t="shared" si="80"/>
        <v>-141929.52815405032</v>
      </c>
      <c r="P143" s="159">
        <f t="shared" si="80"/>
        <v>27385.603744071454</v>
      </c>
      <c r="Q143" s="159">
        <f t="shared" si="80"/>
        <v>198750.39140720898</v>
      </c>
      <c r="R143" s="159">
        <f t="shared" si="80"/>
        <v>148305.88555296612</v>
      </c>
      <c r="S143" s="159">
        <f t="shared" si="80"/>
        <v>826733.15756849211</v>
      </c>
      <c r="T143" s="159">
        <f t="shared" si="80"/>
        <v>141130.92248653006</v>
      </c>
      <c r="U143" s="159">
        <f t="shared" si="80"/>
        <v>65139.07554274251</v>
      </c>
      <c r="V143" s="159">
        <f t="shared" si="80"/>
        <v>50874.512335548803</v>
      </c>
      <c r="W143" s="159">
        <f t="shared" si="80"/>
        <v>48174.310248033289</v>
      </c>
      <c r="X143" s="159">
        <f t="shared" si="80"/>
        <v>192259.76452570583</v>
      </c>
      <c r="Y143" s="159">
        <f t="shared" si="80"/>
        <v>0</v>
      </c>
      <c r="Z143" s="159">
        <f t="shared" si="80"/>
        <v>0</v>
      </c>
      <c r="AA143" s="159">
        <f t="shared" si="80"/>
        <v>48512.051243262285</v>
      </c>
      <c r="AB143" s="159">
        <f t="shared" si="80"/>
        <v>69322.470641176085</v>
      </c>
      <c r="AC143" s="159">
        <f t="shared" si="80"/>
        <v>275021.68576201424</v>
      </c>
      <c r="AD143" s="159">
        <f t="shared" si="80"/>
        <v>54312.30838878658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5609437.7182151098</v>
      </c>
      <c r="K144" s="159">
        <f t="shared" si="81"/>
        <v>26380932.281549994</v>
      </c>
      <c r="L144" s="159">
        <f t="shared" si="81"/>
        <v>301132.58338245167</v>
      </c>
      <c r="M144" s="159">
        <f t="shared" si="81"/>
        <v>5247427.9883359019</v>
      </c>
      <c r="N144" s="159">
        <f t="shared" si="81"/>
        <v>661730.120847299</v>
      </c>
      <c r="O144" s="159">
        <f t="shared" si="81"/>
        <v>4754011.845312411</v>
      </c>
      <c r="P144" s="159">
        <f t="shared" si="81"/>
        <v>101885.60855706815</v>
      </c>
      <c r="Q144" s="159">
        <f t="shared" si="81"/>
        <v>739432.4685597897</v>
      </c>
      <c r="R144" s="159">
        <f t="shared" si="81"/>
        <v>551758.34512795729</v>
      </c>
      <c r="S144" s="159">
        <f t="shared" si="81"/>
        <v>3075784.3303493815</v>
      </c>
      <c r="T144" s="159">
        <f t="shared" si="81"/>
        <v>525064.55793852627</v>
      </c>
      <c r="U144" s="159">
        <f t="shared" si="81"/>
        <v>242343.91231757676</v>
      </c>
      <c r="V144" s="159">
        <f t="shared" si="81"/>
        <v>189273.92281696838</v>
      </c>
      <c r="W144" s="159">
        <f t="shared" si="81"/>
        <v>179228.07042369616</v>
      </c>
      <c r="X144" s="159">
        <f t="shared" si="81"/>
        <v>715284.69092016132</v>
      </c>
      <c r="Y144" s="159">
        <f t="shared" si="81"/>
        <v>0</v>
      </c>
      <c r="Z144" s="159">
        <f t="shared" si="81"/>
        <v>0</v>
      </c>
      <c r="AA144" s="159">
        <f t="shared" si="81"/>
        <v>180484.60459234766</v>
      </c>
      <c r="AB144" s="159">
        <f t="shared" si="81"/>
        <v>257907.84727485638</v>
      </c>
      <c r="AC144" s="159">
        <f t="shared" si="81"/>
        <v>1023192.7724551127</v>
      </c>
      <c r="AD144" s="159">
        <f t="shared" si="81"/>
        <v>202063.92541295072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10180000</v>
      </c>
      <c r="K145" s="160">
        <f t="shared" si="82"/>
        <v>35472210.487194926</v>
      </c>
      <c r="L145" s="160">
        <f t="shared" si="82"/>
        <v>863139.78799552319</v>
      </c>
      <c r="M145" s="160">
        <f t="shared" si="82"/>
        <v>2623947.7688073181</v>
      </c>
      <c r="N145" s="160">
        <f t="shared" si="82"/>
        <v>3350477.2222617008</v>
      </c>
      <c r="O145" s="160">
        <f t="shared" si="82"/>
        <v>-972253.4377083861</v>
      </c>
      <c r="P145" s="160">
        <f t="shared" si="82"/>
        <v>292035.89190497209</v>
      </c>
      <c r="Q145" s="160">
        <f t="shared" si="82"/>
        <v>2119443.7911061868</v>
      </c>
      <c r="R145" s="160">
        <f t="shared" si="82"/>
        <v>1581511.2920997129</v>
      </c>
      <c r="S145" s="160">
        <f t="shared" si="82"/>
        <v>8816156.0100786686</v>
      </c>
      <c r="T145" s="160">
        <f t="shared" si="82"/>
        <v>1504998.5827917978</v>
      </c>
      <c r="U145" s="160">
        <f t="shared" si="82"/>
        <v>694633.14381404966</v>
      </c>
      <c r="V145" s="160">
        <f t="shared" si="82"/>
        <v>542518.02238827199</v>
      </c>
      <c r="W145" s="160">
        <f t="shared" si="82"/>
        <v>513723.48010537733</v>
      </c>
      <c r="X145" s="160">
        <f t="shared" si="82"/>
        <v>2050228.7382603094</v>
      </c>
      <c r="Y145" s="160">
        <f t="shared" si="82"/>
        <v>0</v>
      </c>
      <c r="Z145" s="160">
        <f t="shared" si="82"/>
        <v>0</v>
      </c>
      <c r="AA145" s="160">
        <f t="shared" si="82"/>
        <v>517325.09844822384</v>
      </c>
      <c r="AB145" s="160">
        <f t="shared" si="82"/>
        <v>739244.22963049496</v>
      </c>
      <c r="AC145" s="160">
        <f t="shared" si="82"/>
        <v>2932789.2145560593</v>
      </c>
      <c r="AD145" s="160">
        <f t="shared" si="82"/>
        <v>579178.1539660549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9161890.5419959128</v>
      </c>
      <c r="L148" s="158">
        <f t="shared" si="83"/>
        <v>567081.79583621048</v>
      </c>
      <c r="M148" s="158">
        <f t="shared" si="83"/>
        <v>7744842.6895091403</v>
      </c>
      <c r="N148" s="158">
        <f t="shared" si="83"/>
        <v>1213673.2356656396</v>
      </c>
      <c r="O148" s="158">
        <f t="shared" si="83"/>
        <v>590231.01361130911</v>
      </c>
      <c r="P148" s="158">
        <f t="shared" si="83"/>
        <v>191867.22745651018</v>
      </c>
      <c r="Q148" s="158">
        <f t="shared" si="83"/>
        <v>1392472.0050567712</v>
      </c>
      <c r="R148" s="158">
        <f t="shared" si="83"/>
        <v>1039051.0044055606</v>
      </c>
      <c r="S148" s="158">
        <f t="shared" si="83"/>
        <v>5792203.8261936111</v>
      </c>
      <c r="T148" s="158">
        <f t="shared" si="83"/>
        <v>988782.24701298447</v>
      </c>
      <c r="U148" s="158">
        <f t="shared" si="83"/>
        <v>456373.13459528185</v>
      </c>
      <c r="V148" s="158">
        <f t="shared" si="83"/>
        <v>356433.68396203098</v>
      </c>
      <c r="W148" s="158">
        <f t="shared" si="83"/>
        <v>337515.70453950169</v>
      </c>
      <c r="X148" s="158">
        <f t="shared" si="83"/>
        <v>1346997.7991255508</v>
      </c>
      <c r="Y148" s="158">
        <f t="shared" si="83"/>
        <v>0</v>
      </c>
      <c r="Z148" s="158">
        <f t="shared" si="83"/>
        <v>0</v>
      </c>
      <c r="AA148" s="158">
        <f t="shared" si="83"/>
        <v>339881.96343080036</v>
      </c>
      <c r="AB148" s="158">
        <f t="shared" si="83"/>
        <v>485682.56397258263</v>
      </c>
      <c r="AC148" s="158">
        <f t="shared" si="83"/>
        <v>1926838.963665229</v>
      </c>
      <c r="AD148" s="158">
        <f t="shared" si="83"/>
        <v>380519.34602958563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1737201.1370821684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3833598.9292598576</v>
      </c>
      <c r="K149" s="159">
        <f t="shared" si="84"/>
        <v>8766504.3038630914</v>
      </c>
      <c r="L149" s="159">
        <f t="shared" si="84"/>
        <v>542609.08063168684</v>
      </c>
      <c r="M149" s="159">
        <f t="shared" si="84"/>
        <v>7410609.9018656854</v>
      </c>
      <c r="N149" s="159">
        <f t="shared" si="84"/>
        <v>1161296.5244647451</v>
      </c>
      <c r="O149" s="159">
        <f t="shared" si="84"/>
        <v>564759.28165474499</v>
      </c>
      <c r="P149" s="159">
        <f t="shared" si="84"/>
        <v>183587.09564994992</v>
      </c>
      <c r="Q149" s="159">
        <f t="shared" si="84"/>
        <v>1332379.138277692</v>
      </c>
      <c r="R149" s="159">
        <f t="shared" si="84"/>
        <v>994210.20806806721</v>
      </c>
      <c r="S149" s="159">
        <f t="shared" si="84"/>
        <v>5542238.2027407121</v>
      </c>
      <c r="T149" s="159">
        <f t="shared" si="84"/>
        <v>946110.82552121289</v>
      </c>
      <c r="U149" s="159">
        <f t="shared" si="84"/>
        <v>436678.11029375781</v>
      </c>
      <c r="V149" s="159">
        <f t="shared" si="84"/>
        <v>341051.59957676288</v>
      </c>
      <c r="W149" s="159">
        <f t="shared" si="84"/>
        <v>322950.03557446395</v>
      </c>
      <c r="X149" s="159">
        <f t="shared" si="84"/>
        <v>1288867.3957848644</v>
      </c>
      <c r="Y149" s="159">
        <f t="shared" si="84"/>
        <v>0</v>
      </c>
      <c r="Z149" s="159">
        <f t="shared" si="84"/>
        <v>0</v>
      </c>
      <c r="AA149" s="159">
        <f t="shared" si="84"/>
        <v>325214.17731022678</v>
      </c>
      <c r="AB149" s="159">
        <f t="shared" si="84"/>
        <v>464722.67572510859</v>
      </c>
      <c r="AC149" s="159">
        <f t="shared" si="84"/>
        <v>1843685.2078067386</v>
      </c>
      <c r="AD149" s="159">
        <f t="shared" si="84"/>
        <v>364097.83214293054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7080503.5621022042</v>
      </c>
      <c r="L150" s="159">
        <f t="shared" si="87"/>
        <v>85952.479430961408</v>
      </c>
      <c r="M150" s="159">
        <f t="shared" si="87"/>
        <v>573284.28016507591</v>
      </c>
      <c r="N150" s="159">
        <f t="shared" si="87"/>
        <v>5348405.5673834514</v>
      </c>
      <c r="O150" s="159">
        <f t="shared" si="87"/>
        <v>-150717.59035819807</v>
      </c>
      <c r="P150" s="159">
        <f t="shared" si="87"/>
        <v>29081.279001582505</v>
      </c>
      <c r="Q150" s="159">
        <f t="shared" si="87"/>
        <v>211056.71571830986</v>
      </c>
      <c r="R150" s="159">
        <f t="shared" si="87"/>
        <v>157488.76218499479</v>
      </c>
      <c r="S150" s="159">
        <f t="shared" si="87"/>
        <v>877923.2271011516</v>
      </c>
      <c r="T150" s="159">
        <f t="shared" si="87"/>
        <v>149869.53623288305</v>
      </c>
      <c r="U150" s="159">
        <f t="shared" si="87"/>
        <v>69172.388802045156</v>
      </c>
      <c r="V150" s="159">
        <f t="shared" si="87"/>
        <v>54024.585367040992</v>
      </c>
      <c r="W150" s="159">
        <f t="shared" si="87"/>
        <v>51157.190841014017</v>
      </c>
      <c r="X150" s="159">
        <f t="shared" si="87"/>
        <v>204164.19901500267</v>
      </c>
      <c r="Y150" s="159">
        <f t="shared" si="87"/>
        <v>0</v>
      </c>
      <c r="Z150" s="159">
        <f t="shared" si="87"/>
        <v>0</v>
      </c>
      <c r="AA150" s="159">
        <f t="shared" si="87"/>
        <v>51515.844248998605</v>
      </c>
      <c r="AB150" s="159">
        <f t="shared" si="87"/>
        <v>73614.81341200968</v>
      </c>
      <c r="AC150" s="159">
        <f t="shared" si="87"/>
        <v>292050.6135221548</v>
      </c>
      <c r="AD150" s="159">
        <f t="shared" si="87"/>
        <v>57675.244564079505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5609437.7182151098</v>
      </c>
      <c r="K151" s="159">
        <f t="shared" si="90"/>
        <v>26413932.838620152</v>
      </c>
      <c r="L151" s="159">
        <f t="shared" si="90"/>
        <v>319778.25852052675</v>
      </c>
      <c r="M151" s="159">
        <f t="shared" si="90"/>
        <v>5245462.5176895456</v>
      </c>
      <c r="N151" s="159">
        <f t="shared" si="90"/>
        <v>675690.66920900182</v>
      </c>
      <c r="O151" s="159">
        <f t="shared" si="90"/>
        <v>4721316.6718163434</v>
      </c>
      <c r="P151" s="159">
        <f t="shared" si="90"/>
        <v>108194.21168815953</v>
      </c>
      <c r="Q151" s="159">
        <f t="shared" si="90"/>
        <v>785217.01117037912</v>
      </c>
      <c r="R151" s="159">
        <f t="shared" si="90"/>
        <v>585922.38922580797</v>
      </c>
      <c r="S151" s="159">
        <f t="shared" si="90"/>
        <v>3266232.2545636776</v>
      </c>
      <c r="T151" s="159">
        <f t="shared" si="90"/>
        <v>557575.7630159416</v>
      </c>
      <c r="U151" s="159">
        <f t="shared" si="90"/>
        <v>257349.48165852309</v>
      </c>
      <c r="V151" s="159">
        <f t="shared" si="90"/>
        <v>200993.47849345297</v>
      </c>
      <c r="W151" s="159">
        <f t="shared" si="90"/>
        <v>190325.60207971098</v>
      </c>
      <c r="X151" s="159">
        <f t="shared" si="90"/>
        <v>759574.03957957623</v>
      </c>
      <c r="Y151" s="159">
        <f t="shared" si="90"/>
        <v>0</v>
      </c>
      <c r="Z151" s="159">
        <f t="shared" si="90"/>
        <v>0</v>
      </c>
      <c r="AA151" s="159">
        <f t="shared" si="90"/>
        <v>191659.93894790899</v>
      </c>
      <c r="AB151" s="159">
        <f t="shared" si="90"/>
        <v>273877.11198155791</v>
      </c>
      <c r="AC151" s="159">
        <f t="shared" si="90"/>
        <v>1086547.3248736211</v>
      </c>
      <c r="AD151" s="159">
        <f t="shared" si="90"/>
        <v>214575.41874938938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10180000</v>
      </c>
      <c r="K152" s="160">
        <f t="shared" si="93"/>
        <v>35315821.626665831</v>
      </c>
      <c r="L152" s="160">
        <f t="shared" si="93"/>
        <v>774778.37390061445</v>
      </c>
      <c r="M152" s="160">
        <f t="shared" si="93"/>
        <v>2633262.0877787685</v>
      </c>
      <c r="N152" s="160">
        <f t="shared" si="93"/>
        <v>3284318.5133039635</v>
      </c>
      <c r="O152" s="160">
        <f t="shared" si="93"/>
        <v>-817311.78272419807</v>
      </c>
      <c r="P152" s="160">
        <f t="shared" si="93"/>
        <v>262139.57066699775</v>
      </c>
      <c r="Q152" s="160">
        <f t="shared" si="93"/>
        <v>1902471.9250406309</v>
      </c>
      <c r="R152" s="160">
        <f t="shared" si="93"/>
        <v>1419608.6940263154</v>
      </c>
      <c r="S152" s="160">
        <f t="shared" si="93"/>
        <v>7913627.7953372579</v>
      </c>
      <c r="T152" s="160">
        <f t="shared" si="93"/>
        <v>1350928.7497985277</v>
      </c>
      <c r="U152" s="160">
        <f t="shared" si="93"/>
        <v>623522.10511759249</v>
      </c>
      <c r="V152" s="160">
        <f t="shared" si="93"/>
        <v>486979.32483671186</v>
      </c>
      <c r="W152" s="160">
        <f t="shared" si="93"/>
        <v>461132.53969549754</v>
      </c>
      <c r="X152" s="160">
        <f t="shared" si="93"/>
        <v>1840342.5610150069</v>
      </c>
      <c r="Y152" s="160">
        <f t="shared" si="93"/>
        <v>0</v>
      </c>
      <c r="Z152" s="160">
        <f t="shared" si="93"/>
        <v>0</v>
      </c>
      <c r="AA152" s="160">
        <f t="shared" si="93"/>
        <v>464365.45288278273</v>
      </c>
      <c r="AB152" s="160">
        <f t="shared" si="93"/>
        <v>663566.26135684294</v>
      </c>
      <c r="AC152" s="160">
        <f t="shared" si="93"/>
        <v>2632553.4869895135</v>
      </c>
      <c r="AD152" s="160">
        <f t="shared" si="93"/>
        <v>519886.48254841799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9103368.6923444569</v>
      </c>
      <c r="L21" s="138">
        <f>Expenditure!L141</f>
        <v>534016.3116760375</v>
      </c>
      <c r="M21" s="138">
        <f>Expenditure!M141</f>
        <v>7748328.1754485406</v>
      </c>
      <c r="N21" s="138">
        <f>Expenditure!N141</f>
        <v>1188916.1653368431</v>
      </c>
      <c r="O21" s="138">
        <f>Expenditure!O141</f>
        <v>648211.30841654877</v>
      </c>
      <c r="P21" s="138">
        <f>Expenditure!P141</f>
        <v>180679.80649378203</v>
      </c>
      <c r="Q21" s="138">
        <f>Expenditure!Q141</f>
        <v>1311279.5538711445</v>
      </c>
      <c r="R21" s="138">
        <f>Expenditure!R141</f>
        <v>978465.87404156779</v>
      </c>
      <c r="S21" s="138">
        <f>Expenditure!S141</f>
        <v>5454471.2005411116</v>
      </c>
      <c r="T21" s="138">
        <f>Expenditure!T141</f>
        <v>931128.19434099342</v>
      </c>
      <c r="U21" s="138">
        <f>Expenditure!U141</f>
        <v>429762.86644016148</v>
      </c>
      <c r="V21" s="138">
        <f>Expenditure!V141</f>
        <v>335650.69918323075</v>
      </c>
      <c r="W21" s="138">
        <f>Expenditure!W141</f>
        <v>317835.79193394189</v>
      </c>
      <c r="X21" s="138">
        <f>Expenditure!X141</f>
        <v>1268456.8642590083</v>
      </c>
      <c r="Y21" s="138">
        <f>Expenditure!Y141</f>
        <v>0</v>
      </c>
      <c r="Z21" s="138">
        <f>Expenditure!Z141</f>
        <v>0</v>
      </c>
      <c r="AA21" s="138">
        <f>Expenditure!AA141</f>
        <v>320064.07867296273</v>
      </c>
      <c r="AB21" s="138">
        <f>Expenditure!AB141</f>
        <v>457363.31753613724</v>
      </c>
      <c r="AC21" s="138">
        <f>Expenditure!AC141</f>
        <v>1814488.5695949553</v>
      </c>
      <c r="AD21" s="138">
        <f>Expenditure!AD141</f>
        <v>358331.97111971508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1737201.1370821684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3833598.9292598576</v>
      </c>
      <c r="K22" s="133">
        <f>Expenditure!K142</f>
        <v>8710507.9956243169</v>
      </c>
      <c r="L22" s="133">
        <f>Expenditure!L142</f>
        <v>510970.55495068419</v>
      </c>
      <c r="M22" s="133">
        <f>Expenditure!M142</f>
        <v>7413944.9698135881</v>
      </c>
      <c r="N22" s="133">
        <f>Expenditure!N142</f>
        <v>1137607.8586164021</v>
      </c>
      <c r="O22" s="133">
        <f>Expenditure!O142</f>
        <v>620237.40613347897</v>
      </c>
      <c r="P22" s="133">
        <f>Expenditure!P142</f>
        <v>172882.47376330607</v>
      </c>
      <c r="Q22" s="133">
        <f>Expenditure!Q142</f>
        <v>1254690.5903194526</v>
      </c>
      <c r="R22" s="133">
        <f>Expenditure!R142</f>
        <v>936239.66108854127</v>
      </c>
      <c r="S22" s="133">
        <f>Expenditure!S142</f>
        <v>5219080.607398754</v>
      </c>
      <c r="T22" s="133">
        <f>Expenditure!T142</f>
        <v>890944.86402370175</v>
      </c>
      <c r="U22" s="133">
        <f>Expenditure!U142</f>
        <v>411216.22235266987</v>
      </c>
      <c r="V22" s="133">
        <f>Expenditure!V142</f>
        <v>321165.51551197964</v>
      </c>
      <c r="W22" s="133">
        <f>Expenditure!W142</f>
        <v>304119.42001913936</v>
      </c>
      <c r="X22" s="133">
        <f>Expenditure!X142</f>
        <v>1213715.9365548156</v>
      </c>
      <c r="Y22" s="133">
        <f>Expenditure!Y142</f>
        <v>0</v>
      </c>
      <c r="Z22" s="133">
        <f>Expenditure!Z142</f>
        <v>0</v>
      </c>
      <c r="AA22" s="133">
        <f>Expenditure!AA142</f>
        <v>306251.54386392079</v>
      </c>
      <c r="AB22" s="133">
        <f>Expenditure!AB142</f>
        <v>437625.56136543694</v>
      </c>
      <c r="AC22" s="133">
        <f>Expenditure!AC142</f>
        <v>1736183.3544891148</v>
      </c>
      <c r="AD22" s="133">
        <f>Expenditure!AD142</f>
        <v>342867.96514689561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7071633.4165335018</v>
      </c>
      <c r="L23" s="133">
        <f>Expenditure!L143</f>
        <v>80940.750315303259</v>
      </c>
      <c r="M23" s="133">
        <f>Expenditure!M143</f>
        <v>573812.57460286759</v>
      </c>
      <c r="N23" s="133">
        <f>Expenditure!N143</f>
        <v>5344653.1429645559</v>
      </c>
      <c r="O23" s="133">
        <f>Expenditure!O143</f>
        <v>-141929.52815405032</v>
      </c>
      <c r="P23" s="133">
        <f>Expenditure!P143</f>
        <v>27385.603744071454</v>
      </c>
      <c r="Q23" s="133">
        <f>Expenditure!Q143</f>
        <v>198750.39140720898</v>
      </c>
      <c r="R23" s="133">
        <f>Expenditure!R143</f>
        <v>148305.88555296612</v>
      </c>
      <c r="S23" s="133">
        <f>Expenditure!S143</f>
        <v>826733.15756849211</v>
      </c>
      <c r="T23" s="133">
        <f>Expenditure!T143</f>
        <v>141130.92248653006</v>
      </c>
      <c r="U23" s="133">
        <f>Expenditure!U143</f>
        <v>65139.07554274251</v>
      </c>
      <c r="V23" s="133">
        <f>Expenditure!V143</f>
        <v>50874.512335548803</v>
      </c>
      <c r="W23" s="133">
        <f>Expenditure!W143</f>
        <v>48174.310248033289</v>
      </c>
      <c r="X23" s="133">
        <f>Expenditure!X143</f>
        <v>192259.76452570583</v>
      </c>
      <c r="Y23" s="133">
        <f>Expenditure!Y143</f>
        <v>0</v>
      </c>
      <c r="Z23" s="133">
        <f>Expenditure!Z143</f>
        <v>0</v>
      </c>
      <c r="AA23" s="133">
        <f>Expenditure!AA143</f>
        <v>48512.051243262285</v>
      </c>
      <c r="AB23" s="133">
        <f>Expenditure!AB143</f>
        <v>69322.470641176085</v>
      </c>
      <c r="AC23" s="133">
        <f>Expenditure!AC143</f>
        <v>275021.68576201424</v>
      </c>
      <c r="AD23" s="133">
        <f>Expenditure!AD143</f>
        <v>54312.30838878658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5609437.7182151098</v>
      </c>
      <c r="K24" s="133">
        <f>Expenditure!K144</f>
        <v>26380932.281549994</v>
      </c>
      <c r="L24" s="133">
        <f>Expenditure!L144</f>
        <v>301132.58338245167</v>
      </c>
      <c r="M24" s="133">
        <f>Expenditure!M144</f>
        <v>5247427.9883359019</v>
      </c>
      <c r="N24" s="133">
        <f>Expenditure!N144</f>
        <v>661730.120847299</v>
      </c>
      <c r="O24" s="133">
        <f>Expenditure!O144</f>
        <v>4754011.845312411</v>
      </c>
      <c r="P24" s="133">
        <f>Expenditure!P144</f>
        <v>101885.60855706815</v>
      </c>
      <c r="Q24" s="133">
        <f>Expenditure!Q144</f>
        <v>739432.4685597897</v>
      </c>
      <c r="R24" s="133">
        <f>Expenditure!R144</f>
        <v>551758.34512795729</v>
      </c>
      <c r="S24" s="133">
        <f>Expenditure!S144</f>
        <v>3075784.3303493815</v>
      </c>
      <c r="T24" s="133">
        <f>Expenditure!T144</f>
        <v>525064.55793852627</v>
      </c>
      <c r="U24" s="133">
        <f>Expenditure!U144</f>
        <v>242343.91231757676</v>
      </c>
      <c r="V24" s="133">
        <f>Expenditure!V144</f>
        <v>189273.92281696838</v>
      </c>
      <c r="W24" s="133">
        <f>Expenditure!W144</f>
        <v>179228.07042369616</v>
      </c>
      <c r="X24" s="133">
        <f>Expenditure!X144</f>
        <v>715284.69092016132</v>
      </c>
      <c r="Y24" s="133">
        <f>Expenditure!Y144</f>
        <v>0</v>
      </c>
      <c r="Z24" s="133">
        <f>Expenditure!Z144</f>
        <v>0</v>
      </c>
      <c r="AA24" s="133">
        <f>Expenditure!AA144</f>
        <v>180484.60459234766</v>
      </c>
      <c r="AB24" s="133">
        <f>Expenditure!AB144</f>
        <v>257907.84727485638</v>
      </c>
      <c r="AC24" s="133">
        <f>Expenditure!AC144</f>
        <v>1023192.7724551127</v>
      </c>
      <c r="AD24" s="133">
        <f>Expenditure!AD144</f>
        <v>202063.92541295072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10180000</v>
      </c>
      <c r="K25" s="145">
        <f>Expenditure!K145</f>
        <v>35472210.487194926</v>
      </c>
      <c r="L25" s="145">
        <f>Expenditure!L145</f>
        <v>863139.78799552319</v>
      </c>
      <c r="M25" s="145">
        <f>Expenditure!M145</f>
        <v>2623947.7688073181</v>
      </c>
      <c r="N25" s="145">
        <f>Expenditure!N145</f>
        <v>3350477.2222617008</v>
      </c>
      <c r="O25" s="145">
        <f>Expenditure!O145</f>
        <v>-972253.4377083861</v>
      </c>
      <c r="P25" s="145">
        <f>Expenditure!P145</f>
        <v>292035.89190497209</v>
      </c>
      <c r="Q25" s="145">
        <f>Expenditure!Q145</f>
        <v>2119443.7911061868</v>
      </c>
      <c r="R25" s="145">
        <f>Expenditure!R145</f>
        <v>1581511.2920997129</v>
      </c>
      <c r="S25" s="145">
        <f>Expenditure!S145</f>
        <v>8816156.0100786686</v>
      </c>
      <c r="T25" s="145">
        <f>Expenditure!T145</f>
        <v>1504998.5827917978</v>
      </c>
      <c r="U25" s="145">
        <f>Expenditure!U145</f>
        <v>694633.14381404966</v>
      </c>
      <c r="V25" s="145">
        <f>Expenditure!V145</f>
        <v>542518.02238827199</v>
      </c>
      <c r="W25" s="145">
        <f>Expenditure!W145</f>
        <v>513723.48010537733</v>
      </c>
      <c r="X25" s="145">
        <f>Expenditure!X145</f>
        <v>2050228.7382603094</v>
      </c>
      <c r="Y25" s="145">
        <f>Expenditure!Y145</f>
        <v>0</v>
      </c>
      <c r="Z25" s="145">
        <f>Expenditure!Z145</f>
        <v>0</v>
      </c>
      <c r="AA25" s="145">
        <f>Expenditure!AA145</f>
        <v>517325.09844822384</v>
      </c>
      <c r="AB25" s="145">
        <f>Expenditure!AB145</f>
        <v>739244.22963049496</v>
      </c>
      <c r="AC25" s="145">
        <f>Expenditure!AC145</f>
        <v>2932789.2145560593</v>
      </c>
      <c r="AD25" s="145">
        <f>Expenditure!AD145</f>
        <v>579178.1539660549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9161890.5419959128</v>
      </c>
      <c r="L28" s="138">
        <f>Expenditure!L148</f>
        <v>567081.79583621048</v>
      </c>
      <c r="M28" s="138">
        <f>Expenditure!M148</f>
        <v>7744842.6895091403</v>
      </c>
      <c r="N28" s="138">
        <f>Expenditure!N148</f>
        <v>1213673.2356656396</v>
      </c>
      <c r="O28" s="138">
        <f>Expenditure!O148</f>
        <v>590231.01361130911</v>
      </c>
      <c r="P28" s="138">
        <f>Expenditure!P148</f>
        <v>191867.22745651018</v>
      </c>
      <c r="Q28" s="138">
        <f>Expenditure!Q148</f>
        <v>1392472.0050567712</v>
      </c>
      <c r="R28" s="138">
        <f>Expenditure!R148</f>
        <v>1039051.0044055606</v>
      </c>
      <c r="S28" s="138">
        <f>Expenditure!S148</f>
        <v>5792203.8261936111</v>
      </c>
      <c r="T28" s="138">
        <f>Expenditure!T148</f>
        <v>988782.24701298447</v>
      </c>
      <c r="U28" s="138">
        <f>Expenditure!U148</f>
        <v>456373.13459528185</v>
      </c>
      <c r="V28" s="138">
        <f>Expenditure!V148</f>
        <v>356433.68396203098</v>
      </c>
      <c r="W28" s="138">
        <f>Expenditure!W148</f>
        <v>337515.70453950169</v>
      </c>
      <c r="X28" s="138">
        <f>Expenditure!X148</f>
        <v>1346997.7991255508</v>
      </c>
      <c r="Y28" s="138">
        <f>Expenditure!Y148</f>
        <v>0</v>
      </c>
      <c r="Z28" s="138">
        <f>Expenditure!Z148</f>
        <v>0</v>
      </c>
      <c r="AA28" s="138">
        <f>Expenditure!AA148</f>
        <v>339881.96343080036</v>
      </c>
      <c r="AB28" s="138">
        <f>Expenditure!AB148</f>
        <v>485682.56397258263</v>
      </c>
      <c r="AC28" s="138">
        <f>Expenditure!AC148</f>
        <v>1926838.963665229</v>
      </c>
      <c r="AD28" s="138">
        <f>Expenditure!AD148</f>
        <v>380519.34602958563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1737201.1370821684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3833598.9292598576</v>
      </c>
      <c r="K29" s="133">
        <f>Expenditure!K149</f>
        <v>8766504.3038630914</v>
      </c>
      <c r="L29" s="133">
        <f>Expenditure!L149</f>
        <v>542609.08063168684</v>
      </c>
      <c r="M29" s="133">
        <f>Expenditure!M149</f>
        <v>7410609.9018656854</v>
      </c>
      <c r="N29" s="133">
        <f>Expenditure!N149</f>
        <v>1161296.5244647451</v>
      </c>
      <c r="O29" s="133">
        <f>Expenditure!O149</f>
        <v>564759.28165474499</v>
      </c>
      <c r="P29" s="133">
        <f>Expenditure!P149</f>
        <v>183587.09564994992</v>
      </c>
      <c r="Q29" s="133">
        <f>Expenditure!Q149</f>
        <v>1332379.138277692</v>
      </c>
      <c r="R29" s="133">
        <f>Expenditure!R149</f>
        <v>994210.20806806721</v>
      </c>
      <c r="S29" s="133">
        <f>Expenditure!S149</f>
        <v>5542238.2027407121</v>
      </c>
      <c r="T29" s="133">
        <f>Expenditure!T149</f>
        <v>946110.82552121289</v>
      </c>
      <c r="U29" s="133">
        <f>Expenditure!U149</f>
        <v>436678.11029375781</v>
      </c>
      <c r="V29" s="133">
        <f>Expenditure!V149</f>
        <v>341051.59957676288</v>
      </c>
      <c r="W29" s="133">
        <f>Expenditure!W149</f>
        <v>322950.03557446395</v>
      </c>
      <c r="X29" s="133">
        <f>Expenditure!X149</f>
        <v>1288867.3957848644</v>
      </c>
      <c r="Y29" s="133">
        <f>Expenditure!Y149</f>
        <v>0</v>
      </c>
      <c r="Z29" s="133">
        <f>Expenditure!Z149</f>
        <v>0</v>
      </c>
      <c r="AA29" s="133">
        <f>Expenditure!AA149</f>
        <v>325214.17731022678</v>
      </c>
      <c r="AB29" s="133">
        <f>Expenditure!AB149</f>
        <v>464722.67572510859</v>
      </c>
      <c r="AC29" s="133">
        <f>Expenditure!AC149</f>
        <v>1843685.2078067386</v>
      </c>
      <c r="AD29" s="133">
        <f>Expenditure!AD149</f>
        <v>364097.83214293054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7080503.5621022042</v>
      </c>
      <c r="L30" s="133">
        <f>Expenditure!L150</f>
        <v>85952.479430961408</v>
      </c>
      <c r="M30" s="133">
        <f>Expenditure!M150</f>
        <v>573284.28016507591</v>
      </c>
      <c r="N30" s="133">
        <f>Expenditure!N150</f>
        <v>5348405.5673834514</v>
      </c>
      <c r="O30" s="133">
        <f>Expenditure!O150</f>
        <v>-150717.59035819807</v>
      </c>
      <c r="P30" s="133">
        <f>Expenditure!P150</f>
        <v>29081.279001582505</v>
      </c>
      <c r="Q30" s="133">
        <f>Expenditure!Q150</f>
        <v>211056.71571830986</v>
      </c>
      <c r="R30" s="133">
        <f>Expenditure!R150</f>
        <v>157488.76218499479</v>
      </c>
      <c r="S30" s="133">
        <f>Expenditure!S150</f>
        <v>877923.2271011516</v>
      </c>
      <c r="T30" s="133">
        <f>Expenditure!T150</f>
        <v>149869.53623288305</v>
      </c>
      <c r="U30" s="133">
        <f>Expenditure!U150</f>
        <v>69172.388802045156</v>
      </c>
      <c r="V30" s="133">
        <f>Expenditure!V150</f>
        <v>54024.585367040992</v>
      </c>
      <c r="W30" s="133">
        <f>Expenditure!W150</f>
        <v>51157.190841014017</v>
      </c>
      <c r="X30" s="133">
        <f>Expenditure!X150</f>
        <v>204164.19901500267</v>
      </c>
      <c r="Y30" s="133">
        <f>Expenditure!Y150</f>
        <v>0</v>
      </c>
      <c r="Z30" s="133">
        <f>Expenditure!Z150</f>
        <v>0</v>
      </c>
      <c r="AA30" s="133">
        <f>Expenditure!AA150</f>
        <v>51515.844248998605</v>
      </c>
      <c r="AB30" s="133">
        <f>Expenditure!AB150</f>
        <v>73614.81341200968</v>
      </c>
      <c r="AC30" s="133">
        <f>Expenditure!AC150</f>
        <v>292050.6135221548</v>
      </c>
      <c r="AD30" s="133">
        <f>Expenditure!AD150</f>
        <v>57675.244564079505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5609437.7182151098</v>
      </c>
      <c r="K31" s="133">
        <f>Expenditure!K151</f>
        <v>26413932.838620152</v>
      </c>
      <c r="L31" s="133">
        <f>Expenditure!L151</f>
        <v>319778.25852052675</v>
      </c>
      <c r="M31" s="133">
        <f>Expenditure!M151</f>
        <v>5245462.5176895456</v>
      </c>
      <c r="N31" s="133">
        <f>Expenditure!N151</f>
        <v>675690.66920900182</v>
      </c>
      <c r="O31" s="133">
        <f>Expenditure!O151</f>
        <v>4721316.6718163434</v>
      </c>
      <c r="P31" s="133">
        <f>Expenditure!P151</f>
        <v>108194.21168815953</v>
      </c>
      <c r="Q31" s="133">
        <f>Expenditure!Q151</f>
        <v>785217.01117037912</v>
      </c>
      <c r="R31" s="133">
        <f>Expenditure!R151</f>
        <v>585922.38922580797</v>
      </c>
      <c r="S31" s="133">
        <f>Expenditure!S151</f>
        <v>3266232.2545636776</v>
      </c>
      <c r="T31" s="133">
        <f>Expenditure!T151</f>
        <v>557575.7630159416</v>
      </c>
      <c r="U31" s="133">
        <f>Expenditure!U151</f>
        <v>257349.48165852309</v>
      </c>
      <c r="V31" s="133">
        <f>Expenditure!V151</f>
        <v>200993.47849345297</v>
      </c>
      <c r="W31" s="133">
        <f>Expenditure!W151</f>
        <v>190325.60207971098</v>
      </c>
      <c r="X31" s="133">
        <f>Expenditure!X151</f>
        <v>759574.03957957623</v>
      </c>
      <c r="Y31" s="133">
        <f>Expenditure!Y151</f>
        <v>0</v>
      </c>
      <c r="Z31" s="133">
        <f>Expenditure!Z151</f>
        <v>0</v>
      </c>
      <c r="AA31" s="133">
        <f>Expenditure!AA151</f>
        <v>191659.93894790899</v>
      </c>
      <c r="AB31" s="133">
        <f>Expenditure!AB151</f>
        <v>273877.11198155791</v>
      </c>
      <c r="AC31" s="133">
        <f>Expenditure!AC151</f>
        <v>1086547.3248736211</v>
      </c>
      <c r="AD31" s="133">
        <f>Expenditure!AD151</f>
        <v>214575.41874938938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10180000</v>
      </c>
      <c r="K32" s="145">
        <f>Expenditure!K152</f>
        <v>35315821.626665831</v>
      </c>
      <c r="L32" s="145">
        <f>Expenditure!L152</f>
        <v>774778.37390061445</v>
      </c>
      <c r="M32" s="145">
        <f>Expenditure!M152</f>
        <v>2633262.0877787685</v>
      </c>
      <c r="N32" s="145">
        <f>Expenditure!N152</f>
        <v>3284318.5133039635</v>
      </c>
      <c r="O32" s="145">
        <f>Expenditure!O152</f>
        <v>-817311.78272419807</v>
      </c>
      <c r="P32" s="145">
        <f>Expenditure!P152</f>
        <v>262139.57066699775</v>
      </c>
      <c r="Q32" s="145">
        <f>Expenditure!Q152</f>
        <v>1902471.9250406309</v>
      </c>
      <c r="R32" s="145">
        <f>Expenditure!R152</f>
        <v>1419608.6940263154</v>
      </c>
      <c r="S32" s="145">
        <f>Expenditure!S152</f>
        <v>7913627.7953372579</v>
      </c>
      <c r="T32" s="145">
        <f>Expenditure!T152</f>
        <v>1350928.7497985277</v>
      </c>
      <c r="U32" s="145">
        <f>Expenditure!U152</f>
        <v>623522.10511759249</v>
      </c>
      <c r="V32" s="145">
        <f>Expenditure!V152</f>
        <v>486979.32483671186</v>
      </c>
      <c r="W32" s="145">
        <f>Expenditure!W152</f>
        <v>461132.53969549754</v>
      </c>
      <c r="X32" s="145">
        <f>Expenditure!X152</f>
        <v>1840342.5610150069</v>
      </c>
      <c r="Y32" s="145">
        <f>Expenditure!Y152</f>
        <v>0</v>
      </c>
      <c r="Z32" s="145">
        <f>Expenditure!Z152</f>
        <v>0</v>
      </c>
      <c r="AA32" s="145">
        <f>Expenditure!AA152</f>
        <v>464365.45288278273</v>
      </c>
      <c r="AB32" s="145">
        <f>Expenditure!AB152</f>
        <v>663566.26135684294</v>
      </c>
      <c r="AC32" s="145">
        <f>Expenditure!AC152</f>
        <v>2632553.4869895135</v>
      </c>
      <c r="AD32" s="145">
        <f>Expenditure!AD152</f>
        <v>519886.48254841799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17643820.016315836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13832646.380428622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5498780.7296319315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12174362.749891534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15340742.709529389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64490352.58579731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18056823.623426463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14227826.598163202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5561379.6074406309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12407256.091230037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14237066.665536974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64490352.58579731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0.27358851841975401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0.2144917158271977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8.5265167721271323E-2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0.18877804604486983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0.23787655198690719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0.27999263299737503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0.22061945744884318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8.6235838144036014E-2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0.19238933567192937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0.22076273573781635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7" ma:contentTypeDescription="Create a new document." ma:contentTypeScope="" ma:versionID="74e684f848d62ec18fa3393895eb7f1e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4f1e82577af40fb26aae3e2e9cb7ea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56525fcc-fd9b-4a18-b571-66fa38027e5b"/>
    <ds:schemaRef ds:uri="dcbf8a88-e063-4a69-82e9-42d02808f63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753B34-AF08-46F7-AE94-03686686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2023-12-19T14:20:36Z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