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5\Charging Models From DCUSA\Broken Links\Files for the website\"/>
    </mc:Choice>
  </mc:AlternateContent>
  <bookViews>
    <workbookView xWindow="0" yWindow="0" windowWidth="38400" windowHeight="12000"/>
  </bookViews>
  <sheets>
    <sheet name="Sheet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2" l="1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37" i="2"/>
  <c r="U37" i="2"/>
  <c r="V37" i="2"/>
  <c r="W37" i="2"/>
  <c r="B37" i="2"/>
  <c r="A36" i="2" l="1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M22" i="2" l="1"/>
  <c r="M24" i="2"/>
  <c r="M23" i="2"/>
  <c r="W23" i="2"/>
  <c r="W42" i="2" s="1"/>
  <c r="W22" i="2"/>
  <c r="C23" i="2"/>
  <c r="C42" i="2" s="1"/>
  <c r="C22" i="2"/>
  <c r="H22" i="2"/>
  <c r="H23" i="2"/>
  <c r="H42" i="2" s="1"/>
  <c r="H27" i="2"/>
  <c r="H46" i="2" s="1"/>
  <c r="H24" i="2"/>
  <c r="H43" i="2" s="1"/>
  <c r="R22" i="2"/>
  <c r="R23" i="2"/>
  <c r="R42" i="2" s="1"/>
  <c r="H30" i="2" l="1"/>
  <c r="H49" i="2" s="1"/>
  <c r="H33" i="2"/>
  <c r="H52" i="2" s="1"/>
  <c r="C33" i="2"/>
  <c r="C52" i="2" s="1"/>
  <c r="W35" i="2"/>
  <c r="W54" i="2" s="1"/>
  <c r="M29" i="2"/>
  <c r="M34" i="2"/>
  <c r="R28" i="2"/>
  <c r="R47" i="2" s="1"/>
  <c r="C31" i="2"/>
  <c r="C50" i="2" s="1"/>
  <c r="W33" i="2"/>
  <c r="W52" i="2" s="1"/>
  <c r="M32" i="2"/>
  <c r="R33" i="2"/>
  <c r="R52" i="2" s="1"/>
  <c r="W27" i="2"/>
  <c r="W46" i="2" s="1"/>
  <c r="R25" i="2"/>
  <c r="R44" i="2" s="1"/>
  <c r="H29" i="2"/>
  <c r="H48" i="2" s="1"/>
  <c r="H34" i="2"/>
  <c r="H53" i="2" s="1"/>
  <c r="W25" i="2"/>
  <c r="W44" i="2" s="1"/>
  <c r="W29" i="2"/>
  <c r="W48" i="2" s="1"/>
  <c r="M25" i="2"/>
  <c r="C30" i="2"/>
  <c r="C49" i="2" s="1"/>
  <c r="R30" i="2"/>
  <c r="R49" i="2" s="1"/>
  <c r="C28" i="2"/>
  <c r="C47" i="2" s="1"/>
  <c r="R26" i="2"/>
  <c r="R45" i="2" s="1"/>
  <c r="R31" i="2"/>
  <c r="R50" i="2" s="1"/>
  <c r="H28" i="2"/>
  <c r="H47" i="2" s="1"/>
  <c r="C24" i="2"/>
  <c r="C43" i="2" s="1"/>
  <c r="C26" i="2"/>
  <c r="C45" i="2" s="1"/>
  <c r="W31" i="2"/>
  <c r="W50" i="2" s="1"/>
  <c r="M35" i="2"/>
  <c r="M26" i="2"/>
  <c r="R29" i="2"/>
  <c r="R48" i="2" s="1"/>
  <c r="R36" i="2"/>
  <c r="R55" i="2" s="1"/>
  <c r="R19" i="2"/>
  <c r="H31" i="2"/>
  <c r="H50" i="2" s="1"/>
  <c r="C41" i="2"/>
  <c r="C25" i="2"/>
  <c r="C44" i="2" s="1"/>
  <c r="C29" i="2"/>
  <c r="C48" i="2" s="1"/>
  <c r="W28" i="2"/>
  <c r="W47" i="2" s="1"/>
  <c r="W30" i="2"/>
  <c r="W49" i="2" s="1"/>
  <c r="M27" i="2"/>
  <c r="R32" i="2"/>
  <c r="R51" i="2" s="1"/>
  <c r="C32" i="2"/>
  <c r="C51" i="2" s="1"/>
  <c r="R35" i="2"/>
  <c r="R54" i="2" s="1"/>
  <c r="R24" i="2"/>
  <c r="R43" i="2" s="1"/>
  <c r="H32" i="2"/>
  <c r="H51" i="2" s="1"/>
  <c r="C27" i="2"/>
  <c r="C46" i="2" s="1"/>
  <c r="C34" i="2"/>
  <c r="C53" i="2" s="1"/>
  <c r="C35" i="2"/>
  <c r="C54" i="2" s="1"/>
  <c r="W26" i="2"/>
  <c r="W45" i="2" s="1"/>
  <c r="W32" i="2"/>
  <c r="W51" i="2" s="1"/>
  <c r="W19" i="2"/>
  <c r="W36" i="2"/>
  <c r="W55" i="2" s="1"/>
  <c r="M30" i="2"/>
  <c r="M28" i="2"/>
  <c r="R34" i="2"/>
  <c r="R53" i="2" s="1"/>
  <c r="R41" i="2"/>
  <c r="R27" i="2"/>
  <c r="R46" i="2" s="1"/>
  <c r="H19" i="2"/>
  <c r="H36" i="2"/>
  <c r="H55" i="2" s="1"/>
  <c r="H41" i="2"/>
  <c r="C19" i="2"/>
  <c r="C36" i="2"/>
  <c r="C55" i="2" s="1"/>
  <c r="W41" i="2"/>
  <c r="W34" i="2"/>
  <c r="W53" i="2" s="1"/>
  <c r="M33" i="2"/>
  <c r="M31" i="2"/>
  <c r="H35" i="2"/>
  <c r="H54" i="2" s="1"/>
  <c r="H26" i="2"/>
  <c r="H45" i="2" s="1"/>
  <c r="H25" i="2"/>
  <c r="H44" i="2" s="1"/>
  <c r="W24" i="2"/>
  <c r="W43" i="2" s="1"/>
  <c r="M19" i="2"/>
  <c r="M36" i="2"/>
  <c r="M39" i="2" l="1"/>
  <c r="W39" i="2"/>
  <c r="R39" i="2"/>
  <c r="C39" i="2"/>
  <c r="H39" i="2"/>
  <c r="G22" i="2" l="1"/>
  <c r="G23" i="2"/>
  <c r="G42" i="2" s="1"/>
  <c r="T22" i="2"/>
  <c r="T23" i="2"/>
  <c r="T42" i="2" s="1"/>
  <c r="T27" i="2"/>
  <c r="T46" i="2" s="1"/>
  <c r="T24" i="2"/>
  <c r="T43" i="2" s="1"/>
  <c r="V23" i="2"/>
  <c r="V42" i="2" s="1"/>
  <c r="V25" i="2"/>
  <c r="V44" i="2" s="1"/>
  <c r="V22" i="2"/>
  <c r="V33" i="2" l="1"/>
  <c r="V52" i="2" s="1"/>
  <c r="T30" i="2"/>
  <c r="T49" i="2" s="1"/>
  <c r="V31" i="2"/>
  <c r="V50" i="2" s="1"/>
  <c r="V32" i="2"/>
  <c r="V51" i="2" s="1"/>
  <c r="V28" i="2"/>
  <c r="V47" i="2" s="1"/>
  <c r="G32" i="2"/>
  <c r="G51" i="2" s="1"/>
  <c r="V34" i="2"/>
  <c r="V53" i="2" s="1"/>
  <c r="T33" i="2"/>
  <c r="T52" i="2" s="1"/>
  <c r="T35" i="2"/>
  <c r="T54" i="2" s="1"/>
  <c r="G34" i="2"/>
  <c r="G53" i="2" s="1"/>
  <c r="T32" i="2"/>
  <c r="T51" i="2" s="1"/>
  <c r="T28" i="2"/>
  <c r="T47" i="2" s="1"/>
  <c r="G29" i="2"/>
  <c r="G48" i="2" s="1"/>
  <c r="G25" i="2"/>
  <c r="G44" i="2" s="1"/>
  <c r="S25" i="2"/>
  <c r="S44" i="2" s="1"/>
  <c r="S22" i="2"/>
  <c r="S29" i="2"/>
  <c r="S48" i="2" s="1"/>
  <c r="V19" i="2"/>
  <c r="V36" i="2"/>
  <c r="V55" i="2" s="1"/>
  <c r="V26" i="2"/>
  <c r="V45" i="2" s="1"/>
  <c r="T19" i="2"/>
  <c r="T36" i="2"/>
  <c r="T55" i="2" s="1"/>
  <c r="T41" i="2"/>
  <c r="G35" i="2"/>
  <c r="G54" i="2" s="1"/>
  <c r="Q26" i="2"/>
  <c r="Q45" i="2" s="1"/>
  <c r="Q25" i="2"/>
  <c r="Q44" i="2" s="1"/>
  <c r="Q22" i="2"/>
  <c r="Q23" i="2"/>
  <c r="Q42" i="2" s="1"/>
  <c r="E22" i="2"/>
  <c r="V41" i="2"/>
  <c r="V24" i="2"/>
  <c r="V43" i="2" s="1"/>
  <c r="V29" i="2"/>
  <c r="V48" i="2" s="1"/>
  <c r="T26" i="2"/>
  <c r="T45" i="2" s="1"/>
  <c r="T25" i="2"/>
  <c r="T44" i="2" s="1"/>
  <c r="G24" i="2"/>
  <c r="G43" i="2" s="1"/>
  <c r="G41" i="2"/>
  <c r="V27" i="2"/>
  <c r="V46" i="2" s="1"/>
  <c r="V35" i="2"/>
  <c r="V54" i="2" s="1"/>
  <c r="T31" i="2"/>
  <c r="T50" i="2" s="1"/>
  <c r="G26" i="2"/>
  <c r="G45" i="2" s="1"/>
  <c r="G30" i="2"/>
  <c r="G49" i="2" s="1"/>
  <c r="G28" i="2"/>
  <c r="G47" i="2" s="1"/>
  <c r="D22" i="2"/>
  <c r="G19" i="2"/>
  <c r="G36" i="2"/>
  <c r="G55" i="2" s="1"/>
  <c r="V30" i="2"/>
  <c r="V49" i="2" s="1"/>
  <c r="T29" i="2"/>
  <c r="T48" i="2" s="1"/>
  <c r="T34" i="2"/>
  <c r="T53" i="2" s="1"/>
  <c r="G27" i="2"/>
  <c r="G46" i="2" s="1"/>
  <c r="G33" i="2"/>
  <c r="G52" i="2" s="1"/>
  <c r="G31" i="2"/>
  <c r="G50" i="2" s="1"/>
  <c r="Q36" i="2" l="1"/>
  <c r="Q55" i="2" s="1"/>
  <c r="Q33" i="2"/>
  <c r="Q52" i="2" s="1"/>
  <c r="E29" i="2"/>
  <c r="E48" i="2" s="1"/>
  <c r="Q32" i="2"/>
  <c r="Q51" i="2" s="1"/>
  <c r="Q35" i="2"/>
  <c r="Q54" i="2" s="1"/>
  <c r="E25" i="2"/>
  <c r="E44" i="2" s="1"/>
  <c r="Q29" i="2"/>
  <c r="Q48" i="2" s="1"/>
  <c r="D31" i="2"/>
  <c r="D50" i="2" s="1"/>
  <c r="D29" i="2"/>
  <c r="D48" i="2" s="1"/>
  <c r="D34" i="2"/>
  <c r="D53" i="2" s="1"/>
  <c r="E31" i="2"/>
  <c r="E50" i="2" s="1"/>
  <c r="E32" i="2"/>
  <c r="E51" i="2" s="1"/>
  <c r="Q30" i="2"/>
  <c r="Q49" i="2" s="1"/>
  <c r="E26" i="2"/>
  <c r="E45" i="2" s="1"/>
  <c r="E35" i="2"/>
  <c r="E54" i="2" s="1"/>
  <c r="D27" i="2"/>
  <c r="D46" i="2" s="1"/>
  <c r="D32" i="2"/>
  <c r="D51" i="2" s="1"/>
  <c r="D24" i="2"/>
  <c r="D43" i="2" s="1"/>
  <c r="S27" i="2"/>
  <c r="S46" i="2" s="1"/>
  <c r="K22" i="2"/>
  <c r="E19" i="2"/>
  <c r="E36" i="2"/>
  <c r="E55" i="2" s="1"/>
  <c r="S23" i="2"/>
  <c r="S42" i="2" s="1"/>
  <c r="O22" i="2"/>
  <c r="U24" i="2"/>
  <c r="U43" i="2" s="1"/>
  <c r="U22" i="2"/>
  <c r="D28" i="2"/>
  <c r="D47" i="2" s="1"/>
  <c r="D30" i="2"/>
  <c r="D49" i="2" s="1"/>
  <c r="D35" i="2"/>
  <c r="D54" i="2" s="1"/>
  <c r="E23" i="2"/>
  <c r="E42" i="2" s="1"/>
  <c r="E34" i="2"/>
  <c r="E53" i="2" s="1"/>
  <c r="Q28" i="2"/>
  <c r="Q47" i="2" s="1"/>
  <c r="Q19" i="2"/>
  <c r="S24" i="2"/>
  <c r="S43" i="2" s="1"/>
  <c r="S28" i="2"/>
  <c r="S47" i="2" s="1"/>
  <c r="D41" i="2"/>
  <c r="E33" i="2"/>
  <c r="E52" i="2" s="1"/>
  <c r="T39" i="2"/>
  <c r="S41" i="2"/>
  <c r="Q41" i="2"/>
  <c r="D33" i="2"/>
  <c r="D52" i="2" s="1"/>
  <c r="E28" i="2"/>
  <c r="E47" i="2" s="1"/>
  <c r="E24" i="2"/>
  <c r="E43" i="2" s="1"/>
  <c r="Q31" i="2"/>
  <c r="Q50" i="2" s="1"/>
  <c r="Q34" i="2"/>
  <c r="Q53" i="2" s="1"/>
  <c r="S26" i="2"/>
  <c r="S45" i="2" s="1"/>
  <c r="S30" i="2"/>
  <c r="S49" i="2" s="1"/>
  <c r="S32" i="2"/>
  <c r="S51" i="2" s="1"/>
  <c r="S31" i="2"/>
  <c r="S50" i="2" s="1"/>
  <c r="D25" i="2"/>
  <c r="D44" i="2" s="1"/>
  <c r="F22" i="2"/>
  <c r="F23" i="2"/>
  <c r="F42" i="2" s="1"/>
  <c r="D23" i="2"/>
  <c r="D42" i="2" s="1"/>
  <c r="V39" i="2"/>
  <c r="E41" i="2"/>
  <c r="E27" i="2"/>
  <c r="E46" i="2" s="1"/>
  <c r="Q24" i="2"/>
  <c r="Q43" i="2" s="1"/>
  <c r="S33" i="2"/>
  <c r="S52" i="2" s="1"/>
  <c r="S34" i="2"/>
  <c r="S53" i="2" s="1"/>
  <c r="D19" i="2"/>
  <c r="D36" i="2"/>
  <c r="D55" i="2" s="1"/>
  <c r="D26" i="2"/>
  <c r="D45" i="2" s="1"/>
  <c r="G39" i="2"/>
  <c r="E30" i="2"/>
  <c r="E49" i="2" s="1"/>
  <c r="Q27" i="2"/>
  <c r="Q46" i="2" s="1"/>
  <c r="S19" i="2"/>
  <c r="S36" i="2"/>
  <c r="S55" i="2" s="1"/>
  <c r="S35" i="2"/>
  <c r="S54" i="2" s="1"/>
  <c r="K35" i="2" l="1"/>
  <c r="K54" i="2" s="1"/>
  <c r="F28" i="2"/>
  <c r="F47" i="2" s="1"/>
  <c r="U27" i="2"/>
  <c r="U46" i="2" s="1"/>
  <c r="U30" i="2"/>
  <c r="U49" i="2" s="1"/>
  <c r="O29" i="2"/>
  <c r="O48" i="2" s="1"/>
  <c r="U35" i="2"/>
  <c r="U54" i="2" s="1"/>
  <c r="F25" i="2"/>
  <c r="F44" i="2" s="1"/>
  <c r="U26" i="2"/>
  <c r="U45" i="2" s="1"/>
  <c r="K26" i="2"/>
  <c r="K45" i="2" s="1"/>
  <c r="F29" i="2"/>
  <c r="F48" i="2" s="1"/>
  <c r="F32" i="2"/>
  <c r="F51" i="2" s="1"/>
  <c r="F34" i="2"/>
  <c r="F53" i="2" s="1"/>
  <c r="O25" i="2"/>
  <c r="O44" i="2" s="1"/>
  <c r="K31" i="2"/>
  <c r="K50" i="2" s="1"/>
  <c r="U25" i="2"/>
  <c r="U44" i="2" s="1"/>
  <c r="U29" i="2"/>
  <c r="U48" i="2" s="1"/>
  <c r="O33" i="2"/>
  <c r="O52" i="2" s="1"/>
  <c r="K34" i="2"/>
  <c r="K53" i="2" s="1"/>
  <c r="U32" i="2"/>
  <c r="U51" i="2" s="1"/>
  <c r="O30" i="2"/>
  <c r="O49" i="2" s="1"/>
  <c r="K24" i="2"/>
  <c r="K43" i="2" s="1"/>
  <c r="E39" i="2"/>
  <c r="U31" i="2"/>
  <c r="U50" i="2" s="1"/>
  <c r="O41" i="2"/>
  <c r="K41" i="2"/>
  <c r="K27" i="2"/>
  <c r="K46" i="2" s="1"/>
  <c r="F35" i="2"/>
  <c r="F54" i="2" s="1"/>
  <c r="F24" i="2"/>
  <c r="F43" i="2" s="1"/>
  <c r="S39" i="2"/>
  <c r="D39" i="2"/>
  <c r="U28" i="2"/>
  <c r="U47" i="2" s="1"/>
  <c r="U34" i="2"/>
  <c r="U53" i="2" s="1"/>
  <c r="U19" i="2"/>
  <c r="U36" i="2"/>
  <c r="U55" i="2" s="1"/>
  <c r="O28" i="2"/>
  <c r="O47" i="2" s="1"/>
  <c r="O31" i="2"/>
  <c r="O50" i="2" s="1"/>
  <c r="O32" i="2"/>
  <c r="O51" i="2" s="1"/>
  <c r="K23" i="2"/>
  <c r="K42" i="2" s="1"/>
  <c r="K30" i="2"/>
  <c r="K49" i="2" s="1"/>
  <c r="J23" i="2"/>
  <c r="J42" i="2" s="1"/>
  <c r="J22" i="2"/>
  <c r="F27" i="2"/>
  <c r="F46" i="2" s="1"/>
  <c r="U23" i="2"/>
  <c r="U42" i="2" s="1"/>
  <c r="O24" i="2"/>
  <c r="O43" i="2" s="1"/>
  <c r="O34" i="2"/>
  <c r="O53" i="2" s="1"/>
  <c r="O35" i="2"/>
  <c r="O54" i="2" s="1"/>
  <c r="K28" i="2"/>
  <c r="K47" i="2" s="1"/>
  <c r="K29" i="2"/>
  <c r="K48" i="2" s="1"/>
  <c r="K33" i="2"/>
  <c r="K52" i="2" s="1"/>
  <c r="L22" i="2"/>
  <c r="L23" i="2"/>
  <c r="L42" i="2" s="1"/>
  <c r="F19" i="2"/>
  <c r="F36" i="2"/>
  <c r="F55" i="2" s="1"/>
  <c r="U41" i="2"/>
  <c r="O27" i="2"/>
  <c r="O46" i="2" s="1"/>
  <c r="O26" i="2"/>
  <c r="O45" i="2" s="1"/>
  <c r="F31" i="2"/>
  <c r="F50" i="2" s="1"/>
  <c r="F30" i="2"/>
  <c r="F49" i="2" s="1"/>
  <c r="U33" i="2"/>
  <c r="U52" i="2" s="1"/>
  <c r="O19" i="2"/>
  <c r="O36" i="2"/>
  <c r="O55" i="2" s="1"/>
  <c r="K32" i="2"/>
  <c r="K51" i="2" s="1"/>
  <c r="K36" i="2"/>
  <c r="K55" i="2" s="1"/>
  <c r="K19" i="2"/>
  <c r="N22" i="2"/>
  <c r="F26" i="2"/>
  <c r="F45" i="2" s="1"/>
  <c r="F41" i="2"/>
  <c r="F33" i="2"/>
  <c r="F52" i="2" s="1"/>
  <c r="Q39" i="2"/>
  <c r="O23" i="2"/>
  <c r="O42" i="2" s="1"/>
  <c r="K25" i="2"/>
  <c r="K44" i="2" s="1"/>
  <c r="J33" i="2" l="1"/>
  <c r="J52" i="2" s="1"/>
  <c r="N35" i="2"/>
  <c r="N54" i="2" s="1"/>
  <c r="L29" i="2"/>
  <c r="L48" i="2" s="1"/>
  <c r="L32" i="2"/>
  <c r="L51" i="2" s="1"/>
  <c r="J28" i="2"/>
  <c r="J47" i="2" s="1"/>
  <c r="J31" i="2"/>
  <c r="J50" i="2" s="1"/>
  <c r="N33" i="2"/>
  <c r="N52" i="2" s="1"/>
  <c r="L34" i="2"/>
  <c r="L53" i="2" s="1"/>
  <c r="J32" i="2"/>
  <c r="J51" i="2" s="1"/>
  <c r="N29" i="2"/>
  <c r="N48" i="2" s="1"/>
  <c r="N27" i="2"/>
  <c r="N46" i="2" s="1"/>
  <c r="L30" i="2"/>
  <c r="L49" i="2" s="1"/>
  <c r="J34" i="2"/>
  <c r="J53" i="2" s="1"/>
  <c r="N30" i="2"/>
  <c r="N49" i="2" s="1"/>
  <c r="N34" i="2"/>
  <c r="N53" i="2" s="1"/>
  <c r="J30" i="2"/>
  <c r="J49" i="2" s="1"/>
  <c r="L26" i="2"/>
  <c r="L45" i="2" s="1"/>
  <c r="L33" i="2"/>
  <c r="L52" i="2" s="1"/>
  <c r="J24" i="2"/>
  <c r="J43" i="2" s="1"/>
  <c r="J26" i="2"/>
  <c r="J45" i="2" s="1"/>
  <c r="L25" i="2"/>
  <c r="L44" i="2" s="1"/>
  <c r="N24" i="2"/>
  <c r="N43" i="2" s="1"/>
  <c r="N26" i="2"/>
  <c r="N45" i="2" s="1"/>
  <c r="U39" i="2"/>
  <c r="K39" i="2"/>
  <c r="F39" i="2"/>
  <c r="N32" i="2"/>
  <c r="N51" i="2" s="1"/>
  <c r="L28" i="2"/>
  <c r="L47" i="2" s="1"/>
  <c r="L36" i="2"/>
  <c r="L55" i="2" s="1"/>
  <c r="L19" i="2"/>
  <c r="J41" i="2"/>
  <c r="J19" i="2"/>
  <c r="J36" i="2"/>
  <c r="J55" i="2" s="1"/>
  <c r="J29" i="2"/>
  <c r="J48" i="2" s="1"/>
  <c r="N19" i="2"/>
  <c r="N36" i="2"/>
  <c r="N55" i="2" s="1"/>
  <c r="L31" i="2"/>
  <c r="L50" i="2" s="1"/>
  <c r="J25" i="2"/>
  <c r="J44" i="2" s="1"/>
  <c r="B22" i="2"/>
  <c r="B23" i="2"/>
  <c r="B42" i="2" s="1"/>
  <c r="N23" i="2"/>
  <c r="N42" i="2" s="1"/>
  <c r="N25" i="2"/>
  <c r="N44" i="2" s="1"/>
  <c r="L35" i="2"/>
  <c r="L54" i="2" s="1"/>
  <c r="L24" i="2"/>
  <c r="L43" i="2" s="1"/>
  <c r="J27" i="2"/>
  <c r="J46" i="2" s="1"/>
  <c r="J35" i="2"/>
  <c r="J54" i="2" s="1"/>
  <c r="N41" i="2"/>
  <c r="N28" i="2"/>
  <c r="N47" i="2" s="1"/>
  <c r="L41" i="2"/>
  <c r="L27" i="2"/>
  <c r="L46" i="2" s="1"/>
  <c r="O39" i="2"/>
  <c r="P22" i="2"/>
  <c r="N31" i="2"/>
  <c r="N50" i="2" s="1"/>
  <c r="B31" i="2" l="1"/>
  <c r="B50" i="2" s="1"/>
  <c r="P31" i="2"/>
  <c r="P50" i="2" s="1"/>
  <c r="P33" i="2"/>
  <c r="P52" i="2" s="1"/>
  <c r="B27" i="2"/>
  <c r="B46" i="2" s="1"/>
  <c r="B29" i="2"/>
  <c r="B48" i="2" s="1"/>
  <c r="P27" i="2"/>
  <c r="P46" i="2" s="1"/>
  <c r="B34" i="2"/>
  <c r="B53" i="2" s="1"/>
  <c r="P28" i="2"/>
  <c r="P47" i="2" s="1"/>
  <c r="P24" i="2"/>
  <c r="P43" i="2" s="1"/>
  <c r="P35" i="2"/>
  <c r="P54" i="2" s="1"/>
  <c r="P34" i="2"/>
  <c r="P53" i="2" s="1"/>
  <c r="P23" i="2"/>
  <c r="P42" i="2" s="1"/>
  <c r="L39" i="2"/>
  <c r="B33" i="2"/>
  <c r="B52" i="2" s="1"/>
  <c r="B35" i="2"/>
  <c r="B54" i="2" s="1"/>
  <c r="J39" i="2"/>
  <c r="P19" i="2"/>
  <c r="P36" i="2"/>
  <c r="P55" i="2" s="1"/>
  <c r="P26" i="2"/>
  <c r="P45" i="2" s="1"/>
  <c r="B36" i="2"/>
  <c r="B55" i="2" s="1"/>
  <c r="B19" i="2"/>
  <c r="B41" i="2"/>
  <c r="P41" i="2"/>
  <c r="P29" i="2"/>
  <c r="P48" i="2" s="1"/>
  <c r="B26" i="2"/>
  <c r="B45" i="2" s="1"/>
  <c r="B25" i="2"/>
  <c r="B44" i="2" s="1"/>
  <c r="P25" i="2"/>
  <c r="P44" i="2" s="1"/>
  <c r="P30" i="2"/>
  <c r="P49" i="2" s="1"/>
  <c r="P32" i="2"/>
  <c r="P51" i="2" s="1"/>
  <c r="N39" i="2"/>
  <c r="B24" i="2"/>
  <c r="B43" i="2" s="1"/>
  <c r="B28" i="2"/>
  <c r="B47" i="2" s="1"/>
  <c r="B30" i="2"/>
  <c r="B49" i="2" s="1"/>
  <c r="B32" i="2"/>
  <c r="B51" i="2" s="1"/>
  <c r="B39" i="2" l="1"/>
  <c r="P39" i="2"/>
  <c r="I22" i="2" l="1"/>
  <c r="I30" i="2" l="1"/>
  <c r="I49" i="2" s="1"/>
  <c r="I25" i="2"/>
  <c r="I44" i="2" s="1"/>
  <c r="I31" i="2"/>
  <c r="I50" i="2" s="1"/>
  <c r="I32" i="2"/>
  <c r="I51" i="2" s="1"/>
  <c r="I33" i="2"/>
  <c r="I52" i="2" s="1"/>
  <c r="I34" i="2"/>
  <c r="I53" i="2" s="1"/>
  <c r="I35" i="2"/>
  <c r="I54" i="2" s="1"/>
  <c r="I41" i="2"/>
  <c r="I19" i="2"/>
  <c r="I36" i="2"/>
  <c r="I55" i="2" s="1"/>
  <c r="I23" i="2"/>
  <c r="I42" i="2" s="1"/>
  <c r="I27" i="2"/>
  <c r="I46" i="2" s="1"/>
  <c r="I26" i="2"/>
  <c r="I45" i="2" s="1"/>
  <c r="I24" i="2"/>
  <c r="I43" i="2" s="1"/>
  <c r="I28" i="2"/>
  <c r="I47" i="2" s="1"/>
  <c r="I29" i="2"/>
  <c r="I48" i="2" s="1"/>
  <c r="I39" i="2" l="1"/>
</calcChain>
</file>

<file path=xl/sharedStrings.xml><?xml version="1.0" encoding="utf-8"?>
<sst xmlns="http://schemas.openxmlformats.org/spreadsheetml/2006/main" count="64" uniqueCount="42">
  <si>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</si>
  <si>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</si>
  <si>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</si>
  <si>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</si>
  <si>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</si>
  <si>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</si>
  <si>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</si>
  <si>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</si>
  <si>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</si>
  <si>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</si>
  <si>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</si>
  <si>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</si>
  <si>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</si>
  <si>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</si>
  <si>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</si>
  <si>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</si>
  <si>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</si>
  <si>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</si>
  <si>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</si>
  <si>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</si>
  <si>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</si>
  <si>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</si>
  <si>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</si>
  <si>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</si>
  <si>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</si>
  <si>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</si>
  <si>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</si>
  <si>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</si>
  <si>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</si>
  <si>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</si>
  <si>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</si>
  <si>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</si>
  <si>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</si>
  <si>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</si>
  <si>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</si>
  <si>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</si>
  <si>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</si>
  <si>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Check To CDCM Model</t>
  </si>
  <si>
    <t>Change To Typical Bills</t>
  </si>
  <si>
    <t>2024/25 Base</t>
  </si>
  <si>
    <t>Customers Contribution</t>
  </si>
  <si>
    <t>All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</si>
</sst>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0_ ;\-#,##0.000\ "/>
    <numFmt numFmtId="165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164" fontId="3" fillId="3" borderId="0" xfId="1" applyNumberFormat="1" applyFont="1" applyFill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5" fontId="0" fillId="0" borderId="0" xfId="3" applyNumberFormat="1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5"/>
  <sheetViews>
    <sheetView tabSelected="1" topLeftCell="A13" workbookViewId="0">
      <selection activeCell="D24" sqref="D24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3" t="s">
        <v>22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</row>
    <row r="2" spans="1:23" x14ac:dyDescent="0.25">
      <c r="A2" s="5" t="s">
        <v>39</v>
      </c>
      <c r="B2" s="6">
        <v>132.90181397853789</v>
      </c>
      <c r="C2" s="6">
        <v>43.341506650128935</v>
      </c>
      <c r="D2" s="6">
        <v>80.142788201359821</v>
      </c>
      <c r="E2" s="6">
        <v>279.01528772819387</v>
      </c>
      <c r="F2" s="6">
        <v>623.02788989762269</v>
      </c>
      <c r="G2" s="6">
        <v>1931.8565730383166</v>
      </c>
      <c r="H2" s="6">
        <v>3099.2722211448922</v>
      </c>
      <c r="I2" s="6">
        <v>3655.6529947451299</v>
      </c>
      <c r="J2" s="6">
        <v>7020.7582477439928</v>
      </c>
      <c r="K2" s="6">
        <v>11029.85467523921</v>
      </c>
      <c r="L2" s="6">
        <v>19315.79832404132</v>
      </c>
      <c r="M2" s="6">
        <v>4728.2320888007562</v>
      </c>
      <c r="N2" s="6">
        <v>8789.8364180134904</v>
      </c>
      <c r="O2" s="6">
        <v>7511.8404492383916</v>
      </c>
      <c r="P2" s="6">
        <v>11641.135266450034</v>
      </c>
      <c r="Q2" s="6">
        <v>23155.258253718079</v>
      </c>
      <c r="R2" s="6">
        <v>5925.4170690536221</v>
      </c>
      <c r="S2" s="6">
        <v>15683.636140764624</v>
      </c>
      <c r="T2" s="6">
        <v>45161.93333322637</v>
      </c>
      <c r="U2" s="6">
        <v>100421.62805600815</v>
      </c>
      <c r="V2" s="6">
        <v>296385.32275240496</v>
      </c>
      <c r="W2" s="6">
        <v>4183.5417600487954</v>
      </c>
    </row>
    <row r="3" spans="1:23" x14ac:dyDescent="0.25">
      <c r="A3" s="5" t="s">
        <v>23</v>
      </c>
      <c r="B3" s="6">
        <v>133.19197171674512</v>
      </c>
      <c r="C3" s="6">
        <v>43.259880659861075</v>
      </c>
      <c r="D3" s="6">
        <v>80.061295712233715</v>
      </c>
      <c r="E3" s="6">
        <v>279.05875508370934</v>
      </c>
      <c r="F3" s="6">
        <v>623.29848807123574</v>
      </c>
      <c r="G3" s="6">
        <v>1932.9428972720041</v>
      </c>
      <c r="H3" s="6">
        <v>3100.901517628603</v>
      </c>
      <c r="I3" s="6">
        <v>3658.6477719380441</v>
      </c>
      <c r="J3" s="6">
        <v>7024.7063986769499</v>
      </c>
      <c r="K3" s="6">
        <v>11035.831250048866</v>
      </c>
      <c r="L3" s="6">
        <v>19323.002335580026</v>
      </c>
      <c r="M3" s="6">
        <v>4704.5031962087432</v>
      </c>
      <c r="N3" s="6">
        <v>8775.8390072083439</v>
      </c>
      <c r="O3" s="6">
        <v>7514.5072454339506</v>
      </c>
      <c r="P3" s="6">
        <v>11646.156978152309</v>
      </c>
      <c r="Q3" s="6">
        <v>23132.977352859412</v>
      </c>
      <c r="R3" s="6">
        <v>5895.121132414879</v>
      </c>
      <c r="S3" s="6">
        <v>15625.999275369797</v>
      </c>
      <c r="T3" s="6">
        <v>45003.033022463766</v>
      </c>
      <c r="U3" s="6">
        <v>100073.79332594162</v>
      </c>
      <c r="V3" s="6">
        <v>295365.722880991</v>
      </c>
      <c r="W3" s="6">
        <v>4162.2193413965151</v>
      </c>
    </row>
    <row r="4" spans="1:23" x14ac:dyDescent="0.25">
      <c r="A4" s="5" t="s">
        <v>24</v>
      </c>
      <c r="B4" s="6">
        <v>133.25957318073955</v>
      </c>
      <c r="C4" s="6">
        <v>43.247057534287244</v>
      </c>
      <c r="D4" s="6">
        <v>80.2063596490827</v>
      </c>
      <c r="E4" s="6">
        <v>280.07908761317196</v>
      </c>
      <c r="F4" s="6">
        <v>625.92976088523517</v>
      </c>
      <c r="G4" s="6">
        <v>1941.5869935567091</v>
      </c>
      <c r="H4" s="6">
        <v>3097.623139897777</v>
      </c>
      <c r="I4" s="6">
        <v>3651.139767646936</v>
      </c>
      <c r="J4" s="6">
        <v>7010.6795213044661</v>
      </c>
      <c r="K4" s="6">
        <v>11014.094004589168</v>
      </c>
      <c r="L4" s="6">
        <v>19285.618495390518</v>
      </c>
      <c r="M4" s="6">
        <v>4695.4774711955133</v>
      </c>
      <c r="N4" s="6">
        <v>8742.66646424789</v>
      </c>
      <c r="O4" s="6">
        <v>7478.168092591045</v>
      </c>
      <c r="P4" s="6">
        <v>11589.36490443428</v>
      </c>
      <c r="Q4" s="6">
        <v>23042.420567963632</v>
      </c>
      <c r="R4" s="6">
        <v>5884.6345251964822</v>
      </c>
      <c r="S4" s="6">
        <v>15604.204443691231</v>
      </c>
      <c r="T4" s="6">
        <v>44943.35111869008</v>
      </c>
      <c r="U4" s="6">
        <v>99942.917906200644</v>
      </c>
      <c r="V4" s="6">
        <v>294982.02186624648</v>
      </c>
      <c r="W4" s="6">
        <v>4153.4618037907339</v>
      </c>
    </row>
    <row r="5" spans="1:23" x14ac:dyDescent="0.25">
      <c r="A5" s="5" t="s">
        <v>25</v>
      </c>
      <c r="B5" s="6">
        <v>133.74419074503751</v>
      </c>
      <c r="C5" s="6">
        <v>280.73195492901033</v>
      </c>
      <c r="D5" s="6">
        <v>193.83936557332933</v>
      </c>
      <c r="E5" s="6">
        <v>310.76197789218895</v>
      </c>
      <c r="F5" s="6">
        <v>608.76775429662041</v>
      </c>
      <c r="G5" s="6">
        <v>1666.8158715729253</v>
      </c>
      <c r="H5" s="6">
        <v>3846.5992325324987</v>
      </c>
      <c r="I5" s="6">
        <v>3601.8476664954687</v>
      </c>
      <c r="J5" s="6">
        <v>6740.4546200052264</v>
      </c>
      <c r="K5" s="6">
        <v>10495.048143061802</v>
      </c>
      <c r="L5" s="6">
        <v>17949.326176150142</v>
      </c>
      <c r="M5" s="6">
        <v>4704.74389997868</v>
      </c>
      <c r="N5" s="6">
        <v>10319.767797645321</v>
      </c>
      <c r="O5" s="6">
        <v>7190.2558029128904</v>
      </c>
      <c r="P5" s="6">
        <v>11128.166768061512</v>
      </c>
      <c r="Q5" s="6">
        <v>22177.106452372322</v>
      </c>
      <c r="R5" s="6">
        <v>6158.8207999187398</v>
      </c>
      <c r="S5" s="6">
        <v>16212.043869490419</v>
      </c>
      <c r="T5" s="6">
        <v>44249.176800047491</v>
      </c>
      <c r="U5" s="6">
        <v>93298.207890192483</v>
      </c>
      <c r="V5" s="6">
        <v>281909.84954102099</v>
      </c>
      <c r="W5" s="6">
        <v>4487.2992978159473</v>
      </c>
    </row>
    <row r="6" spans="1:23" x14ac:dyDescent="0.25">
      <c r="A6" s="5" t="s">
        <v>26</v>
      </c>
      <c r="B6" s="6">
        <v>133.79753539477352</v>
      </c>
      <c r="C6" s="6">
        <v>280.83709713397099</v>
      </c>
      <c r="D6" s="6">
        <v>194.14347528745193</v>
      </c>
      <c r="E6" s="6">
        <v>310.98359162034473</v>
      </c>
      <c r="F6" s="6">
        <v>608.90951725920308</v>
      </c>
      <c r="G6" s="6">
        <v>1666.5454326093409</v>
      </c>
      <c r="H6" s="6">
        <v>3841.7922339993415</v>
      </c>
      <c r="I6" s="6">
        <v>3599.9884989832226</v>
      </c>
      <c r="J6" s="6">
        <v>6735.6931152359775</v>
      </c>
      <c r="K6" s="6">
        <v>10487.121646814319</v>
      </c>
      <c r="L6" s="6">
        <v>17935.849064413644</v>
      </c>
      <c r="M6" s="6">
        <v>4697.2925085410807</v>
      </c>
      <c r="N6" s="6">
        <v>10308.052285435057</v>
      </c>
      <c r="O6" s="6">
        <v>7185.6506711172424</v>
      </c>
      <c r="P6" s="6">
        <v>11120.865825211926</v>
      </c>
      <c r="Q6" s="6">
        <v>22158.999055718119</v>
      </c>
      <c r="R6" s="6">
        <v>6155.1272702778651</v>
      </c>
      <c r="S6" s="6">
        <v>16207.73001409013</v>
      </c>
      <c r="T6" s="6">
        <v>44230.100419323353</v>
      </c>
      <c r="U6" s="6">
        <v>93251.717604199643</v>
      </c>
      <c r="V6" s="6">
        <v>281763.34277158434</v>
      </c>
      <c r="W6" s="6">
        <v>4499.6008223494491</v>
      </c>
    </row>
    <row r="7" spans="1:23" x14ac:dyDescent="0.25">
      <c r="A7" s="5" t="s">
        <v>27</v>
      </c>
      <c r="B7" s="6">
        <v>133.82100358738847</v>
      </c>
      <c r="C7" s="6">
        <v>281.08024578375188</v>
      </c>
      <c r="D7" s="6">
        <v>194.09949391730382</v>
      </c>
      <c r="E7" s="6">
        <v>310.95260477742198</v>
      </c>
      <c r="F7" s="6">
        <v>608.85774091788289</v>
      </c>
      <c r="G7" s="6">
        <v>1666.4631245282958</v>
      </c>
      <c r="H7" s="6">
        <v>3848.9246662658452</v>
      </c>
      <c r="I7" s="6">
        <v>3601.5350446649209</v>
      </c>
      <c r="J7" s="6">
        <v>6739.1946878057825</v>
      </c>
      <c r="K7" s="6">
        <v>10492.679557803413</v>
      </c>
      <c r="L7" s="6">
        <v>17944.406228813688</v>
      </c>
      <c r="M7" s="6">
        <v>4705.2612338524013</v>
      </c>
      <c r="N7" s="6">
        <v>10319.734344803306</v>
      </c>
      <c r="O7" s="6">
        <v>7189.0892236655791</v>
      </c>
      <c r="P7" s="6">
        <v>11126.134720453656</v>
      </c>
      <c r="Q7" s="6">
        <v>22172.694787752771</v>
      </c>
      <c r="R7" s="6">
        <v>6163.3768335035838</v>
      </c>
      <c r="S7" s="6">
        <v>16210.193493249493</v>
      </c>
      <c r="T7" s="6">
        <v>44235.358921614301</v>
      </c>
      <c r="U7" s="6">
        <v>93263.675199861944</v>
      </c>
      <c r="V7" s="6">
        <v>281793.12147318665</v>
      </c>
      <c r="W7" s="6">
        <v>4498.0008070653093</v>
      </c>
    </row>
    <row r="8" spans="1:23" x14ac:dyDescent="0.25">
      <c r="A8" s="5" t="s">
        <v>28</v>
      </c>
      <c r="B8" s="6">
        <v>133.78450358738849</v>
      </c>
      <c r="C8" s="6">
        <v>281.08024578375188</v>
      </c>
      <c r="D8" s="6">
        <v>194.09949391730382</v>
      </c>
      <c r="E8" s="6">
        <v>310.95260477742198</v>
      </c>
      <c r="F8" s="6">
        <v>608.82124091788296</v>
      </c>
      <c r="G8" s="6">
        <v>1666.3901245282959</v>
      </c>
      <c r="H8" s="6">
        <v>3857.5757704750317</v>
      </c>
      <c r="I8" s="6">
        <v>3601.9452582946028</v>
      </c>
      <c r="J8" s="6">
        <v>6739.8786381683822</v>
      </c>
      <c r="K8" s="6">
        <v>10494.07968727463</v>
      </c>
      <c r="L8" s="6">
        <v>17946.199539009973</v>
      </c>
      <c r="M8" s="6">
        <v>4705.3753747834362</v>
      </c>
      <c r="N8" s="6">
        <v>10320.478738437319</v>
      </c>
      <c r="O8" s="6">
        <v>7189.3218844567782</v>
      </c>
      <c r="P8" s="6">
        <v>11126.940537558019</v>
      </c>
      <c r="Q8" s="6">
        <v>22173.640238350534</v>
      </c>
      <c r="R8" s="6">
        <v>6163.96288341933</v>
      </c>
      <c r="S8" s="6">
        <v>16210.870116157455</v>
      </c>
      <c r="T8" s="6">
        <v>44236.036299889121</v>
      </c>
      <c r="U8" s="6">
        <v>93263.915761759723</v>
      </c>
      <c r="V8" s="6">
        <v>281800.93134585832</v>
      </c>
      <c r="W8" s="6">
        <v>4498.0008070653093</v>
      </c>
    </row>
    <row r="9" spans="1:23" x14ac:dyDescent="0.25">
      <c r="A9" s="5" t="s">
        <v>40</v>
      </c>
      <c r="B9" s="6">
        <v>135.05470718524484</v>
      </c>
      <c r="C9" s="6">
        <v>336.80033761147479</v>
      </c>
      <c r="D9" s="6">
        <v>191.42449044463709</v>
      </c>
      <c r="E9" s="6">
        <v>298.63065357085327</v>
      </c>
      <c r="F9" s="6">
        <v>571.70303667809628</v>
      </c>
      <c r="G9" s="6">
        <v>1540.3276154302034</v>
      </c>
      <c r="H9" s="6">
        <v>5269.6013133989891</v>
      </c>
      <c r="I9" s="6">
        <v>3874.1405595604583</v>
      </c>
      <c r="J9" s="6">
        <v>7612.7093160023542</v>
      </c>
      <c r="K9" s="6">
        <v>11897.625859762882</v>
      </c>
      <c r="L9" s="6">
        <v>20112.22776864194</v>
      </c>
      <c r="M9" s="6">
        <v>6334.6311720680796</v>
      </c>
      <c r="N9" s="6">
        <v>11915.410302155306</v>
      </c>
      <c r="O9" s="6">
        <v>7253.755268064122</v>
      </c>
      <c r="P9" s="6">
        <v>11207.001758200717</v>
      </c>
      <c r="Q9" s="6">
        <v>23327.118874864733</v>
      </c>
      <c r="R9" s="6">
        <v>7781.7651970166244</v>
      </c>
      <c r="S9" s="6">
        <v>15680.068803646836</v>
      </c>
      <c r="T9" s="6">
        <v>42006.70050483627</v>
      </c>
      <c r="U9" s="6">
        <v>88508.340235431344</v>
      </c>
      <c r="V9" s="6">
        <v>265527.16139715927</v>
      </c>
      <c r="W9" s="6">
        <v>4439.5545970653111</v>
      </c>
    </row>
    <row r="10" spans="1:23" x14ac:dyDescent="0.25">
      <c r="A10" s="5" t="s">
        <v>29</v>
      </c>
      <c r="B10" s="6">
        <v>135.01462326458932</v>
      </c>
      <c r="C10" s="6">
        <v>339.57901034438328</v>
      </c>
      <c r="D10" s="6">
        <v>191.09834246965045</v>
      </c>
      <c r="E10" s="6">
        <v>298.17276989902041</v>
      </c>
      <c r="F10" s="6">
        <v>570.89843357219058</v>
      </c>
      <c r="G10" s="6">
        <v>1538.277076407182</v>
      </c>
      <c r="H10" s="6">
        <v>5322.6166763073943</v>
      </c>
      <c r="I10" s="6">
        <v>3881.8019560679259</v>
      </c>
      <c r="J10" s="6">
        <v>7634.6382367355745</v>
      </c>
      <c r="K10" s="6">
        <v>11933.088670110876</v>
      </c>
      <c r="L10" s="6">
        <v>20163.430454743902</v>
      </c>
      <c r="M10" s="6">
        <v>6406.4758455053598</v>
      </c>
      <c r="N10" s="6">
        <v>12016.945408951075</v>
      </c>
      <c r="O10" s="6">
        <v>7276.5646543778876</v>
      </c>
      <c r="P10" s="6">
        <v>11242.267456924756</v>
      </c>
      <c r="Q10" s="6">
        <v>23428.32537006912</v>
      </c>
      <c r="R10" s="6">
        <v>7860.2467240005844</v>
      </c>
      <c r="S10" s="6">
        <v>15688.649358223191</v>
      </c>
      <c r="T10" s="6">
        <v>42000.100151014442</v>
      </c>
      <c r="U10" s="6">
        <v>88498.976026808756</v>
      </c>
      <c r="V10" s="6">
        <v>265424.95808839164</v>
      </c>
      <c r="W10" s="6">
        <v>4423.7951078710776</v>
      </c>
    </row>
    <row r="11" spans="1:23" x14ac:dyDescent="0.25">
      <c r="A11" s="5" t="s">
        <v>30</v>
      </c>
      <c r="B11" s="6">
        <v>135.11201242111102</v>
      </c>
      <c r="C11" s="6">
        <v>338.69276213870938</v>
      </c>
      <c r="D11" s="6">
        <v>190.85817879128294</v>
      </c>
      <c r="E11" s="6">
        <v>297.74362855045121</v>
      </c>
      <c r="F11" s="6">
        <v>570.09714531570523</v>
      </c>
      <c r="G11" s="6">
        <v>1536.3735644154444</v>
      </c>
      <c r="H11" s="6">
        <v>5319.8608063668307</v>
      </c>
      <c r="I11" s="6">
        <v>3879.0187671973758</v>
      </c>
      <c r="J11" s="6">
        <v>7630.3729601041423</v>
      </c>
      <c r="K11" s="6">
        <v>11925.009709115449</v>
      </c>
      <c r="L11" s="6">
        <v>20149.698401175767</v>
      </c>
      <c r="M11" s="6">
        <v>6405.9958986066522</v>
      </c>
      <c r="N11" s="6">
        <v>12012.722974930508</v>
      </c>
      <c r="O11" s="6">
        <v>7274.4217757595879</v>
      </c>
      <c r="P11" s="6">
        <v>11239.341053576898</v>
      </c>
      <c r="Q11" s="6">
        <v>23421.223843588341</v>
      </c>
      <c r="R11" s="6">
        <v>7858.7974358274814</v>
      </c>
      <c r="S11" s="6">
        <v>15684.092806535868</v>
      </c>
      <c r="T11" s="6">
        <v>41991.3890193404</v>
      </c>
      <c r="U11" s="6">
        <v>88487.57697844418</v>
      </c>
      <c r="V11" s="6">
        <v>265382.29054884432</v>
      </c>
      <c r="W11" s="6">
        <v>4435.2369432569976</v>
      </c>
    </row>
    <row r="12" spans="1:23" x14ac:dyDescent="0.25">
      <c r="A12" s="5" t="s">
        <v>31</v>
      </c>
      <c r="B12" s="6">
        <v>135.115825263462</v>
      </c>
      <c r="C12" s="6">
        <v>338.69276213870938</v>
      </c>
      <c r="D12" s="6">
        <v>190.85817879128294</v>
      </c>
      <c r="E12" s="6">
        <v>297.7801285504512</v>
      </c>
      <c r="F12" s="6">
        <v>570.13364531570528</v>
      </c>
      <c r="G12" s="6">
        <v>1536.4100644154446</v>
      </c>
      <c r="H12" s="6">
        <v>5319.8608063668307</v>
      </c>
      <c r="I12" s="6">
        <v>3879.055267197376</v>
      </c>
      <c r="J12" s="6">
        <v>7630.4459601041435</v>
      </c>
      <c r="K12" s="6">
        <v>11925.155709115448</v>
      </c>
      <c r="L12" s="6">
        <v>20149.917401175768</v>
      </c>
      <c r="M12" s="6">
        <v>6405.9958986066522</v>
      </c>
      <c r="N12" s="6">
        <v>12012.759474930504</v>
      </c>
      <c r="O12" s="6">
        <v>7274.4947757595892</v>
      </c>
      <c r="P12" s="6">
        <v>11239.487053576899</v>
      </c>
      <c r="Q12" s="6">
        <v>23421.442843588342</v>
      </c>
      <c r="R12" s="6">
        <v>7858.7974358274814</v>
      </c>
      <c r="S12" s="6">
        <v>15684.348306535867</v>
      </c>
      <c r="T12" s="6">
        <v>41992.082519340409</v>
      </c>
      <c r="U12" s="6">
        <v>88489.036978444201</v>
      </c>
      <c r="V12" s="6">
        <v>265386.81654884433</v>
      </c>
      <c r="W12" s="6">
        <v>4429.1819106361336</v>
      </c>
    </row>
    <row r="13" spans="1:23" x14ac:dyDescent="0.25">
      <c r="A13" s="5" t="s">
        <v>34</v>
      </c>
      <c r="B13" s="6">
        <v>135.57023162250766</v>
      </c>
      <c r="C13" s="6">
        <v>390.22459814161476</v>
      </c>
      <c r="D13" s="6">
        <v>189.64365798785781</v>
      </c>
      <c r="E13" s="6">
        <v>292.91736793402532</v>
      </c>
      <c r="F13" s="6">
        <v>555.78986188049589</v>
      </c>
      <c r="G13" s="6">
        <v>1487.8087405639897</v>
      </c>
      <c r="H13" s="6">
        <v>6226.0641957345861</v>
      </c>
      <c r="I13" s="6">
        <v>3989.3659697318326</v>
      </c>
      <c r="J13" s="6">
        <v>7960.6820832718759</v>
      </c>
      <c r="K13" s="6">
        <v>12453.942417688177</v>
      </c>
      <c r="L13" s="6">
        <v>20881.555781482726</v>
      </c>
      <c r="M13" s="6">
        <v>7508.9136627545431</v>
      </c>
      <c r="N13" s="6">
        <v>13507.785912439873</v>
      </c>
      <c r="O13" s="6">
        <v>7532.4562928962996</v>
      </c>
      <c r="P13" s="6">
        <v>11628.76306885184</v>
      </c>
      <c r="Q13" s="6">
        <v>24690.456843749522</v>
      </c>
      <c r="R13" s="6">
        <v>9146.9228187048157</v>
      </c>
      <c r="S13" s="6">
        <v>15652.920974775949</v>
      </c>
      <c r="T13" s="6">
        <v>41247.185971554958</v>
      </c>
      <c r="U13" s="6">
        <v>86898.82356478885</v>
      </c>
      <c r="V13" s="6">
        <v>259105.72595622009</v>
      </c>
      <c r="W13" s="6">
        <v>4368.2451261026299</v>
      </c>
    </row>
    <row r="14" spans="1:23" x14ac:dyDescent="0.25">
      <c r="A14" s="5" t="s">
        <v>35</v>
      </c>
      <c r="B14" s="6">
        <v>135.56697256583467</v>
      </c>
      <c r="C14" s="6">
        <v>390.86305886014276</v>
      </c>
      <c r="D14" s="6">
        <v>189.64720862345968</v>
      </c>
      <c r="E14" s="6">
        <v>292.96090178911197</v>
      </c>
      <c r="F14" s="6">
        <v>555.86375568290623</v>
      </c>
      <c r="G14" s="6">
        <v>1488.0581362233809</v>
      </c>
      <c r="H14" s="6">
        <v>6227.5893657740589</v>
      </c>
      <c r="I14" s="6">
        <v>3989.4134015551485</v>
      </c>
      <c r="J14" s="6">
        <v>7960.936182236268</v>
      </c>
      <c r="K14" s="6">
        <v>12454.210162567415</v>
      </c>
      <c r="L14" s="6">
        <v>20880.435144003553</v>
      </c>
      <c r="M14" s="6">
        <v>7509.0019800021091</v>
      </c>
      <c r="N14" s="6">
        <v>13514.178878233564</v>
      </c>
      <c r="O14" s="6">
        <v>7535.2002104191461</v>
      </c>
      <c r="P14" s="6">
        <v>11633.573626047702</v>
      </c>
      <c r="Q14" s="6">
        <v>24695.64106633245</v>
      </c>
      <c r="R14" s="6">
        <v>9148.2514760696977</v>
      </c>
      <c r="S14" s="6">
        <v>15651.111245444055</v>
      </c>
      <c r="T14" s="6">
        <v>41241.638315357828</v>
      </c>
      <c r="U14" s="6">
        <v>86889.004842053808</v>
      </c>
      <c r="V14" s="6">
        <v>259063.47795396717</v>
      </c>
      <c r="W14" s="6">
        <v>4368.0961616836312</v>
      </c>
    </row>
    <row r="15" spans="1:23" x14ac:dyDescent="0.25">
      <c r="A15" s="5" t="s">
        <v>36</v>
      </c>
      <c r="B15" s="6">
        <v>135.79776129709208</v>
      </c>
      <c r="C15" s="6">
        <v>397.49151918116115</v>
      </c>
      <c r="D15" s="6">
        <v>190.33381968527925</v>
      </c>
      <c r="E15" s="6">
        <v>293.01851156800262</v>
      </c>
      <c r="F15" s="6">
        <v>554.31013223330831</v>
      </c>
      <c r="G15" s="6">
        <v>1480.7437837445384</v>
      </c>
      <c r="H15" s="6">
        <v>6328.975179360521</v>
      </c>
      <c r="I15" s="6">
        <v>3998.2022087656987</v>
      </c>
      <c r="J15" s="6">
        <v>7989.351635461896</v>
      </c>
      <c r="K15" s="6">
        <v>12498.872356178075</v>
      </c>
      <c r="L15" s="6">
        <v>20935.215165964015</v>
      </c>
      <c r="M15" s="6">
        <v>7631.5127714697683</v>
      </c>
      <c r="N15" s="6">
        <v>13675.167588090429</v>
      </c>
      <c r="O15" s="6">
        <v>7556.8199382473649</v>
      </c>
      <c r="P15" s="6">
        <v>11664.972034084736</v>
      </c>
      <c r="Q15" s="6">
        <v>24812.791383177748</v>
      </c>
      <c r="R15" s="6">
        <v>9304.3232636862413</v>
      </c>
      <c r="S15" s="6">
        <v>15638.318290783307</v>
      </c>
      <c r="T15" s="6">
        <v>41100.835200907764</v>
      </c>
      <c r="U15" s="6">
        <v>86570.649230481518</v>
      </c>
      <c r="V15" s="6">
        <v>257898.1373492851</v>
      </c>
      <c r="W15" s="6">
        <v>4397.5485338549615</v>
      </c>
    </row>
    <row r="16" spans="1:23" x14ac:dyDescent="0.25">
      <c r="A16" s="5" t="s">
        <v>32</v>
      </c>
      <c r="B16" s="6">
        <v>135.75744845474114</v>
      </c>
      <c r="C16" s="6">
        <v>397.35348822405427</v>
      </c>
      <c r="D16" s="6">
        <v>190.27345615119802</v>
      </c>
      <c r="E16" s="6">
        <v>292.94014037802253</v>
      </c>
      <c r="F16" s="6">
        <v>554.14978816599205</v>
      </c>
      <c r="G16" s="6">
        <v>1480.2428684239173</v>
      </c>
      <c r="H16" s="6">
        <v>6328.921149166159</v>
      </c>
      <c r="I16" s="6">
        <v>3997.7151012924792</v>
      </c>
      <c r="J16" s="6">
        <v>7988.3884770479553</v>
      </c>
      <c r="K16" s="6">
        <v>12497.059976919196</v>
      </c>
      <c r="L16" s="6">
        <v>20932.866345351576</v>
      </c>
      <c r="M16" s="6">
        <v>7623.4619023323976</v>
      </c>
      <c r="N16" s="6">
        <v>13662.167652403301</v>
      </c>
      <c r="O16" s="6">
        <v>7550.6187275847924</v>
      </c>
      <c r="P16" s="6">
        <v>11655.114986548919</v>
      </c>
      <c r="Q16" s="6">
        <v>24791.435120815811</v>
      </c>
      <c r="R16" s="6">
        <v>9304.1992022124632</v>
      </c>
      <c r="S16" s="6">
        <v>15636.170159040084</v>
      </c>
      <c r="T16" s="6">
        <v>41094.314146689139</v>
      </c>
      <c r="U16" s="6">
        <v>86558.410291096734</v>
      </c>
      <c r="V16" s="6">
        <v>257858.75737143305</v>
      </c>
      <c r="W16" s="6">
        <v>4396.5117112128937</v>
      </c>
    </row>
    <row r="17" spans="1:23" x14ac:dyDescent="0.25">
      <c r="A17" s="5" t="s">
        <v>33</v>
      </c>
      <c r="B17" s="6">
        <v>103.27244845474111</v>
      </c>
      <c r="C17" s="6">
        <v>395.63798822405425</v>
      </c>
      <c r="D17" s="6">
        <v>146.43695615119799</v>
      </c>
      <c r="E17" s="6">
        <v>217.2756403780225</v>
      </c>
      <c r="F17" s="6">
        <v>397.12678816599202</v>
      </c>
      <c r="G17" s="6">
        <v>1033.6288684239173</v>
      </c>
      <c r="H17" s="6">
        <v>6327.2056491661588</v>
      </c>
      <c r="I17" s="6">
        <v>3201.3216012924795</v>
      </c>
      <c r="J17" s="6">
        <v>6573.9769770479543</v>
      </c>
      <c r="K17" s="6">
        <v>10297.679476919197</v>
      </c>
      <c r="L17" s="6">
        <v>16966.447845351577</v>
      </c>
      <c r="M17" s="6">
        <v>7621.7099023323972</v>
      </c>
      <c r="N17" s="6">
        <v>12865.737652403301</v>
      </c>
      <c r="O17" s="6">
        <v>6136.2072275847931</v>
      </c>
      <c r="P17" s="6">
        <v>9455.7709865489178</v>
      </c>
      <c r="Q17" s="6">
        <v>20825.053120815806</v>
      </c>
      <c r="R17" s="6">
        <v>9302.4837022124611</v>
      </c>
      <c r="S17" s="6">
        <v>11768.630159040085</v>
      </c>
      <c r="T17" s="6">
        <v>29624.444646689146</v>
      </c>
      <c r="U17" s="6">
        <v>62260.871291096722</v>
      </c>
      <c r="V17" s="6">
        <v>182565.49887143305</v>
      </c>
      <c r="W17" s="6">
        <v>3462.2385403011035</v>
      </c>
    </row>
    <row r="18" spans="1:23" x14ac:dyDescent="0.25">
      <c r="A18" s="5" t="s">
        <v>37</v>
      </c>
      <c r="B18" s="6">
        <v>103.27244845474111</v>
      </c>
      <c r="C18" s="6">
        <v>395.63798822405425</v>
      </c>
      <c r="D18" s="6">
        <v>146.43695615119799</v>
      </c>
      <c r="E18" s="6">
        <v>217.2756403780225</v>
      </c>
      <c r="F18" s="6">
        <v>397.12678816599202</v>
      </c>
      <c r="G18" s="6">
        <v>1033.6288684239173</v>
      </c>
      <c r="H18" s="6">
        <v>6327.2056491661588</v>
      </c>
      <c r="I18" s="6">
        <v>3201.3216012924795</v>
      </c>
      <c r="J18" s="6">
        <v>6573.9769770479543</v>
      </c>
      <c r="K18" s="6">
        <v>10297.679476919197</v>
      </c>
      <c r="L18" s="6">
        <v>16966.447845351577</v>
      </c>
      <c r="M18" s="6">
        <v>7621.7099023323972</v>
      </c>
      <c r="N18" s="6">
        <v>12865.737652403301</v>
      </c>
      <c r="O18" s="6">
        <v>6136.2072275847931</v>
      </c>
      <c r="P18" s="6">
        <v>9455.7709865489178</v>
      </c>
      <c r="Q18" s="6">
        <v>20825.053120815806</v>
      </c>
      <c r="R18" s="6">
        <v>9302.4837022124611</v>
      </c>
      <c r="S18" s="6">
        <v>11768.630159040085</v>
      </c>
      <c r="T18" s="6">
        <v>29624.444646689146</v>
      </c>
      <c r="U18" s="6">
        <v>62260.871291096722</v>
      </c>
      <c r="V18" s="6">
        <v>182565.49887143305</v>
      </c>
      <c r="W18" s="6">
        <v>3462.2385403011035</v>
      </c>
    </row>
    <row r="19" spans="1:23" x14ac:dyDescent="0.25">
      <c r="B19" s="2">
        <f>B17-B18</f>
        <v>0</v>
      </c>
      <c r="C19" s="2">
        <f t="shared" ref="C19:W19" si="0">C17-C18</f>
        <v>0</v>
      </c>
      <c r="D19" s="2">
        <f t="shared" si="0"/>
        <v>0</v>
      </c>
      <c r="E19" s="2">
        <f t="shared" si="0"/>
        <v>0</v>
      </c>
      <c r="F19" s="2">
        <f t="shared" si="0"/>
        <v>0</v>
      </c>
      <c r="G19" s="2">
        <f t="shared" si="0"/>
        <v>0</v>
      </c>
      <c r="H19" s="2">
        <f t="shared" si="0"/>
        <v>0</v>
      </c>
      <c r="I19" s="2">
        <f t="shared" si="0"/>
        <v>0</v>
      </c>
      <c r="J19" s="2">
        <f t="shared" si="0"/>
        <v>0</v>
      </c>
      <c r="K19" s="2">
        <f t="shared" si="0"/>
        <v>0</v>
      </c>
      <c r="L19" s="2">
        <f t="shared" si="0"/>
        <v>0</v>
      </c>
      <c r="M19" s="2">
        <f t="shared" si="0"/>
        <v>0</v>
      </c>
      <c r="N19" s="2">
        <f t="shared" si="0"/>
        <v>0</v>
      </c>
      <c r="O19" s="2">
        <f t="shared" si="0"/>
        <v>0</v>
      </c>
      <c r="P19" s="2">
        <f t="shared" si="0"/>
        <v>0</v>
      </c>
      <c r="Q19" s="2">
        <f t="shared" si="0"/>
        <v>0</v>
      </c>
      <c r="R19" s="2">
        <f t="shared" si="0"/>
        <v>0</v>
      </c>
      <c r="S19" s="2">
        <f t="shared" si="0"/>
        <v>0</v>
      </c>
      <c r="T19" s="2">
        <f t="shared" si="0"/>
        <v>0</v>
      </c>
      <c r="U19" s="2">
        <f t="shared" si="0"/>
        <v>0</v>
      </c>
      <c r="V19" s="2">
        <f t="shared" si="0"/>
        <v>0</v>
      </c>
      <c r="W19" s="2">
        <f t="shared" si="0"/>
        <v>0</v>
      </c>
    </row>
    <row r="20" spans="1:23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45" x14ac:dyDescent="0.25">
      <c r="A21" s="3" t="s">
        <v>38</v>
      </c>
      <c r="B21" s="4" t="s">
        <v>0</v>
      </c>
      <c r="C21" s="4" t="s">
        <v>1</v>
      </c>
      <c r="D21" s="4" t="s">
        <v>2</v>
      </c>
      <c r="E21" s="4" t="s">
        <v>3</v>
      </c>
      <c r="F21" s="4" t="s">
        <v>4</v>
      </c>
      <c r="G21" s="4" t="s">
        <v>5</v>
      </c>
      <c r="H21" s="4" t="s">
        <v>6</v>
      </c>
      <c r="I21" s="4" t="s">
        <v>7</v>
      </c>
      <c r="J21" s="4" t="s">
        <v>8</v>
      </c>
      <c r="K21" s="4" t="s">
        <v>9</v>
      </c>
      <c r="L21" s="4" t="s">
        <v>10</v>
      </c>
      <c r="M21" s="4" t="s">
        <v>11</v>
      </c>
      <c r="N21" s="4" t="s">
        <v>12</v>
      </c>
      <c r="O21" s="4" t="s">
        <v>13</v>
      </c>
      <c r="P21" s="4" t="s">
        <v>14</v>
      </c>
      <c r="Q21" s="4" t="s">
        <v>15</v>
      </c>
      <c r="R21" s="4" t="s">
        <v>16</v>
      </c>
      <c r="S21" s="4" t="s">
        <v>17</v>
      </c>
      <c r="T21" s="4" t="s">
        <v>18</v>
      </c>
      <c r="U21" s="4" t="s">
        <v>19</v>
      </c>
      <c r="V21" s="4" t="s">
        <v>20</v>
      </c>
      <c r="W21" s="4" t="s">
        <v>21</v>
      </c>
    </row>
    <row r="22" spans="1:23" x14ac:dyDescent="0.25">
      <c r="A22" s="5" t="str">
        <f t="shared" ref="A22:A36" si="1">A3</f>
        <v>Load Factor</v>
      </c>
      <c r="B22" s="7">
        <f t="shared" ref="B22:W33" si="2">B3-B2</f>
        <v>0.29015773820722757</v>
      </c>
      <c r="C22" s="7">
        <f t="shared" si="2"/>
        <v>-8.1625990267859549E-2</v>
      </c>
      <c r="D22" s="7">
        <f t="shared" si="2"/>
        <v>-8.1492489126105738E-2</v>
      </c>
      <c r="E22" s="7">
        <f t="shared" si="2"/>
        <v>4.3467355515474537E-2</v>
      </c>
      <c r="F22" s="7">
        <f t="shared" si="2"/>
        <v>0.2705981736130525</v>
      </c>
      <c r="G22" s="7">
        <f t="shared" si="2"/>
        <v>1.0863242336874919</v>
      </c>
      <c r="H22" s="7">
        <f t="shared" si="2"/>
        <v>1.629296483710732</v>
      </c>
      <c r="I22" s="7">
        <f t="shared" si="2"/>
        <v>2.9947771929141709</v>
      </c>
      <c r="J22" s="7">
        <f t="shared" si="2"/>
        <v>3.9481509329571054</v>
      </c>
      <c r="K22" s="7">
        <f t="shared" si="2"/>
        <v>5.9765748096560856</v>
      </c>
      <c r="L22" s="7">
        <f t="shared" si="2"/>
        <v>7.2040115387062542</v>
      </c>
      <c r="M22" s="7">
        <f t="shared" si="2"/>
        <v>-23.728892592012926</v>
      </c>
      <c r="N22" s="7">
        <f t="shared" si="2"/>
        <v>-13.997410805146501</v>
      </c>
      <c r="O22" s="7">
        <f t="shared" si="2"/>
        <v>2.6667961955590727</v>
      </c>
      <c r="P22" s="7">
        <f t="shared" si="2"/>
        <v>5.0217117022748425</v>
      </c>
      <c r="Q22" s="7">
        <f t="shared" si="2"/>
        <v>-22.280900858666428</v>
      </c>
      <c r="R22" s="7">
        <f t="shared" si="2"/>
        <v>-30.295936638743115</v>
      </c>
      <c r="S22" s="7">
        <f t="shared" si="2"/>
        <v>-57.6368653948266</v>
      </c>
      <c r="T22" s="7">
        <f t="shared" si="2"/>
        <v>-158.90031076260493</v>
      </c>
      <c r="U22" s="7">
        <f t="shared" si="2"/>
        <v>-347.83473006653367</v>
      </c>
      <c r="V22" s="7">
        <f t="shared" si="2"/>
        <v>-1019.5998714139569</v>
      </c>
      <c r="W22" s="7">
        <f t="shared" si="2"/>
        <v>-21.322418652280248</v>
      </c>
    </row>
    <row r="23" spans="1:23" x14ac:dyDescent="0.25">
      <c r="A23" s="5" t="str">
        <f t="shared" si="1"/>
        <v>Coincidence Factor</v>
      </c>
      <c r="B23" s="7">
        <f t="shared" si="2"/>
        <v>6.7601463994435562E-2</v>
      </c>
      <c r="C23" s="7">
        <f t="shared" si="2"/>
        <v>-1.2823125573831362E-2</v>
      </c>
      <c r="D23" s="7">
        <f t="shared" si="2"/>
        <v>0.14506393684898455</v>
      </c>
      <c r="E23" s="7">
        <f t="shared" si="2"/>
        <v>1.0203325294626211</v>
      </c>
      <c r="F23" s="7">
        <f t="shared" si="2"/>
        <v>2.6312728139994306</v>
      </c>
      <c r="G23" s="7">
        <f t="shared" si="2"/>
        <v>8.6440962847050287</v>
      </c>
      <c r="H23" s="7">
        <f t="shared" si="2"/>
        <v>-3.2783777308259232</v>
      </c>
      <c r="I23" s="7">
        <f t="shared" si="2"/>
        <v>-7.5080042911081364</v>
      </c>
      <c r="J23" s="7">
        <f t="shared" si="2"/>
        <v>-14.026877372483796</v>
      </c>
      <c r="K23" s="7">
        <f t="shared" si="2"/>
        <v>-21.737245459698897</v>
      </c>
      <c r="L23" s="7">
        <f t="shared" si="2"/>
        <v>-37.383840189508192</v>
      </c>
      <c r="M23" s="7">
        <f t="shared" si="2"/>
        <v>-9.0257250132299305</v>
      </c>
      <c r="N23" s="7">
        <f t="shared" si="2"/>
        <v>-33.172542960453939</v>
      </c>
      <c r="O23" s="7">
        <f t="shared" si="2"/>
        <v>-36.339152842905605</v>
      </c>
      <c r="P23" s="7">
        <f t="shared" si="2"/>
        <v>-56.792073718028405</v>
      </c>
      <c r="Q23" s="7">
        <f t="shared" si="2"/>
        <v>-90.556784895779856</v>
      </c>
      <c r="R23" s="7">
        <f t="shared" si="2"/>
        <v>-10.486607218396784</v>
      </c>
      <c r="S23" s="7">
        <f t="shared" si="2"/>
        <v>-21.79483167856597</v>
      </c>
      <c r="T23" s="7">
        <f t="shared" si="2"/>
        <v>-59.681903773685917</v>
      </c>
      <c r="U23" s="7">
        <f t="shared" si="2"/>
        <v>-130.87541974097257</v>
      </c>
      <c r="V23" s="7">
        <f t="shared" si="2"/>
        <v>-383.70101474452531</v>
      </c>
      <c r="W23" s="7">
        <f t="shared" si="2"/>
        <v>-8.7575376057811809</v>
      </c>
    </row>
    <row r="24" spans="1:23" x14ac:dyDescent="0.25">
      <c r="A24" s="5" t="str">
        <f t="shared" si="1"/>
        <v>Forecast</v>
      </c>
      <c r="B24" s="7">
        <f t="shared" si="2"/>
        <v>0.4846175642979631</v>
      </c>
      <c r="C24" s="7">
        <f t="shared" si="2"/>
        <v>237.48489739472308</v>
      </c>
      <c r="D24" s="7">
        <f t="shared" si="2"/>
        <v>113.63300592424663</v>
      </c>
      <c r="E24" s="7">
        <f t="shared" si="2"/>
        <v>30.682890279016988</v>
      </c>
      <c r="F24" s="7">
        <f t="shared" si="2"/>
        <v>-17.162006588614759</v>
      </c>
      <c r="G24" s="7">
        <f t="shared" si="2"/>
        <v>-274.77112198378381</v>
      </c>
      <c r="H24" s="7">
        <f t="shared" si="2"/>
        <v>748.97609263472168</v>
      </c>
      <c r="I24" s="7">
        <f t="shared" si="2"/>
        <v>-49.29210115146725</v>
      </c>
      <c r="J24" s="7">
        <f t="shared" si="2"/>
        <v>-270.22490129923972</v>
      </c>
      <c r="K24" s="7">
        <f t="shared" si="2"/>
        <v>-519.04586152736556</v>
      </c>
      <c r="L24" s="7">
        <f t="shared" si="2"/>
        <v>-1336.2923192403759</v>
      </c>
      <c r="M24" s="7">
        <f t="shared" si="2"/>
        <v>9.2664287831667025</v>
      </c>
      <c r="N24" s="7">
        <f t="shared" si="2"/>
        <v>1577.1013333974315</v>
      </c>
      <c r="O24" s="7">
        <f t="shared" si="2"/>
        <v>-287.91228967815459</v>
      </c>
      <c r="P24" s="7">
        <f t="shared" si="2"/>
        <v>-461.1981363727682</v>
      </c>
      <c r="Q24" s="7">
        <f t="shared" si="2"/>
        <v>-865.31411559131084</v>
      </c>
      <c r="R24" s="7">
        <f t="shared" si="2"/>
        <v>274.18627472225762</v>
      </c>
      <c r="S24" s="7">
        <f t="shared" si="2"/>
        <v>607.83942579918767</v>
      </c>
      <c r="T24" s="7">
        <f t="shared" si="2"/>
        <v>-694.17431864258833</v>
      </c>
      <c r="U24" s="7">
        <f t="shared" si="2"/>
        <v>-6644.7100160081609</v>
      </c>
      <c r="V24" s="7">
        <f t="shared" si="2"/>
        <v>-13072.172325225489</v>
      </c>
      <c r="W24" s="7">
        <f t="shared" si="2"/>
        <v>333.83749402521335</v>
      </c>
    </row>
    <row r="25" spans="1:23" x14ac:dyDescent="0.25">
      <c r="A25" s="5" t="str">
        <f t="shared" si="1"/>
        <v>Service Models</v>
      </c>
      <c r="B25" s="7">
        <f t="shared" si="2"/>
        <v>5.3344649736004612E-2</v>
      </c>
      <c r="C25" s="7">
        <f t="shared" si="2"/>
        <v>0.10514220496065718</v>
      </c>
      <c r="D25" s="7">
        <f t="shared" si="2"/>
        <v>0.30410971412260324</v>
      </c>
      <c r="E25" s="7">
        <f t="shared" si="2"/>
        <v>0.22161372815577352</v>
      </c>
      <c r="F25" s="7">
        <f t="shared" si="2"/>
        <v>0.14176296258267485</v>
      </c>
      <c r="G25" s="7">
        <f t="shared" si="2"/>
        <v>-0.27043896358441089</v>
      </c>
      <c r="H25" s="7">
        <f t="shared" si="2"/>
        <v>-4.8069985331571843</v>
      </c>
      <c r="I25" s="7">
        <f t="shared" si="2"/>
        <v>-1.8591675122461311</v>
      </c>
      <c r="J25" s="7">
        <f t="shared" si="2"/>
        <v>-4.7615047692488588</v>
      </c>
      <c r="K25" s="7">
        <f t="shared" si="2"/>
        <v>-7.9264962474826461</v>
      </c>
      <c r="L25" s="7">
        <f t="shared" si="2"/>
        <v>-13.477111736498046</v>
      </c>
      <c r="M25" s="7">
        <f t="shared" si="2"/>
        <v>-7.4513914375993409</v>
      </c>
      <c r="N25" s="7">
        <f t="shared" si="2"/>
        <v>-11.715512210264933</v>
      </c>
      <c r="O25" s="7">
        <f t="shared" si="2"/>
        <v>-4.6051317956480489</v>
      </c>
      <c r="P25" s="7">
        <f t="shared" si="2"/>
        <v>-7.3009428495861357</v>
      </c>
      <c r="Q25" s="7">
        <f t="shared" si="2"/>
        <v>-18.107396654202603</v>
      </c>
      <c r="R25" s="7">
        <f t="shared" si="2"/>
        <v>-3.6935296408746581</v>
      </c>
      <c r="S25" s="7">
        <f t="shared" si="2"/>
        <v>-4.3138554002889578</v>
      </c>
      <c r="T25" s="7">
        <f t="shared" si="2"/>
        <v>-19.076380724138289</v>
      </c>
      <c r="U25" s="7">
        <f t="shared" si="2"/>
        <v>-46.490285992840654</v>
      </c>
      <c r="V25" s="7">
        <f t="shared" si="2"/>
        <v>-146.50676943664439</v>
      </c>
      <c r="W25" s="7">
        <f t="shared" si="2"/>
        <v>12.301524533501834</v>
      </c>
    </row>
    <row r="26" spans="1:23" x14ac:dyDescent="0.25">
      <c r="A26" s="5" t="str">
        <f t="shared" si="1"/>
        <v>Loss Adjustment factors</v>
      </c>
      <c r="B26" s="7">
        <f t="shared" si="2"/>
        <v>2.3468192614956251E-2</v>
      </c>
      <c r="C26" s="7">
        <f t="shared" si="2"/>
        <v>0.2431486497808919</v>
      </c>
      <c r="D26" s="7">
        <f t="shared" si="2"/>
        <v>-4.3981370148117094E-2</v>
      </c>
      <c r="E26" s="7">
        <f t="shared" si="2"/>
        <v>-3.0986842922743563E-2</v>
      </c>
      <c r="F26" s="7">
        <f t="shared" si="2"/>
        <v>-5.1776341320191932E-2</v>
      </c>
      <c r="G26" s="7">
        <f t="shared" si="2"/>
        <v>-8.2308081045084691E-2</v>
      </c>
      <c r="H26" s="7">
        <f t="shared" si="2"/>
        <v>7.1324322665036561</v>
      </c>
      <c r="I26" s="7">
        <f t="shared" si="2"/>
        <v>1.5465456816982623</v>
      </c>
      <c r="J26" s="7">
        <f t="shared" si="2"/>
        <v>3.5015725698049209</v>
      </c>
      <c r="K26" s="7">
        <f t="shared" si="2"/>
        <v>5.5579109890932159</v>
      </c>
      <c r="L26" s="7">
        <f t="shared" si="2"/>
        <v>8.5571644000447122</v>
      </c>
      <c r="M26" s="7">
        <f t="shared" si="2"/>
        <v>7.968725311320668</v>
      </c>
      <c r="N26" s="7">
        <f t="shared" si="2"/>
        <v>11.682059368249611</v>
      </c>
      <c r="O26" s="7">
        <f t="shared" si="2"/>
        <v>3.4385525483367019</v>
      </c>
      <c r="P26" s="7">
        <f t="shared" si="2"/>
        <v>5.2688952417302062</v>
      </c>
      <c r="Q26" s="7">
        <f t="shared" si="2"/>
        <v>13.695732034651883</v>
      </c>
      <c r="R26" s="7">
        <f t="shared" si="2"/>
        <v>8.2495632257187026</v>
      </c>
      <c r="S26" s="7">
        <f t="shared" si="2"/>
        <v>2.4634791593634873</v>
      </c>
      <c r="T26" s="7">
        <f t="shared" si="2"/>
        <v>5.2585022909479449</v>
      </c>
      <c r="U26" s="7">
        <f t="shared" si="2"/>
        <v>11.957595662301173</v>
      </c>
      <c r="V26" s="7">
        <f t="shared" si="2"/>
        <v>29.778701602306683</v>
      </c>
      <c r="W26" s="7">
        <f t="shared" si="2"/>
        <v>-1.6000152841397721</v>
      </c>
    </row>
    <row r="27" spans="1:23" x14ac:dyDescent="0.25">
      <c r="A27" s="5" t="str">
        <f t="shared" si="1"/>
        <v>Average KVAR By KVA</v>
      </c>
      <c r="B27" s="7">
        <f t="shared" si="2"/>
        <v>-3.6499999999989541E-2</v>
      </c>
      <c r="C27" s="7">
        <f t="shared" si="2"/>
        <v>0</v>
      </c>
      <c r="D27" s="7">
        <f t="shared" si="2"/>
        <v>0</v>
      </c>
      <c r="E27" s="7">
        <f t="shared" si="2"/>
        <v>0</v>
      </c>
      <c r="F27" s="7">
        <f t="shared" si="2"/>
        <v>-3.6499999999932697E-2</v>
      </c>
      <c r="G27" s="7">
        <f t="shared" si="2"/>
        <v>-7.2999999999865395E-2</v>
      </c>
      <c r="H27" s="7">
        <f t="shared" si="2"/>
        <v>8.651104209186542</v>
      </c>
      <c r="I27" s="7">
        <f t="shared" si="2"/>
        <v>0.41021362968194808</v>
      </c>
      <c r="J27" s="7">
        <f t="shared" si="2"/>
        <v>0.68395036259971675</v>
      </c>
      <c r="K27" s="7">
        <f t="shared" si="2"/>
        <v>1.4001294712179515</v>
      </c>
      <c r="L27" s="7">
        <f t="shared" si="2"/>
        <v>1.7933101962844376</v>
      </c>
      <c r="M27" s="7">
        <f t="shared" si="2"/>
        <v>0.11414093103485357</v>
      </c>
      <c r="N27" s="7">
        <f t="shared" si="2"/>
        <v>0.74439363401324954</v>
      </c>
      <c r="O27" s="7">
        <f t="shared" si="2"/>
        <v>0.2326607911991232</v>
      </c>
      <c r="P27" s="7">
        <f t="shared" si="2"/>
        <v>0.8058171043630864</v>
      </c>
      <c r="Q27" s="7">
        <f t="shared" si="2"/>
        <v>0.94545059776282869</v>
      </c>
      <c r="R27" s="7">
        <f t="shared" si="2"/>
        <v>0.58604991574611631</v>
      </c>
      <c r="S27" s="7">
        <f t="shared" si="2"/>
        <v>0.6766229079621553</v>
      </c>
      <c r="T27" s="7">
        <f t="shared" si="2"/>
        <v>0.67737827482051216</v>
      </c>
      <c r="U27" s="7">
        <f t="shared" si="2"/>
        <v>0.24056189777911641</v>
      </c>
      <c r="V27" s="7">
        <f t="shared" si="2"/>
        <v>7.8098726716707461</v>
      </c>
      <c r="W27" s="7">
        <f t="shared" si="2"/>
        <v>0</v>
      </c>
    </row>
    <row r="28" spans="1:23" x14ac:dyDescent="0.25">
      <c r="A28" s="5" t="str">
        <f t="shared" si="1"/>
        <v>Customers Contribution</v>
      </c>
      <c r="B28" s="7">
        <f t="shared" si="2"/>
        <v>1.2702035978563515</v>
      </c>
      <c r="C28" s="7">
        <f t="shared" si="2"/>
        <v>55.720091827722911</v>
      </c>
      <c r="D28" s="7">
        <f t="shared" si="2"/>
        <v>-2.6750034726667309</v>
      </c>
      <c r="E28" s="7">
        <f t="shared" si="2"/>
        <v>-12.321951206568713</v>
      </c>
      <c r="F28" s="7">
        <f t="shared" si="2"/>
        <v>-37.118204239786678</v>
      </c>
      <c r="G28" s="7">
        <f t="shared" si="2"/>
        <v>-126.06250909809251</v>
      </c>
      <c r="H28" s="7">
        <f t="shared" si="2"/>
        <v>1412.0255429239573</v>
      </c>
      <c r="I28" s="7">
        <f t="shared" si="2"/>
        <v>272.19530126585551</v>
      </c>
      <c r="J28" s="7">
        <f t="shared" si="2"/>
        <v>872.830677833972</v>
      </c>
      <c r="K28" s="7">
        <f t="shared" si="2"/>
        <v>1403.5461724882516</v>
      </c>
      <c r="L28" s="7">
        <f t="shared" si="2"/>
        <v>2166.0282296319674</v>
      </c>
      <c r="M28" s="7">
        <f t="shared" si="2"/>
        <v>1629.2557972846434</v>
      </c>
      <c r="N28" s="7">
        <f t="shared" si="2"/>
        <v>1594.9315637179861</v>
      </c>
      <c r="O28" s="7">
        <f t="shared" si="2"/>
        <v>64.433383607343785</v>
      </c>
      <c r="P28" s="7">
        <f t="shared" si="2"/>
        <v>80.061220642697663</v>
      </c>
      <c r="Q28" s="7">
        <f t="shared" si="2"/>
        <v>1153.478636514199</v>
      </c>
      <c r="R28" s="7">
        <f t="shared" si="2"/>
        <v>1617.8023135972944</v>
      </c>
      <c r="S28" s="7">
        <f t="shared" si="2"/>
        <v>-530.80131251061903</v>
      </c>
      <c r="T28" s="7">
        <f t="shared" si="2"/>
        <v>-2229.3357950528516</v>
      </c>
      <c r="U28" s="7">
        <f t="shared" si="2"/>
        <v>-4755.5755263283791</v>
      </c>
      <c r="V28" s="7">
        <f t="shared" si="2"/>
        <v>-16273.769948699046</v>
      </c>
      <c r="W28" s="7">
        <f t="shared" si="2"/>
        <v>-58.446209999998246</v>
      </c>
    </row>
    <row r="29" spans="1:23" x14ac:dyDescent="0.25">
      <c r="A29" s="5" t="str">
        <f t="shared" si="1"/>
        <v>Gross Asset Models</v>
      </c>
      <c r="B29" s="7">
        <f t="shared" si="2"/>
        <v>-4.0083920655519023E-2</v>
      </c>
      <c r="C29" s="7">
        <f t="shared" si="2"/>
        <v>2.7786727329084897</v>
      </c>
      <c r="D29" s="7">
        <f t="shared" si="2"/>
        <v>-0.32614797498663961</v>
      </c>
      <c r="E29" s="7">
        <f t="shared" si="2"/>
        <v>-0.45788367183286027</v>
      </c>
      <c r="F29" s="7">
        <f t="shared" si="2"/>
        <v>-0.80460310590569861</v>
      </c>
      <c r="G29" s="7">
        <f t="shared" si="2"/>
        <v>-2.0505390230214289</v>
      </c>
      <c r="H29" s="7">
        <f t="shared" si="2"/>
        <v>53.015362908405223</v>
      </c>
      <c r="I29" s="7">
        <f t="shared" si="2"/>
        <v>7.6613965074675434</v>
      </c>
      <c r="J29" s="7">
        <f t="shared" si="2"/>
        <v>21.928920733220366</v>
      </c>
      <c r="K29" s="7">
        <f t="shared" si="2"/>
        <v>35.462810347993582</v>
      </c>
      <c r="L29" s="7">
        <f t="shared" si="2"/>
        <v>51.202686101962172</v>
      </c>
      <c r="M29" s="7">
        <f t="shared" si="2"/>
        <v>71.844673437280107</v>
      </c>
      <c r="N29" s="7">
        <f t="shared" si="2"/>
        <v>101.53510679576902</v>
      </c>
      <c r="O29" s="7">
        <f t="shared" si="2"/>
        <v>22.809386313765572</v>
      </c>
      <c r="P29" s="7">
        <f t="shared" si="2"/>
        <v>35.265698724038884</v>
      </c>
      <c r="Q29" s="7">
        <f t="shared" si="2"/>
        <v>101.20649520438747</v>
      </c>
      <c r="R29" s="7">
        <f t="shared" si="2"/>
        <v>78.481526983960066</v>
      </c>
      <c r="S29" s="7">
        <f t="shared" si="2"/>
        <v>8.5805545763541886</v>
      </c>
      <c r="T29" s="7">
        <f t="shared" si="2"/>
        <v>-6.6003538218283211</v>
      </c>
      <c r="U29" s="7">
        <f t="shared" si="2"/>
        <v>-9.364208622588194</v>
      </c>
      <c r="V29" s="7">
        <f t="shared" si="2"/>
        <v>-102.2033087676391</v>
      </c>
      <c r="W29" s="7">
        <f t="shared" si="2"/>
        <v>-15.759489194233538</v>
      </c>
    </row>
    <row r="30" spans="1:23" x14ac:dyDescent="0.25">
      <c r="A30" s="5" t="str">
        <f t="shared" si="1"/>
        <v>Peaking Probabilities</v>
      </c>
      <c r="B30" s="7">
        <f t="shared" si="2"/>
        <v>9.7389156521700215E-2</v>
      </c>
      <c r="C30" s="7">
        <f t="shared" si="2"/>
        <v>-0.88624820567389406</v>
      </c>
      <c r="D30" s="7">
        <f t="shared" si="2"/>
        <v>-0.24016367836750874</v>
      </c>
      <c r="E30" s="7">
        <f t="shared" si="2"/>
        <v>-0.42914134856920327</v>
      </c>
      <c r="F30" s="7">
        <f t="shared" si="2"/>
        <v>-0.80128825648534985</v>
      </c>
      <c r="G30" s="7">
        <f t="shared" si="2"/>
        <v>-1.9035119917375596</v>
      </c>
      <c r="H30" s="7">
        <f t="shared" si="2"/>
        <v>-2.7558699405635707</v>
      </c>
      <c r="I30" s="7">
        <f t="shared" si="2"/>
        <v>-2.7831888705500205</v>
      </c>
      <c r="J30" s="7">
        <f t="shared" si="2"/>
        <v>-4.2652766314322434</v>
      </c>
      <c r="K30" s="7">
        <f t="shared" si="2"/>
        <v>-8.0789609954263142</v>
      </c>
      <c r="L30" s="7">
        <f t="shared" si="2"/>
        <v>-13.732053568135598</v>
      </c>
      <c r="M30" s="7">
        <f t="shared" si="2"/>
        <v>-0.47994689870756702</v>
      </c>
      <c r="N30" s="7">
        <f t="shared" si="2"/>
        <v>-4.2224340205666522</v>
      </c>
      <c r="O30" s="7">
        <f t="shared" si="2"/>
        <v>-2.1428786182996191</v>
      </c>
      <c r="P30" s="7">
        <f t="shared" si="2"/>
        <v>-2.9264033478575584</v>
      </c>
      <c r="Q30" s="7">
        <f t="shared" si="2"/>
        <v>-7.1015264807792846</v>
      </c>
      <c r="R30" s="7">
        <f t="shared" si="2"/>
        <v>-1.4492881731030138</v>
      </c>
      <c r="S30" s="7">
        <f t="shared" si="2"/>
        <v>-4.5565516873230081</v>
      </c>
      <c r="T30" s="7">
        <f t="shared" si="2"/>
        <v>-8.7111316740410984</v>
      </c>
      <c r="U30" s="7">
        <f t="shared" si="2"/>
        <v>-11.399048364575719</v>
      </c>
      <c r="V30" s="7">
        <f t="shared" si="2"/>
        <v>-42.667539547313936</v>
      </c>
      <c r="W30" s="7">
        <f t="shared" si="2"/>
        <v>11.441835385920058</v>
      </c>
    </row>
    <row r="31" spans="1:23" x14ac:dyDescent="0.25">
      <c r="A31" s="5" t="str">
        <f t="shared" si="1"/>
        <v>Hours in Time Band and Days in year</v>
      </c>
      <c r="B31" s="7">
        <f t="shared" si="2"/>
        <v>3.8128423509817821E-3</v>
      </c>
      <c r="C31" s="7">
        <f t="shared" si="2"/>
        <v>0</v>
      </c>
      <c r="D31" s="7">
        <f t="shared" si="2"/>
        <v>0</v>
      </c>
      <c r="E31" s="7">
        <f t="shared" si="2"/>
        <v>3.6499999999989541E-2</v>
      </c>
      <c r="F31" s="7">
        <f t="shared" si="2"/>
        <v>3.6500000000046384E-2</v>
      </c>
      <c r="G31" s="7">
        <f t="shared" si="2"/>
        <v>3.6500000000160071E-2</v>
      </c>
      <c r="H31" s="7">
        <f t="shared" si="2"/>
        <v>0</v>
      </c>
      <c r="I31" s="7">
        <f t="shared" si="2"/>
        <v>3.6500000000160071E-2</v>
      </c>
      <c r="J31" s="7">
        <f t="shared" si="2"/>
        <v>7.3000000001229637E-2</v>
      </c>
      <c r="K31" s="7">
        <f t="shared" si="2"/>
        <v>0.14599999999882129</v>
      </c>
      <c r="L31" s="7">
        <f t="shared" si="2"/>
        <v>0.21900000000096043</v>
      </c>
      <c r="M31" s="7">
        <f t="shared" si="2"/>
        <v>0</v>
      </c>
      <c r="N31" s="7">
        <f t="shared" si="2"/>
        <v>3.6499999996522092E-2</v>
      </c>
      <c r="O31" s="7">
        <f t="shared" si="2"/>
        <v>7.3000000001229637E-2</v>
      </c>
      <c r="P31" s="7">
        <f t="shared" si="2"/>
        <v>0.14600000000064028</v>
      </c>
      <c r="Q31" s="7">
        <f t="shared" si="2"/>
        <v>0.21900000000096043</v>
      </c>
      <c r="R31" s="7">
        <f t="shared" si="2"/>
        <v>0</v>
      </c>
      <c r="S31" s="7">
        <f t="shared" si="2"/>
        <v>0.25549999999930151</v>
      </c>
      <c r="T31" s="7">
        <f t="shared" si="2"/>
        <v>0.69350000000849832</v>
      </c>
      <c r="U31" s="7">
        <f t="shared" si="2"/>
        <v>1.4600000000209548</v>
      </c>
      <c r="V31" s="7">
        <f t="shared" si="2"/>
        <v>4.5260000000125729</v>
      </c>
      <c r="W31" s="7">
        <f t="shared" si="2"/>
        <v>-6.0550326208640399</v>
      </c>
    </row>
    <row r="32" spans="1:23" x14ac:dyDescent="0.25">
      <c r="A32" s="5" t="str">
        <f t="shared" si="1"/>
        <v>Real pre-tax cost of capital</v>
      </c>
      <c r="B32" s="7">
        <f t="shared" si="2"/>
        <v>0.45440635904566307</v>
      </c>
      <c r="C32" s="7">
        <f t="shared" si="2"/>
        <v>51.531836002905379</v>
      </c>
      <c r="D32" s="7">
        <f t="shared" si="2"/>
        <v>-1.2145208034251311</v>
      </c>
      <c r="E32" s="7">
        <f t="shared" si="2"/>
        <v>-4.8627606164258736</v>
      </c>
      <c r="F32" s="7">
        <f t="shared" si="2"/>
        <v>-14.343783435209389</v>
      </c>
      <c r="G32" s="7">
        <f t="shared" si="2"/>
        <v>-48.601323851454936</v>
      </c>
      <c r="H32" s="7">
        <f t="shared" si="2"/>
        <v>906.20338936775534</v>
      </c>
      <c r="I32" s="7">
        <f t="shared" si="2"/>
        <v>110.3107025344566</v>
      </c>
      <c r="J32" s="7">
        <f t="shared" si="2"/>
        <v>330.23612316773233</v>
      </c>
      <c r="K32" s="7">
        <f t="shared" si="2"/>
        <v>528.78670857272846</v>
      </c>
      <c r="L32" s="7">
        <f t="shared" si="2"/>
        <v>731.63838030695842</v>
      </c>
      <c r="M32" s="7">
        <f t="shared" si="2"/>
        <v>1102.9177641478909</v>
      </c>
      <c r="N32" s="7">
        <f t="shared" si="2"/>
        <v>1495.0264375093684</v>
      </c>
      <c r="O32" s="7">
        <f t="shared" si="2"/>
        <v>257.96151713671043</v>
      </c>
      <c r="P32" s="7">
        <f t="shared" si="2"/>
        <v>389.27601527494153</v>
      </c>
      <c r="Q32" s="7">
        <f t="shared" si="2"/>
        <v>1269.0140001611799</v>
      </c>
      <c r="R32" s="7">
        <f t="shared" si="2"/>
        <v>1288.1253828773342</v>
      </c>
      <c r="S32" s="7">
        <f t="shared" si="2"/>
        <v>-31.427331759918161</v>
      </c>
      <c r="T32" s="7">
        <f t="shared" si="2"/>
        <v>-744.89654778545082</v>
      </c>
      <c r="U32" s="7">
        <f t="shared" si="2"/>
        <v>-1590.2134136553505</v>
      </c>
      <c r="V32" s="7">
        <f t="shared" si="2"/>
        <v>-6281.0905926242413</v>
      </c>
      <c r="W32" s="7">
        <f t="shared" si="2"/>
        <v>-60.936784533503669</v>
      </c>
    </row>
    <row r="33" spans="1:23" x14ac:dyDescent="0.25">
      <c r="A33" s="5" t="str">
        <f t="shared" si="1"/>
        <v>Transmission Exits Charges</v>
      </c>
      <c r="B33" s="7">
        <f t="shared" si="2"/>
        <v>-3.2590566729879811E-3</v>
      </c>
      <c r="C33" s="7">
        <f t="shared" si="2"/>
        <v>0.63846071852799469</v>
      </c>
      <c r="D33" s="7">
        <f t="shared" si="2"/>
        <v>3.5506356018686347E-3</v>
      </c>
      <c r="E33" s="7">
        <f t="shared" si="2"/>
        <v>4.3533855086650419E-2</v>
      </c>
      <c r="F33" s="7">
        <f t="shared" si="2"/>
        <v>7.3893802410339049E-2</v>
      </c>
      <c r="G33" s="7">
        <f t="shared" si="2"/>
        <v>0.24939565939121167</v>
      </c>
      <c r="H33" s="7">
        <f t="shared" si="2"/>
        <v>1.5251700394728687</v>
      </c>
      <c r="I33" s="7">
        <f t="shared" si="2"/>
        <v>4.7431823315946531E-2</v>
      </c>
      <c r="J33" s="7">
        <f t="shared" si="2"/>
        <v>0.25409896439214208</v>
      </c>
      <c r="K33" s="7">
        <f t="shared" si="2"/>
        <v>0.26774487923830748</v>
      </c>
      <c r="L33" s="7">
        <f t="shared" si="2"/>
        <v>-1.1206374791727285</v>
      </c>
      <c r="M33" s="7">
        <f t="shared" si="2"/>
        <v>8.8317247566010337E-2</v>
      </c>
      <c r="N33" s="7">
        <f t="shared" si="2"/>
        <v>6.3929657936914737</v>
      </c>
      <c r="O33" s="7">
        <f t="shared" ref="O33:W33" si="3">O14-O13</f>
        <v>2.7439175228464592</v>
      </c>
      <c r="P33" s="7">
        <f t="shared" si="3"/>
        <v>4.8105571958622022</v>
      </c>
      <c r="Q33" s="7">
        <f t="shared" si="3"/>
        <v>5.1842225829277595</v>
      </c>
      <c r="R33" s="7">
        <f t="shared" si="3"/>
        <v>1.3286573648820195</v>
      </c>
      <c r="S33" s="7">
        <f t="shared" si="3"/>
        <v>-1.8097293318933225</v>
      </c>
      <c r="T33" s="7">
        <f t="shared" si="3"/>
        <v>-5.5476561971299816</v>
      </c>
      <c r="U33" s="7">
        <f t="shared" si="3"/>
        <v>-9.8187227350426838</v>
      </c>
      <c r="V33" s="7">
        <f t="shared" si="3"/>
        <v>-42.248002252919832</v>
      </c>
      <c r="W33" s="7">
        <f t="shared" si="3"/>
        <v>-0.14896441899873025</v>
      </c>
    </row>
    <row r="34" spans="1:23" x14ac:dyDescent="0.25">
      <c r="A34" s="5" t="str">
        <f t="shared" si="1"/>
        <v>Other Expenditure</v>
      </c>
      <c r="B34" s="7">
        <f t="shared" ref="B34:W36" si="4">B15-B14</f>
        <v>0.23078873125740529</v>
      </c>
      <c r="C34" s="7">
        <f t="shared" si="4"/>
        <v>6.6284603210183946</v>
      </c>
      <c r="D34" s="7">
        <f t="shared" si="4"/>
        <v>0.68661106181957621</v>
      </c>
      <c r="E34" s="7">
        <f t="shared" si="4"/>
        <v>5.7609778890650887E-2</v>
      </c>
      <c r="F34" s="7">
        <f t="shared" si="4"/>
        <v>-1.5536234495979215</v>
      </c>
      <c r="G34" s="7">
        <f t="shared" si="4"/>
        <v>-7.3143524788424656</v>
      </c>
      <c r="H34" s="7">
        <f t="shared" si="4"/>
        <v>101.38581358646206</v>
      </c>
      <c r="I34" s="7">
        <f t="shared" si="4"/>
        <v>8.7888072105502033</v>
      </c>
      <c r="J34" s="7">
        <f t="shared" si="4"/>
        <v>28.415453225627971</v>
      </c>
      <c r="K34" s="7">
        <f t="shared" si="4"/>
        <v>44.662193610660324</v>
      </c>
      <c r="L34" s="7">
        <f t="shared" si="4"/>
        <v>54.780021960461454</v>
      </c>
      <c r="M34" s="7">
        <f t="shared" si="4"/>
        <v>122.51079146765915</v>
      </c>
      <c r="N34" s="7">
        <f t="shared" si="4"/>
        <v>160.98870985686517</v>
      </c>
      <c r="O34" s="7">
        <f t="shared" si="4"/>
        <v>21.619727828218856</v>
      </c>
      <c r="P34" s="7">
        <f t="shared" si="4"/>
        <v>31.398408037033732</v>
      </c>
      <c r="Q34" s="7">
        <f t="shared" si="4"/>
        <v>117.15031684529822</v>
      </c>
      <c r="R34" s="7">
        <f t="shared" si="4"/>
        <v>156.07178761654359</v>
      </c>
      <c r="S34" s="7">
        <f t="shared" si="4"/>
        <v>-12.792954660748364</v>
      </c>
      <c r="T34" s="7">
        <f t="shared" si="4"/>
        <v>-140.80311445006373</v>
      </c>
      <c r="U34" s="7">
        <f t="shared" si="4"/>
        <v>-318.35561157228949</v>
      </c>
      <c r="V34" s="7">
        <f t="shared" si="4"/>
        <v>-1165.3406046820746</v>
      </c>
      <c r="W34" s="7">
        <f t="shared" si="4"/>
        <v>29.452372171330353</v>
      </c>
    </row>
    <row r="35" spans="1:23" x14ac:dyDescent="0.25">
      <c r="A35" s="5" t="str">
        <f t="shared" si="1"/>
        <v>IDNO Discounts</v>
      </c>
      <c r="B35" s="7">
        <f t="shared" si="4"/>
        <v>-4.0312842350942901E-2</v>
      </c>
      <c r="C35" s="7">
        <f t="shared" si="4"/>
        <v>-0.13803095710687785</v>
      </c>
      <c r="D35" s="7">
        <f t="shared" si="4"/>
        <v>-6.0363534081233183E-2</v>
      </c>
      <c r="E35" s="7">
        <f t="shared" si="4"/>
        <v>-7.8371189980089184E-2</v>
      </c>
      <c r="F35" s="7">
        <f t="shared" si="4"/>
        <v>-0.1603440673162595</v>
      </c>
      <c r="G35" s="7">
        <f t="shared" si="4"/>
        <v>-0.50091532062106126</v>
      </c>
      <c r="H35" s="7">
        <f t="shared" si="4"/>
        <v>-5.4030194361985195E-2</v>
      </c>
      <c r="I35" s="7">
        <f t="shared" si="4"/>
        <v>-0.4871074732195666</v>
      </c>
      <c r="J35" s="7">
        <f t="shared" si="4"/>
        <v>-0.96315841394061863</v>
      </c>
      <c r="K35" s="7">
        <f t="shared" si="4"/>
        <v>-1.8123792588794458</v>
      </c>
      <c r="L35" s="7">
        <f t="shared" si="4"/>
        <v>-2.3488206124384305</v>
      </c>
      <c r="M35" s="7">
        <f t="shared" si="4"/>
        <v>-8.0508691373706824</v>
      </c>
      <c r="N35" s="7">
        <f t="shared" si="4"/>
        <v>-12.999935687128527</v>
      </c>
      <c r="O35" s="7">
        <f t="shared" si="4"/>
        <v>-6.201210662572521</v>
      </c>
      <c r="P35" s="7">
        <f t="shared" si="4"/>
        <v>-9.8570475358174008</v>
      </c>
      <c r="Q35" s="7">
        <f t="shared" si="4"/>
        <v>-21.356262361936388</v>
      </c>
      <c r="R35" s="7">
        <f t="shared" si="4"/>
        <v>-0.1240614737780561</v>
      </c>
      <c r="S35" s="7">
        <f t="shared" si="4"/>
        <v>-2.1481317432226206</v>
      </c>
      <c r="T35" s="7">
        <f t="shared" si="4"/>
        <v>-6.5210542186250677</v>
      </c>
      <c r="U35" s="7">
        <f t="shared" si="4"/>
        <v>-12.238939384784317</v>
      </c>
      <c r="V35" s="7">
        <f t="shared" si="4"/>
        <v>-39.379977852047887</v>
      </c>
      <c r="W35" s="7">
        <f t="shared" si="4"/>
        <v>-1.0368226420678184</v>
      </c>
    </row>
    <row r="36" spans="1:23" x14ac:dyDescent="0.25">
      <c r="A36" s="5" t="str">
        <f t="shared" si="1"/>
        <v>Allowed Revenue</v>
      </c>
      <c r="B36" s="7">
        <f t="shared" si="4"/>
        <v>-32.485000000000028</v>
      </c>
      <c r="C36" s="7">
        <f t="shared" si="4"/>
        <v>-1.71550000000002</v>
      </c>
      <c r="D36" s="7">
        <f t="shared" si="4"/>
        <v>-43.836500000000029</v>
      </c>
      <c r="E36" s="7">
        <f t="shared" si="4"/>
        <v>-75.664500000000032</v>
      </c>
      <c r="F36" s="7">
        <f t="shared" si="4"/>
        <v>-157.02300000000002</v>
      </c>
      <c r="G36" s="7">
        <f t="shared" si="4"/>
        <v>-446.61400000000003</v>
      </c>
      <c r="H36" s="7">
        <f t="shared" si="4"/>
        <v>-1.7155000000002474</v>
      </c>
      <c r="I36" s="7">
        <f t="shared" si="4"/>
        <v>-796.39349999999968</v>
      </c>
      <c r="J36" s="7">
        <f t="shared" si="4"/>
        <v>-1414.4115000000011</v>
      </c>
      <c r="K36" s="7">
        <f t="shared" si="4"/>
        <v>-2199.3804999999993</v>
      </c>
      <c r="L36" s="7">
        <f t="shared" si="4"/>
        <v>-3966.4184999999998</v>
      </c>
      <c r="M36" s="7">
        <f t="shared" si="4"/>
        <v>-1.7520000000004075</v>
      </c>
      <c r="N36" s="7">
        <f t="shared" si="4"/>
        <v>-796.43000000000029</v>
      </c>
      <c r="O36" s="7">
        <f t="shared" si="4"/>
        <v>-1414.4114999999993</v>
      </c>
      <c r="P36" s="7">
        <f t="shared" si="4"/>
        <v>-2199.344000000001</v>
      </c>
      <c r="Q36" s="7">
        <f t="shared" si="4"/>
        <v>-3966.3820000000051</v>
      </c>
      <c r="R36" s="7">
        <f t="shared" si="4"/>
        <v>-1.7155000000020664</v>
      </c>
      <c r="S36" s="7">
        <f t="shared" si="4"/>
        <v>-3867.5399999999991</v>
      </c>
      <c r="T36" s="7">
        <f t="shared" si="4"/>
        <v>-11469.869499999993</v>
      </c>
      <c r="U36" s="7">
        <f t="shared" si="4"/>
        <v>-24297.539000000012</v>
      </c>
      <c r="V36" s="7">
        <f t="shared" si="4"/>
        <v>-75293.258499999996</v>
      </c>
      <c r="W36" s="7">
        <f t="shared" si="4"/>
        <v>-934.2731709117902</v>
      </c>
    </row>
    <row r="37" spans="1:23" x14ac:dyDescent="0.25">
      <c r="A37" s="5" t="s">
        <v>41</v>
      </c>
      <c r="B37" s="7">
        <f>SUM(B22:B36)</f>
        <v>-29.629365523796778</v>
      </c>
      <c r="C37" s="7">
        <f t="shared" ref="C37:W37" si="5">SUM(C22:C36)</f>
        <v>352.29648157392529</v>
      </c>
      <c r="D37" s="7">
        <f t="shared" si="5"/>
        <v>66.294167949838169</v>
      </c>
      <c r="E37" s="7">
        <f t="shared" si="5"/>
        <v>-61.739647350171367</v>
      </c>
      <c r="F37" s="7">
        <f t="shared" si="5"/>
        <v>-225.90110173163066</v>
      </c>
      <c r="G37" s="7">
        <f t="shared" si="5"/>
        <v>-898.22770461439927</v>
      </c>
      <c r="H37" s="7">
        <f t="shared" si="5"/>
        <v>3227.9334280212665</v>
      </c>
      <c r="I37" s="7">
        <f t="shared" si="5"/>
        <v>-454.33139345265045</v>
      </c>
      <c r="J37" s="7">
        <f t="shared" si="5"/>
        <v>-446.78127069603852</v>
      </c>
      <c r="K37" s="7">
        <f t="shared" si="5"/>
        <v>-732.17519832001381</v>
      </c>
      <c r="L37" s="7">
        <f t="shared" si="5"/>
        <v>-2349.3504786897429</v>
      </c>
      <c r="M37" s="7">
        <f t="shared" si="5"/>
        <v>2893.477813531641</v>
      </c>
      <c r="N37" s="7">
        <f t="shared" si="5"/>
        <v>4075.9012343898103</v>
      </c>
      <c r="O37" s="7">
        <f t="shared" si="5"/>
        <v>-1375.6332216535984</v>
      </c>
      <c r="P37" s="7">
        <f t="shared" si="5"/>
        <v>-2185.3642799011159</v>
      </c>
      <c r="Q37" s="7">
        <f t="shared" si="5"/>
        <v>-2330.2051329022725</v>
      </c>
      <c r="R37" s="7">
        <f t="shared" si="5"/>
        <v>3377.0666331588391</v>
      </c>
      <c r="S37" s="7">
        <f t="shared" si="5"/>
        <v>-3915.0059817245383</v>
      </c>
      <c r="T37" s="7">
        <f t="shared" si="5"/>
        <v>-15537.488686537225</v>
      </c>
      <c r="U37" s="7">
        <f t="shared" si="5"/>
        <v>-38160.756764911428</v>
      </c>
      <c r="V37" s="7">
        <f t="shared" si="5"/>
        <v>-113819.8238809719</v>
      </c>
      <c r="W37" s="7">
        <f t="shared" si="5"/>
        <v>-721.30321974769186</v>
      </c>
    </row>
    <row r="39" spans="1:23" x14ac:dyDescent="0.25">
      <c r="B39" s="8">
        <f t="shared" ref="B39:W39" si="6">+B37/B2</f>
        <v>-0.22294176909113955</v>
      </c>
      <c r="C39" s="8">
        <f t="shared" si="6"/>
        <v>8.1283856700647767</v>
      </c>
      <c r="D39" s="8">
        <f t="shared" si="6"/>
        <v>0.82720066817831683</v>
      </c>
      <c r="E39" s="8">
        <f t="shared" si="6"/>
        <v>-0.22127693379409302</v>
      </c>
      <c r="F39" s="8">
        <f t="shared" si="6"/>
        <v>-0.36258585754283201</v>
      </c>
      <c r="G39" s="8">
        <f t="shared" si="6"/>
        <v>-0.46495568933552694</v>
      </c>
      <c r="H39" s="8">
        <f t="shared" si="6"/>
        <v>1.0415133611041258</v>
      </c>
      <c r="I39" s="8">
        <f t="shared" si="6"/>
        <v>-0.12428187087388642</v>
      </c>
      <c r="J39" s="8">
        <f t="shared" si="6"/>
        <v>-6.3637182043635304E-2</v>
      </c>
      <c r="K39" s="8">
        <f t="shared" si="6"/>
        <v>-6.6381218962355437E-2</v>
      </c>
      <c r="L39" s="8">
        <f t="shared" si="6"/>
        <v>-0.12162844316745815</v>
      </c>
      <c r="M39" s="8">
        <f t="shared" si="6"/>
        <v>0.61195765334470442</v>
      </c>
      <c r="N39" s="8">
        <f t="shared" si="6"/>
        <v>0.46370615339744481</v>
      </c>
      <c r="O39" s="8">
        <f t="shared" si="6"/>
        <v>-0.18312865281810808</v>
      </c>
      <c r="P39" s="8">
        <f t="shared" si="6"/>
        <v>-0.18772776278954303</v>
      </c>
      <c r="Q39" s="8">
        <f t="shared" si="6"/>
        <v>-0.10063395136299581</v>
      </c>
      <c r="R39" s="8">
        <f t="shared" si="6"/>
        <v>0.5699289339135426</v>
      </c>
      <c r="S39" s="8">
        <f t="shared" si="6"/>
        <v>-0.24962361703538413</v>
      </c>
      <c r="T39" s="8">
        <f t="shared" si="6"/>
        <v>-0.34403949387848815</v>
      </c>
      <c r="U39" s="8">
        <f t="shared" si="6"/>
        <v>-0.3800053584435818</v>
      </c>
      <c r="V39" s="8">
        <f t="shared" si="6"/>
        <v>-0.38402651934304777</v>
      </c>
      <c r="W39" s="8">
        <f t="shared" si="6"/>
        <v>-0.17241449019007254</v>
      </c>
    </row>
    <row r="41" spans="1:23" x14ac:dyDescent="0.25">
      <c r="B41" s="9">
        <f>B22/B2</f>
        <v>2.1832488927057436E-3</v>
      </c>
      <c r="C41" s="9">
        <f t="shared" ref="C41:W54" si="7">C22/C2</f>
        <v>-1.8833214758033042E-3</v>
      </c>
      <c r="D41" s="9">
        <f t="shared" si="7"/>
        <v>-1.0168412024966586E-3</v>
      </c>
      <c r="E41" s="9">
        <f t="shared" si="7"/>
        <v>1.5578843678923712E-4</v>
      </c>
      <c r="F41" s="9">
        <f t="shared" si="7"/>
        <v>4.343275445622792E-4</v>
      </c>
      <c r="G41" s="9">
        <f t="shared" si="7"/>
        <v>5.623213694270178E-4</v>
      </c>
      <c r="H41" s="9">
        <f t="shared" si="7"/>
        <v>5.2570292876979313E-4</v>
      </c>
      <c r="I41" s="9">
        <f t="shared" si="7"/>
        <v>8.1921812524850029E-4</v>
      </c>
      <c r="J41" s="9">
        <f t="shared" si="7"/>
        <v>5.6235392156193096E-4</v>
      </c>
      <c r="K41" s="9">
        <f t="shared" si="7"/>
        <v>5.4185435670995989E-4</v>
      </c>
      <c r="L41" s="9">
        <f t="shared" si="7"/>
        <v>3.7295955454969801E-4</v>
      </c>
      <c r="M41" s="9"/>
      <c r="N41" s="9">
        <f t="shared" si="7"/>
        <v>-1.5924540730315349E-3</v>
      </c>
      <c r="O41" s="9">
        <f t="shared" si="7"/>
        <v>3.5501235863302354E-4</v>
      </c>
      <c r="P41" s="9">
        <f t="shared" si="7"/>
        <v>4.3137645833800321E-4</v>
      </c>
      <c r="Q41" s="9">
        <f t="shared" si="7"/>
        <v>-9.6223935896239663E-4</v>
      </c>
      <c r="R41" s="9">
        <f t="shared" si="7"/>
        <v>-5.1128783485922336E-3</v>
      </c>
      <c r="S41" s="9">
        <f t="shared" si="7"/>
        <v>-3.6749682839821757E-3</v>
      </c>
      <c r="T41" s="9">
        <f t="shared" si="7"/>
        <v>-3.518456785057503E-3</v>
      </c>
      <c r="U41" s="9">
        <f t="shared" si="7"/>
        <v>-3.4637431875983509E-3</v>
      </c>
      <c r="V41" s="9">
        <f t="shared" si="7"/>
        <v>-3.440115934032646E-3</v>
      </c>
      <c r="W41" s="9">
        <f t="shared" si="7"/>
        <v>-5.096738571107642E-3</v>
      </c>
    </row>
    <row r="42" spans="1:23" x14ac:dyDescent="0.25">
      <c r="B42" s="9">
        <f t="shared" ref="B42:Q55" si="8">B23/B3</f>
        <v>5.0754908965685501E-4</v>
      </c>
      <c r="C42" s="9">
        <f t="shared" si="8"/>
        <v>-2.9642073390482958E-4</v>
      </c>
      <c r="D42" s="9">
        <f t="shared" si="8"/>
        <v>1.8119109309745801E-3</v>
      </c>
      <c r="E42" s="9">
        <f t="shared" si="8"/>
        <v>3.6563358463938952E-3</v>
      </c>
      <c r="F42" s="9">
        <f t="shared" si="8"/>
        <v>4.2215292742675591E-3</v>
      </c>
      <c r="G42" s="9">
        <f t="shared" si="8"/>
        <v>4.471987401647815E-3</v>
      </c>
      <c r="H42" s="9">
        <f t="shared" si="8"/>
        <v>-1.0572337470856038E-3</v>
      </c>
      <c r="I42" s="9">
        <f t="shared" si="8"/>
        <v>-2.0521254734316846E-3</v>
      </c>
      <c r="J42" s="9">
        <f t="shared" si="8"/>
        <v>-1.9967919762633284E-3</v>
      </c>
      <c r="K42" s="9">
        <f t="shared" si="8"/>
        <v>-1.969697158934235E-3</v>
      </c>
      <c r="L42" s="9">
        <f t="shared" si="8"/>
        <v>-1.9346807261246459E-3</v>
      </c>
      <c r="M42" s="9"/>
      <c r="N42" s="9">
        <f t="shared" si="8"/>
        <v>-3.7799853590302309E-3</v>
      </c>
      <c r="O42" s="9">
        <f t="shared" si="8"/>
        <v>-4.8358663656870391E-3</v>
      </c>
      <c r="P42" s="9">
        <f t="shared" si="8"/>
        <v>-4.8764647277696757E-3</v>
      </c>
      <c r="Q42" s="9">
        <f t="shared" si="8"/>
        <v>-3.9146186638438201E-3</v>
      </c>
      <c r="R42" s="9">
        <f t="shared" si="7"/>
        <v>-1.7788620425007362E-3</v>
      </c>
      <c r="S42" s="9">
        <f t="shared" si="7"/>
        <v>-1.3947800261913288E-3</v>
      </c>
      <c r="T42" s="9">
        <f t="shared" si="7"/>
        <v>-1.3261751434374442E-3</v>
      </c>
      <c r="U42" s="9">
        <f t="shared" si="7"/>
        <v>-1.3077891363097397E-3</v>
      </c>
      <c r="V42" s="9">
        <f t="shared" si="7"/>
        <v>-1.29907089760421E-3</v>
      </c>
      <c r="W42" s="9">
        <f t="shared" si="7"/>
        <v>-2.1040548052527275E-3</v>
      </c>
    </row>
    <row r="43" spans="1:23" x14ac:dyDescent="0.25">
      <c r="B43" s="9">
        <f t="shared" si="8"/>
        <v>3.6366435275961583E-3</v>
      </c>
      <c r="C43" s="9">
        <f t="shared" si="7"/>
        <v>5.4913538847455623</v>
      </c>
      <c r="D43" s="9">
        <f t="shared" si="7"/>
        <v>1.4167580528702655</v>
      </c>
      <c r="E43" s="9">
        <f t="shared" si="7"/>
        <v>0.10955080773968498</v>
      </c>
      <c r="F43" s="9">
        <f t="shared" si="7"/>
        <v>-2.7418422419063452E-2</v>
      </c>
      <c r="G43" s="9">
        <f t="shared" si="7"/>
        <v>-0.1415188311909952</v>
      </c>
      <c r="H43" s="9">
        <f t="shared" si="7"/>
        <v>0.24179057903713821</v>
      </c>
      <c r="I43" s="9">
        <f t="shared" si="7"/>
        <v>-1.3500469521394061E-2</v>
      </c>
      <c r="J43" s="9">
        <f t="shared" si="7"/>
        <v>-3.8544751686061869E-2</v>
      </c>
      <c r="K43" s="9">
        <f t="shared" si="7"/>
        <v>-4.7125606637377367E-2</v>
      </c>
      <c r="L43" s="9">
        <f t="shared" si="7"/>
        <v>-6.9289575522805499E-2</v>
      </c>
      <c r="M43" s="9"/>
      <c r="N43" s="9">
        <f t="shared" si="7"/>
        <v>0.18039134168583493</v>
      </c>
      <c r="O43" s="9">
        <f t="shared" si="7"/>
        <v>-3.8500376845420493E-2</v>
      </c>
      <c r="P43" s="9">
        <f t="shared" si="7"/>
        <v>-3.9794944777026241E-2</v>
      </c>
      <c r="Q43" s="9">
        <f t="shared" si="7"/>
        <v>-3.7553090962777383E-2</v>
      </c>
      <c r="R43" s="9">
        <f t="shared" si="7"/>
        <v>4.6593594478682228E-2</v>
      </c>
      <c r="S43" s="9">
        <f t="shared" si="7"/>
        <v>3.8953567161505422E-2</v>
      </c>
      <c r="T43" s="9">
        <f t="shared" si="7"/>
        <v>-1.5445539804305113E-2</v>
      </c>
      <c r="U43" s="9">
        <f t="shared" si="7"/>
        <v>-6.6485051219381211E-2</v>
      </c>
      <c r="V43" s="9">
        <f t="shared" si="7"/>
        <v>-4.4315149250528887E-2</v>
      </c>
      <c r="W43" s="9">
        <f t="shared" si="7"/>
        <v>8.0375722661161914E-2</v>
      </c>
    </row>
    <row r="44" spans="1:23" x14ac:dyDescent="0.25">
      <c r="B44" s="9">
        <f t="shared" si="8"/>
        <v>3.9885582647621596E-4</v>
      </c>
      <c r="C44" s="9">
        <f t="shared" si="7"/>
        <v>3.7452880982945052E-4</v>
      </c>
      <c r="D44" s="9">
        <f t="shared" si="7"/>
        <v>1.5688748940295035E-3</v>
      </c>
      <c r="E44" s="9">
        <f t="shared" si="7"/>
        <v>7.1313012505235375E-4</v>
      </c>
      <c r="F44" s="9">
        <f t="shared" si="7"/>
        <v>2.3286871156056869E-4</v>
      </c>
      <c r="G44" s="9">
        <f t="shared" si="7"/>
        <v>-1.6224885315569112E-4</v>
      </c>
      <c r="H44" s="9">
        <f t="shared" si="7"/>
        <v>-1.2496749056938755E-3</v>
      </c>
      <c r="I44" s="9">
        <f t="shared" si="7"/>
        <v>-5.1617050036296139E-4</v>
      </c>
      <c r="J44" s="9">
        <f t="shared" si="7"/>
        <v>-7.0640706564762345E-4</v>
      </c>
      <c r="K44" s="9">
        <f t="shared" si="7"/>
        <v>-7.5526058951171115E-4</v>
      </c>
      <c r="L44" s="9">
        <f t="shared" si="7"/>
        <v>-7.5084221013296457E-4</v>
      </c>
      <c r="M44" s="9"/>
      <c r="N44" s="9">
        <f t="shared" si="7"/>
        <v>-1.1352495947571689E-3</v>
      </c>
      <c r="O44" s="9">
        <f t="shared" si="7"/>
        <v>-6.4046842308203202E-4</v>
      </c>
      <c r="P44" s="9">
        <f t="shared" si="7"/>
        <v>-6.5607777109705689E-4</v>
      </c>
      <c r="Q44" s="9">
        <f t="shared" si="7"/>
        <v>-8.1649049631836099E-4</v>
      </c>
      <c r="R44" s="9">
        <f t="shared" si="7"/>
        <v>-5.9971377003263204E-4</v>
      </c>
      <c r="S44" s="9">
        <f t="shared" si="7"/>
        <v>-2.6608954645177332E-4</v>
      </c>
      <c r="T44" s="9">
        <f t="shared" si="7"/>
        <v>-4.3111266928965363E-4</v>
      </c>
      <c r="U44" s="9">
        <f t="shared" si="7"/>
        <v>-4.9829773844699667E-4</v>
      </c>
      <c r="V44" s="9">
        <f t="shared" si="7"/>
        <v>-5.1969368816014367E-4</v>
      </c>
      <c r="W44" s="9">
        <f t="shared" si="7"/>
        <v>2.7414094128932333E-3</v>
      </c>
    </row>
    <row r="45" spans="1:23" x14ac:dyDescent="0.25">
      <c r="B45" s="9">
        <f t="shared" si="8"/>
        <v>1.7540078407059343E-4</v>
      </c>
      <c r="C45" s="9">
        <f t="shared" si="7"/>
        <v>8.657996121676898E-4</v>
      </c>
      <c r="D45" s="9">
        <f t="shared" si="7"/>
        <v>-2.2654055245996589E-4</v>
      </c>
      <c r="E45" s="9">
        <f t="shared" si="7"/>
        <v>-9.9641407963970484E-5</v>
      </c>
      <c r="F45" s="9">
        <f t="shared" si="7"/>
        <v>-8.5031256455384929E-5</v>
      </c>
      <c r="G45" s="9">
        <f t="shared" si="7"/>
        <v>-4.938844116371518E-5</v>
      </c>
      <c r="H45" s="9">
        <f t="shared" si="7"/>
        <v>1.8565377386581699E-3</v>
      </c>
      <c r="I45" s="9">
        <f t="shared" si="7"/>
        <v>4.295973951403087E-4</v>
      </c>
      <c r="J45" s="9">
        <f t="shared" si="7"/>
        <v>5.1985334098497552E-4</v>
      </c>
      <c r="K45" s="9">
        <f t="shared" si="7"/>
        <v>5.2997487549708618E-4</v>
      </c>
      <c r="L45" s="9">
        <f t="shared" si="7"/>
        <v>4.7709837261191638E-4</v>
      </c>
      <c r="M45" s="9"/>
      <c r="N45" s="9">
        <f t="shared" si="7"/>
        <v>1.1332945395277033E-3</v>
      </c>
      <c r="O45" s="9">
        <f t="shared" si="7"/>
        <v>4.7853043596427256E-4</v>
      </c>
      <c r="P45" s="9">
        <f t="shared" si="7"/>
        <v>4.737846247353496E-4</v>
      </c>
      <c r="Q45" s="9">
        <f t="shared" si="7"/>
        <v>6.1806636663571258E-4</v>
      </c>
      <c r="R45" s="9">
        <f t="shared" si="7"/>
        <v>1.3402750038255971E-3</v>
      </c>
      <c r="S45" s="9">
        <f t="shared" si="7"/>
        <v>1.5199408906872651E-4</v>
      </c>
      <c r="T45" s="9">
        <f t="shared" si="7"/>
        <v>1.1888967560766825E-4</v>
      </c>
      <c r="U45" s="9">
        <f t="shared" si="7"/>
        <v>1.2822922697310892E-4</v>
      </c>
      <c r="V45" s="9">
        <f t="shared" si="7"/>
        <v>1.0568692616075055E-4</v>
      </c>
      <c r="W45" s="9">
        <f t="shared" si="7"/>
        <v>-3.555904950929248E-4</v>
      </c>
    </row>
    <row r="46" spans="1:23" x14ac:dyDescent="0.25">
      <c r="B46" s="9">
        <f t="shared" si="8"/>
        <v>-2.7275240075564164E-4</v>
      </c>
      <c r="C46" s="9">
        <f t="shared" si="7"/>
        <v>0</v>
      </c>
      <c r="D46" s="9">
        <f t="shared" si="7"/>
        <v>0</v>
      </c>
      <c r="E46" s="9">
        <f t="shared" si="7"/>
        <v>0</v>
      </c>
      <c r="F46" s="9">
        <f t="shared" si="7"/>
        <v>-5.9948322156349953E-5</v>
      </c>
      <c r="G46" s="9">
        <f t="shared" si="7"/>
        <v>-4.3805349740654214E-5</v>
      </c>
      <c r="H46" s="9">
        <f t="shared" si="7"/>
        <v>2.2476678447384841E-3</v>
      </c>
      <c r="I46" s="9">
        <f t="shared" si="7"/>
        <v>1.138996635030976E-4</v>
      </c>
      <c r="J46" s="9">
        <f t="shared" si="7"/>
        <v>1.0148844102059982E-4</v>
      </c>
      <c r="K46" s="9">
        <f t="shared" si="7"/>
        <v>1.3343869537850076E-4</v>
      </c>
      <c r="L46" s="9">
        <f t="shared" si="7"/>
        <v>9.9937003956413107E-5</v>
      </c>
      <c r="M46" s="9"/>
      <c r="N46" s="9">
        <f t="shared" si="7"/>
        <v>7.2133022919151286E-5</v>
      </c>
      <c r="O46" s="9">
        <f t="shared" si="7"/>
        <v>3.2363041264425133E-5</v>
      </c>
      <c r="P46" s="9">
        <f t="shared" si="7"/>
        <v>7.2425610925033813E-5</v>
      </c>
      <c r="Q46" s="9">
        <f t="shared" si="7"/>
        <v>4.2640310833352308E-5</v>
      </c>
      <c r="R46" s="9">
        <f t="shared" si="7"/>
        <v>9.5085848484940852E-5</v>
      </c>
      <c r="S46" s="9">
        <f t="shared" si="7"/>
        <v>4.1740581828583688E-5</v>
      </c>
      <c r="T46" s="9">
        <f t="shared" si="7"/>
        <v>1.5313050268696504E-5</v>
      </c>
      <c r="U46" s="9">
        <f t="shared" si="7"/>
        <v>2.5793739873921729E-6</v>
      </c>
      <c r="V46" s="9">
        <f t="shared" si="7"/>
        <v>2.7714915931380802E-5</v>
      </c>
      <c r="W46" s="9">
        <f t="shared" si="7"/>
        <v>0</v>
      </c>
    </row>
    <row r="47" spans="1:23" x14ac:dyDescent="0.25">
      <c r="B47" s="9">
        <f t="shared" si="8"/>
        <v>9.4944000522949219E-3</v>
      </c>
      <c r="C47" s="9">
        <f t="shared" si="7"/>
        <v>0.1982355311820489</v>
      </c>
      <c r="D47" s="9">
        <f t="shared" si="7"/>
        <v>-1.3781609723343314E-2</v>
      </c>
      <c r="E47" s="9">
        <f t="shared" si="7"/>
        <v>-3.9626460808677551E-2</v>
      </c>
      <c r="F47" s="9">
        <f t="shared" si="7"/>
        <v>-6.0967327920139265E-2</v>
      </c>
      <c r="G47" s="9">
        <f t="shared" si="7"/>
        <v>-7.5650057716092706E-2</v>
      </c>
      <c r="H47" s="9">
        <f t="shared" si="7"/>
        <v>0.36603961320248468</v>
      </c>
      <c r="I47" s="9">
        <f t="shared" si="7"/>
        <v>7.5568972248826069E-2</v>
      </c>
      <c r="J47" s="9">
        <f t="shared" si="7"/>
        <v>0.12950243241637521</v>
      </c>
      <c r="K47" s="9">
        <f t="shared" si="7"/>
        <v>0.13374647556662114</v>
      </c>
      <c r="L47" s="9">
        <f t="shared" si="7"/>
        <v>0.12069565062639771</v>
      </c>
      <c r="M47" s="9"/>
      <c r="N47" s="9">
        <f t="shared" si="7"/>
        <v>0.1545404631064124</v>
      </c>
      <c r="O47" s="9">
        <f t="shared" si="7"/>
        <v>8.962372897317052E-3</v>
      </c>
      <c r="P47" s="9">
        <f t="shared" si="7"/>
        <v>7.1952591435586431E-3</v>
      </c>
      <c r="Q47" s="9">
        <f t="shared" si="7"/>
        <v>5.2020264788061009E-2</v>
      </c>
      <c r="R47" s="9">
        <f t="shared" si="7"/>
        <v>0.26246139767471349</v>
      </c>
      <c r="S47" s="9">
        <f t="shared" si="7"/>
        <v>-3.2743542370471938E-2</v>
      </c>
      <c r="T47" s="9">
        <f t="shared" si="7"/>
        <v>-5.0396373217969338E-2</v>
      </c>
      <c r="U47" s="9">
        <f t="shared" si="7"/>
        <v>-5.0990519618288113E-2</v>
      </c>
      <c r="V47" s="9">
        <f t="shared" si="7"/>
        <v>-5.7749170206701748E-2</v>
      </c>
      <c r="W47" s="9">
        <f t="shared" si="7"/>
        <v>-1.2993819367082569E-2</v>
      </c>
    </row>
    <row r="48" spans="1:23" x14ac:dyDescent="0.25">
      <c r="B48" s="9">
        <f t="shared" si="8"/>
        <v>-2.9679765697125085E-4</v>
      </c>
      <c r="C48" s="9">
        <f t="shared" si="7"/>
        <v>8.2502076827307199E-3</v>
      </c>
      <c r="D48" s="9">
        <f t="shared" si="7"/>
        <v>-1.7037944007533697E-3</v>
      </c>
      <c r="E48" s="9">
        <f t="shared" si="7"/>
        <v>-1.5332775331592761E-3</v>
      </c>
      <c r="F48" s="9">
        <f t="shared" si="7"/>
        <v>-1.4073794510186227E-3</v>
      </c>
      <c r="G48" s="9">
        <f t="shared" si="7"/>
        <v>-1.3312356426517268E-3</v>
      </c>
      <c r="H48" s="9">
        <f t="shared" si="7"/>
        <v>1.0060602264843703E-2</v>
      </c>
      <c r="I48" s="9">
        <f t="shared" si="7"/>
        <v>1.9775731906683243E-3</v>
      </c>
      <c r="J48" s="9">
        <f t="shared" si="7"/>
        <v>2.8805671966384569E-3</v>
      </c>
      <c r="K48" s="9">
        <f t="shared" si="7"/>
        <v>2.9806627612931468E-3</v>
      </c>
      <c r="L48" s="9">
        <f t="shared" si="7"/>
        <v>2.5458485599389961E-3</v>
      </c>
      <c r="M48" s="9"/>
      <c r="N48" s="9">
        <f t="shared" si="7"/>
        <v>8.5213269388971832E-3</v>
      </c>
      <c r="O48" s="9">
        <f t="shared" si="7"/>
        <v>3.1444935031359183E-3</v>
      </c>
      <c r="P48" s="9">
        <f t="shared" si="7"/>
        <v>3.1467558839484637E-3</v>
      </c>
      <c r="Q48" s="9">
        <f t="shared" si="7"/>
        <v>4.3385767332561054E-3</v>
      </c>
      <c r="R48" s="9">
        <f t="shared" si="7"/>
        <v>1.0085311622361509E-2</v>
      </c>
      <c r="S48" s="9">
        <f t="shared" si="7"/>
        <v>5.472268447163026E-4</v>
      </c>
      <c r="T48" s="9">
        <f t="shared" si="7"/>
        <v>-1.5712621421119273E-4</v>
      </c>
      <c r="U48" s="9">
        <f t="shared" si="7"/>
        <v>-1.0580029630743823E-4</v>
      </c>
      <c r="V48" s="9">
        <f t="shared" si="7"/>
        <v>-3.8490717194377582E-4</v>
      </c>
      <c r="W48" s="9">
        <f t="shared" si="7"/>
        <v>-3.5497906039157778E-3</v>
      </c>
    </row>
    <row r="49" spans="2:23" x14ac:dyDescent="0.25">
      <c r="B49" s="9">
        <f t="shared" si="8"/>
        <v>7.2132302536478477E-4</v>
      </c>
      <c r="C49" s="9">
        <f t="shared" si="7"/>
        <v>-2.6098438910435234E-3</v>
      </c>
      <c r="D49" s="9">
        <f t="shared" si="7"/>
        <v>-1.2567543771639499E-3</v>
      </c>
      <c r="E49" s="9">
        <f t="shared" si="7"/>
        <v>-1.439237220469652E-3</v>
      </c>
      <c r="F49" s="9">
        <f t="shared" si="7"/>
        <v>-1.4035565861892074E-3</v>
      </c>
      <c r="G49" s="9">
        <f t="shared" si="7"/>
        <v>-1.2374311630408122E-3</v>
      </c>
      <c r="H49" s="9">
        <f t="shared" si="7"/>
        <v>-5.1776599897392507E-4</v>
      </c>
      <c r="I49" s="9">
        <f t="shared" si="7"/>
        <v>-7.169837364318436E-4</v>
      </c>
      <c r="J49" s="9">
        <f t="shared" si="7"/>
        <v>-5.5867436009070085E-4</v>
      </c>
      <c r="K49" s="9">
        <f t="shared" si="7"/>
        <v>-6.7702178528698126E-4</v>
      </c>
      <c r="L49" s="9">
        <f t="shared" si="7"/>
        <v>-6.8103756446387929E-4</v>
      </c>
      <c r="M49" s="9"/>
      <c r="N49" s="9">
        <f t="shared" si="7"/>
        <v>-3.5137332132852025E-4</v>
      </c>
      <c r="O49" s="9">
        <f t="shared" si="7"/>
        <v>-2.9449042509508566E-4</v>
      </c>
      <c r="P49" s="9">
        <f t="shared" si="7"/>
        <v>-2.6030365840967599E-4</v>
      </c>
      <c r="Q49" s="9">
        <f t="shared" si="7"/>
        <v>-3.0311711864185761E-4</v>
      </c>
      <c r="R49" s="9">
        <f t="shared" si="7"/>
        <v>-1.8438202056402856E-4</v>
      </c>
      <c r="S49" s="9">
        <f t="shared" si="7"/>
        <v>-2.904361990176481E-4</v>
      </c>
      <c r="T49" s="9">
        <f t="shared" si="7"/>
        <v>-2.0740740242807958E-4</v>
      </c>
      <c r="U49" s="9">
        <f t="shared" si="7"/>
        <v>-1.288042966861293E-4</v>
      </c>
      <c r="V49" s="9">
        <f t="shared" si="7"/>
        <v>-1.6075179913226104E-4</v>
      </c>
      <c r="W49" s="9">
        <f t="shared" si="7"/>
        <v>2.5864297750956117E-3</v>
      </c>
    </row>
    <row r="50" spans="2:23" x14ac:dyDescent="0.25">
      <c r="B50" s="9">
        <f t="shared" si="8"/>
        <v>2.8219862043783994E-5</v>
      </c>
      <c r="C50" s="9">
        <f t="shared" si="7"/>
        <v>0</v>
      </c>
      <c r="D50" s="9">
        <f t="shared" si="7"/>
        <v>0</v>
      </c>
      <c r="E50" s="9">
        <f t="shared" si="7"/>
        <v>1.2258868536562084E-4</v>
      </c>
      <c r="F50" s="9">
        <f t="shared" si="7"/>
        <v>6.4024176054825919E-5</v>
      </c>
      <c r="G50" s="9">
        <f t="shared" si="7"/>
        <v>2.3757242929422245E-5</v>
      </c>
      <c r="H50" s="9">
        <f t="shared" si="7"/>
        <v>0</v>
      </c>
      <c r="I50" s="9">
        <f t="shared" si="7"/>
        <v>9.4095961351926209E-6</v>
      </c>
      <c r="J50" s="9">
        <f t="shared" si="7"/>
        <v>9.5670290800874965E-6</v>
      </c>
      <c r="K50" s="9">
        <f t="shared" si="7"/>
        <v>1.224317661454139E-5</v>
      </c>
      <c r="L50" s="9">
        <f t="shared" si="7"/>
        <v>1.0868649030904673E-5</v>
      </c>
      <c r="M50" s="9"/>
      <c r="N50" s="9">
        <f t="shared" si="7"/>
        <v>3.0384451612423237E-6</v>
      </c>
      <c r="O50" s="9">
        <f t="shared" si="7"/>
        <v>1.0035161865989966E-5</v>
      </c>
      <c r="P50" s="9">
        <f t="shared" si="7"/>
        <v>1.2990085388873939E-5</v>
      </c>
      <c r="Q50" s="9">
        <f t="shared" si="7"/>
        <v>9.3504934440440263E-6</v>
      </c>
      <c r="R50" s="9">
        <f t="shared" si="7"/>
        <v>0</v>
      </c>
      <c r="S50" s="9">
        <f t="shared" si="7"/>
        <v>1.6290390725871608E-5</v>
      </c>
      <c r="T50" s="9">
        <f t="shared" si="7"/>
        <v>1.6515290782333633E-5</v>
      </c>
      <c r="U50" s="9">
        <f t="shared" si="7"/>
        <v>1.6499491226622861E-5</v>
      </c>
      <c r="V50" s="9">
        <f t="shared" si="7"/>
        <v>1.7054642156611993E-5</v>
      </c>
      <c r="W50" s="9">
        <f t="shared" si="7"/>
        <v>-1.3652106298558994E-3</v>
      </c>
    </row>
    <row r="51" spans="2:23" x14ac:dyDescent="0.25">
      <c r="B51" s="9">
        <f t="shared" si="8"/>
        <v>3.3630876187864542E-3</v>
      </c>
      <c r="C51" s="9">
        <f t="shared" si="7"/>
        <v>0.15214920944133095</v>
      </c>
      <c r="D51" s="9">
        <f t="shared" si="7"/>
        <v>-6.3634726639265294E-3</v>
      </c>
      <c r="E51" s="9">
        <f t="shared" si="7"/>
        <v>-1.6330037333575815E-2</v>
      </c>
      <c r="F51" s="9">
        <f t="shared" si="7"/>
        <v>-2.5158633511738596E-2</v>
      </c>
      <c r="G51" s="9">
        <f t="shared" si="7"/>
        <v>-3.1633041840263006E-2</v>
      </c>
      <c r="H51" s="9">
        <f t="shared" si="7"/>
        <v>0.17034343986654829</v>
      </c>
      <c r="I51" s="9">
        <f t="shared" si="7"/>
        <v>2.8437517626335927E-2</v>
      </c>
      <c r="J51" s="9">
        <f t="shared" si="7"/>
        <v>4.3278744767261956E-2</v>
      </c>
      <c r="K51" s="9">
        <f t="shared" si="7"/>
        <v>4.434212193711904E-2</v>
      </c>
      <c r="L51" s="9">
        <f t="shared" si="7"/>
        <v>3.6309745878375987E-2</v>
      </c>
      <c r="M51" s="9"/>
      <c r="N51" s="9">
        <f t="shared" si="7"/>
        <v>0.12445320666157909</v>
      </c>
      <c r="O51" s="9">
        <f t="shared" si="7"/>
        <v>3.5461090438376808E-2</v>
      </c>
      <c r="P51" s="9">
        <f t="shared" si="7"/>
        <v>3.4634678025725098E-2</v>
      </c>
      <c r="Q51" s="9">
        <f t="shared" si="7"/>
        <v>5.4181717524229067E-2</v>
      </c>
      <c r="R51" s="9">
        <f t="shared" si="7"/>
        <v>0.16390871420160263</v>
      </c>
      <c r="S51" s="9">
        <f t="shared" si="7"/>
        <v>-2.0037384496761012E-3</v>
      </c>
      <c r="T51" s="9">
        <f t="shared" si="7"/>
        <v>-1.7738976090132509E-2</v>
      </c>
      <c r="U51" s="9">
        <f t="shared" si="7"/>
        <v>-1.797073929104601E-2</v>
      </c>
      <c r="V51" s="9">
        <f t="shared" si="7"/>
        <v>-2.366768128991897E-2</v>
      </c>
      <c r="W51" s="9">
        <f t="shared" si="7"/>
        <v>-1.3758022533951813E-2</v>
      </c>
    </row>
    <row r="52" spans="2:23" x14ac:dyDescent="0.25">
      <c r="B52" s="9">
        <f t="shared" si="8"/>
        <v>-2.4039618683124722E-5</v>
      </c>
      <c r="C52" s="9">
        <f t="shared" si="7"/>
        <v>1.6361365264223901E-3</v>
      </c>
      <c r="D52" s="9">
        <f t="shared" si="7"/>
        <v>1.8722669872229363E-5</v>
      </c>
      <c r="E52" s="9">
        <f t="shared" si="7"/>
        <v>1.4862162456838574E-4</v>
      </c>
      <c r="F52" s="9">
        <f t="shared" si="7"/>
        <v>1.3295277132317944E-4</v>
      </c>
      <c r="G52" s="9">
        <f t="shared" si="7"/>
        <v>1.6762615556128018E-4</v>
      </c>
      <c r="H52" s="9">
        <f t="shared" si="7"/>
        <v>2.4496535717022437E-4</v>
      </c>
      <c r="I52" s="9">
        <f t="shared" si="7"/>
        <v>1.1889564325715378E-5</v>
      </c>
      <c r="J52" s="9">
        <f t="shared" si="7"/>
        <v>3.1919245327745366E-5</v>
      </c>
      <c r="K52" s="9">
        <f t="shared" si="7"/>
        <v>2.1498804977452988E-5</v>
      </c>
      <c r="L52" s="9">
        <f t="shared" si="7"/>
        <v>-5.3666378640545713E-5</v>
      </c>
      <c r="M52" s="9"/>
      <c r="N52" s="9">
        <f t="shared" si="7"/>
        <v>4.7328006492936269E-4</v>
      </c>
      <c r="O52" s="9">
        <f t="shared" si="7"/>
        <v>3.6427924917854348E-4</v>
      </c>
      <c r="P52" s="9">
        <f t="shared" si="7"/>
        <v>4.1367746228723962E-4</v>
      </c>
      <c r="Q52" s="9">
        <f t="shared" si="7"/>
        <v>2.0996867800929996E-4</v>
      </c>
      <c r="R52" s="9">
        <f t="shared" si="7"/>
        <v>1.4525730578648902E-4</v>
      </c>
      <c r="S52" s="9">
        <f t="shared" si="7"/>
        <v>-1.1561607797098244E-4</v>
      </c>
      <c r="T52" s="9">
        <f t="shared" si="7"/>
        <v>-1.3449781037076753E-4</v>
      </c>
      <c r="U52" s="9">
        <f t="shared" si="7"/>
        <v>-1.1299028378355632E-4</v>
      </c>
      <c r="V52" s="9">
        <f t="shared" si="7"/>
        <v>-1.6305314016896053E-4</v>
      </c>
      <c r="W52" s="9">
        <f t="shared" si="7"/>
        <v>-3.4101662040114737E-5</v>
      </c>
    </row>
    <row r="53" spans="2:23" x14ac:dyDescent="0.25">
      <c r="B53" s="9">
        <f t="shared" si="8"/>
        <v>1.7023964383753468E-3</v>
      </c>
      <c r="C53" s="9">
        <f t="shared" si="7"/>
        <v>1.695852337734011E-2</v>
      </c>
      <c r="D53" s="9">
        <f t="shared" si="7"/>
        <v>3.6204648979718296E-3</v>
      </c>
      <c r="E53" s="9">
        <f t="shared" si="7"/>
        <v>1.9664664649387688E-4</v>
      </c>
      <c r="F53" s="9">
        <f t="shared" si="7"/>
        <v>-2.7949716701518306E-3</v>
      </c>
      <c r="G53" s="9">
        <f t="shared" si="7"/>
        <v>-4.91536741797329E-3</v>
      </c>
      <c r="H53" s="9">
        <f t="shared" si="7"/>
        <v>1.6280105773136554E-2</v>
      </c>
      <c r="I53" s="9">
        <f t="shared" si="7"/>
        <v>2.2030324576350398E-3</v>
      </c>
      <c r="J53" s="9">
        <f t="shared" si="7"/>
        <v>3.5693607604885889E-3</v>
      </c>
      <c r="K53" s="9">
        <f t="shared" si="7"/>
        <v>3.5861120880148444E-3</v>
      </c>
      <c r="L53" s="9">
        <f t="shared" si="7"/>
        <v>2.6235095955935185E-3</v>
      </c>
      <c r="M53" s="9"/>
      <c r="N53" s="9">
        <f t="shared" si="7"/>
        <v>1.191257798993319E-2</v>
      </c>
      <c r="O53" s="9">
        <f t="shared" si="7"/>
        <v>2.8691643519072811E-3</v>
      </c>
      <c r="P53" s="9">
        <f t="shared" si="7"/>
        <v>2.6989478079832963E-3</v>
      </c>
      <c r="Q53" s="9">
        <f t="shared" si="7"/>
        <v>4.7437649636481467E-3</v>
      </c>
      <c r="R53" s="9">
        <f t="shared" si="7"/>
        <v>1.7060286113122426E-2</v>
      </c>
      <c r="S53" s="9">
        <f t="shared" si="7"/>
        <v>-8.1738315319126727E-4</v>
      </c>
      <c r="T53" s="9">
        <f t="shared" si="7"/>
        <v>-3.4141008990331637E-3</v>
      </c>
      <c r="U53" s="9">
        <f t="shared" si="7"/>
        <v>-3.6639343741016943E-3</v>
      </c>
      <c r="V53" s="9">
        <f t="shared" si="7"/>
        <v>-4.4982820962866221E-3</v>
      </c>
      <c r="W53" s="9">
        <f t="shared" si="7"/>
        <v>6.7426107579047169E-3</v>
      </c>
    </row>
    <row r="54" spans="2:23" x14ac:dyDescent="0.25">
      <c r="B54" s="9">
        <f t="shared" si="8"/>
        <v>-2.9685940302615391E-4</v>
      </c>
      <c r="C54" s="9">
        <f t="shared" si="7"/>
        <v>-3.4725509965904131E-4</v>
      </c>
      <c r="D54" s="9">
        <f t="shared" si="7"/>
        <v>-3.1714560334598175E-4</v>
      </c>
      <c r="E54" s="9">
        <f t="shared" si="7"/>
        <v>-2.6746156603113145E-4</v>
      </c>
      <c r="F54" s="9">
        <f t="shared" si="7"/>
        <v>-2.892677907045201E-4</v>
      </c>
      <c r="G54" s="9">
        <f t="shared" si="7"/>
        <v>-3.3828628971471032E-4</v>
      </c>
      <c r="H54" s="9">
        <f t="shared" si="7"/>
        <v>-8.5369578534900188E-6</v>
      </c>
      <c r="I54" s="9">
        <f t="shared" si="7"/>
        <v>-1.2183162526188077E-4</v>
      </c>
      <c r="J54" s="9">
        <f t="shared" si="7"/>
        <v>-1.2055526629539002E-4</v>
      </c>
      <c r="K54" s="9">
        <f t="shared" si="7"/>
        <v>-1.4500342168736558E-4</v>
      </c>
      <c r="L54" s="9">
        <f t="shared" ref="C54:W55" si="9">L35/L15</f>
        <v>-1.121947204181158E-4</v>
      </c>
      <c r="M54" s="9"/>
      <c r="N54" s="9">
        <f t="shared" si="9"/>
        <v>-9.5062350083738973E-4</v>
      </c>
      <c r="O54" s="9">
        <f t="shared" si="9"/>
        <v>-8.2061114506464645E-4</v>
      </c>
      <c r="P54" s="9">
        <f t="shared" si="9"/>
        <v>-8.4501253042145081E-4</v>
      </c>
      <c r="Q54" s="9">
        <f t="shared" si="9"/>
        <v>-8.6069568039068864E-4</v>
      </c>
      <c r="R54" s="9">
        <f t="shared" si="9"/>
        <v>-1.3333744998118723E-5</v>
      </c>
      <c r="S54" s="9">
        <f t="shared" si="9"/>
        <v>-1.3736334708628204E-4</v>
      </c>
      <c r="T54" s="9">
        <f t="shared" si="9"/>
        <v>-1.5865989551669846E-4</v>
      </c>
      <c r="U54" s="9">
        <f t="shared" si="9"/>
        <v>-1.41375159982917E-4</v>
      </c>
      <c r="V54" s="9">
        <f t="shared" si="9"/>
        <v>-1.5269585991120789E-4</v>
      </c>
      <c r="W54" s="9">
        <f t="shared" si="9"/>
        <v>-2.3577287074508373E-4</v>
      </c>
    </row>
    <row r="55" spans="2:23" x14ac:dyDescent="0.25">
      <c r="B55" s="9">
        <f t="shared" si="8"/>
        <v>-0.23928705474182427</v>
      </c>
      <c r="C55" s="9">
        <f t="shared" si="9"/>
        <v>-4.3173145595558661E-3</v>
      </c>
      <c r="D55" s="9">
        <f t="shared" si="9"/>
        <v>-0.23038683843092647</v>
      </c>
      <c r="E55" s="9">
        <f t="shared" si="9"/>
        <v>-0.25829338342761532</v>
      </c>
      <c r="F55" s="9">
        <f t="shared" si="9"/>
        <v>-0.28335840480907082</v>
      </c>
      <c r="G55" s="9">
        <f t="shared" si="9"/>
        <v>-0.30171670441860021</v>
      </c>
      <c r="H55" s="9">
        <f t="shared" si="9"/>
        <v>-2.710572559789698E-4</v>
      </c>
      <c r="I55" s="9">
        <f t="shared" si="9"/>
        <v>-0.19921216990738588</v>
      </c>
      <c r="J55" s="9">
        <f t="shared" si="9"/>
        <v>-0.17705842724898194</v>
      </c>
      <c r="K55" s="9">
        <f t="shared" si="9"/>
        <v>-0.17599183360422629</v>
      </c>
      <c r="L55" s="9">
        <f t="shared" si="9"/>
        <v>-0.18948281781203824</v>
      </c>
      <c r="M55" s="9"/>
      <c r="N55" s="9">
        <f t="shared" si="9"/>
        <v>-5.8294556198035009E-2</v>
      </c>
      <c r="O55" s="9">
        <f t="shared" si="9"/>
        <v>-0.18732392020175881</v>
      </c>
      <c r="P55" s="9">
        <f t="shared" si="9"/>
        <v>-0.18870204219677347</v>
      </c>
      <c r="Q55" s="9">
        <f t="shared" si="9"/>
        <v>-0.15999001190010509</v>
      </c>
      <c r="R55" s="9">
        <f t="shared" si="9"/>
        <v>-1.8437911342161875E-4</v>
      </c>
      <c r="S55" s="9">
        <f t="shared" si="9"/>
        <v>-0.24734573496336459</v>
      </c>
      <c r="T55" s="9">
        <f t="shared" si="9"/>
        <v>-0.27911086334370883</v>
      </c>
      <c r="U55" s="9">
        <f t="shared" si="9"/>
        <v>-0.28070685353724917</v>
      </c>
      <c r="V55" s="9">
        <f t="shared" si="9"/>
        <v>-0.29199418808779765</v>
      </c>
      <c r="W55" s="9">
        <f t="shared" si="9"/>
        <v>-0.21250328266589474</v>
      </c>
    </row>
  </sheetData>
  <pageMargins left="0.70866141732283472" right="0.70866141732283472" top="0.74803149606299213" bottom="0.74803149606299213" header="0.31496062992125984" footer="0.31496062992125984"/>
  <pageSetup paperSize="8" scale="85" fitToWidth="2" orientation="landscape" r:id="rId1"/>
  <headerFooter>
    <oddFooter>&amp;L&amp;Z&amp;F     &amp;A  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Olukotun, Babatunde</cp:lastModifiedBy>
  <cp:lastPrinted>2023-12-19T08:35:29Z</cp:lastPrinted>
  <dcterms:created xsi:type="dcterms:W3CDTF">2021-12-07T14:30:05Z</dcterms:created>
  <dcterms:modified xsi:type="dcterms:W3CDTF">2023-12-19T14:29:00Z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