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codeName="ThisWorkbook"/>
  <mc:AlternateContent xmlns:mc="http://schemas.openxmlformats.org/markup-compatibility/2006">
    <mc:Choice Requires="x15">
      <x15ac:absPath xmlns:x15ac="http://schemas.microsoft.com/office/spreadsheetml/2010/11/ac" url="T:\92 RIIO-ED2\72 ED2 PCFM\AIP 2023\DRY RUN 3\12 FOR WEBSITE - DATED 21122023\"/>
    </mc:Choice>
  </mc:AlternateContent>
  <bookViews>
    <workbookView xWindow="-120" yWindow="-120" windowWidth="29040" windowHeight="15840" tabRatio="807"/>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06" l="1"/>
  <c r="AU74" i="111" l="1" a="1"/>
  <c r="AU74" i="111" s="1"/>
  <c r="AT74" i="111" a="1"/>
  <c r="AT74" i="111" s="1"/>
  <c r="AS74" i="111" a="1"/>
  <c r="AS74" i="111" s="1"/>
  <c r="AR74" i="111" a="1"/>
  <c r="AR74" i="111" s="1"/>
  <c r="AQ74" i="111" a="1"/>
  <c r="AQ74" i="111" s="1"/>
  <c r="AP74" i="111" a="1"/>
  <c r="AP74" i="111" s="1"/>
  <c r="AO74" i="111" a="1"/>
  <c r="AO74" i="111" s="1"/>
  <c r="AV74" i="111" l="1"/>
  <c r="AV24" i="111" l="1" a="1"/>
  <c r="AV24" i="111" s="1"/>
  <c r="AU24" i="111" a="1"/>
  <c r="AU24" i="111" s="1"/>
  <c r="AT24" i="111" a="1"/>
  <c r="AT24" i="111" s="1"/>
  <c r="AS24" i="111" a="1"/>
  <c r="AS24" i="111" s="1"/>
  <c r="AR24" i="111" a="1"/>
  <c r="AR24" i="111" s="1"/>
  <c r="H354" i="5" l="1"/>
  <c r="AV96" i="111"/>
  <c r="AJ54" i="126" l="1"/>
  <c r="AK52" i="126"/>
  <c r="AJ52" i="126"/>
  <c r="AJ42" i="126"/>
  <c r="AJ43" i="126" s="1"/>
  <c r="W12" i="126"/>
  <c r="V12" i="126"/>
  <c r="U12" i="126"/>
  <c r="T12" i="126"/>
  <c r="S12" i="126"/>
  <c r="R12" i="126"/>
  <c r="Q12" i="126"/>
  <c r="P12" i="126"/>
  <c r="O12" i="126"/>
  <c r="N12" i="126"/>
  <c r="M12" i="126"/>
  <c r="L12" i="126"/>
  <c r="K12" i="126"/>
  <c r="AM1" i="126"/>
  <c r="AV25" i="111" l="1" a="1"/>
  <c r="AV25" i="111" s="1"/>
  <c r="AU25" i="111" a="1"/>
  <c r="AU25" i="111" s="1"/>
  <c r="AT25" i="111" a="1"/>
  <c r="AT25" i="111" s="1"/>
  <c r="AS25" i="111" a="1"/>
  <c r="AS25" i="111" s="1"/>
  <c r="AR25" i="111" a="1"/>
  <c r="AR25" i="111"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T354" i="5" s="1"/>
  <c r="AO96" i="106"/>
  <c r="AR96" i="106"/>
  <c r="AR46" i="106"/>
  <c r="AR354" i="5" s="1"/>
  <c r="AS96" i="106"/>
  <c r="AS46" i="106"/>
  <c r="AS354" i="5" s="1"/>
  <c r="AL96" i="106"/>
  <c r="AM96" i="106"/>
  <c r="AU96" i="106"/>
  <c r="AU46" i="106"/>
  <c r="AU354" i="5" s="1"/>
  <c r="AV46" i="106"/>
  <c r="AV354" i="5" s="1"/>
  <c r="H69" i="106"/>
  <c r="H377" i="5" s="1"/>
  <c r="H61" i="106"/>
  <c r="H369" i="5" s="1"/>
  <c r="H53" i="106"/>
  <c r="H361" i="5" s="1"/>
  <c r="H44" i="106"/>
  <c r="H352" i="5" s="1"/>
  <c r="H36" i="106"/>
  <c r="H344" i="5" s="1"/>
  <c r="H28" i="106"/>
  <c r="H336" i="5" s="1"/>
  <c r="H68" i="106"/>
  <c r="H376" i="5" s="1"/>
  <c r="H60" i="106"/>
  <c r="H368" i="5" s="1"/>
  <c r="H52" i="106"/>
  <c r="H360" i="5" s="1"/>
  <c r="H43" i="106"/>
  <c r="H351" i="5" s="1"/>
  <c r="H35" i="106"/>
  <c r="H343" i="5" s="1"/>
  <c r="H27" i="106"/>
  <c r="H335" i="5" s="1"/>
  <c r="H37" i="106"/>
  <c r="H345" i="5" s="1"/>
  <c r="H67" i="106"/>
  <c r="H375" i="5" s="1"/>
  <c r="H59" i="106"/>
  <c r="H367" i="5" s="1"/>
  <c r="H51" i="106"/>
  <c r="H359" i="5" s="1"/>
  <c r="H42" i="106"/>
  <c r="H350" i="5" s="1"/>
  <c r="H34" i="106"/>
  <c r="H342" i="5" s="1"/>
  <c r="H26" i="106"/>
  <c r="H334" i="5" s="1"/>
  <c r="H66" i="106"/>
  <c r="H374" i="5" s="1"/>
  <c r="H58" i="106"/>
  <c r="H366" i="5" s="1"/>
  <c r="H50" i="106"/>
  <c r="H358" i="5" s="1"/>
  <c r="H41" i="106"/>
  <c r="H349" i="5" s="1"/>
  <c r="H33" i="106"/>
  <c r="H341" i="5" s="1"/>
  <c r="H25" i="106"/>
  <c r="H333" i="5" s="1"/>
  <c r="H65" i="106"/>
  <c r="H373" i="5" s="1"/>
  <c r="H57" i="106"/>
  <c r="H365" i="5" s="1"/>
  <c r="H49" i="106"/>
  <c r="H357" i="5" s="1"/>
  <c r="H40" i="106"/>
  <c r="H348" i="5" s="1"/>
  <c r="H32" i="106"/>
  <c r="H340" i="5" s="1"/>
  <c r="H24" i="106"/>
  <c r="H332" i="5" s="1"/>
  <c r="H64" i="106"/>
  <c r="H372" i="5" s="1"/>
  <c r="H56" i="106"/>
  <c r="H364" i="5" s="1"/>
  <c r="H48" i="106"/>
  <c r="H356" i="5" s="1"/>
  <c r="H39" i="106"/>
  <c r="H347" i="5" s="1"/>
  <c r="H31" i="106"/>
  <c r="H339" i="5" s="1"/>
  <c r="H71" i="106"/>
  <c r="H379" i="5" s="1"/>
  <c r="H63" i="106"/>
  <c r="H371" i="5" s="1"/>
  <c r="H55" i="106"/>
  <c r="H363" i="5" s="1"/>
  <c r="H47" i="106"/>
  <c r="H355" i="5" s="1"/>
  <c r="H38" i="106"/>
  <c r="H346" i="5" s="1"/>
  <c r="H30" i="106"/>
  <c r="H338" i="5" s="1"/>
  <c r="H29" i="106"/>
  <c r="H337" i="5" s="1"/>
  <c r="H70" i="106"/>
  <c r="H378" i="5" s="1"/>
  <c r="H62" i="106"/>
  <c r="H370" i="5" s="1"/>
  <c r="H54" i="106"/>
  <c r="H362" i="5" s="1"/>
  <c r="H45" i="106"/>
  <c r="H353" i="5" s="1"/>
  <c r="AR269" i="106"/>
  <c r="AR253" i="5" s="1"/>
  <c r="AV268" i="106"/>
  <c r="AV252" i="5" s="1"/>
  <c r="AU268" i="106"/>
  <c r="AU252" i="5" s="1"/>
  <c r="AT268" i="106"/>
  <c r="AT252" i="5" s="1"/>
  <c r="AV265" i="106"/>
  <c r="AV248" i="5" s="1"/>
  <c r="AV269" i="106"/>
  <c r="AV253" i="5" s="1"/>
  <c r="AS268" i="106"/>
  <c r="AS252" i="5" s="1"/>
  <c r="AU265" i="106"/>
  <c r="AU248" i="5" s="1"/>
  <c r="AU269" i="106"/>
  <c r="AU253" i="5" s="1"/>
  <c r="AR268" i="106"/>
  <c r="AR252" i="5" s="1"/>
  <c r="AT265" i="106"/>
  <c r="AT248" i="5" s="1"/>
  <c r="AT269" i="106"/>
  <c r="AT253" i="5" s="1"/>
  <c r="AS265" i="106"/>
  <c r="AS248" i="5" s="1"/>
  <c r="AS269" i="106"/>
  <c r="AS253" i="5" s="1"/>
  <c r="AV361" i="106"/>
  <c r="AV47" i="126" s="1"/>
  <c r="AS360" i="106"/>
  <c r="AS46" i="126" s="1"/>
  <c r="AU361" i="106"/>
  <c r="AU47" i="126" s="1"/>
  <c r="AR360" i="106"/>
  <c r="AR46" i="126" s="1"/>
  <c r="AT361" i="106"/>
  <c r="AT47" i="126" s="1"/>
  <c r="AV360" i="106"/>
  <c r="AV46" i="126" s="1"/>
  <c r="AR361" i="106"/>
  <c r="AR47" i="126" s="1"/>
  <c r="AU360" i="106"/>
  <c r="AU46" i="126" s="1"/>
  <c r="AT360" i="106"/>
  <c r="AT46" i="126" s="1"/>
  <c r="AS361" i="106"/>
  <c r="AS47" i="126" s="1"/>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Q348" i="106"/>
  <c r="AJ220" i="106"/>
  <c r="AJ219" i="106"/>
  <c r="AQ220" i="106"/>
  <c r="AQ219" i="106"/>
  <c r="AP220" i="106"/>
  <c r="AP219" i="106"/>
  <c r="AO220" i="106"/>
  <c r="AO219" i="106"/>
  <c r="AN220" i="106"/>
  <c r="AN219" i="106"/>
  <c r="AM220" i="106"/>
  <c r="AM219" i="106"/>
  <c r="AL220" i="106"/>
  <c r="AL219" i="106"/>
  <c r="AK220" i="106"/>
  <c r="AK219" i="106"/>
  <c r="AR350" i="106"/>
  <c r="AI252" i="106"/>
  <c r="AH252" i="106"/>
  <c r="AL343" i="106"/>
  <c r="AQ343" i="106"/>
  <c r="AP343" i="106"/>
  <c r="AO343" i="106"/>
  <c r="AK343" i="106"/>
  <c r="AJ343" i="106"/>
  <c r="AN343" i="106"/>
  <c r="AM343" i="106"/>
  <c r="I257" i="106"/>
  <c r="I260" i="106"/>
  <c r="I258" i="106"/>
  <c r="I259" i="106"/>
  <c r="I256" i="106"/>
  <c r="AK363" i="106"/>
  <c r="AK51" i="126" s="1"/>
  <c r="AJ363" i="106"/>
  <c r="AJ51" i="126" s="1"/>
  <c r="AK358" i="106"/>
  <c r="AK40" i="126" s="1"/>
  <c r="AK357" i="106"/>
  <c r="AK39" i="126" s="1"/>
  <c r="AK356" i="106"/>
  <c r="AK37" i="126" s="1"/>
  <c r="AJ355" i="106"/>
  <c r="AJ36" i="126" s="1"/>
  <c r="AP363" i="106"/>
  <c r="AP51" i="126" s="1"/>
  <c r="AQ357" i="106"/>
  <c r="AQ39" i="126" s="1"/>
  <c r="AP355" i="106"/>
  <c r="AP36" i="126" s="1"/>
  <c r="AP358" i="106"/>
  <c r="AP40" i="126" s="1"/>
  <c r="AP356" i="106"/>
  <c r="AP37" i="126" s="1"/>
  <c r="AN363" i="106"/>
  <c r="AN51" i="126" s="1"/>
  <c r="AO357" i="106"/>
  <c r="AO39" i="126" s="1"/>
  <c r="AN355" i="106"/>
  <c r="AN36" i="126" s="1"/>
  <c r="AN358" i="106"/>
  <c r="AN40" i="126" s="1"/>
  <c r="AN356" i="106"/>
  <c r="AN37" i="126" s="1"/>
  <c r="AL363" i="106"/>
  <c r="AL51" i="126" s="1"/>
  <c r="AM357" i="106"/>
  <c r="AM39" i="126" s="1"/>
  <c r="AL357" i="106"/>
  <c r="AL39" i="126" s="1"/>
  <c r="AK355" i="106"/>
  <c r="AK36" i="126" s="1"/>
  <c r="I364" i="106"/>
  <c r="I53" i="126" s="1"/>
  <c r="AQ363" i="106"/>
  <c r="AQ51" i="126" s="1"/>
  <c r="AJ358" i="106"/>
  <c r="AJ40" i="126" s="1"/>
  <c r="AJ357" i="106"/>
  <c r="AJ39" i="126" s="1"/>
  <c r="AK42" i="126" s="1"/>
  <c r="AK43" i="126" s="1"/>
  <c r="AJ356" i="106"/>
  <c r="AJ37" i="126" s="1"/>
  <c r="AQ355" i="106"/>
  <c r="AQ248" i="5" s="1"/>
  <c r="AQ358" i="106"/>
  <c r="AQ40" i="126" s="1"/>
  <c r="AQ356" i="106"/>
  <c r="AQ37" i="126" s="1"/>
  <c r="AO363" i="106"/>
  <c r="AO51" i="126" s="1"/>
  <c r="AP357" i="106"/>
  <c r="AP39" i="126" s="1"/>
  <c r="AO355" i="106"/>
  <c r="AO36" i="126" s="1"/>
  <c r="AR357" i="106"/>
  <c r="AR39" i="126" s="1"/>
  <c r="AO358" i="106"/>
  <c r="AO40" i="126" s="1"/>
  <c r="AO356" i="106"/>
  <c r="AO37" i="126" s="1"/>
  <c r="AM363" i="106"/>
  <c r="AM51" i="126" s="1"/>
  <c r="AN357" i="106"/>
  <c r="AN39" i="126" s="1"/>
  <c r="AM355" i="106"/>
  <c r="AM36" i="126" s="1"/>
  <c r="AM358" i="106"/>
  <c r="AM40" i="126" s="1"/>
  <c r="AM356" i="106"/>
  <c r="AM37" i="126" s="1"/>
  <c r="AL355" i="106"/>
  <c r="AL36" i="126" s="1"/>
  <c r="AL358" i="106"/>
  <c r="AL40" i="126" s="1"/>
  <c r="AL356" i="106"/>
  <c r="AL37" i="126" s="1"/>
  <c r="AN353" i="106"/>
  <c r="AN10" i="126" s="1"/>
  <c r="AM353" i="106"/>
  <c r="AM10" i="126" s="1"/>
  <c r="AL353" i="106"/>
  <c r="AL10" i="126" s="1"/>
  <c r="AO353" i="106"/>
  <c r="AO10" i="126" s="1"/>
  <c r="AK353" i="106"/>
  <c r="AK10" i="126" s="1"/>
  <c r="AJ353" i="106"/>
  <c r="AJ10" i="126" s="1"/>
  <c r="AP353" i="106"/>
  <c r="AP10" i="126" s="1"/>
  <c r="AR281" i="106"/>
  <c r="AU281" i="106"/>
  <c r="AT281" i="106"/>
  <c r="AS281" i="106"/>
  <c r="AV281" i="106"/>
  <c r="AU129" i="106"/>
  <c r="AR345" i="106"/>
  <c r="AR347" i="106"/>
  <c r="AR349" i="106"/>
  <c r="AR346" i="106"/>
  <c r="AQ404" i="106"/>
  <c r="AQ114" i="126" s="1"/>
  <c r="AQ415" i="106"/>
  <c r="AQ134" i="126" s="1"/>
  <c r="AO415" i="106"/>
  <c r="AO134" i="126" s="1"/>
  <c r="AR267" i="106"/>
  <c r="AR251" i="5" s="1"/>
  <c r="AU166" i="106"/>
  <c r="AQ403" i="106"/>
  <c r="AQ113" i="126" s="1"/>
  <c r="AV271" i="106"/>
  <c r="AV255" i="5" s="1"/>
  <c r="AP368" i="106"/>
  <c r="AP59" i="126" s="1"/>
  <c r="AT271" i="106"/>
  <c r="AT255" i="5" s="1"/>
  <c r="AR280" i="106"/>
  <c r="AS271" i="106"/>
  <c r="AS255" i="5" s="1"/>
  <c r="AV169" i="106"/>
  <c r="AU126" i="106"/>
  <c r="AV266" i="106"/>
  <c r="AV250" i="5" s="1"/>
  <c r="AQ392" i="106"/>
  <c r="AQ94" i="126" s="1"/>
  <c r="AT163" i="106"/>
  <c r="AU266" i="106"/>
  <c r="AU250" i="5" s="1"/>
  <c r="AQ391" i="106"/>
  <c r="AQ93" i="126" s="1"/>
  <c r="AS141" i="106"/>
  <c r="AR293" i="106"/>
  <c r="AQ379" i="106"/>
  <c r="AQ76" i="126" s="1"/>
  <c r="AR138" i="106"/>
  <c r="AP417" i="106"/>
  <c r="AP138" i="126" s="1"/>
  <c r="AQ378" i="106"/>
  <c r="AQ75" i="126" s="1"/>
  <c r="AV132" i="106"/>
  <c r="AQ407" i="106"/>
  <c r="AQ119" i="126" s="1"/>
  <c r="AQ395" i="106"/>
  <c r="AQ99" i="126" s="1"/>
  <c r="AQ381" i="106"/>
  <c r="AQ78" i="126" s="1"/>
  <c r="AP372" i="106"/>
  <c r="AP65" i="126" s="1"/>
  <c r="AR342" i="106"/>
  <c r="AR20" i="126" s="1"/>
  <c r="AR171" i="106"/>
  <c r="AV167" i="106"/>
  <c r="AU164" i="106"/>
  <c r="AT162" i="106"/>
  <c r="AS139" i="106"/>
  <c r="AR136" i="106"/>
  <c r="AV130" i="106"/>
  <c r="AS126" i="106"/>
  <c r="AP369" i="106"/>
  <c r="AP60" i="126" s="1"/>
  <c r="AT280" i="106"/>
  <c r="AS170" i="106"/>
  <c r="AR167" i="106"/>
  <c r="AV163" i="106"/>
  <c r="AU141" i="106"/>
  <c r="AT138" i="106"/>
  <c r="AS135" i="106"/>
  <c r="AR130" i="106"/>
  <c r="AR271" i="106"/>
  <c r="AR255" i="5" s="1"/>
  <c r="AT266" i="106"/>
  <c r="AT250" i="5" s="1"/>
  <c r="AQ414" i="106"/>
  <c r="AQ133" i="126" s="1"/>
  <c r="AP403" i="106"/>
  <c r="AP113" i="126" s="1"/>
  <c r="AP391" i="106"/>
  <c r="AP93" i="126" s="1"/>
  <c r="AP378" i="106"/>
  <c r="AP75" i="126" s="1"/>
  <c r="AV279" i="106"/>
  <c r="AU169" i="106"/>
  <c r="AT166" i="106"/>
  <c r="AS163" i="106"/>
  <c r="AR141" i="106"/>
  <c r="AV137" i="106"/>
  <c r="AU132" i="106"/>
  <c r="AT129" i="106"/>
  <c r="AT270" i="106"/>
  <c r="AT254" i="5" s="1"/>
  <c r="AR265" i="106"/>
  <c r="AR248" i="5" s="1"/>
  <c r="AP414" i="106"/>
  <c r="AP133" i="126" s="1"/>
  <c r="AQ401" i="106"/>
  <c r="AQ109" i="126" s="1"/>
  <c r="AQ389" i="106"/>
  <c r="AQ89" i="126" s="1"/>
  <c r="AQ376" i="106"/>
  <c r="AQ71" i="126" s="1"/>
  <c r="AU279" i="106"/>
  <c r="AT169" i="106"/>
  <c r="AS166" i="106"/>
  <c r="AR163" i="106"/>
  <c r="AV140" i="106"/>
  <c r="AU137" i="106"/>
  <c r="AT132" i="106"/>
  <c r="AS129" i="106"/>
  <c r="AR270" i="106"/>
  <c r="AR254" i="5" s="1"/>
  <c r="AQ264" i="106"/>
  <c r="AQ247" i="5" s="1"/>
  <c r="AP419" i="106"/>
  <c r="AP140" i="126" s="1"/>
  <c r="AQ410" i="106"/>
  <c r="AQ124" i="126" s="1"/>
  <c r="AQ398" i="106"/>
  <c r="AQ104" i="126" s="1"/>
  <c r="AQ386" i="106"/>
  <c r="AQ84" i="126" s="1"/>
  <c r="AP374" i="106"/>
  <c r="AP67" i="126" s="1"/>
  <c r="AQ352" i="106"/>
  <c r="AQ32" i="126" s="1"/>
  <c r="AV171" i="106"/>
  <c r="AU168" i="106"/>
  <c r="AT165" i="106"/>
  <c r="AR140" i="106"/>
  <c r="AV136" i="106"/>
  <c r="AU131" i="106"/>
  <c r="AU127" i="106"/>
  <c r="AQ270" i="106"/>
  <c r="AQ254" i="5" s="1"/>
  <c r="AP418" i="106"/>
  <c r="AP139" i="126" s="1"/>
  <c r="AQ409" i="106"/>
  <c r="AQ123" i="126" s="1"/>
  <c r="AQ397" i="106"/>
  <c r="AQ103" i="126" s="1"/>
  <c r="AQ385" i="106"/>
  <c r="AQ83" i="126" s="1"/>
  <c r="AP373" i="106"/>
  <c r="AP66" i="126" s="1"/>
  <c r="AT171" i="106"/>
  <c r="AS168" i="106"/>
  <c r="AR165" i="106"/>
  <c r="AV162" i="106"/>
  <c r="AU139" i="106"/>
  <c r="AT136" i="106"/>
  <c r="AS131" i="106"/>
  <c r="AV126" i="106"/>
  <c r="AV267" i="106"/>
  <c r="AV251" i="5" s="1"/>
  <c r="AV293" i="106"/>
  <c r="AQ417" i="106"/>
  <c r="AQ138" i="126" s="1"/>
  <c r="AP409" i="106"/>
  <c r="AP123" i="126" s="1"/>
  <c r="AP397" i="106"/>
  <c r="AP103" i="126" s="1"/>
  <c r="AP385" i="106"/>
  <c r="AP83" i="126" s="1"/>
  <c r="AQ372" i="106"/>
  <c r="AQ65" i="126" s="1"/>
  <c r="AS171" i="106"/>
  <c r="AR168" i="106"/>
  <c r="AV164" i="106"/>
  <c r="AU162" i="106"/>
  <c r="AT139" i="106"/>
  <c r="AS136" i="106"/>
  <c r="AR131" i="106"/>
  <c r="AT126" i="106"/>
  <c r="AR126" i="106"/>
  <c r="AT128" i="106"/>
  <c r="AR128" i="106"/>
  <c r="AV127" i="106"/>
  <c r="I274" i="106"/>
  <c r="I258" i="5" s="1"/>
  <c r="AQ271" i="106"/>
  <c r="AQ255" i="5" s="1"/>
  <c r="AU267" i="106"/>
  <c r="AU251" i="5" s="1"/>
  <c r="AS266" i="106"/>
  <c r="AS250" i="5" s="1"/>
  <c r="AU293" i="106"/>
  <c r="AO414" i="106"/>
  <c r="AO133" i="126" s="1"/>
  <c r="AP407" i="106"/>
  <c r="AP119" i="126" s="1"/>
  <c r="AP401" i="106"/>
  <c r="AP109" i="126" s="1"/>
  <c r="AP395" i="106"/>
  <c r="AP99" i="126" s="1"/>
  <c r="AP389" i="106"/>
  <c r="AP89" i="126" s="1"/>
  <c r="AP381" i="106"/>
  <c r="AP78" i="126" s="1"/>
  <c r="AP376" i="106"/>
  <c r="AP71" i="126" s="1"/>
  <c r="AQ370" i="106"/>
  <c r="AQ61" i="126" s="1"/>
  <c r="AT279" i="106"/>
  <c r="AV170" i="106"/>
  <c r="AS169" i="106"/>
  <c r="AU167" i="106"/>
  <c r="AR166" i="106"/>
  <c r="AT164" i="106"/>
  <c r="AS162" i="106"/>
  <c r="AU140" i="106"/>
  <c r="AR139" i="106"/>
  <c r="AT137" i="106"/>
  <c r="AV135" i="106"/>
  <c r="AS132" i="106"/>
  <c r="AU130" i="106"/>
  <c r="AR129" i="106"/>
  <c r="AT127" i="106"/>
  <c r="I273" i="106"/>
  <c r="I257" i="5" s="1"/>
  <c r="AV270" i="106"/>
  <c r="AV254" i="5" s="1"/>
  <c r="AT267" i="106"/>
  <c r="AT251" i="5" s="1"/>
  <c r="AR266" i="106"/>
  <c r="AR250" i="5" s="1"/>
  <c r="AT293" i="106"/>
  <c r="AQ412" i="106"/>
  <c r="AQ128" i="126" s="1"/>
  <c r="AQ406" i="106"/>
  <c r="AQ118" i="126" s="1"/>
  <c r="AQ400" i="106"/>
  <c r="AQ108" i="126" s="1"/>
  <c r="AQ394" i="106"/>
  <c r="AQ98" i="126" s="1"/>
  <c r="AQ388" i="106"/>
  <c r="AQ88" i="126" s="1"/>
  <c r="AQ380" i="106"/>
  <c r="AQ77" i="126" s="1"/>
  <c r="AO376" i="106"/>
  <c r="AO71" i="126" s="1"/>
  <c r="AP370" i="106"/>
  <c r="AP61" i="126" s="1"/>
  <c r="AQ353" i="106"/>
  <c r="AQ10" i="126" s="1"/>
  <c r="AV280" i="106"/>
  <c r="AS279" i="106"/>
  <c r="AU170" i="106"/>
  <c r="AR169" i="106"/>
  <c r="AT167" i="106"/>
  <c r="AV165" i="106"/>
  <c r="AS164" i="106"/>
  <c r="AR162" i="106"/>
  <c r="AT140" i="106"/>
  <c r="AV138" i="106"/>
  <c r="AS137" i="106"/>
  <c r="AU135" i="106"/>
  <c r="AR132" i="106"/>
  <c r="AT130" i="106"/>
  <c r="AV128" i="106"/>
  <c r="AS127" i="106"/>
  <c r="I272" i="106"/>
  <c r="I256" i="5" s="1"/>
  <c r="AU270" i="106"/>
  <c r="AU254" i="5" s="1"/>
  <c r="AS267" i="106"/>
  <c r="AS251" i="5" s="1"/>
  <c r="AS293" i="106"/>
  <c r="AQ419" i="106"/>
  <c r="AQ140" i="126" s="1"/>
  <c r="AP412" i="106"/>
  <c r="AP128" i="126" s="1"/>
  <c r="AP406" i="106"/>
  <c r="AP118" i="126" s="1"/>
  <c r="AP400" i="106"/>
  <c r="AP108" i="126" s="1"/>
  <c r="AP394" i="106"/>
  <c r="AP98" i="126" s="1"/>
  <c r="AP388" i="106"/>
  <c r="AP88" i="126" s="1"/>
  <c r="AP380" i="106"/>
  <c r="AP77" i="126" s="1"/>
  <c r="AQ374" i="106"/>
  <c r="AQ67" i="126" s="1"/>
  <c r="AQ369" i="106"/>
  <c r="AQ60" i="126" s="1"/>
  <c r="AU280" i="106"/>
  <c r="AR279" i="106"/>
  <c r="AT170" i="106"/>
  <c r="AV168" i="106"/>
  <c r="AS167" i="106"/>
  <c r="AU165" i="106"/>
  <c r="AR164" i="106"/>
  <c r="AV141" i="106"/>
  <c r="AS140" i="106"/>
  <c r="AU138" i="106"/>
  <c r="AR137" i="106"/>
  <c r="AT135" i="106"/>
  <c r="AV131" i="106"/>
  <c r="AS130" i="106"/>
  <c r="AU128" i="106"/>
  <c r="AR127" i="106"/>
  <c r="AU271" i="106"/>
  <c r="AU255" i="5" s="1"/>
  <c r="AS270" i="106"/>
  <c r="AS254" i="5" s="1"/>
  <c r="AQ267" i="106"/>
  <c r="AQ251" i="5" s="1"/>
  <c r="AQ418" i="106"/>
  <c r="AQ139" i="126" s="1"/>
  <c r="AP415" i="106"/>
  <c r="AP134" i="126" s="1"/>
  <c r="AP410" i="106"/>
  <c r="AP124" i="126" s="1"/>
  <c r="AP404" i="106"/>
  <c r="AP114" i="126" s="1"/>
  <c r="AP398" i="106"/>
  <c r="AP104" i="126" s="1"/>
  <c r="AP392" i="106"/>
  <c r="AP94" i="126" s="1"/>
  <c r="AP386" i="106"/>
  <c r="AP84" i="126" s="1"/>
  <c r="AP379" i="106"/>
  <c r="AP76" i="126" s="1"/>
  <c r="AQ373" i="106"/>
  <c r="AQ66" i="126" s="1"/>
  <c r="AQ368" i="106"/>
  <c r="AQ59" i="126" s="1"/>
  <c r="AP352" i="106"/>
  <c r="AP32" i="126" s="1"/>
  <c r="AS280" i="106"/>
  <c r="AU171" i="106"/>
  <c r="AR170" i="106"/>
  <c r="AT168" i="106"/>
  <c r="AV166" i="106"/>
  <c r="AS165" i="106"/>
  <c r="AU163" i="106"/>
  <c r="AT141" i="106"/>
  <c r="AV139" i="106"/>
  <c r="AS138" i="106"/>
  <c r="AU136" i="106"/>
  <c r="AR135" i="106"/>
  <c r="AT131" i="106"/>
  <c r="AV129" i="106"/>
  <c r="AS128" i="106"/>
  <c r="AQ407" i="5" l="1"/>
  <c r="AS407" i="5"/>
  <c r="AT407" i="5"/>
  <c r="AU407" i="5"/>
  <c r="AM407" i="5"/>
  <c r="AN354" i="5" s="1"/>
  <c r="AR407" i="5"/>
  <c r="AJ407" i="5"/>
  <c r="AL407" i="5"/>
  <c r="AO407" i="5"/>
  <c r="AP407" i="5"/>
  <c r="AU48" i="126"/>
  <c r="AU25" i="101" s="1"/>
  <c r="AT48" i="126"/>
  <c r="AT25" i="101" s="1"/>
  <c r="E96" i="106"/>
  <c r="E354" i="5"/>
  <c r="AP354"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5" i="5"/>
  <c r="AS118" i="5"/>
  <c r="AT77" i="5"/>
  <c r="AT104" i="5"/>
  <c r="AU130" i="5"/>
  <c r="AV105" i="5"/>
  <c r="AS62" i="5"/>
  <c r="AU76" i="5"/>
  <c r="AU107" i="5"/>
  <c r="AV65" i="5"/>
  <c r="AU61" i="5"/>
  <c r="AU105" i="5"/>
  <c r="I239" i="5"/>
  <c r="I18" i="125" s="1"/>
  <c r="AK177" i="5"/>
  <c r="AO177" i="5"/>
  <c r="AQ275" i="5"/>
  <c r="AQ88" i="15" s="1"/>
  <c r="AT129" i="5"/>
  <c r="AS129" i="5"/>
  <c r="AV64" i="5"/>
  <c r="AR66" i="5"/>
  <c r="AS105" i="5"/>
  <c r="AJ180" i="5"/>
  <c r="AT66" i="5"/>
  <c r="AT109" i="5"/>
  <c r="AS73" i="5"/>
  <c r="AR72" i="5"/>
  <c r="AT107" i="5"/>
  <c r="AU75" i="5"/>
  <c r="AR283" i="5"/>
  <c r="AV63" i="5"/>
  <c r="AS103" i="5"/>
  <c r="AT288" i="5"/>
  <c r="AS67" i="5"/>
  <c r="AU106" i="5"/>
  <c r="AT76" i="5"/>
  <c r="AV101" i="5"/>
  <c r="AV110" i="5"/>
  <c r="AU283" i="5"/>
  <c r="AU67" i="5"/>
  <c r="AU78" i="5"/>
  <c r="AR73" i="5"/>
  <c r="AR288" i="5"/>
  <c r="AV108" i="5"/>
  <c r="AU64" i="5"/>
  <c r="I242" i="5"/>
  <c r="I35" i="125" s="1"/>
  <c r="AK180" i="5"/>
  <c r="AO180" i="5"/>
  <c r="AU129" i="5"/>
  <c r="AV130" i="5"/>
  <c r="AU118" i="5"/>
  <c r="AS63" i="5"/>
  <c r="AT62" i="5"/>
  <c r="AR102" i="5"/>
  <c r="AN177" i="5"/>
  <c r="AS61" i="5"/>
  <c r="AU65" i="5"/>
  <c r="AU73" i="5"/>
  <c r="AR109" i="5"/>
  <c r="AS77" i="5"/>
  <c r="AU284" i="5"/>
  <c r="AT65" i="5"/>
  <c r="AV104" i="5"/>
  <c r="AV72" i="5"/>
  <c r="AS108" i="5"/>
  <c r="AV62" i="5"/>
  <c r="AU101" i="5"/>
  <c r="AR104" i="5"/>
  <c r="AS64" i="5"/>
  <c r="AV74" i="5"/>
  <c r="AV102" i="5"/>
  <c r="AS76" i="5"/>
  <c r="AS78" i="5"/>
  <c r="AV285" i="5"/>
  <c r="I241" i="5"/>
  <c r="I34" i="125" s="1"/>
  <c r="AL177" i="5"/>
  <c r="AP177" i="5"/>
  <c r="AV129" i="5"/>
  <c r="AV118" i="5"/>
  <c r="AS283" i="5"/>
  <c r="AS66" i="5"/>
  <c r="AR65" i="5"/>
  <c r="AR276" i="5"/>
  <c r="AR100" i="15" s="1"/>
  <c r="AV284" i="5"/>
  <c r="AR75" i="5"/>
  <c r="AV119" i="5"/>
  <c r="AR74" i="5"/>
  <c r="AR105" i="5"/>
  <c r="AT64" i="5"/>
  <c r="AS75" i="5"/>
  <c r="AV78" i="5"/>
  <c r="AR67" i="5"/>
  <c r="AT106" i="5"/>
  <c r="AT74" i="5"/>
  <c r="AV109" i="5"/>
  <c r="AR63" i="5"/>
  <c r="AV103" i="5"/>
  <c r="AV288" i="5"/>
  <c r="AS107" i="5"/>
  <c r="AU62" i="5"/>
  <c r="AT67" i="5"/>
  <c r="AR78" i="5"/>
  <c r="AR106" i="5"/>
  <c r="AT101" i="5"/>
  <c r="AR284" i="5"/>
  <c r="AS285" i="5"/>
  <c r="I243" i="5"/>
  <c r="I36" i="125" s="1"/>
  <c r="AL180" i="5"/>
  <c r="AP180" i="5"/>
  <c r="AR130" i="5"/>
  <c r="AR119" i="5"/>
  <c r="AU102" i="5"/>
  <c r="AR77" i="5"/>
  <c r="AR110" i="5"/>
  <c r="AI231" i="5"/>
  <c r="AT72" i="5"/>
  <c r="AR64" i="5"/>
  <c r="AS72" i="5"/>
  <c r="AR278" i="5"/>
  <c r="AR213" i="17" s="1"/>
  <c r="AT75" i="5"/>
  <c r="AU110" i="5"/>
  <c r="AR62" i="5"/>
  <c r="AV76" i="5"/>
  <c r="AS284" i="5"/>
  <c r="AU63" i="5"/>
  <c r="AR103" i="5"/>
  <c r="AS288" i="5"/>
  <c r="AU72" i="5"/>
  <c r="AR108" i="5"/>
  <c r="AR76" i="5"/>
  <c r="AT283" i="5"/>
  <c r="AT63" i="5"/>
  <c r="AR107" i="5"/>
  <c r="AT110" i="5"/>
  <c r="AU66" i="5"/>
  <c r="AU74" i="5"/>
  <c r="AS102" i="5"/>
  <c r="AS109" i="5"/>
  <c r="AU103" i="5"/>
  <c r="AV67" i="5"/>
  <c r="AT285" i="5"/>
  <c r="AQ57" i="101"/>
  <c r="I240" i="5"/>
  <c r="I33" i="125" s="1"/>
  <c r="AM177" i="5"/>
  <c r="AQ177" i="5"/>
  <c r="AS130" i="5"/>
  <c r="AR118" i="5"/>
  <c r="AS119" i="5"/>
  <c r="AV66" i="5"/>
  <c r="AU108" i="5"/>
  <c r="AJ177" i="5"/>
  <c r="AR129" i="5"/>
  <c r="AS104" i="5"/>
  <c r="AT103" i="5"/>
  <c r="AT73" i="5"/>
  <c r="AV283" i="5"/>
  <c r="AN180" i="5"/>
  <c r="AT119" i="5"/>
  <c r="AR101" i="5"/>
  <c r="AT108" i="5"/>
  <c r="AT78" i="5"/>
  <c r="AS65" i="5"/>
  <c r="AU104" i="5"/>
  <c r="AS74" i="5"/>
  <c r="AU109" i="5"/>
  <c r="AU77" i="5"/>
  <c r="AU288" i="5"/>
  <c r="AR61" i="5"/>
  <c r="AS110" i="5"/>
  <c r="AV61" i="5"/>
  <c r="AV73" i="5"/>
  <c r="AV77" i="5"/>
  <c r="AT105" i="5"/>
  <c r="AT284" i="5"/>
  <c r="AV106" i="5"/>
  <c r="AT102" i="5"/>
  <c r="AU285" i="5"/>
  <c r="AH231" i="5"/>
  <c r="AM180" i="5"/>
  <c r="AQ180" i="5"/>
  <c r="AQ63" i="17" s="1"/>
  <c r="AQ66" i="17" s="1"/>
  <c r="AT130" i="5"/>
  <c r="AU119" i="5"/>
  <c r="AT118" i="5"/>
  <c r="AV209" i="5"/>
  <c r="AU209" i="5"/>
  <c r="AS209" i="5"/>
  <c r="AT209" i="5"/>
  <c r="AR209" i="5"/>
  <c r="AT210" i="5"/>
  <c r="AS210" i="5"/>
  <c r="AU210" i="5"/>
  <c r="AV210" i="5"/>
  <c r="AR210" i="5"/>
  <c r="AU62" i="2" l="1"/>
  <c r="AS62" i="2"/>
  <c r="AR62" i="2"/>
  <c r="AT62" i="2"/>
  <c r="AV62" i="2"/>
  <c r="AO354" i="5"/>
  <c r="AN182" i="5"/>
  <c r="E407"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4" i="5"/>
  <c r="AR87" i="15" s="1"/>
  <c r="AR273" i="5"/>
  <c r="AR74" i="15" s="1"/>
  <c r="AR272" i="5"/>
  <c r="AR61" i="15" s="1"/>
  <c r="AT286" i="106"/>
  <c r="AR286" i="106"/>
  <c r="AU286" i="106"/>
  <c r="AS286" i="106"/>
  <c r="AV286" i="106"/>
  <c r="AS264" i="5" l="1"/>
  <c r="AT264" i="5"/>
  <c r="AR264" i="5"/>
  <c r="AU264" i="5"/>
  <c r="AV264" i="5"/>
  <c r="Q226" i="5"/>
  <c r="AV87" i="111"/>
  <c r="AV112" i="111"/>
  <c r="AV118" i="111"/>
  <c r="AV90" i="111"/>
  <c r="AV81" i="111"/>
  <c r="AV117" i="111"/>
  <c r="AV106" i="111"/>
  <c r="AV89" i="111"/>
  <c r="AV76" i="111"/>
  <c r="AV110" i="111"/>
  <c r="AV113" i="111"/>
  <c r="AV108" i="111"/>
  <c r="AV78" i="111"/>
  <c r="AV86" i="111"/>
  <c r="AV91" i="111"/>
  <c r="AV120" i="111"/>
  <c r="AV83" i="111"/>
  <c r="AV103" i="111"/>
  <c r="AV115" i="111"/>
  <c r="AV104" i="111"/>
  <c r="AV94" i="111"/>
  <c r="AV101" i="111"/>
  <c r="AV109" i="111"/>
  <c r="AV79" i="111"/>
  <c r="AV85" i="111"/>
  <c r="AV105" i="111"/>
  <c r="AV119" i="111"/>
  <c r="AV95" i="111"/>
  <c r="AV92" i="111"/>
  <c r="AV102" i="111"/>
  <c r="AV107" i="111"/>
  <c r="AV77" i="111"/>
  <c r="AV114" i="111"/>
  <c r="AV121" i="111"/>
  <c r="AV98" i="111"/>
  <c r="AV116" i="111"/>
  <c r="AV88" i="111"/>
  <c r="AV99" i="111"/>
  <c r="AV82" i="111"/>
  <c r="AV97" i="111"/>
  <c r="AV80" i="111"/>
  <c r="AV84" i="111"/>
  <c r="AV111" i="111"/>
  <c r="AV93" i="111"/>
  <c r="AV100" i="111"/>
  <c r="AS75" i="111" a="1"/>
  <c r="AS75" i="111" s="1"/>
  <c r="AR75" i="111" a="1"/>
  <c r="AR75" i="111" s="1"/>
  <c r="AU75" i="111" a="1"/>
  <c r="AU75" i="111" s="1"/>
  <c r="AQ75" i="111" a="1"/>
  <c r="AQ75" i="111" s="1"/>
  <c r="AT75" i="111" a="1"/>
  <c r="AT75" i="111" s="1"/>
  <c r="AP75" i="111" a="1"/>
  <c r="AP75" i="111" s="1"/>
  <c r="AO75" i="111" a="1"/>
  <c r="AO75" i="111"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2"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9" i="106"/>
  <c r="AV290" i="106"/>
  <c r="AR193" i="106"/>
  <c r="AT182" i="106"/>
  <c r="AU306" i="106"/>
  <c r="AT43" i="106"/>
  <c r="AU303" i="106"/>
  <c r="AR69" i="106"/>
  <c r="AR17" i="106"/>
  <c r="AU308" i="106"/>
  <c r="AS20" i="106"/>
  <c r="AR40" i="106"/>
  <c r="AS47" i="106"/>
  <c r="AR42" i="106"/>
  <c r="AV311" i="106"/>
  <c r="AV304" i="106"/>
  <c r="AU319" i="106"/>
  <c r="AV337" i="106"/>
  <c r="AU20" i="106"/>
  <c r="AV37" i="106"/>
  <c r="AS69" i="106"/>
  <c r="AR196" i="106"/>
  <c r="AS287" i="106"/>
  <c r="AS332" i="106"/>
  <c r="AT328" i="106"/>
  <c r="AS318" i="106"/>
  <c r="AS182" i="106"/>
  <c r="AU31" i="106"/>
  <c r="AT36" i="106"/>
  <c r="AS67" i="106"/>
  <c r="AV198" i="106"/>
  <c r="AV287" i="106"/>
  <c r="AT296" i="106"/>
  <c r="AR309" i="106"/>
  <c r="AT317" i="106"/>
  <c r="AU332" i="106"/>
  <c r="AT53" i="106"/>
  <c r="AS50" i="106"/>
  <c r="AU39" i="106"/>
  <c r="AT289" i="106"/>
  <c r="AT327" i="106"/>
  <c r="AT304" i="106"/>
  <c r="AV331" i="106"/>
  <c r="AR320" i="106"/>
  <c r="AS18" i="106"/>
  <c r="AT180" i="106"/>
  <c r="AV35" i="106"/>
  <c r="AU63" i="106"/>
  <c r="AR53" i="106"/>
  <c r="AS55" i="106"/>
  <c r="AT201" i="106"/>
  <c r="AT300" i="106"/>
  <c r="AU296" i="106"/>
  <c r="AT314" i="106"/>
  <c r="AT334" i="106"/>
  <c r="AT15" i="106"/>
  <c r="AR38" i="106"/>
  <c r="AU34" i="106"/>
  <c r="AT41" i="106"/>
  <c r="AU193" i="106"/>
  <c r="AS193" i="106"/>
  <c r="AS206" i="106"/>
  <c r="AR307" i="106"/>
  <c r="AR300" i="106"/>
  <c r="AV314" i="106"/>
  <c r="AR333" i="106"/>
  <c r="AT62" i="106"/>
  <c r="AR35" i="106"/>
  <c r="AS70" i="106"/>
  <c r="AR66" i="106"/>
  <c r="AT287" i="106"/>
  <c r="AU313" i="106"/>
  <c r="AS325" i="106"/>
  <c r="AR315"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1" i="106"/>
  <c r="AU45" i="106"/>
  <c r="AV28" i="106"/>
  <c r="AV299" i="106"/>
  <c r="AS71" i="106"/>
  <c r="AR49" i="106"/>
  <c r="AU301" i="106"/>
  <c r="AV18" i="106"/>
  <c r="AS36" i="106"/>
  <c r="AR198" i="106"/>
  <c r="AR59" i="106"/>
  <c r="AV54" i="106"/>
  <c r="AV177" i="106"/>
  <c r="AV203" i="106"/>
  <c r="AT288" i="106"/>
  <c r="AT302" i="106"/>
  <c r="AR314" i="106"/>
  <c r="AT332" i="106"/>
  <c r="AS27" i="106"/>
  <c r="AU35" i="106"/>
  <c r="AU65" i="106"/>
  <c r="AS177" i="106"/>
  <c r="AV194" i="106"/>
  <c r="AV206" i="106"/>
  <c r="AU289" i="106"/>
  <c r="AT307" i="106"/>
  <c r="AV315" i="106"/>
  <c r="AR331" i="106"/>
  <c r="AT19" i="106"/>
  <c r="AU42" i="106"/>
  <c r="AT69" i="106"/>
  <c r="AU48" i="106"/>
  <c r="AS40" i="106"/>
  <c r="AR206" i="106"/>
  <c r="AS204" i="106"/>
  <c r="AT303" i="106"/>
  <c r="AV302" i="106"/>
  <c r="AS330" i="106"/>
  <c r="AT318" i="106"/>
  <c r="AU16" i="106"/>
  <c r="AV67" i="106"/>
  <c r="AS34" i="106"/>
  <c r="AR62" i="106"/>
  <c r="AT52" i="106"/>
  <c r="AU53" i="106"/>
  <c r="AV199" i="106"/>
  <c r="AV298" i="106"/>
  <c r="AT335" i="106"/>
  <c r="AV332" i="106"/>
  <c r="AS15" i="106"/>
  <c r="AT63" i="106"/>
  <c r="AV65" i="106"/>
  <c r="AR68" i="106"/>
  <c r="AV180" i="106"/>
  <c r="AV193" i="106"/>
  <c r="AS313" i="106"/>
  <c r="AT309" i="106"/>
  <c r="AS327" i="106"/>
  <c r="AU318" i="106"/>
  <c r="AS32" i="106"/>
  <c r="AS60" i="106"/>
  <c r="AS54" i="106"/>
  <c r="AR51" i="106"/>
  <c r="AR199" i="106"/>
  <c r="AU297" i="106"/>
  <c r="AV312" i="106"/>
  <c r="AU327" i="106"/>
  <c r="AS52" i="106"/>
  <c r="AT32" i="106"/>
  <c r="AT61" i="106"/>
  <c r="AU290" i="106"/>
  <c r="AS304" i="106"/>
  <c r="AV327" i="106"/>
  <c r="AJ246" i="106"/>
  <c r="AM247" i="106"/>
  <c r="I245" i="106"/>
  <c r="AU93" i="106"/>
  <c r="AT120" i="106"/>
  <c r="AT88" i="106"/>
  <c r="AS85" i="106"/>
  <c r="AR104" i="106"/>
  <c r="AQ107" i="106"/>
  <c r="AP80"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2" i="106"/>
  <c r="AU173" i="106"/>
  <c r="AS51" i="106"/>
  <c r="AV323" i="106"/>
  <c r="AT204" i="106"/>
  <c r="AV38" i="106"/>
  <c r="AU317" i="106"/>
  <c r="AT200" i="106"/>
  <c r="AT316" i="106"/>
  <c r="AR19" i="106"/>
  <c r="AS68" i="106"/>
  <c r="AV71" i="106"/>
  <c r="AU67" i="106"/>
  <c r="AT194" i="106"/>
  <c r="AS290" i="106"/>
  <c r="AT319" i="106"/>
  <c r="AV326" i="106"/>
  <c r="AU316" i="106"/>
  <c r="AV17" i="106"/>
  <c r="AR63" i="106"/>
  <c r="AR47" i="106"/>
  <c r="AU38" i="106"/>
  <c r="AU203" i="106"/>
  <c r="AU202" i="106"/>
  <c r="AS316" i="106"/>
  <c r="AS301" i="106"/>
  <c r="AU328" i="106"/>
  <c r="AV182" i="106"/>
  <c r="AT55" i="106"/>
  <c r="AU32" i="106"/>
  <c r="AT60" i="106"/>
  <c r="AV50" i="106"/>
  <c r="AS198" i="106"/>
  <c r="AS297" i="106"/>
  <c r="AU322" i="106"/>
  <c r="AS331" i="106"/>
  <c r="AR71" i="106"/>
  <c r="AS59" i="106"/>
  <c r="AS64" i="106"/>
  <c r="AT66" i="106"/>
  <c r="AV289" i="106"/>
  <c r="AU311" i="106"/>
  <c r="AV307" i="106"/>
  <c r="AU325" i="106"/>
  <c r="AR317" i="106"/>
  <c r="AT34" i="106"/>
  <c r="AR33" i="106"/>
  <c r="AV40" i="106"/>
  <c r="AU177" i="106"/>
  <c r="AR287" i="106"/>
  <c r="AT305" i="106"/>
  <c r="AT298" i="106"/>
  <c r="AT331" i="106"/>
  <c r="AV53" i="106"/>
  <c r="AV31" i="106"/>
  <c r="AR67" i="106"/>
  <c r="AV62" i="106"/>
  <c r="AR288" i="106"/>
  <c r="AT310" i="106"/>
  <c r="AR322" i="106"/>
  <c r="AR15" i="106"/>
  <c r="AR28" i="106"/>
  <c r="AT54" i="106"/>
  <c r="AV42" i="106"/>
  <c r="AV173" i="106"/>
  <c r="AS195" i="106"/>
  <c r="AT199" i="106"/>
  <c r="AR313" i="106"/>
  <c r="AV333" i="106"/>
  <c r="AT325" i="106"/>
  <c r="AP246" i="106"/>
  <c r="AO246" i="106"/>
  <c r="AS292"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3" i="106"/>
  <c r="AR204" i="106"/>
  <c r="AS41" i="106"/>
  <c r="AV288" i="106"/>
  <c r="AV66" i="106"/>
  <c r="AU337" i="106"/>
  <c r="AR197" i="106"/>
  <c r="AR43" i="106"/>
  <c r="AU334" i="106"/>
  <c r="AV61" i="106"/>
  <c r="AR34" i="106"/>
  <c r="AU66" i="106"/>
  <c r="AR64" i="106"/>
  <c r="AS173" i="106"/>
  <c r="AS180" i="106"/>
  <c r="AS205" i="106"/>
  <c r="AU287" i="106"/>
  <c r="AV305" i="106"/>
  <c r="AT329" i="106"/>
  <c r="AR182" i="106"/>
  <c r="AV43" i="106"/>
  <c r="AR31" i="106"/>
  <c r="AV58" i="106"/>
  <c r="AS49" i="106"/>
  <c r="AT51" i="106"/>
  <c r="AT290" i="106"/>
  <c r="AU196" i="106"/>
  <c r="AT311" i="106"/>
  <c r="AS314" i="106"/>
  <c r="AU329" i="106"/>
  <c r="AU56" i="106"/>
  <c r="AR55" i="106"/>
  <c r="AU62" i="106"/>
  <c r="AV64" i="106"/>
  <c r="AR180" i="106"/>
  <c r="AR310" i="106"/>
  <c r="AS306" i="106"/>
  <c r="AR324" i="106"/>
  <c r="AT315" i="106"/>
  <c r="AR30" i="106"/>
  <c r="AT31" i="106"/>
  <c r="AS39" i="106"/>
  <c r="AV303" i="106"/>
  <c r="AV296" i="106"/>
  <c r="AV329" i="106"/>
  <c r="AU30" i="106"/>
  <c r="AR56" i="106"/>
  <c r="AT49" i="106"/>
  <c r="AT197" i="106"/>
  <c r="AR184" i="106"/>
  <c r="I117" i="5" s="1"/>
  <c r="AS311" i="106"/>
  <c r="AR326" i="106"/>
  <c r="AS35" i="106"/>
  <c r="AS29" i="106"/>
  <c r="AT202" i="106"/>
  <c r="AR301" i="106"/>
  <c r="AV334" i="106"/>
  <c r="AU324" i="106"/>
  <c r="AU19" i="106"/>
  <c r="AV32" i="106"/>
  <c r="AV27" i="106"/>
  <c r="AU55" i="106"/>
  <c r="AR45" i="106"/>
  <c r="AS48" i="106"/>
  <c r="AT206" i="106"/>
  <c r="AT193" i="106"/>
  <c r="AV310" i="106"/>
  <c r="AT326" i="106"/>
  <c r="AN246" i="106"/>
  <c r="AL247" i="106"/>
  <c r="AV292"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8" i="106"/>
  <c r="AS308" i="106"/>
  <c r="AS56" i="106"/>
  <c r="AT18" i="106"/>
  <c r="AR329" i="106"/>
  <c r="AV39" i="106"/>
  <c r="AS16" i="106"/>
  <c r="AR32" i="106"/>
  <c r="AU58" i="106"/>
  <c r="AT44" i="106"/>
  <c r="AT177" i="106"/>
  <c r="AU199" i="106"/>
  <c r="AR201" i="106"/>
  <c r="AV301" i="106"/>
  <c r="AU299" i="106"/>
  <c r="AR327" i="106"/>
  <c r="AS19" i="106"/>
  <c r="AV44" i="106"/>
  <c r="AU51" i="106"/>
  <c r="AU71" i="106"/>
  <c r="AR61" i="106"/>
  <c r="AS63" i="106"/>
  <c r="AT308" i="106"/>
  <c r="AU304" i="106"/>
  <c r="AT322" i="106"/>
  <c r="AV29" i="106"/>
  <c r="AU37" i="106"/>
  <c r="AS201" i="106"/>
  <c r="AT203" i="106"/>
  <c r="AS302" i="106"/>
  <c r="AV336" i="106"/>
  <c r="AS328" i="106"/>
  <c r="AU17" i="106"/>
  <c r="AR29" i="106"/>
  <c r="AV52" i="106"/>
  <c r="AR52" i="106"/>
  <c r="AV47" i="106"/>
  <c r="AV195" i="106"/>
  <c r="AS288" i="106"/>
  <c r="AU330" i="106"/>
  <c r="AU309" i="106"/>
  <c r="AT324" i="106"/>
  <c r="AU50" i="106"/>
  <c r="AS30" i="106"/>
  <c r="AT65" i="106"/>
  <c r="AS61" i="106"/>
  <c r="AV308" i="106"/>
  <c r="AT320" i="106"/>
  <c r="AV60" i="106"/>
  <c r="AV45" i="106"/>
  <c r="AU40" i="106"/>
  <c r="AS196" i="106"/>
  <c r="AS300" i="106"/>
  <c r="AV313" i="106"/>
  <c r="AS322" i="106"/>
  <c r="AT337" i="106"/>
  <c r="AS33" i="106"/>
  <c r="AS42" i="106"/>
  <c r="AT68" i="106"/>
  <c r="AV57" i="106"/>
  <c r="AR60" i="106"/>
  <c r="AS305" i="106"/>
  <c r="AT301" i="106"/>
  <c r="AS319"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2" i="106"/>
  <c r="AT28" i="106"/>
  <c r="AS309" i="106"/>
  <c r="AT58" i="106"/>
  <c r="AU33" i="106"/>
  <c r="AU312" i="106"/>
  <c r="AR36" i="106"/>
  <c r="AT29" i="106"/>
  <c r="AS57" i="106"/>
  <c r="AU47" i="106"/>
  <c r="AV49" i="106"/>
  <c r="AR290" i="106"/>
  <c r="AR195" i="106"/>
  <c r="AU298" i="106"/>
  <c r="AT312" i="106"/>
  <c r="AR328" i="106"/>
  <c r="AT30" i="106"/>
  <c r="AU57" i="106"/>
  <c r="AS28" i="106"/>
  <c r="AV196" i="106"/>
  <c r="AV201" i="106"/>
  <c r="AU300" i="106"/>
  <c r="AR337" i="106"/>
  <c r="AS335" i="106"/>
  <c r="AU326" i="106"/>
  <c r="AV34" i="106"/>
  <c r="AT27" i="106"/>
  <c r="AT48" i="106"/>
  <c r="AT50" i="106"/>
  <c r="AS45" i="106"/>
  <c r="AS194" i="106"/>
  <c r="AV317" i="106"/>
  <c r="AR308" i="106"/>
  <c r="AV322" i="106"/>
  <c r="AT45" i="106"/>
  <c r="AU28" i="106"/>
  <c r="AV63" i="106"/>
  <c r="AU59" i="106"/>
  <c r="AV202" i="106"/>
  <c r="AU206" i="106"/>
  <c r="AU288" i="106"/>
  <c r="AS307" i="106"/>
  <c r="AV318" i="106"/>
  <c r="AS337" i="106"/>
  <c r="AS31" i="106"/>
  <c r="AU27" i="106"/>
  <c r="AU49" i="106"/>
  <c r="AV200" i="106"/>
  <c r="AT299" i="106"/>
  <c r="AS333" i="106"/>
  <c r="AR323" i="106"/>
  <c r="AT16" i="106"/>
  <c r="AV41" i="106"/>
  <c r="AR44" i="106"/>
  <c r="AR200" i="106"/>
  <c r="AR297" i="106"/>
  <c r="AU307" i="106"/>
  <c r="AR335" i="106"/>
  <c r="AS323" i="106"/>
  <c r="AR20" i="106"/>
  <c r="AS37" i="106"/>
  <c r="AU180" i="106"/>
  <c r="AU70" i="106"/>
  <c r="AV204" i="106"/>
  <c r="AU198" i="106"/>
  <c r="AT297" i="106"/>
  <c r="AU314" i="106"/>
  <c r="AR332" i="106"/>
  <c r="AT323" i="106"/>
  <c r="AU292"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9" i="106"/>
  <c r="AT64" i="106"/>
  <c r="AV30" i="106"/>
  <c r="AT336" i="106"/>
  <c r="AS26" i="106"/>
  <c r="AU336" i="106"/>
  <c r="AT330" i="106"/>
  <c r="AS197" i="106"/>
  <c r="AT26" i="106"/>
  <c r="AV36" i="106"/>
  <c r="AT47" i="106"/>
  <c r="AR70" i="106"/>
  <c r="AT59" i="106"/>
  <c r="AU61" i="106"/>
  <c r="AV205" i="106"/>
  <c r="AV306" i="106"/>
  <c r="AR303" i="106"/>
  <c r="AV320" i="106"/>
  <c r="AS43" i="106"/>
  <c r="AV48" i="106"/>
  <c r="AU43" i="106"/>
  <c r="AR296" i="106"/>
  <c r="AT313" i="106"/>
  <c r="AT306" i="106"/>
  <c r="AS321" i="106"/>
  <c r="AT39" i="106"/>
  <c r="AR41" i="106"/>
  <c r="AR27" i="106"/>
  <c r="AS62" i="106"/>
  <c r="AR58" i="106"/>
  <c r="AT198" i="106"/>
  <c r="AR205" i="106"/>
  <c r="AU305" i="106"/>
  <c r="AS317" i="106"/>
  <c r="AU335" i="106"/>
  <c r="AV26" i="106"/>
  <c r="AR26" i="106"/>
  <c r="AS44" i="106"/>
  <c r="AS199" i="106"/>
  <c r="AV297" i="106"/>
  <c r="AU331" i="106"/>
  <c r="AT321" i="106"/>
  <c r="AR16" i="106"/>
  <c r="AU41" i="106"/>
  <c r="AR39" i="106"/>
  <c r="AT70" i="106"/>
  <c r="AU205" i="106"/>
  <c r="AU194" i="106"/>
  <c r="AR298" i="106"/>
  <c r="AS312" i="106"/>
  <c r="AU320" i="106"/>
  <c r="AV335" i="106"/>
  <c r="AV19" i="106"/>
  <c r="AU36" i="106"/>
  <c r="AS65" i="106"/>
  <c r="AU54" i="106"/>
  <c r="AV56" i="106"/>
  <c r="AR203" i="106"/>
  <c r="AR302" i="106"/>
  <c r="AS298" i="106"/>
  <c r="AR316" i="106"/>
  <c r="AR336" i="106"/>
  <c r="AU18" i="106"/>
  <c r="AV59" i="106"/>
  <c r="AR37" i="106"/>
  <c r="AU44" i="106"/>
  <c r="AU201" i="106"/>
  <c r="AS310" i="106"/>
  <c r="AS303" i="106"/>
  <c r="AR318" i="106"/>
  <c r="AS336" i="106"/>
  <c r="AT292"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5" i="106"/>
  <c r="AR57" i="106"/>
  <c r="AS326" i="106"/>
  <c r="AV197" i="106"/>
  <c r="AR54" i="106"/>
  <c r="AV324" i="106"/>
  <c r="AU204" i="106"/>
  <c r="AV321" i="106"/>
  <c r="AR48" i="106"/>
  <c r="AU26" i="106"/>
  <c r="AR202" i="106"/>
  <c r="AS200" i="106"/>
  <c r="AR299" i="106"/>
  <c r="AS324" i="106"/>
  <c r="AU333" i="106"/>
  <c r="AR325" i="106"/>
  <c r="AT20" i="106"/>
  <c r="AS38" i="106"/>
  <c r="AU60" i="106"/>
  <c r="AT56" i="106"/>
  <c r="AR194" i="106"/>
  <c r="AR304" i="106"/>
  <c r="AU315" i="106"/>
  <c r="AR334" i="106"/>
  <c r="AR50" i="106"/>
  <c r="AV70" i="106"/>
  <c r="AU197" i="106"/>
  <c r="AS289" i="106"/>
  <c r="AS296" i="106"/>
  <c r="AR330" i="106"/>
  <c r="AV319" i="106"/>
  <c r="AV20" i="106"/>
  <c r="AT38" i="106"/>
  <c r="AT37" i="106"/>
  <c r="AV68" i="106"/>
  <c r="AS203" i="106"/>
  <c r="AV309" i="106"/>
  <c r="AU310" i="106"/>
  <c r="AR319" i="106"/>
  <c r="AS334" i="106"/>
  <c r="AU182" i="106"/>
  <c r="AS66" i="106"/>
  <c r="AR177" i="106"/>
  <c r="AV51" i="106"/>
  <c r="AT42" i="106"/>
  <c r="AU195" i="106"/>
  <c r="AT205" i="106"/>
  <c r="AR305" i="106"/>
  <c r="AR306" i="106"/>
  <c r="AT333" i="106"/>
  <c r="AU321" i="106"/>
  <c r="AV16" i="106"/>
  <c r="AU29" i="106"/>
  <c r="AV69" i="106"/>
  <c r="AT67" i="106"/>
  <c r="AU69" i="106"/>
  <c r="AT196" i="106"/>
  <c r="AT195" i="106"/>
  <c r="AV316" i="106"/>
  <c r="AR311" i="106"/>
  <c r="AV328" i="106"/>
  <c r="AS320" i="106"/>
  <c r="AS17" i="106"/>
  <c r="AT35" i="106"/>
  <c r="AT71" i="106"/>
  <c r="AT57" i="106"/>
  <c r="AS53" i="106"/>
  <c r="AS202" i="106"/>
  <c r="AR289" i="106"/>
  <c r="AV300" i="106"/>
  <c r="AV325" i="106"/>
  <c r="AV330" i="106"/>
  <c r="AS361" i="5" l="1"/>
  <c r="AV32" i="5"/>
  <c r="AV359" i="5"/>
  <c r="AS141" i="5"/>
  <c r="AS436" i="5"/>
  <c r="AR444" i="5"/>
  <c r="AU473" i="5"/>
  <c r="AL423" i="5"/>
  <c r="AQ395" i="5"/>
  <c r="AU427" i="5"/>
  <c r="AT404" i="5"/>
  <c r="AS426" i="5"/>
  <c r="AS476" i="5"/>
  <c r="AV367" i="5"/>
  <c r="AV364" i="5"/>
  <c r="AR438" i="5"/>
  <c r="AT461" i="5"/>
  <c r="AV334" i="5"/>
  <c r="AU351" i="5"/>
  <c r="AT367" i="5"/>
  <c r="AU476" i="5"/>
  <c r="AM388" i="5"/>
  <c r="AN335" i="5" s="1"/>
  <c r="AJ397" i="5"/>
  <c r="AP426" i="5"/>
  <c r="AT394" i="5"/>
  <c r="AL405" i="5"/>
  <c r="AM393" i="5"/>
  <c r="AN340" i="5" s="1"/>
  <c r="AJ227" i="5"/>
  <c r="AU136" i="5"/>
  <c r="AR475" i="5"/>
  <c r="AR463" i="5"/>
  <c r="AS339" i="5"/>
  <c r="AV371" i="5"/>
  <c r="AT358" i="5"/>
  <c r="AV139" i="5"/>
  <c r="AT452" i="5"/>
  <c r="AT348" i="5"/>
  <c r="AT418" i="5"/>
  <c r="AJ419" i="5"/>
  <c r="AP406" i="5"/>
  <c r="AM390" i="5"/>
  <c r="AN337" i="5" s="1"/>
  <c r="AO396" i="5"/>
  <c r="AL401" i="5"/>
  <c r="AO395" i="5"/>
  <c r="AU417" i="5"/>
  <c r="AT441" i="5"/>
  <c r="AT477" i="5"/>
  <c r="AV368" i="5"/>
  <c r="AT464" i="5"/>
  <c r="AV360" i="5"/>
  <c r="AU379" i="5"/>
  <c r="AU137" i="5"/>
  <c r="AT34" i="5"/>
  <c r="AM398" i="5"/>
  <c r="AN345" i="5" s="1"/>
  <c r="AQ416" i="5"/>
  <c r="AM432" i="5"/>
  <c r="AN379" i="5" s="1"/>
  <c r="AL389" i="5"/>
  <c r="AO388" i="5"/>
  <c r="AM395" i="5"/>
  <c r="AN342" i="5" s="1"/>
  <c r="AR405" i="5"/>
  <c r="AJ405" i="5"/>
  <c r="AO398" i="5"/>
  <c r="AM411" i="5"/>
  <c r="AN358" i="5" s="1"/>
  <c r="AO416" i="5"/>
  <c r="AU395" i="5"/>
  <c r="AT147" i="5"/>
  <c r="AV474" i="5"/>
  <c r="AR466" i="5"/>
  <c r="AV436" i="5"/>
  <c r="AR464" i="5"/>
  <c r="AU364" i="5"/>
  <c r="AV366" i="5"/>
  <c r="AS120" i="5"/>
  <c r="AR135" i="5"/>
  <c r="AT113" i="5"/>
  <c r="AR424" i="5"/>
  <c r="AT413" i="5"/>
  <c r="AM387" i="5"/>
  <c r="AN334" i="5" s="1"/>
  <c r="AO401" i="5"/>
  <c r="AJ424" i="5"/>
  <c r="AR416" i="5"/>
  <c r="AR397" i="5"/>
  <c r="AR429" i="5"/>
  <c r="AR453" i="5"/>
  <c r="AR462" i="5"/>
  <c r="AT438" i="5"/>
  <c r="AR457" i="5"/>
  <c r="AS367" i="5"/>
  <c r="AT368" i="5"/>
  <c r="AU141" i="5"/>
  <c r="AT459" i="5"/>
  <c r="AT456" i="5"/>
  <c r="AR452" i="5"/>
  <c r="AT397" i="5"/>
  <c r="AS429" i="5"/>
  <c r="AS422" i="5"/>
  <c r="AU416" i="5"/>
  <c r="AS396" i="5"/>
  <c r="AV467" i="5"/>
  <c r="AU467" i="5"/>
  <c r="AS340" i="5"/>
  <c r="AV373" i="5"/>
  <c r="AU361" i="5"/>
  <c r="AV442" i="5"/>
  <c r="AT35" i="5"/>
  <c r="AU373" i="5"/>
  <c r="AV141" i="5"/>
  <c r="AP427" i="5"/>
  <c r="AQ429" i="5"/>
  <c r="AO387" i="5"/>
  <c r="AL412" i="5"/>
  <c r="AU411" i="5"/>
  <c r="AR393" i="5"/>
  <c r="AM428" i="5"/>
  <c r="AN375" i="5" s="1"/>
  <c r="AS147" i="5"/>
  <c r="AT454" i="5"/>
  <c r="AV343" i="5"/>
  <c r="AT267" i="5"/>
  <c r="AT436" i="5"/>
  <c r="AS458" i="5"/>
  <c r="AV345" i="5"/>
  <c r="AU443" i="5"/>
  <c r="AP398" i="5"/>
  <c r="AJ412" i="5"/>
  <c r="AL418" i="5"/>
  <c r="AQ408" i="5"/>
  <c r="AM399" i="5"/>
  <c r="AN346" i="5" s="1"/>
  <c r="AR404" i="5"/>
  <c r="AR387" i="5"/>
  <c r="AM415" i="5"/>
  <c r="AN362" i="5" s="1"/>
  <c r="AP417" i="5"/>
  <c r="AP227" i="5"/>
  <c r="T226" i="5"/>
  <c r="X227" i="5"/>
  <c r="AD226" i="5"/>
  <c r="O226" i="5"/>
  <c r="O227" i="5"/>
  <c r="W226" i="5"/>
  <c r="AV440" i="5"/>
  <c r="AS140" i="5"/>
  <c r="AT133" i="5"/>
  <c r="AS267" i="5"/>
  <c r="AS464" i="5"/>
  <c r="AV461" i="5"/>
  <c r="AJ389" i="5"/>
  <c r="AL406" i="5"/>
  <c r="AP410" i="5"/>
  <c r="AS403" i="5"/>
  <c r="AM419" i="5"/>
  <c r="AN366" i="5" s="1"/>
  <c r="AS404" i="5"/>
  <c r="AR458" i="5"/>
  <c r="AU34" i="5"/>
  <c r="AU362" i="5"/>
  <c r="AU132" i="5"/>
  <c r="AU471" i="5"/>
  <c r="AU475" i="5"/>
  <c r="AV356" i="5"/>
  <c r="AS334" i="5"/>
  <c r="AJ422" i="5"/>
  <c r="AL427" i="5"/>
  <c r="AP423" i="5"/>
  <c r="AQ425" i="5"/>
  <c r="AU419" i="5"/>
  <c r="AJ402" i="5"/>
  <c r="AP402" i="5"/>
  <c r="AQ227" i="5"/>
  <c r="AV142" i="5"/>
  <c r="AU447" i="5"/>
  <c r="AS473" i="5"/>
  <c r="AS477" i="5"/>
  <c r="AU336" i="5"/>
  <c r="AT356" i="5"/>
  <c r="AV134" i="5"/>
  <c r="AU438" i="5"/>
  <c r="AU376" i="5"/>
  <c r="AL394" i="5"/>
  <c r="AS399" i="5"/>
  <c r="AQ406" i="5"/>
  <c r="AM385" i="5"/>
  <c r="AN332" i="5" s="1"/>
  <c r="AP390" i="5"/>
  <c r="AJ392" i="5"/>
  <c r="AP425" i="5"/>
  <c r="AU406" i="5"/>
  <c r="AS445" i="5"/>
  <c r="AS462" i="5"/>
  <c r="AT460" i="5"/>
  <c r="AU449" i="5"/>
  <c r="AU345" i="5"/>
  <c r="AU359" i="5"/>
  <c r="AT117" i="5"/>
  <c r="AS364" i="5"/>
  <c r="AJ420" i="5"/>
  <c r="AR422" i="5"/>
  <c r="AO410" i="5"/>
  <c r="AJ385" i="5"/>
  <c r="AP416" i="5"/>
  <c r="AL421" i="5"/>
  <c r="AS408" i="5"/>
  <c r="AP392" i="5"/>
  <c r="AP431" i="5"/>
  <c r="AJ390" i="5"/>
  <c r="AS356" i="5"/>
  <c r="AR441" i="5"/>
  <c r="AS451" i="5"/>
  <c r="AV443" i="5"/>
  <c r="AS446" i="5"/>
  <c r="AU469" i="5"/>
  <c r="AS113" i="5"/>
  <c r="AU477" i="5"/>
  <c r="AS406" i="5"/>
  <c r="AU424" i="5"/>
  <c r="AP412" i="5"/>
  <c r="AS395" i="5"/>
  <c r="AS419" i="5"/>
  <c r="AT409" i="5"/>
  <c r="AT137" i="5"/>
  <c r="AT450" i="5"/>
  <c r="AT445" i="5"/>
  <c r="AU465" i="5"/>
  <c r="AU340" i="5"/>
  <c r="AU346" i="5"/>
  <c r="AS268" i="5"/>
  <c r="AT138" i="5"/>
  <c r="AV31" i="5"/>
  <c r="AJ429" i="5"/>
  <c r="AT393" i="5"/>
  <c r="AT412" i="5"/>
  <c r="AT399" i="5"/>
  <c r="AS444" i="5"/>
  <c r="AV452" i="5"/>
  <c r="AU458" i="5"/>
  <c r="AT371" i="5"/>
  <c r="AT360" i="5"/>
  <c r="AT443" i="5"/>
  <c r="AR471" i="5"/>
  <c r="AV117" i="5"/>
  <c r="AS379" i="5"/>
  <c r="AL419" i="5"/>
  <c r="AJ425" i="5"/>
  <c r="AR425" i="5"/>
  <c r="AJ394" i="5"/>
  <c r="AR395" i="5"/>
  <c r="AQ417" i="5"/>
  <c r="AJ400" i="5"/>
  <c r="AO421" i="5"/>
  <c r="AU423" i="5"/>
  <c r="AS421" i="5"/>
  <c r="AO391" i="5"/>
  <c r="AL226" i="5"/>
  <c r="AS378" i="5"/>
  <c r="AS131" i="5"/>
  <c r="AU436" i="5"/>
  <c r="AT120" i="5"/>
  <c r="AU347" i="5"/>
  <c r="AV265" i="5"/>
  <c r="AT468" i="5"/>
  <c r="AT351" i="5"/>
  <c r="AM389" i="5"/>
  <c r="AN336" i="5" s="1"/>
  <c r="AT430" i="5"/>
  <c r="AL420" i="5"/>
  <c r="AL408" i="5"/>
  <c r="AR391" i="5"/>
  <c r="AS416" i="5"/>
  <c r="AS388" i="5"/>
  <c r="AO403" i="5"/>
  <c r="AQ432" i="5"/>
  <c r="AM226" i="5"/>
  <c r="P226" i="5"/>
  <c r="K227" i="5"/>
  <c r="AE227" i="5"/>
  <c r="R226" i="5"/>
  <c r="AB226" i="5"/>
  <c r="R227" i="5"/>
  <c r="AR451" i="5"/>
  <c r="AT365" i="5"/>
  <c r="AR117" i="5"/>
  <c r="AR124" i="5" s="1"/>
  <c r="AT379" i="5"/>
  <c r="AT134" i="5"/>
  <c r="AT473" i="5"/>
  <c r="AS374" i="5"/>
  <c r="AV376" i="5"/>
  <c r="AU135" i="5"/>
  <c r="AR132" i="5"/>
  <c r="AR439" i="5"/>
  <c r="AS455" i="5"/>
  <c r="AO429" i="5"/>
  <c r="AL399" i="5"/>
  <c r="AO414" i="5"/>
  <c r="AL425" i="5"/>
  <c r="AQ399" i="5"/>
  <c r="AS417" i="5"/>
  <c r="AO408" i="5"/>
  <c r="AL391" i="5"/>
  <c r="AT429" i="5"/>
  <c r="AS443" i="5"/>
  <c r="AR476" i="5"/>
  <c r="AS373" i="5"/>
  <c r="AU146" i="5"/>
  <c r="AV437" i="5"/>
  <c r="AS457" i="5"/>
  <c r="AT347" i="5"/>
  <c r="AS351" i="5"/>
  <c r="AT355" i="5"/>
  <c r="AT476" i="5"/>
  <c r="AL430" i="5"/>
  <c r="AO393" i="5"/>
  <c r="AJ395" i="5"/>
  <c r="AQ422" i="5"/>
  <c r="AR388" i="5"/>
  <c r="AM421" i="5"/>
  <c r="AN368" i="5" s="1"/>
  <c r="AJ401" i="5"/>
  <c r="AQ389" i="5"/>
  <c r="AJ403" i="5"/>
  <c r="AO227" i="5"/>
  <c r="AR437" i="5"/>
  <c r="AT439" i="5"/>
  <c r="AV458" i="5"/>
  <c r="AT353" i="5"/>
  <c r="AT335" i="5"/>
  <c r="AR133" i="5"/>
  <c r="AU452" i="5"/>
  <c r="AL402" i="5"/>
  <c r="AM427" i="5"/>
  <c r="AN374" i="5" s="1"/>
  <c r="AO405" i="5"/>
  <c r="AQ394" i="5"/>
  <c r="AR430" i="5"/>
  <c r="AV453" i="5"/>
  <c r="AV448" i="5"/>
  <c r="AU470" i="5"/>
  <c r="AU33" i="5"/>
  <c r="AV337" i="5"/>
  <c r="AV352" i="5"/>
  <c r="AT352" i="5"/>
  <c r="AS448" i="5"/>
  <c r="AS423" i="5"/>
  <c r="AP401" i="5"/>
  <c r="AQ414" i="5"/>
  <c r="AU403" i="5"/>
  <c r="AR396" i="5"/>
  <c r="AM386" i="5"/>
  <c r="AN333" i="5" s="1"/>
  <c r="AV287" i="5"/>
  <c r="AV282" i="17" s="1"/>
  <c r="AT140" i="5"/>
  <c r="AR450" i="5"/>
  <c r="AS454" i="5"/>
  <c r="AV351" i="5"/>
  <c r="AV374" i="5"/>
  <c r="AU418" i="5"/>
  <c r="AM417" i="5"/>
  <c r="AN364" i="5" s="1"/>
  <c r="AO415" i="5"/>
  <c r="AL431" i="5"/>
  <c r="AS390" i="5"/>
  <c r="AT410" i="5"/>
  <c r="AT398" i="5"/>
  <c r="AU431" i="5"/>
  <c r="AS133" i="5"/>
  <c r="AR266" i="5"/>
  <c r="AV447" i="5"/>
  <c r="AS471" i="5"/>
  <c r="AT363" i="5"/>
  <c r="AT132" i="5"/>
  <c r="AU457" i="5"/>
  <c r="AU360" i="5"/>
  <c r="AO420" i="5"/>
  <c r="AJ417" i="5"/>
  <c r="AU410" i="5"/>
  <c r="AU415" i="5"/>
  <c r="AO428" i="5"/>
  <c r="AT431" i="5"/>
  <c r="AU268" i="5"/>
  <c r="AU437" i="5"/>
  <c r="AS467" i="5"/>
  <c r="AS31" i="5"/>
  <c r="AS142" i="5"/>
  <c r="AV455" i="5"/>
  <c r="AU343" i="5"/>
  <c r="AV362" i="5"/>
  <c r="AV439" i="5"/>
  <c r="AM404" i="5"/>
  <c r="AN351" i="5" s="1"/>
  <c r="AO402" i="5"/>
  <c r="AR423" i="5"/>
  <c r="AQ397" i="5"/>
  <c r="AJ430" i="5"/>
  <c r="AT427" i="5"/>
  <c r="AQ411" i="5"/>
  <c r="AN227" i="5"/>
  <c r="AU131" i="5"/>
  <c r="AT440" i="5"/>
  <c r="AS34" i="5"/>
  <c r="AS358" i="5"/>
  <c r="AV136" i="5"/>
  <c r="AS472" i="5"/>
  <c r="AU36" i="5"/>
  <c r="AS355" i="5"/>
  <c r="AU446" i="5"/>
  <c r="AL404" i="5"/>
  <c r="AU387" i="5"/>
  <c r="AO404" i="5"/>
  <c r="AU398" i="5"/>
  <c r="AP420" i="5"/>
  <c r="AR427" i="5"/>
  <c r="M227" i="5"/>
  <c r="S226" i="5"/>
  <c r="Y227" i="5"/>
  <c r="AI226" i="5"/>
  <c r="AG226" i="5"/>
  <c r="L226" i="5"/>
  <c r="AR267" i="5"/>
  <c r="AV456" i="5"/>
  <c r="AU461" i="5"/>
  <c r="AV470" i="5"/>
  <c r="AT343" i="5"/>
  <c r="AU377" i="5"/>
  <c r="AR446" i="5"/>
  <c r="AU122" i="5"/>
  <c r="AT345" i="5"/>
  <c r="AV378" i="5"/>
  <c r="AT364" i="5"/>
  <c r="AS138" i="5"/>
  <c r="AU142" i="5"/>
  <c r="AV341" i="5"/>
  <c r="AP424" i="5"/>
  <c r="AQ426" i="5"/>
  <c r="AR418" i="5"/>
  <c r="AM431" i="5"/>
  <c r="AN378" i="5" s="1"/>
  <c r="AT428" i="5"/>
  <c r="AM414" i="5"/>
  <c r="AN361" i="5" s="1"/>
  <c r="AL415" i="5"/>
  <c r="AP405" i="5"/>
  <c r="AM391" i="5"/>
  <c r="AN338" i="5" s="1"/>
  <c r="AU428" i="5"/>
  <c r="AS450" i="5"/>
  <c r="AR456" i="5"/>
  <c r="AU344" i="5"/>
  <c r="AS137" i="5"/>
  <c r="AU445" i="5"/>
  <c r="AS461" i="5"/>
  <c r="AV460" i="5"/>
  <c r="AV344" i="5"/>
  <c r="AV338" i="5"/>
  <c r="AQ396" i="5"/>
  <c r="AT419" i="5"/>
  <c r="AM422" i="5"/>
  <c r="AN369" i="5" s="1"/>
  <c r="AS415" i="5"/>
  <c r="AJ398" i="5"/>
  <c r="AP389" i="5"/>
  <c r="AR411" i="5"/>
  <c r="AL390" i="5"/>
  <c r="AO400" i="5"/>
  <c r="AU287" i="5"/>
  <c r="AU282" i="17" s="1"/>
  <c r="AU378" i="5"/>
  <c r="AR138" i="5"/>
  <c r="AV138" i="5"/>
  <c r="AS447" i="5"/>
  <c r="AV462" i="5"/>
  <c r="AV342" i="5"/>
  <c r="AR268" i="5"/>
  <c r="AU341" i="5"/>
  <c r="AJ408" i="5"/>
  <c r="AP394" i="5"/>
  <c r="AU420" i="5"/>
  <c r="AO432" i="5"/>
  <c r="AL410" i="5"/>
  <c r="AP418" i="5"/>
  <c r="AS430" i="5"/>
  <c r="AS397" i="5"/>
  <c r="AS440" i="5"/>
  <c r="AS266" i="5"/>
  <c r="AS468" i="5"/>
  <c r="AT462" i="5"/>
  <c r="AS35" i="5"/>
  <c r="AU366" i="5"/>
  <c r="AR34" i="5"/>
  <c r="AT416" i="5"/>
  <c r="AQ401" i="5"/>
  <c r="AR408" i="5"/>
  <c r="AR401" i="5"/>
  <c r="AL432" i="5"/>
  <c r="AO413" i="5"/>
  <c r="AL227" i="5"/>
  <c r="AU363" i="5"/>
  <c r="AT135" i="5"/>
  <c r="AR120" i="5"/>
  <c r="AT451" i="5"/>
  <c r="AR122" i="5"/>
  <c r="AU374" i="5"/>
  <c r="AV266" i="5"/>
  <c r="AM401" i="5"/>
  <c r="AN348" i="5" s="1"/>
  <c r="AO419" i="5"/>
  <c r="AM394" i="5"/>
  <c r="AN341" i="5" s="1"/>
  <c r="AP415" i="5"/>
  <c r="AT424" i="5"/>
  <c r="AO430" i="5"/>
  <c r="AU421" i="5"/>
  <c r="AU414" i="5"/>
  <c r="AS287" i="5"/>
  <c r="AS282" i="17" s="1"/>
  <c r="AV113" i="5"/>
  <c r="AV370" i="5"/>
  <c r="AR265" i="5"/>
  <c r="AU451" i="5"/>
  <c r="AU462" i="5"/>
  <c r="AV122" i="5"/>
  <c r="AV346" i="5"/>
  <c r="AJ406" i="5"/>
  <c r="AM423" i="5"/>
  <c r="AN370" i="5" s="1"/>
  <c r="AP399" i="5"/>
  <c r="AU425" i="5"/>
  <c r="AL392" i="5"/>
  <c r="AJ428" i="5"/>
  <c r="AR414" i="5"/>
  <c r="AU404" i="5"/>
  <c r="AR137" i="5"/>
  <c r="AT449" i="5"/>
  <c r="AV472" i="5"/>
  <c r="AS342" i="5"/>
  <c r="AR147" i="5"/>
  <c r="AT447" i="5"/>
  <c r="AS335" i="5"/>
  <c r="AV336" i="5"/>
  <c r="AM392" i="5"/>
  <c r="AN339" i="5" s="1"/>
  <c r="AP414" i="5"/>
  <c r="AS400" i="5"/>
  <c r="AS420" i="5"/>
  <c r="AR428" i="5"/>
  <c r="AL385" i="5"/>
  <c r="AT417" i="5"/>
  <c r="AR455" i="5"/>
  <c r="AT370" i="5"/>
  <c r="AT349" i="5"/>
  <c r="AT139" i="5"/>
  <c r="AR460" i="5"/>
  <c r="AS265" i="5"/>
  <c r="AV477" i="5"/>
  <c r="AT122" i="5"/>
  <c r="AJ393" i="5"/>
  <c r="AU392" i="5"/>
  <c r="AQ398" i="5"/>
  <c r="AQ410" i="5"/>
  <c r="AU389" i="5"/>
  <c r="AQ415" i="5"/>
  <c r="AS389" i="5"/>
  <c r="AJ386" i="5"/>
  <c r="Z227" i="5"/>
  <c r="AI227" i="5"/>
  <c r="V226" i="5"/>
  <c r="AF227" i="5"/>
  <c r="N226" i="5"/>
  <c r="AH226" i="5"/>
  <c r="AS33" i="5"/>
  <c r="AT375" i="5"/>
  <c r="AR445" i="5"/>
  <c r="AS474" i="5"/>
  <c r="AT346" i="5"/>
  <c r="AU368" i="5"/>
  <c r="AV464" i="5"/>
  <c r="AL422" i="5"/>
  <c r="AS410" i="5"/>
  <c r="AR406" i="5"/>
  <c r="AS431" i="5"/>
  <c r="AP393" i="5"/>
  <c r="AU391" i="5"/>
  <c r="AO399" i="5"/>
  <c r="AQ430" i="5"/>
  <c r="AU139" i="5"/>
  <c r="AS438" i="5"/>
  <c r="AV35" i="5"/>
  <c r="AT378" i="5"/>
  <c r="AR146" i="5"/>
  <c r="AT446" i="5"/>
  <c r="AR443" i="5"/>
  <c r="AT334" i="5"/>
  <c r="AT372" i="5"/>
  <c r="AR431" i="5"/>
  <c r="AT388" i="5"/>
  <c r="AP400" i="5"/>
  <c r="AT432" i="5"/>
  <c r="AQ388" i="5"/>
  <c r="AS393" i="5"/>
  <c r="AP403" i="5"/>
  <c r="AT463" i="5"/>
  <c r="AU120" i="5"/>
  <c r="AU266" i="5"/>
  <c r="AR448" i="5"/>
  <c r="AU466" i="5"/>
  <c r="AS336" i="5"/>
  <c r="AV357" i="5"/>
  <c r="AT366" i="5"/>
  <c r="AQ427" i="5"/>
  <c r="AP413" i="5"/>
  <c r="AQ403" i="5"/>
  <c r="AT390" i="5"/>
  <c r="AT422" i="5"/>
  <c r="I221" i="5"/>
  <c r="AV365" i="5"/>
  <c r="AS134" i="5"/>
  <c r="AS369" i="5"/>
  <c r="AV133" i="5"/>
  <c r="AV476" i="5"/>
  <c r="AU444" i="5"/>
  <c r="AR467" i="5"/>
  <c r="AS427" i="5"/>
  <c r="AS424" i="5"/>
  <c r="AR113" i="5"/>
  <c r="AL417" i="5"/>
  <c r="AU390" i="5"/>
  <c r="AO418" i="5"/>
  <c r="AQ419" i="5"/>
  <c r="AN226" i="5"/>
  <c r="AV335" i="5"/>
  <c r="AT357" i="5"/>
  <c r="AS347" i="5"/>
  <c r="AV372" i="5"/>
  <c r="AU134" i="5"/>
  <c r="AT469" i="5"/>
  <c r="AS349" i="5"/>
  <c r="AQ420" i="5"/>
  <c r="AQ421" i="5"/>
  <c r="AU408" i="5"/>
  <c r="AP395" i="5"/>
  <c r="AO226" i="5"/>
  <c r="AV350" i="5"/>
  <c r="AU117" i="5"/>
  <c r="AU124" i="5" s="1"/>
  <c r="AV267" i="5"/>
  <c r="AS437" i="5"/>
  <c r="AU468" i="5"/>
  <c r="AU375" i="5"/>
  <c r="AT142" i="5"/>
  <c r="AM413" i="5"/>
  <c r="AN360" i="5" s="1"/>
  <c r="AO392" i="5"/>
  <c r="AQ413" i="5"/>
  <c r="AL424" i="5"/>
  <c r="AL403" i="5"/>
  <c r="AO426" i="5"/>
  <c r="AQ405" i="5"/>
  <c r="AR389" i="5"/>
  <c r="AS453" i="5"/>
  <c r="AT475" i="5"/>
  <c r="AV375" i="5"/>
  <c r="AS348" i="5"/>
  <c r="AU267" i="5"/>
  <c r="AT472" i="5"/>
  <c r="AR136" i="5"/>
  <c r="AU353" i="5"/>
  <c r="AQ424" i="5"/>
  <c r="AS402" i="5"/>
  <c r="AT395" i="5"/>
  <c r="AU394" i="5"/>
  <c r="AT425" i="5"/>
  <c r="AO389" i="5"/>
  <c r="AM403" i="5"/>
  <c r="AN350" i="5" s="1"/>
  <c r="AU422" i="5"/>
  <c r="AS465" i="5"/>
  <c r="AR473" i="5"/>
  <c r="AU342" i="5"/>
  <c r="AV471" i="5"/>
  <c r="AT361" i="5"/>
  <c r="AS375" i="5"/>
  <c r="AR134" i="5"/>
  <c r="AU459" i="5"/>
  <c r="AS36" i="5"/>
  <c r="AR131" i="5"/>
  <c r="AL397" i="5"/>
  <c r="AS387" i="5"/>
  <c r="AT408" i="5"/>
  <c r="AU402" i="5"/>
  <c r="AL393" i="5"/>
  <c r="AR420" i="5"/>
  <c r="AS432" i="5"/>
  <c r="S227" i="5"/>
  <c r="Z226" i="5"/>
  <c r="AB227" i="5"/>
  <c r="N227" i="5"/>
  <c r="I212" i="5"/>
  <c r="Q227" i="5"/>
  <c r="AS460" i="5"/>
  <c r="AT146" i="5"/>
  <c r="AR459" i="5"/>
  <c r="AV36" i="5"/>
  <c r="AS346" i="5"/>
  <c r="AS411" i="5"/>
  <c r="AT415" i="5"/>
  <c r="AR419" i="5"/>
  <c r="AP419" i="5"/>
  <c r="AR400" i="5"/>
  <c r="AO412" i="5"/>
  <c r="I228" i="5"/>
  <c r="AR442" i="5"/>
  <c r="AV475" i="5"/>
  <c r="AT136" i="5"/>
  <c r="AT453" i="5"/>
  <c r="AV446" i="5"/>
  <c r="AS135" i="5"/>
  <c r="AS439" i="5"/>
  <c r="AS414" i="5"/>
  <c r="AQ409" i="5"/>
  <c r="AJ421" i="5"/>
  <c r="AM430" i="5"/>
  <c r="AN377" i="5" s="1"/>
  <c r="AR412" i="5"/>
  <c r="AT392" i="5"/>
  <c r="AR472" i="5"/>
  <c r="AS345" i="5"/>
  <c r="AV349" i="5"/>
  <c r="AU147" i="5"/>
  <c r="AV457" i="5"/>
  <c r="AS475" i="5"/>
  <c r="AU365" i="5"/>
  <c r="AU355" i="5"/>
  <c r="AS449" i="5"/>
  <c r="AR398" i="5"/>
  <c r="AM418" i="5"/>
  <c r="AN365" i="5" s="1"/>
  <c r="AQ423" i="5"/>
  <c r="AJ423" i="5"/>
  <c r="AU412" i="5"/>
  <c r="AO406" i="5"/>
  <c r="I220" i="5"/>
  <c r="AT376" i="5"/>
  <c r="AT373" i="5"/>
  <c r="AS442" i="5"/>
  <c r="AT448" i="5"/>
  <c r="AU439" i="5"/>
  <c r="AS32" i="5"/>
  <c r="AT341" i="5"/>
  <c r="AS412" i="5"/>
  <c r="AT401" i="5"/>
  <c r="AL413" i="5"/>
  <c r="AJ409" i="5"/>
  <c r="AP408" i="5"/>
  <c r="AR399" i="5"/>
  <c r="AT466" i="5"/>
  <c r="AV340" i="5"/>
  <c r="AT339" i="5"/>
  <c r="AU370" i="5"/>
  <c r="AT268" i="5"/>
  <c r="AV445" i="5"/>
  <c r="AV369" i="5"/>
  <c r="AR142" i="5"/>
  <c r="AT411" i="5"/>
  <c r="AR392" i="5"/>
  <c r="AJ387" i="5"/>
  <c r="AP226" i="5"/>
  <c r="AT362" i="5"/>
  <c r="AV339" i="5"/>
  <c r="AV348" i="5"/>
  <c r="AT374" i="5"/>
  <c r="AS136" i="5"/>
  <c r="AS441" i="5"/>
  <c r="AV33" i="5"/>
  <c r="AV379" i="5"/>
  <c r="AV463" i="5"/>
  <c r="AP428" i="5"/>
  <c r="AS413" i="5"/>
  <c r="AO397" i="5"/>
  <c r="AL386" i="5"/>
  <c r="AO424" i="5"/>
  <c r="AQ390" i="5"/>
  <c r="AJ413" i="5"/>
  <c r="AR394" i="5"/>
  <c r="AS425" i="5"/>
  <c r="AP391" i="5"/>
  <c r="I218" i="5"/>
  <c r="AT369" i="5"/>
  <c r="AV131" i="5"/>
  <c r="AV438" i="5"/>
  <c r="AU32" i="5"/>
  <c r="AU356" i="5"/>
  <c r="AV147" i="5"/>
  <c r="AR454" i="5"/>
  <c r="AS344" i="5"/>
  <c r="AR461" i="5"/>
  <c r="AR421" i="5"/>
  <c r="AT406" i="5"/>
  <c r="AT420" i="5"/>
  <c r="AQ431" i="5"/>
  <c r="AL388" i="5"/>
  <c r="AP421" i="5"/>
  <c r="AU413" i="5"/>
  <c r="AS392" i="5"/>
  <c r="AU453" i="5"/>
  <c r="AV454" i="5"/>
  <c r="AS363" i="5"/>
  <c r="AT444" i="5"/>
  <c r="AU472" i="5"/>
  <c r="AT344" i="5"/>
  <c r="AV444" i="5"/>
  <c r="AU448" i="5"/>
  <c r="AV268" i="5"/>
  <c r="AT414" i="5"/>
  <c r="AM400" i="5"/>
  <c r="AN347" i="5" s="1"/>
  <c r="AM396" i="5"/>
  <c r="AN343" i="5" s="1"/>
  <c r="AU396" i="5"/>
  <c r="AT402" i="5"/>
  <c r="AH227" i="5"/>
  <c r="V227" i="5"/>
  <c r="AC226" i="5"/>
  <c r="W227" i="5"/>
  <c r="K226" i="5"/>
  <c r="T227" i="5"/>
  <c r="AD227" i="5"/>
  <c r="AV468" i="5"/>
  <c r="AV377" i="5"/>
  <c r="AU133" i="5"/>
  <c r="AU450" i="5"/>
  <c r="AV459" i="5"/>
  <c r="AR474" i="5"/>
  <c r="AT36" i="5"/>
  <c r="AR140" i="5"/>
  <c r="AV135" i="5"/>
  <c r="AU401" i="5"/>
  <c r="AT421" i="5"/>
  <c r="AM416" i="5"/>
  <c r="AN363" i="5" s="1"/>
  <c r="AS405" i="5"/>
  <c r="AS398" i="5"/>
  <c r="AP409" i="5"/>
  <c r="AQ226" i="5"/>
  <c r="AU352" i="5"/>
  <c r="AR141" i="5"/>
  <c r="AU460" i="5"/>
  <c r="AU349" i="5"/>
  <c r="AS352" i="5"/>
  <c r="AR436" i="5"/>
  <c r="AV146" i="5"/>
  <c r="AT470" i="5"/>
  <c r="AU31" i="5"/>
  <c r="AT405" i="5"/>
  <c r="AJ388" i="5"/>
  <c r="AR410" i="5"/>
  <c r="AM426" i="5"/>
  <c r="AN373" i="5" s="1"/>
  <c r="AJ431" i="5"/>
  <c r="AO422" i="5"/>
  <c r="AS391" i="5"/>
  <c r="AT389" i="5"/>
  <c r="AU397" i="5"/>
  <c r="AU454" i="5"/>
  <c r="AR36" i="5"/>
  <c r="AU357" i="5"/>
  <c r="AV140" i="5"/>
  <c r="AS132" i="5"/>
  <c r="AR477" i="5"/>
  <c r="AT338" i="5"/>
  <c r="AS365" i="5"/>
  <c r="AT336" i="5"/>
  <c r="AT400" i="5"/>
  <c r="AP430" i="5"/>
  <c r="AL395" i="5"/>
  <c r="AJ418" i="5"/>
  <c r="AM408" i="5"/>
  <c r="AN355" i="5" s="1"/>
  <c r="AP411" i="5"/>
  <c r="AK227" i="5"/>
  <c r="AS350" i="5"/>
  <c r="AU348" i="5"/>
  <c r="AS338" i="5"/>
  <c r="AV355" i="5"/>
  <c r="AT141" i="5"/>
  <c r="AS371" i="5"/>
  <c r="AV441" i="5"/>
  <c r="AV347" i="5"/>
  <c r="AU138" i="5"/>
  <c r="AM420" i="5"/>
  <c r="AN367" i="5" s="1"/>
  <c r="AU393" i="5"/>
  <c r="AU399" i="5"/>
  <c r="AJ426" i="5"/>
  <c r="AM412" i="5"/>
  <c r="AN359" i="5" s="1"/>
  <c r="AL416" i="5"/>
  <c r="AR403" i="5"/>
  <c r="AV450" i="5"/>
  <c r="AU35" i="5"/>
  <c r="AS337" i="5"/>
  <c r="AU338" i="5"/>
  <c r="AT359" i="5"/>
  <c r="AU265" i="5"/>
  <c r="AU474" i="5"/>
  <c r="AU463" i="5"/>
  <c r="AM424" i="5"/>
  <c r="AN371" i="5" s="1"/>
  <c r="AS401" i="5"/>
  <c r="AL411" i="5"/>
  <c r="AP397" i="5"/>
  <c r="AO390" i="5"/>
  <c r="AM410" i="5"/>
  <c r="AN357" i="5" s="1"/>
  <c r="AP388" i="5"/>
  <c r="AT465" i="5"/>
  <c r="AV361" i="5"/>
  <c r="AS372" i="5"/>
  <c r="AS456" i="5"/>
  <c r="AU456" i="5"/>
  <c r="AS376" i="5"/>
  <c r="AS359" i="5"/>
  <c r="AQ404" i="5"/>
  <c r="AS409" i="5"/>
  <c r="AL400" i="5"/>
  <c r="AP404" i="5"/>
  <c r="AJ415" i="5"/>
  <c r="AQ391" i="5"/>
  <c r="AR432" i="5"/>
  <c r="AR426" i="5"/>
  <c r="AQ418" i="5"/>
  <c r="AM227" i="5"/>
  <c r="AT340" i="5"/>
  <c r="AS362" i="5"/>
  <c r="AV120" i="5"/>
  <c r="AV137" i="5"/>
  <c r="AT458" i="5"/>
  <c r="AT377" i="5"/>
  <c r="AV132" i="5"/>
  <c r="AT442" i="5"/>
  <c r="AV34" i="5"/>
  <c r="AU372" i="5"/>
  <c r="AL398" i="5"/>
  <c r="AU388" i="5"/>
  <c r="AL429" i="5"/>
  <c r="AT387" i="5"/>
  <c r="AQ392" i="5"/>
  <c r="AT423" i="5"/>
  <c r="AT265" i="5"/>
  <c r="AR440" i="5"/>
  <c r="AT31" i="5"/>
  <c r="AT467" i="5"/>
  <c r="AT457" i="5"/>
  <c r="AU339" i="5"/>
  <c r="AS377" i="5"/>
  <c r="AV451" i="5"/>
  <c r="AR33" i="5"/>
  <c r="AS469" i="5"/>
  <c r="AL409" i="5"/>
  <c r="AU409" i="5"/>
  <c r="AJ410" i="5"/>
  <c r="AP387" i="5"/>
  <c r="AM397" i="5"/>
  <c r="AN344" i="5" s="1"/>
  <c r="AP396" i="5"/>
  <c r="AJ396" i="5"/>
  <c r="AM429" i="5"/>
  <c r="AN376" i="5" s="1"/>
  <c r="AK226" i="5"/>
  <c r="X226" i="5"/>
  <c r="M226" i="5"/>
  <c r="U227" i="5"/>
  <c r="AA227" i="5"/>
  <c r="AG227" i="5"/>
  <c r="AF226" i="5"/>
  <c r="L227" i="5"/>
  <c r="AV465" i="5"/>
  <c r="AU337" i="5"/>
  <c r="AT350" i="5"/>
  <c r="AV449" i="5"/>
  <c r="AR470" i="5"/>
  <c r="AU455" i="5"/>
  <c r="AR465" i="5"/>
  <c r="AU334" i="5"/>
  <c r="AS466" i="5"/>
  <c r="AU426" i="5"/>
  <c r="AP429" i="5"/>
  <c r="AT403" i="5"/>
  <c r="AT426" i="5"/>
  <c r="AQ412" i="5"/>
  <c r="AT287" i="5"/>
  <c r="AT282" i="17" s="1"/>
  <c r="AS452" i="5"/>
  <c r="AR32" i="5"/>
  <c r="AS370" i="5"/>
  <c r="AU369" i="5"/>
  <c r="AS418" i="5"/>
  <c r="AO425" i="5"/>
  <c r="AP422" i="5"/>
  <c r="AL387" i="5"/>
  <c r="AT437" i="5"/>
  <c r="AS463" i="5"/>
  <c r="AT32" i="5"/>
  <c r="AU335" i="5"/>
  <c r="AU367" i="5"/>
  <c r="AS353" i="5"/>
  <c r="AU440" i="5"/>
  <c r="AR468" i="5"/>
  <c r="AT337" i="5"/>
  <c r="AU442" i="5"/>
  <c r="AU400" i="5"/>
  <c r="AQ393" i="5"/>
  <c r="AL426" i="5"/>
  <c r="AO411" i="5"/>
  <c r="AR417" i="5"/>
  <c r="AS459" i="5"/>
  <c r="AS341" i="5"/>
  <c r="AV353" i="5"/>
  <c r="AU358" i="5"/>
  <c r="AS139" i="5"/>
  <c r="AR139" i="5"/>
  <c r="AR469" i="5"/>
  <c r="AM402" i="5"/>
  <c r="AN349" i="5" s="1"/>
  <c r="AP432" i="5"/>
  <c r="AJ427" i="5"/>
  <c r="AM425" i="5"/>
  <c r="AN372" i="5" s="1"/>
  <c r="AM406" i="5"/>
  <c r="AN353" i="5" s="1"/>
  <c r="AO417" i="5"/>
  <c r="AL428" i="5"/>
  <c r="AJ399" i="5"/>
  <c r="AJ416" i="5"/>
  <c r="AT396" i="5"/>
  <c r="AT131" i="5"/>
  <c r="AU464" i="5"/>
  <c r="AS343" i="5"/>
  <c r="AV469" i="5"/>
  <c r="AT455" i="5"/>
  <c r="AS357" i="5"/>
  <c r="AS146" i="5"/>
  <c r="AS366" i="5"/>
  <c r="AO409" i="5"/>
  <c r="AJ404" i="5"/>
  <c r="AM405" i="5"/>
  <c r="AN352" i="5" s="1"/>
  <c r="AR402" i="5"/>
  <c r="AQ428" i="5"/>
  <c r="AL414" i="5"/>
  <c r="AQ400" i="5"/>
  <c r="AV473" i="5"/>
  <c r="AR31" i="5"/>
  <c r="AT471" i="5"/>
  <c r="AT342" i="5"/>
  <c r="AV358" i="5"/>
  <c r="AU140" i="5"/>
  <c r="AV466" i="5"/>
  <c r="AR35" i="5"/>
  <c r="AU113" i="5"/>
  <c r="AS428" i="5"/>
  <c r="AU429" i="5"/>
  <c r="AR409" i="5"/>
  <c r="AR390" i="5"/>
  <c r="AS394" i="5"/>
  <c r="AR415" i="5"/>
  <c r="AJ226" i="5"/>
  <c r="AS360" i="5"/>
  <c r="AS368" i="5"/>
  <c r="AS470" i="5"/>
  <c r="AU350" i="5"/>
  <c r="AS117" i="5"/>
  <c r="AT266" i="5"/>
  <c r="AU441" i="5"/>
  <c r="AV363" i="5"/>
  <c r="AJ414" i="5"/>
  <c r="AO431" i="5"/>
  <c r="AU432" i="5"/>
  <c r="AO394" i="5"/>
  <c r="AL396" i="5"/>
  <c r="AJ391" i="5"/>
  <c r="AT391" i="5"/>
  <c r="AR413" i="5"/>
  <c r="AU405" i="5"/>
  <c r="AR447" i="5"/>
  <c r="AT474" i="5"/>
  <c r="AU371" i="5"/>
  <c r="AR449" i="5"/>
  <c r="AS122" i="5"/>
  <c r="AO427" i="5"/>
  <c r="AM409" i="5"/>
  <c r="AN356" i="5" s="1"/>
  <c r="AU430" i="5"/>
  <c r="AJ432" i="5"/>
  <c r="AQ387" i="5"/>
  <c r="AJ411" i="5"/>
  <c r="AQ402" i="5"/>
  <c r="AO423" i="5"/>
  <c r="AR287" i="5"/>
  <c r="P227" i="5"/>
  <c r="AA226" i="5"/>
  <c r="Y226" i="5"/>
  <c r="U226" i="5"/>
  <c r="AE226" i="5"/>
  <c r="AC227" i="5"/>
  <c r="AV75" i="111"/>
  <c r="AR363" i="5"/>
  <c r="AR351" i="5"/>
  <c r="AR376" i="5"/>
  <c r="AR366" i="5"/>
  <c r="AR350" i="5"/>
  <c r="AR378" i="5"/>
  <c r="AR358" i="5"/>
  <c r="AR375" i="5"/>
  <c r="AR379" i="5"/>
  <c r="AR362" i="5"/>
  <c r="AR349" i="5"/>
  <c r="AR372" i="5"/>
  <c r="AR357" i="5"/>
  <c r="AR346" i="5"/>
  <c r="AR348" i="5"/>
  <c r="AR352" i="5"/>
  <c r="AR364" i="5"/>
  <c r="AR370" i="5"/>
  <c r="AR361" i="5"/>
  <c r="AR347" i="5"/>
  <c r="AR360" i="5"/>
  <c r="AR374" i="5"/>
  <c r="AR344" i="5"/>
  <c r="AR355" i="5"/>
  <c r="AR356" i="5"/>
  <c r="AR365" i="5"/>
  <c r="AR368" i="5"/>
  <c r="AR353" i="5"/>
  <c r="AR371" i="5"/>
  <c r="AR359" i="5"/>
  <c r="AR367" i="5"/>
  <c r="AR345" i="5"/>
  <c r="AR369" i="5"/>
  <c r="AR377" i="5"/>
  <c r="AR373" i="5"/>
  <c r="AT17" i="106"/>
  <c r="AO75" i="106"/>
  <c r="AT25" i="106"/>
  <c r="AV25" i="106"/>
  <c r="AT75" i="106"/>
  <c r="AU75" i="106"/>
  <c r="AQ75" i="106"/>
  <c r="AR75" i="106"/>
  <c r="AS75" i="106"/>
  <c r="AU25" i="106"/>
  <c r="AP75" i="106"/>
  <c r="AR25" i="106"/>
  <c r="AS25" i="106"/>
  <c r="E112" i="106"/>
  <c r="E370" i="5"/>
  <c r="E363" i="5"/>
  <c r="E105" i="106"/>
  <c r="E364" i="5"/>
  <c r="E106" i="106"/>
  <c r="E347" i="5"/>
  <c r="E89" i="106"/>
  <c r="E95" i="106"/>
  <c r="E353" i="5"/>
  <c r="E345" i="5"/>
  <c r="E87" i="106"/>
  <c r="E334" i="5"/>
  <c r="E76" i="106"/>
  <c r="E372" i="5"/>
  <c r="E114" i="106"/>
  <c r="E111" i="106"/>
  <c r="E369" i="5"/>
  <c r="E110" i="106"/>
  <c r="E368" i="5"/>
  <c r="E361" i="5"/>
  <c r="E103" i="106"/>
  <c r="E120" i="106"/>
  <c r="E378" i="5"/>
  <c r="E371" i="5"/>
  <c r="E113" i="106"/>
  <c r="E367" i="5"/>
  <c r="E109" i="106"/>
  <c r="E78" i="106"/>
  <c r="E336" i="5"/>
  <c r="E376" i="5"/>
  <c r="E118" i="106"/>
  <c r="E341" i="5"/>
  <c r="E83" i="106"/>
  <c r="E342" i="5"/>
  <c r="E84" i="106"/>
  <c r="E88" i="106"/>
  <c r="E346" i="5"/>
  <c r="E339" i="5"/>
  <c r="E81" i="106"/>
  <c r="E348" i="5"/>
  <c r="E90" i="106"/>
  <c r="E333" i="5"/>
  <c r="E75" i="106"/>
  <c r="E115" i="106"/>
  <c r="E373" i="5"/>
  <c r="E74" i="106"/>
  <c r="E332" i="5"/>
  <c r="E100" i="106"/>
  <c r="E358" i="5"/>
  <c r="E375" i="5"/>
  <c r="E117" i="106"/>
  <c r="E356" i="5"/>
  <c r="E98" i="106"/>
  <c r="E344" i="5"/>
  <c r="E86" i="106"/>
  <c r="E116" i="106"/>
  <c r="E374" i="5"/>
  <c r="E352" i="5"/>
  <c r="E94" i="106"/>
  <c r="E337" i="5"/>
  <c r="E79" i="106"/>
  <c r="E101" i="106"/>
  <c r="E359" i="5"/>
  <c r="E85" i="106"/>
  <c r="E343" i="5"/>
  <c r="E362" i="5"/>
  <c r="E104" i="106"/>
  <c r="E351" i="5"/>
  <c r="E93" i="106"/>
  <c r="E338" i="5"/>
  <c r="E80" i="106"/>
  <c r="E340" i="5"/>
  <c r="E82" i="106"/>
  <c r="E92" i="106"/>
  <c r="E350" i="5"/>
  <c r="E360" i="5"/>
  <c r="E102" i="106"/>
  <c r="E97" i="106"/>
  <c r="E355" i="5"/>
  <c r="E379" i="5"/>
  <c r="E121" i="106"/>
  <c r="E91" i="106"/>
  <c r="E349" i="5"/>
  <c r="E377" i="5"/>
  <c r="E119" i="106"/>
  <c r="E357" i="5"/>
  <c r="E99" i="106"/>
  <c r="E77" i="106"/>
  <c r="E335" i="5"/>
  <c r="E365" i="5"/>
  <c r="E107" i="106"/>
  <c r="E108" i="106"/>
  <c r="E366" i="5"/>
  <c r="AR338" i="5"/>
  <c r="AR342" i="5"/>
  <c r="AR337" i="5"/>
  <c r="AR340" i="5"/>
  <c r="AR341" i="5"/>
  <c r="AR339" i="5"/>
  <c r="AR334" i="5"/>
  <c r="AR343" i="5"/>
  <c r="AR335" i="5"/>
  <c r="AR336" i="5"/>
  <c r="AT76" i="6" l="1"/>
  <c r="AU76" i="6"/>
  <c r="AS76" i="6"/>
  <c r="AR76" i="6"/>
  <c r="AV76" i="6"/>
  <c r="AT151" i="5"/>
  <c r="AT149" i="5"/>
  <c r="AP351" i="5"/>
  <c r="AV151" i="5"/>
  <c r="AT124" i="5"/>
  <c r="AO369" i="5"/>
  <c r="AO377" i="5"/>
  <c r="AS124" i="5"/>
  <c r="AV124" i="5"/>
  <c r="AS149" i="5"/>
  <c r="AR149" i="5"/>
  <c r="AV144" i="5"/>
  <c r="AP334" i="5"/>
  <c r="AT143" i="5"/>
  <c r="AP371" i="5"/>
  <c r="AR282" i="17"/>
  <c r="AR151" i="5"/>
  <c r="AP374" i="5"/>
  <c r="AP360" i="5"/>
  <c r="AO364" i="5"/>
  <c r="AU143" i="5"/>
  <c r="AP359" i="5"/>
  <c r="AO362" i="5"/>
  <c r="AO343" i="5"/>
  <c r="AO378" i="5"/>
  <c r="AO356" i="5"/>
  <c r="AS151" i="5"/>
  <c r="AS144" i="5"/>
  <c r="AO341" i="5"/>
  <c r="AP341" i="5"/>
  <c r="AP355" i="5"/>
  <c r="AO336" i="5"/>
  <c r="AO368" i="5"/>
  <c r="AO337" i="5"/>
  <c r="AO358" i="5"/>
  <c r="AO373" i="5"/>
  <c r="AO345" i="5"/>
  <c r="AO350" i="5"/>
  <c r="AO363" i="5"/>
  <c r="AO374" i="5"/>
  <c r="AP340" i="5"/>
  <c r="AV149" i="5"/>
  <c r="AP367" i="5"/>
  <c r="AP344" i="5"/>
  <c r="AP358" i="5"/>
  <c r="AO349" i="5"/>
  <c r="AS143" i="5"/>
  <c r="AO339" i="5"/>
  <c r="AO351" i="5"/>
  <c r="AO344" i="5"/>
  <c r="AO357" i="5"/>
  <c r="AU144" i="5"/>
  <c r="AO379" i="5"/>
  <c r="AO367" i="5"/>
  <c r="AO375" i="5"/>
  <c r="AT144" i="5"/>
  <c r="AO348" i="5"/>
  <c r="AU149" i="5"/>
  <c r="AO376" i="5"/>
  <c r="AO372" i="5"/>
  <c r="AP353" i="5"/>
  <c r="AP347" i="5"/>
  <c r="AO371" i="5"/>
  <c r="AP343" i="5"/>
  <c r="AP373" i="5"/>
  <c r="AP361" i="5"/>
  <c r="AP349" i="5"/>
  <c r="AP376" i="5"/>
  <c r="AP357" i="5"/>
  <c r="AO370" i="5"/>
  <c r="AP369" i="5"/>
  <c r="AP356" i="5"/>
  <c r="AP364" i="5"/>
  <c r="AP379" i="5"/>
  <c r="AP335" i="5"/>
  <c r="AP350" i="5"/>
  <c r="AO340" i="5"/>
  <c r="AO359" i="5"/>
  <c r="AO347" i="5"/>
  <c r="AP339" i="5"/>
  <c r="AU151" i="5"/>
  <c r="AP368" i="5"/>
  <c r="AV143" i="5"/>
  <c r="AO355" i="5"/>
  <c r="AO353" i="5"/>
  <c r="AP370" i="5"/>
  <c r="AO346" i="5"/>
  <c r="AO342" i="5"/>
  <c r="AO366" i="5"/>
  <c r="AO338" i="5"/>
  <c r="AP345" i="5"/>
  <c r="AP337" i="5"/>
  <c r="AO365" i="5"/>
  <c r="AP336" i="5"/>
  <c r="AP342" i="5"/>
  <c r="AR143" i="5"/>
  <c r="AR144" i="5"/>
  <c r="AP338" i="5"/>
  <c r="AP346" i="5"/>
  <c r="AP378" i="5"/>
  <c r="AO334" i="5"/>
  <c r="AU333" i="5"/>
  <c r="AO386" i="5"/>
  <c r="AO360" i="5"/>
  <c r="AO361" i="5"/>
  <c r="AS386" i="5"/>
  <c r="AP372" i="5"/>
  <c r="AP366" i="5"/>
  <c r="AR386" i="5"/>
  <c r="AO335" i="5"/>
  <c r="AQ386" i="5"/>
  <c r="AT33" i="5"/>
  <c r="AP377" i="5"/>
  <c r="AP365" i="5"/>
  <c r="AP362" i="5"/>
  <c r="AS333" i="5"/>
  <c r="AT386" i="5"/>
  <c r="AP352" i="5"/>
  <c r="AP375" i="5"/>
  <c r="AP363" i="5"/>
  <c r="AO352" i="5"/>
  <c r="AV333" i="5"/>
  <c r="AP348" i="5"/>
  <c r="AU386" i="5"/>
  <c r="AP386" i="5"/>
  <c r="AT333" i="5"/>
  <c r="AR21" i="106"/>
  <c r="AT21" i="106"/>
  <c r="AR333" i="5"/>
  <c r="AV21" i="106"/>
  <c r="AT24" i="106"/>
  <c r="AU21" i="106"/>
  <c r="AR24" i="106"/>
  <c r="AS21" i="106"/>
  <c r="AT37" i="5" l="1"/>
  <c r="AR37" i="5"/>
  <c r="AV37" i="5"/>
  <c r="AU37" i="5"/>
  <c r="AP333" i="5"/>
  <c r="AO333" i="5"/>
  <c r="AT332" i="5"/>
  <c r="AS37" i="5"/>
  <c r="AS24" i="106"/>
  <c r="AU24" i="106"/>
  <c r="AV24" i="106"/>
  <c r="AR74" i="106"/>
  <c r="AQ74" i="106"/>
  <c r="AO74" i="106"/>
  <c r="AT74" i="106"/>
  <c r="AS74" i="106"/>
  <c r="AP74" i="106"/>
  <c r="AU74" i="106"/>
  <c r="AR332" i="5"/>
  <c r="AU332" i="5" l="1"/>
  <c r="AP385" i="5"/>
  <c r="AS332" i="5"/>
  <c r="AV332" i="5"/>
  <c r="AS385" i="5"/>
  <c r="AT385" i="5"/>
  <c r="AO385" i="5"/>
  <c r="AU385" i="5"/>
  <c r="AQ385" i="5"/>
  <c r="AR315" i="5" s="1" a="1"/>
  <c r="AR315" i="5" s="1"/>
  <c r="AR385" i="5"/>
  <c r="AR323" i="5" a="1"/>
  <c r="AR323" i="5" s="1"/>
  <c r="AS322" i="5" l="1" a="1"/>
  <c r="AS322" i="5" s="1"/>
  <c r="AR313" i="5" a="1"/>
  <c r="AR313" i="5" s="1"/>
  <c r="AS324" i="5" a="1"/>
  <c r="AS324" i="5" s="1"/>
  <c r="AP332" i="5"/>
  <c r="AO332" i="5"/>
  <c r="AP381"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9" i="5" s="1"/>
  <c r="AR17" i="5"/>
  <c r="AR15" i="12" s="1"/>
  <c r="AR16" i="5"/>
  <c r="AR18" i="5"/>
  <c r="AR249" i="5" s="1"/>
  <c r="AS17" i="5"/>
  <c r="AS16" i="5"/>
  <c r="AS18" i="5"/>
  <c r="AS249" i="5" s="1"/>
  <c r="AT17" i="5"/>
  <c r="AT16" i="5"/>
  <c r="AT18" i="5"/>
  <c r="AT249" i="5" s="1"/>
  <c r="AU17" i="5"/>
  <c r="AU16" i="5"/>
  <c r="AU14" i="12" s="1"/>
  <c r="AU18" i="5"/>
  <c r="AU249" i="5" s="1"/>
  <c r="AV17" i="5"/>
  <c r="AV16" i="5"/>
  <c r="AV18" i="5"/>
  <c r="AV249"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O23" i="32"/>
  <c r="O39" i="32"/>
  <c r="X42" i="32"/>
  <c r="X21" i="32"/>
  <c r="AC39" i="32"/>
  <c r="AE42" i="32"/>
  <c r="U39" i="32"/>
  <c r="O26" i="32"/>
  <c r="O42" i="32"/>
  <c r="AE21" i="32"/>
  <c r="AK39" i="32"/>
  <c r="AK42" i="32"/>
  <c r="S21" i="32"/>
  <c r="N40" i="32"/>
  <c r="N23" i="32"/>
  <c r="M39" i="32"/>
  <c r="S39" i="32"/>
  <c r="O40" i="32"/>
  <c r="N29" i="32"/>
  <c r="S29" i="32"/>
  <c r="N21" i="32"/>
  <c r="AR60" i="101"/>
  <c r="AQ60" i="101"/>
  <c r="AS60" i="101"/>
  <c r="AT60" i="101"/>
  <c r="AV60" i="101"/>
  <c r="AU60" i="101"/>
  <c r="B2" i="125"/>
  <c r="AM1" i="125"/>
  <c r="AL1" i="111"/>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1"/>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S30" i="32" s="1"/>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N24" i="32" s="1"/>
  <c r="N188" i="5" s="1"/>
  <c r="AP39" i="32"/>
  <c r="AS39" i="32"/>
  <c r="AF42" i="32"/>
  <c r="L43" i="32"/>
  <c r="P40" i="32"/>
  <c r="M40" i="32"/>
  <c r="M29" i="32"/>
  <c r="N30" i="32" s="1"/>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P27" i="32"/>
  <c r="P189" i="5" s="1"/>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O27" i="32"/>
  <c r="O189" i="5" s="1"/>
  <c r="O24" i="32"/>
  <c r="O188"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30" i="32" l="1"/>
  <c r="P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AE8" i="111" s="1"/>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8" i="111" s="1"/>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1"/>
  <c r="U8" i="111"/>
  <c r="K8" i="111"/>
  <c r="N8" i="111"/>
  <c r="V8" i="111"/>
  <c r="L8" i="111"/>
  <c r="O8" i="111"/>
  <c r="W8" i="111"/>
  <c r="M8" i="111"/>
  <c r="Q8" i="111"/>
  <c r="P8" i="111"/>
  <c r="R8" i="111"/>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J8" i="111" l="1"/>
  <c r="AI8" i="111"/>
  <c r="X8" i="111"/>
  <c r="AL196" i="5"/>
  <c r="AG8" i="111"/>
  <c r="AF8" i="111"/>
  <c r="AK8" i="111"/>
  <c r="AD8" i="111"/>
  <c r="AM196" i="5"/>
  <c r="AB8" i="111"/>
  <c r="AH8" i="111"/>
  <c r="AM8" i="111"/>
  <c r="Z8" i="111"/>
  <c r="E217" i="12"/>
  <c r="AN8" i="111"/>
  <c r="AC8" i="111"/>
  <c r="AA8" i="111"/>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1"/>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1"/>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1"/>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S260"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s="1"/>
  <c r="N343" i="33" s="1"/>
  <c r="N344" i="33" s="1"/>
  <c r="N345" i="33" s="1"/>
  <c r="N346" i="33" s="1"/>
  <c r="N347" i="33" s="1"/>
  <c r="N348" i="33" s="1"/>
  <c r="N349" i="33" s="1"/>
  <c r="N350" i="33" s="1"/>
  <c r="N351" i="33" s="1"/>
  <c r="N352" i="33" s="1"/>
  <c r="E140" i="12" l="1"/>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8" i="111" l="1"/>
  <c r="AR26" i="126"/>
  <c r="AR146" i="126" s="1"/>
  <c r="AR68" i="126"/>
  <c r="AR152" i="126" s="1"/>
  <c r="AR135" i="126"/>
  <c r="AR166" i="126" s="1"/>
  <c r="AP8" i="106"/>
  <c r="AQ8" i="106"/>
  <c r="AQ8" i="111" s="1"/>
  <c r="AR15" i="15"/>
  <c r="AR16" i="101"/>
  <c r="AR17" i="17"/>
  <c r="M316" i="33"/>
  <c r="M317" i="33" s="1"/>
  <c r="AP194" i="5"/>
  <c r="AQ194" i="5"/>
  <c r="AP8" i="111" l="1"/>
  <c r="AP16" i="101"/>
  <c r="AP12" i="126"/>
  <c r="AP13" i="126" s="1"/>
  <c r="AQ12" i="126"/>
  <c r="AQ13" i="126" s="1"/>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1"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1"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1" l="1"/>
  <c r="AU314" i="17"/>
  <c r="AU196" i="5"/>
  <c r="AU15" i="15"/>
  <c r="AU16" i="101"/>
  <c r="AU17" i="17"/>
  <c r="AV43" i="32"/>
  <c r="AV46" i="32" s="1"/>
  <c r="AV23" i="32"/>
  <c r="AV24" i="32" s="1"/>
  <c r="AV195" i="5" l="1"/>
  <c r="AV196" i="5" s="1"/>
  <c r="AU251" i="17"/>
  <c r="AU202" i="17"/>
  <c r="AU30" i="17"/>
  <c r="AV29" i="32"/>
  <c r="AV188" i="5"/>
  <c r="AV314" i="17" l="1"/>
  <c r="AV114" i="17"/>
  <c r="AV32" i="32"/>
  <c r="AV30" i="32"/>
  <c r="AV17" i="101"/>
  <c r="AU66" i="101" s="1"/>
  <c r="AV8" i="106" l="1"/>
  <c r="AV194" i="5"/>
  <c r="AV12" i="126" s="1"/>
  <c r="AV13" i="126" s="1"/>
  <c r="AV8" i="111"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6"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6" i="5"/>
  <c r="AS305"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6" i="5"/>
  <c r="AR305"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6" i="5"/>
  <c r="AV305"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6" i="5"/>
  <c r="AU305"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80" i="5"/>
  <c r="AT305" i="5"/>
  <c r="AV310"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10"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80"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8" i="5"/>
  <c r="AV307" i="5"/>
  <c r="AU309" i="5"/>
  <c r="AU308" i="5"/>
  <c r="AS304" i="5"/>
  <c r="AU310" i="5"/>
  <c r="AU56" i="12"/>
  <c r="AT57" i="12"/>
  <c r="O211" i="12"/>
  <c r="P211" i="12" s="1"/>
  <c r="AV309" i="5"/>
  <c r="AS307" i="5"/>
  <c r="AU304" i="5"/>
  <c r="AR310"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4" i="5"/>
  <c r="AT304"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9" i="5"/>
  <c r="AT307" i="5"/>
  <c r="AR308" i="5"/>
  <c r="M154" i="12"/>
  <c r="N154" i="12" s="1"/>
  <c r="AR309" i="5"/>
  <c r="AT308" i="5"/>
  <c r="V217" i="12"/>
  <c r="W217" i="12" s="1"/>
  <c r="L193" i="12"/>
  <c r="AU307" i="5"/>
  <c r="AQ58" i="101"/>
  <c r="AR59" i="15"/>
  <c r="AQ74" i="101"/>
  <c r="AQ76" i="101" s="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80" i="5"/>
  <c r="AT380"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4" i="5" a="1"/>
  <c r="AU314" i="5" s="1"/>
  <c r="AU42" i="5" s="1"/>
  <c r="AU13" i="2" s="1"/>
  <c r="AU315" i="5" a="1"/>
  <c r="AU315" i="5" s="1"/>
  <c r="AU43" i="5" s="1"/>
  <c r="AU14" i="2" s="1"/>
  <c r="AV324" i="5" a="1"/>
  <c r="AV324" i="5" s="1"/>
  <c r="AV53" i="5" s="1"/>
  <c r="AV25" i="2" s="1"/>
  <c r="AV66" i="2" s="1"/>
  <c r="AR325" i="5" a="1"/>
  <c r="AR325" i="5" s="1"/>
  <c r="AR54" i="5" s="1"/>
  <c r="AR26" i="2" s="1"/>
  <c r="AR314" i="5" a="1"/>
  <c r="AR314" i="5" s="1"/>
  <c r="AR42" i="5" s="1"/>
  <c r="AR13" i="2" s="1"/>
  <c r="AT319" i="5" a="1"/>
  <c r="AT319" i="5" s="1"/>
  <c r="AT47" i="5" s="1"/>
  <c r="AT18" i="2" s="1"/>
  <c r="AT315" i="5" a="1"/>
  <c r="AT315" i="5" s="1"/>
  <c r="AT43" i="5" s="1"/>
  <c r="AT14" i="2" s="1"/>
  <c r="AS53" i="5"/>
  <c r="AS25" i="2" s="1"/>
  <c r="AS66" i="2" s="1"/>
  <c r="AS313" i="5" a="1"/>
  <c r="AS313" i="5" s="1"/>
  <c r="AS41" i="5" s="1"/>
  <c r="AS12" i="2" s="1"/>
  <c r="AU316" i="5" a="1"/>
  <c r="AU316" i="5" s="1"/>
  <c r="AU44" i="5" s="1"/>
  <c r="AU15" i="2" s="1"/>
  <c r="AV326" i="5" a="1"/>
  <c r="AV326" i="5" s="1"/>
  <c r="AV55" i="5" s="1"/>
  <c r="AV27" i="2" s="1"/>
  <c r="AV68" i="2" s="1"/>
  <c r="AR328" i="5" a="1"/>
  <c r="AR328" i="5" s="1"/>
  <c r="AR57" i="5" s="1"/>
  <c r="AR29" i="2" s="1"/>
  <c r="AR324" i="5" a="1"/>
  <c r="AR324" i="5" s="1"/>
  <c r="AR53" i="5" s="1"/>
  <c r="AR25" i="2" s="1"/>
  <c r="AT328" i="5" a="1"/>
  <c r="AT328" i="5" s="1"/>
  <c r="AT57" i="5" s="1"/>
  <c r="AT29" i="2" s="1"/>
  <c r="AT70" i="2" s="1"/>
  <c r="AS328" i="5" a="1"/>
  <c r="AS328" i="5" s="1"/>
  <c r="AS57" i="5" s="1"/>
  <c r="AS29" i="2" s="1"/>
  <c r="AS70" i="2" s="1"/>
  <c r="AS314" i="5" a="1"/>
  <c r="AS314" i="5" s="1"/>
  <c r="AS42" i="5" s="1"/>
  <c r="AS13" i="2" s="1"/>
  <c r="AU326" i="5" a="1"/>
  <c r="AU326" i="5" s="1"/>
  <c r="AU55" i="5" s="1"/>
  <c r="AU27" i="2" s="1"/>
  <c r="AU68" i="2" s="1"/>
  <c r="AV328" i="5" a="1"/>
  <c r="AV328" i="5" s="1"/>
  <c r="AV57" i="5" s="1"/>
  <c r="AV29" i="2" s="1"/>
  <c r="AV70" i="2" s="1"/>
  <c r="AV314" i="5" a="1"/>
  <c r="AV314" i="5" s="1"/>
  <c r="AV42" i="5" s="1"/>
  <c r="AV13" i="2" s="1"/>
  <c r="AR52" i="5"/>
  <c r="AR24" i="2" s="1"/>
  <c r="AR41" i="5"/>
  <c r="AT314" i="5" a="1"/>
  <c r="AT314" i="5" s="1"/>
  <c r="AT42" i="5" s="1"/>
  <c r="AT13" i="2" s="1"/>
  <c r="AS317" i="5" a="1"/>
  <c r="AS317" i="5" s="1"/>
  <c r="AS45" i="5" s="1"/>
  <c r="AS16" i="2" s="1"/>
  <c r="AS51" i="5"/>
  <c r="AS23" i="2" s="1"/>
  <c r="AU322" i="5" a="1"/>
  <c r="AU322" i="5" s="1"/>
  <c r="AU51" i="5" s="1"/>
  <c r="AU23" i="2" s="1"/>
  <c r="AU318" i="5" a="1"/>
  <c r="AU318" i="5" s="1"/>
  <c r="AU46" i="5" s="1"/>
  <c r="AU17" i="2" s="1"/>
  <c r="AV316" i="5" a="1"/>
  <c r="AV316" i="5" s="1"/>
  <c r="AV44" i="5" s="1"/>
  <c r="AV15" i="2" s="1"/>
  <c r="AV317" i="5" a="1"/>
  <c r="AV317" i="5" s="1"/>
  <c r="AV45" i="5" s="1"/>
  <c r="AV16" i="2" s="1"/>
  <c r="AR326" i="5" a="1"/>
  <c r="AR326" i="5" s="1"/>
  <c r="AR55" i="5" s="1"/>
  <c r="AR27" i="2" s="1"/>
  <c r="AR43" i="5"/>
  <c r="AR14" i="2" s="1"/>
  <c r="AT323" i="5" a="1"/>
  <c r="AT323" i="5" s="1"/>
  <c r="AT52" i="5" s="1"/>
  <c r="AT24" i="2" s="1"/>
  <c r="AT65" i="2" s="1"/>
  <c r="AT317" i="5" a="1"/>
  <c r="AT317" i="5" s="1"/>
  <c r="AT45" i="5" s="1"/>
  <c r="AT16" i="2" s="1"/>
  <c r="AS315" i="5" a="1"/>
  <c r="AS315" i="5" s="1"/>
  <c r="AS43" i="5" s="1"/>
  <c r="AS14" i="2" s="1"/>
  <c r="AU319" i="5" a="1"/>
  <c r="AU319" i="5" s="1"/>
  <c r="AU47" i="5" s="1"/>
  <c r="AU18" i="2" s="1"/>
  <c r="AU317" i="5" a="1"/>
  <c r="AU317" i="5" s="1"/>
  <c r="AU45" i="5" s="1"/>
  <c r="AU16" i="2" s="1"/>
  <c r="AV319" i="5" a="1"/>
  <c r="AV319" i="5" s="1"/>
  <c r="AV47" i="5" s="1"/>
  <c r="AV18" i="2" s="1"/>
  <c r="AV313" i="5" a="1"/>
  <c r="AV313" i="5" s="1"/>
  <c r="AV41" i="5" s="1"/>
  <c r="AV12" i="2" s="1"/>
  <c r="AR327" i="5" a="1"/>
  <c r="AR327" i="5" s="1"/>
  <c r="AR56" i="5" s="1"/>
  <c r="AR28" i="2" s="1"/>
  <c r="AT324" i="5" a="1"/>
  <c r="AT324" i="5" s="1"/>
  <c r="AT53" i="5" s="1"/>
  <c r="AT25" i="2" s="1"/>
  <c r="AT66" i="2" s="1"/>
  <c r="AT313" i="5" a="1"/>
  <c r="AT313" i="5" s="1"/>
  <c r="AT41" i="5" s="1"/>
  <c r="AT12" i="2" s="1"/>
  <c r="AS325" i="5" a="1"/>
  <c r="AS325" i="5" s="1"/>
  <c r="AS54" i="5" s="1"/>
  <c r="AS26" i="2" s="1"/>
  <c r="AS67" i="2" s="1"/>
  <c r="AU328" i="5" a="1"/>
  <c r="AU328" i="5" s="1"/>
  <c r="AU57" i="5" s="1"/>
  <c r="AU29" i="2" s="1"/>
  <c r="AU70" i="2" s="1"/>
  <c r="AU323" i="5" a="1"/>
  <c r="AU323" i="5" s="1"/>
  <c r="AU52" i="5" s="1"/>
  <c r="AU24" i="2" s="1"/>
  <c r="AU65" i="2" s="1"/>
  <c r="AV327" i="5" a="1"/>
  <c r="AV327" i="5" s="1"/>
  <c r="AV56" i="5" s="1"/>
  <c r="AV28" i="2" s="1"/>
  <c r="AV69" i="2" s="1"/>
  <c r="AV315" i="5" a="1"/>
  <c r="AV315" i="5" s="1"/>
  <c r="AV43" i="5" s="1"/>
  <c r="AV14" i="2" s="1"/>
  <c r="AR317" i="5" a="1"/>
  <c r="AR317" i="5" s="1"/>
  <c r="AR45" i="5" s="1"/>
  <c r="AR16" i="2" s="1"/>
  <c r="AT318" i="5" a="1"/>
  <c r="AT318" i="5" s="1"/>
  <c r="AT46" i="5" s="1"/>
  <c r="AT17" i="2" s="1"/>
  <c r="AT326" i="5" a="1"/>
  <c r="AT326" i="5" s="1"/>
  <c r="AT55" i="5" s="1"/>
  <c r="AT27" i="2" s="1"/>
  <c r="AT68" i="2" s="1"/>
  <c r="AS326" i="5" a="1"/>
  <c r="AS326" i="5" s="1"/>
  <c r="AS55" i="5" s="1"/>
  <c r="AS27" i="2" s="1"/>
  <c r="AS68" i="2" s="1"/>
  <c r="AS319" i="5" a="1"/>
  <c r="AS319" i="5" s="1"/>
  <c r="AS47" i="5" s="1"/>
  <c r="AS18" i="2" s="1"/>
  <c r="AU324" i="5" a="1"/>
  <c r="AU324" i="5" s="1"/>
  <c r="AU53" i="5" s="1"/>
  <c r="AU25" i="2" s="1"/>
  <c r="AU66" i="2" s="1"/>
  <c r="AU325" i="5" a="1"/>
  <c r="AU325" i="5" s="1"/>
  <c r="AU54" i="5" s="1"/>
  <c r="AU26" i="2" s="1"/>
  <c r="AU67" i="2" s="1"/>
  <c r="AV318" i="5" a="1"/>
  <c r="AV318" i="5" s="1"/>
  <c r="AV46" i="5" s="1"/>
  <c r="AV17" i="2" s="1"/>
  <c r="AV322" i="5" a="1"/>
  <c r="AV322" i="5" s="1"/>
  <c r="AV51" i="5" s="1"/>
  <c r="AV23" i="2" s="1"/>
  <c r="AV64" i="2" s="1"/>
  <c r="AR316" i="5" a="1"/>
  <c r="AR316" i="5" s="1"/>
  <c r="AR44" i="5" s="1"/>
  <c r="AR15" i="2" s="1"/>
  <c r="AR319" i="5" a="1"/>
  <c r="AR319" i="5" s="1"/>
  <c r="AR47" i="5" s="1"/>
  <c r="AR18" i="2" s="1"/>
  <c r="AT325" i="5" a="1"/>
  <c r="AT325" i="5" s="1"/>
  <c r="AT54" i="5" s="1"/>
  <c r="AT26" i="2" s="1"/>
  <c r="AT67" i="2" s="1"/>
  <c r="AT322" i="5" a="1"/>
  <c r="AT322" i="5" s="1"/>
  <c r="AT51" i="5" s="1"/>
  <c r="AT23" i="2" s="1"/>
  <c r="AS318" i="5" a="1"/>
  <c r="AS318" i="5" s="1"/>
  <c r="AS46" i="5" s="1"/>
  <c r="AS17" i="2" s="1"/>
  <c r="AS327" i="5" a="1"/>
  <c r="AS327" i="5" s="1"/>
  <c r="AS56" i="5" s="1"/>
  <c r="AS28" i="2" s="1"/>
  <c r="AS69" i="2" s="1"/>
  <c r="AU313" i="5" a="1"/>
  <c r="AU313" i="5" s="1"/>
  <c r="AU41" i="5" s="1"/>
  <c r="AU12" i="2" s="1"/>
  <c r="AU327" i="5" a="1"/>
  <c r="AU327" i="5" s="1"/>
  <c r="AU56" i="5" s="1"/>
  <c r="AU28" i="2" s="1"/>
  <c r="AU69" i="2" s="1"/>
  <c r="AV323" i="5" a="1"/>
  <c r="AV323" i="5" s="1"/>
  <c r="AV52" i="5" s="1"/>
  <c r="AV24" i="2" s="1"/>
  <c r="AV325" i="5" a="1"/>
  <c r="AV325" i="5" s="1"/>
  <c r="AV54" i="5" s="1"/>
  <c r="AV26" i="2" s="1"/>
  <c r="AV67" i="2" s="1"/>
  <c r="AR318" i="5" a="1"/>
  <c r="AR318" i="5" s="1"/>
  <c r="AR46" i="5" s="1"/>
  <c r="AR17" i="2" s="1"/>
  <c r="AR322" i="5" a="1"/>
  <c r="AR322" i="5" s="1"/>
  <c r="AR51" i="5" s="1"/>
  <c r="AR23" i="2" s="1"/>
  <c r="AT327" i="5" a="1"/>
  <c r="AT327" i="5" s="1"/>
  <c r="AT56" i="5" s="1"/>
  <c r="AT28" i="2" s="1"/>
  <c r="AT69" i="2" s="1"/>
  <c r="AT316" i="5" a="1"/>
  <c r="AT316" i="5" s="1"/>
  <c r="AT44" i="5" s="1"/>
  <c r="AT15" i="2" s="1"/>
  <c r="AS323" i="5" a="1"/>
  <c r="AS323" i="5" s="1"/>
  <c r="AS52" i="5" s="1"/>
  <c r="AS24" i="2" s="1"/>
  <c r="AS65" i="2" s="1"/>
  <c r="AS316" i="5" a="1"/>
  <c r="AS316"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80"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8" i="5"/>
  <c r="AR299" i="5"/>
  <c r="AR297" i="5"/>
  <c r="AT296" i="5"/>
  <c r="AT301" i="5"/>
  <c r="AU295" i="5"/>
  <c r="AV300" i="5"/>
  <c r="AV297" i="5"/>
  <c r="AV295" i="5"/>
  <c r="AR296" i="5"/>
  <c r="AT298" i="5"/>
  <c r="AV301" i="5"/>
  <c r="AS300" i="5"/>
  <c r="AU299" i="5"/>
  <c r="AV298" i="5"/>
  <c r="AV296" i="5"/>
  <c r="Q208" i="12"/>
  <c r="Q204" i="12" s="1"/>
  <c r="Q30" i="12" s="1"/>
  <c r="AS33" i="17"/>
  <c r="AU301" i="5"/>
  <c r="AU300" i="5"/>
  <c r="AU298" i="5"/>
  <c r="AU297" i="5"/>
  <c r="Q193" i="12"/>
  <c r="AR300" i="5"/>
  <c r="AS297" i="5"/>
  <c r="AS295" i="5"/>
  <c r="AU296" i="5"/>
  <c r="R154" i="12"/>
  <c r="AR301" i="5"/>
  <c r="AT295" i="5"/>
  <c r="AT299" i="5"/>
  <c r="AS296" i="5"/>
  <c r="AV33" i="17"/>
  <c r="AS299" i="5"/>
  <c r="AT297"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2" i="5"/>
  <c r="E395" i="5"/>
  <c r="E402" i="5"/>
  <c r="E413" i="5"/>
  <c r="E388" i="5"/>
  <c r="E386" i="5"/>
  <c r="E422" i="5"/>
  <c r="E418" i="5"/>
  <c r="E385" i="5"/>
  <c r="E410" i="5"/>
  <c r="E415" i="5"/>
  <c r="E424" i="5"/>
  <c r="AV316" i="17"/>
  <c r="E399" i="5"/>
  <c r="E398" i="5"/>
  <c r="AT316" i="17"/>
  <c r="AR79" i="5"/>
  <c r="E408" i="5"/>
  <c r="E428" i="5"/>
  <c r="E405" i="5"/>
  <c r="E396" i="5"/>
  <c r="E412" i="5"/>
  <c r="E406" i="5"/>
  <c r="AS79" i="5"/>
  <c r="AR68" i="5"/>
  <c r="AR49" i="2"/>
  <c r="AR53" i="2" s="1"/>
  <c r="E419" i="5"/>
  <c r="E404" i="5"/>
  <c r="E393" i="5"/>
  <c r="E403" i="5"/>
  <c r="E414" i="5"/>
  <c r="E391" i="5"/>
  <c r="E427" i="5"/>
  <c r="E421" i="5"/>
  <c r="AR316" i="17"/>
  <c r="AU316" i="17"/>
  <c r="AU79" i="5"/>
  <c r="E397" i="5"/>
  <c r="E420" i="5"/>
  <c r="E416" i="5"/>
  <c r="AS68" i="5"/>
  <c r="E431" i="5"/>
  <c r="AS316" i="17"/>
  <c r="AU68" i="5"/>
  <c r="AV79" i="5"/>
  <c r="E426" i="5"/>
  <c r="E394" i="5"/>
  <c r="E392" i="5"/>
  <c r="E417" i="5"/>
  <c r="E389" i="5"/>
  <c r="E390" i="5"/>
  <c r="E430" i="5"/>
  <c r="E425" i="5"/>
  <c r="E423" i="5"/>
  <c r="AV68" i="5"/>
  <c r="AU320" i="17"/>
  <c r="AT79" i="5"/>
  <c r="E411" i="5"/>
  <c r="E429" i="5"/>
  <c r="E409" i="5"/>
  <c r="E387" i="5"/>
  <c r="E401" i="5"/>
  <c r="E400"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9" i="5"/>
  <c r="AT300" i="5"/>
  <c r="I110" i="12"/>
  <c r="I102" i="12"/>
  <c r="AV102" i="12" s="1"/>
  <c r="I146" i="12"/>
  <c r="AV146" i="12" s="1"/>
  <c r="AU26" i="6"/>
  <c r="AV22" i="15"/>
  <c r="AV308" i="5"/>
  <c r="AV299" i="5"/>
  <c r="I144" i="12"/>
  <c r="I100" i="12"/>
  <c r="AU27" i="15"/>
  <c r="AT26" i="6"/>
  <c r="I103" i="12"/>
  <c r="I147" i="12"/>
  <c r="AS26" i="6"/>
  <c r="AB261" i="12"/>
  <c r="AB255" i="12" s="1"/>
  <c r="AB31" i="12" s="1"/>
  <c r="AC263" i="12"/>
  <c r="X193" i="12"/>
  <c r="Y154" i="12"/>
  <c r="AR71" i="2"/>
  <c r="AV26" i="6"/>
  <c r="AR304" i="5"/>
  <c r="AR295" i="5"/>
  <c r="AR34" i="2"/>
  <c r="I101" i="12"/>
  <c r="AU101" i="12" s="1"/>
  <c r="AV101" i="12" s="1"/>
  <c r="I145" i="12"/>
  <c r="AS301" i="5"/>
  <c r="AS310" i="5"/>
  <c r="AR37" i="2"/>
  <c r="AR307" i="5"/>
  <c r="AR298"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7" i="15" l="1"/>
  <c r="AU78" i="15" s="1"/>
  <c r="AU51" i="15"/>
  <c r="AU46" i="15"/>
  <c r="AU65" i="15" s="1"/>
  <c r="AU49" i="15"/>
  <c r="AU101" i="15" s="1"/>
  <c r="AU48" i="15"/>
  <c r="AU9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V47" i="15" l="1"/>
  <c r="AV78" i="15" s="1"/>
  <c r="AV51" i="15"/>
  <c r="AV46" i="15"/>
  <c r="AV65" i="15" s="1"/>
  <c r="AV49" i="15"/>
  <c r="AV101" i="15" s="1"/>
  <c r="AV48" i="15"/>
  <c r="AV91" i="15" s="1"/>
  <c r="AR49" i="15"/>
  <c r="AR101" i="15" s="1"/>
  <c r="AR46" i="15"/>
  <c r="AR65" i="15" s="1"/>
  <c r="AS47" i="15"/>
  <c r="AS78" i="15" s="1"/>
  <c r="AR48" i="15"/>
  <c r="AR91" i="15" s="1"/>
  <c r="AR93" i="15" s="1"/>
  <c r="AT46" i="15"/>
  <c r="AT65" i="15" s="1"/>
  <c r="AR51" i="15"/>
  <c r="AT49" i="15"/>
  <c r="AT101" i="15" s="1"/>
  <c r="AV44" i="15"/>
  <c r="AV18" i="86"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U93" i="15" l="1"/>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321"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S55" i="17" l="1"/>
  <c r="AT69" i="13"/>
  <c r="AU55" i="13"/>
  <c r="AS313" i="17"/>
  <c r="AS317" i="17" s="1"/>
  <c r="AS319" i="17" s="1"/>
  <c r="AS321" i="17" s="1"/>
  <c r="AS190" i="17"/>
  <c r="AS194" i="17" s="1"/>
  <c r="AS34" i="17" s="1"/>
  <c r="AS15" i="13"/>
  <c r="AS17" i="13" s="1"/>
  <c r="AT43" i="13"/>
  <c r="AT20" i="13" l="1"/>
  <c r="AS21" i="13"/>
  <c r="AS23" i="13" s="1"/>
  <c r="AT46" i="13"/>
  <c r="AU56" i="13"/>
  <c r="AU58" i="13" s="1"/>
  <c r="AU41" i="13"/>
  <c r="AS69" i="17"/>
  <c r="AS71" i="17" s="1"/>
  <c r="AS178" i="17" s="1"/>
  <c r="AS76" i="17"/>
  <c r="AS93" i="17"/>
  <c r="AS26" i="17"/>
  <c r="AS27" i="13" l="1"/>
  <c r="AS14" i="125"/>
  <c r="AS15" i="125" s="1"/>
  <c r="AU69" i="13"/>
  <c r="AV55" i="13"/>
  <c r="AS30" i="13" l="1"/>
  <c r="AS10" i="16" s="1"/>
  <c r="AV56" i="13"/>
  <c r="AV58" i="13" s="1"/>
  <c r="AV69" i="13" s="1"/>
  <c r="AV41" i="13"/>
  <c r="AT55" i="17"/>
  <c r="AT313" i="17"/>
  <c r="AT317" i="17" s="1"/>
  <c r="AT319" i="17" s="1"/>
  <c r="AT321" i="17" s="1"/>
  <c r="AU43" i="13"/>
  <c r="AT15" i="13"/>
  <c r="AT17" i="13" s="1"/>
  <c r="AT190" i="17"/>
  <c r="AT194" i="17" s="1"/>
  <c r="AT34" i="17" s="1"/>
  <c r="AU20" i="13" l="1"/>
  <c r="AT21" i="13"/>
  <c r="AT23" i="13" s="1"/>
  <c r="AU46" i="13"/>
  <c r="AT76" i="17"/>
  <c r="AT69" i="17"/>
  <c r="AT71" i="17" s="1"/>
  <c r="AT178" i="17" s="1"/>
  <c r="AT93" i="17"/>
  <c r="AT26" i="17"/>
  <c r="AT27" i="13" l="1"/>
  <c r="AT14" i="125"/>
  <c r="AT15" i="125" s="1"/>
  <c r="AT30" i="13" l="1"/>
  <c r="AT10" i="16" s="1"/>
  <c r="AU55" i="17"/>
  <c r="AU313" i="17"/>
  <c r="AU317" i="17" s="1"/>
  <c r="AU319" i="17" s="1"/>
  <c r="AU321" i="17" s="1"/>
  <c r="AU15" i="13"/>
  <c r="AU17" i="13" s="1"/>
  <c r="AV43" i="13"/>
  <c r="AU190" i="17"/>
  <c r="AU194" i="17" s="1"/>
  <c r="AU34" i="17" s="1"/>
  <c r="AV20" i="13" l="1"/>
  <c r="AU21" i="13"/>
  <c r="AU23" i="13" s="1"/>
  <c r="AV46" i="13"/>
  <c r="AU69" i="17"/>
  <c r="AU71" i="17" s="1"/>
  <c r="AU178" i="17" s="1"/>
  <c r="AU76" i="17"/>
  <c r="AU26" i="17"/>
  <c r="AU93" i="17"/>
  <c r="AU27" i="13" l="1"/>
  <c r="AU14" i="125"/>
  <c r="AU15" i="125" s="1"/>
  <c r="AU30" i="13" l="1"/>
  <c r="AU10" i="16" s="1"/>
  <c r="AV313" i="17"/>
  <c r="AV317" i="17" s="1"/>
  <c r="AV319" i="17" s="1"/>
  <c r="AV321" i="17" s="1"/>
  <c r="AV190" i="17"/>
  <c r="AV194" i="17" s="1"/>
  <c r="AV34" i="17" s="1"/>
  <c r="AV15" i="13"/>
  <c r="AV17" i="13" s="1"/>
  <c r="AV55" i="17"/>
  <c r="AV21" i="13" l="1"/>
  <c r="AV23" i="13" s="1"/>
  <c r="AV69" i="17"/>
  <c r="AV71" i="17" s="1"/>
  <c r="AV178" i="17" s="1"/>
  <c r="AV76" i="17"/>
  <c r="AV93" i="17"/>
  <c r="AV26" i="17"/>
  <c r="AV14" i="125" l="1"/>
  <c r="AV15" i="125" s="1"/>
  <c r="AV27" i="13"/>
  <c r="AV30" i="13" l="1"/>
  <c r="AV10" i="16" s="1"/>
  <c r="I17" i="125"/>
  <c r="I19" i="125" s="1"/>
  <c r="AS62" i="125" s="1"/>
  <c r="AR62" i="125" l="1"/>
  <c r="AU62" i="125"/>
  <c r="AT62" i="125"/>
  <c r="AV62" i="125"/>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I72" i="125" l="1"/>
  <c r="I27" i="125"/>
  <c r="I40" i="125" s="1"/>
  <c r="I49" i="125" l="1"/>
  <c r="I52" i="125" s="1"/>
  <c r="I42" i="125"/>
  <c r="I43" i="125"/>
  <c r="I51" i="125" l="1"/>
  <c r="I54" i="125" s="1"/>
  <c r="I45" i="125"/>
  <c r="I60" i="125" l="1"/>
  <c r="AT64" i="125" s="1"/>
  <c r="AT69" i="125" s="1"/>
  <c r="AT70" i="125" s="1"/>
  <c r="AU64" i="125" l="1"/>
  <c r="AU69" i="125" s="1"/>
  <c r="AU70" i="125" s="1"/>
  <c r="AR64" i="125"/>
  <c r="AR69" i="125" s="1"/>
  <c r="AR70" i="125" s="1"/>
  <c r="AS64" i="125"/>
  <c r="AS69" i="125" s="1"/>
  <c r="AS70" i="125" s="1"/>
  <c r="AV64" i="125"/>
  <c r="AV69" i="125" s="1"/>
  <c r="AV70" i="125" s="1"/>
  <c r="I73" i="125" l="1"/>
  <c r="I74" i="125" s="1"/>
  <c r="AR93" i="101" l="1"/>
  <c r="AR94" i="101" s="1"/>
  <c r="AS93" i="101" l="1"/>
  <c r="AS94" i="101" s="1"/>
  <c r="AT51" i="101" l="1"/>
  <c r="I7" i="86" l="1"/>
  <c r="I6" i="86" s="1"/>
  <c r="AM3" i="126" l="1"/>
  <c r="AM3" i="101"/>
  <c r="AM3" i="2"/>
  <c r="AM3" i="13"/>
  <c r="AM3" i="5"/>
  <c r="AM3" i="86"/>
  <c r="AM3" i="16"/>
  <c r="F8" i="21"/>
  <c r="AM3" i="17"/>
  <c r="AM3" i="15"/>
  <c r="AM3" i="6"/>
  <c r="AM3" i="125"/>
  <c r="AM3" i="12"/>
  <c r="AV278" i="106" l="1"/>
  <c r="AV282" i="5" s="1"/>
  <c r="AV281" i="17" s="1"/>
  <c r="AS278" i="106"/>
  <c r="AS282" i="5" s="1"/>
  <c r="AS281" i="17" s="1"/>
  <c r="AT278" i="106"/>
  <c r="AT282" i="5" s="1"/>
  <c r="AT281" i="17" s="1"/>
  <c r="AR278" i="106"/>
  <c r="AR282" i="5" s="1"/>
  <c r="AR281" i="17" s="1"/>
  <c r="AU278" i="106"/>
  <c r="AU282" i="5" s="1"/>
  <c r="AU281" i="17" s="1"/>
  <c r="AR286" i="17" l="1"/>
  <c r="AR265" i="17"/>
  <c r="AR284" i="17"/>
  <c r="AT265" i="17"/>
  <c r="AT286" i="17"/>
  <c r="AT284" i="17"/>
  <c r="AS286" i="17"/>
  <c r="AS265" i="17"/>
  <c r="AS284" i="17"/>
  <c r="AU265" i="17"/>
  <c r="AU286" i="17"/>
  <c r="AU284" i="17"/>
  <c r="AV286" i="17"/>
  <c r="AV284" i="17"/>
  <c r="AV265" i="17"/>
  <c r="AR288" i="17" l="1"/>
  <c r="AR292" i="17" s="1"/>
  <c r="AU288" i="17"/>
  <c r="AU292" i="17" s="1"/>
  <c r="AT288" i="17"/>
  <c r="AT292" i="17" s="1"/>
  <c r="AV288" i="17"/>
  <c r="AV292" i="17" s="1"/>
  <c r="AS288" i="17"/>
  <c r="AS292" i="17" s="1"/>
  <c r="AR283" i="106" l="1"/>
  <c r="AR64" i="15" s="1"/>
  <c r="AR66" i="15" s="1"/>
  <c r="AR67" i="15" l="1"/>
  <c r="AR108" i="15" s="1"/>
  <c r="AR68" i="15" l="1"/>
  <c r="AS63" i="15" s="1"/>
  <c r="AR284" i="106"/>
  <c r="AR77" i="15" s="1"/>
  <c r="AR79" i="15" s="1"/>
  <c r="AR80" i="15" l="1"/>
  <c r="AR109" i="15" s="1"/>
  <c r="AR112" i="15" s="1"/>
  <c r="AR206" i="17" s="1"/>
  <c r="AS283" i="106"/>
  <c r="AS64" i="15" s="1"/>
  <c r="AS66" i="15" s="1"/>
  <c r="AR81" i="15" l="1"/>
  <c r="AS76" i="15" s="1"/>
  <c r="AS67" i="15"/>
  <c r="AS108" i="15" s="1"/>
  <c r="AR255" i="17"/>
  <c r="AS68" i="15" l="1"/>
  <c r="AT63" i="15" s="1"/>
  <c r="AS284" i="106"/>
  <c r="AS77" i="15" s="1"/>
  <c r="AS79" i="15" s="1"/>
  <c r="AS80" i="15" l="1"/>
  <c r="AS109" i="15" s="1"/>
  <c r="AS112" i="15" s="1"/>
  <c r="AS206" i="17" s="1"/>
  <c r="AS255" i="17" s="1"/>
  <c r="AT283" i="106"/>
  <c r="AT64" i="15" s="1"/>
  <c r="AT66" i="15" s="1"/>
  <c r="AS81" i="15" l="1"/>
  <c r="AT76" i="15" s="1"/>
  <c r="AT67" i="15"/>
  <c r="AT108" i="15" s="1"/>
  <c r="AT68" i="15" l="1"/>
  <c r="AU63" i="15" s="1"/>
  <c r="AT284" i="106"/>
  <c r="AT77" i="15" s="1"/>
  <c r="AT79" i="15" s="1"/>
  <c r="AT80" i="15" l="1"/>
  <c r="AT109" i="15" s="1"/>
  <c r="AT112" i="15" s="1"/>
  <c r="AT206" i="17" s="1"/>
  <c r="AT255" i="17" s="1"/>
  <c r="AU283" i="106"/>
  <c r="AU64" i="15" s="1"/>
  <c r="AU66" i="15" s="1"/>
  <c r="AU67" i="15" l="1"/>
  <c r="AU108" i="15" s="1"/>
  <c r="AR61" i="101"/>
  <c r="AR62" i="101" s="1"/>
  <c r="AT81" i="15"/>
  <c r="AU76" i="15" s="1"/>
  <c r="AU68" i="15" l="1"/>
  <c r="AV63" i="15" s="1"/>
  <c r="AR95" i="101"/>
  <c r="AR100" i="101"/>
  <c r="AR101" i="101" s="1"/>
  <c r="AS51" i="101" s="1"/>
  <c r="AU284" i="106"/>
  <c r="AU77" i="15" s="1"/>
  <c r="AU79" i="15" s="1"/>
  <c r="AU80" i="15" l="1"/>
  <c r="AU109" i="15" s="1"/>
  <c r="AU112" i="15" s="1"/>
  <c r="AU206" i="17" s="1"/>
  <c r="AU255" i="17" s="1"/>
  <c r="AV283" i="106"/>
  <c r="AV64" i="15" s="1"/>
  <c r="AV66" i="15" s="1"/>
  <c r="AU81" i="15" l="1"/>
  <c r="AV76" i="15" s="1"/>
  <c r="AV67" i="15"/>
  <c r="AV108" i="15" s="1"/>
  <c r="AV68" i="15" l="1"/>
  <c r="AV284" i="106"/>
  <c r="AV77" i="15" s="1"/>
  <c r="AV79" i="15" s="1"/>
  <c r="AV80" i="15" l="1"/>
  <c r="AV109" i="15" s="1"/>
  <c r="AV112" i="15" s="1"/>
  <c r="AV206" i="17" s="1"/>
  <c r="AV255" i="17" s="1"/>
  <c r="AV81" i="15" l="1"/>
  <c r="AS61" i="101" l="1"/>
  <c r="AS62" i="101" s="1"/>
  <c r="AS100" i="101" l="1"/>
  <c r="AS101" i="101" s="1"/>
  <c r="AS95" i="101"/>
  <c r="AR145" i="106" l="1"/>
  <c r="AR83" i="5" s="1"/>
  <c r="AU145" i="106" l="1"/>
  <c r="AU83" i="5" s="1"/>
  <c r="AS145" i="106"/>
  <c r="AS83" i="5" s="1"/>
  <c r="AT145" i="106"/>
  <c r="AT83" i="5" s="1"/>
  <c r="AV145" i="106"/>
  <c r="AV83" i="5" s="1"/>
  <c r="AV156" i="106" l="1"/>
  <c r="AV94" i="5" s="1"/>
  <c r="AU156" i="106"/>
  <c r="AU94" i="5" s="1"/>
  <c r="AT156" i="106"/>
  <c r="AT94" i="5" s="1"/>
  <c r="AS156" i="106"/>
  <c r="AS94" i="5" s="1"/>
  <c r="AR156" i="106"/>
  <c r="AR94" i="5" s="1"/>
  <c r="AV153" i="106"/>
  <c r="AV91" i="5" s="1"/>
  <c r="AU153" i="106"/>
  <c r="AU91" i="5" s="1"/>
  <c r="AT153" i="106"/>
  <c r="AT91" i="5" s="1"/>
  <c r="AS153" i="106"/>
  <c r="AS91" i="5" s="1"/>
  <c r="AR153" i="106"/>
  <c r="AR91" i="5" s="1"/>
  <c r="AR150" i="106" l="1"/>
  <c r="AR88" i="5" s="1"/>
  <c r="AR154" i="106"/>
  <c r="AR92" i="5" s="1"/>
  <c r="AR148" i="106"/>
  <c r="AR86" i="5" s="1"/>
  <c r="AR151" i="106"/>
  <c r="AR89" i="5" s="1"/>
  <c r="AR149" i="106"/>
  <c r="AR87" i="5" s="1"/>
  <c r="AR152" i="106"/>
  <c r="AR90" i="5" s="1"/>
  <c r="AR147" i="106"/>
  <c r="AR85" i="5" s="1"/>
  <c r="AR155" i="106" l="1"/>
  <c r="AR93" i="5" s="1"/>
  <c r="AS154" i="106"/>
  <c r="AS92" i="5" s="1"/>
  <c r="AS148" i="106"/>
  <c r="AS86" i="5" s="1"/>
  <c r="AS151" i="106"/>
  <c r="AS89" i="5" s="1"/>
  <c r="AS149" i="106"/>
  <c r="AS87" i="5" s="1"/>
  <c r="AS152" i="106"/>
  <c r="AS90" i="5" s="1"/>
  <c r="AS147" i="106"/>
  <c r="AS85" i="5" s="1"/>
  <c r="AS150" i="106"/>
  <c r="AS88" i="5" s="1"/>
  <c r="AS155" i="106" l="1"/>
  <c r="AS93" i="5" s="1"/>
  <c r="AT148" i="106"/>
  <c r="AT86" i="5" s="1"/>
  <c r="AT151" i="106"/>
  <c r="AT89" i="5" s="1"/>
  <c r="AT149" i="106"/>
  <c r="AT87" i="5" s="1"/>
  <c r="AT152" i="106"/>
  <c r="AT90" i="5" s="1"/>
  <c r="AT155" i="106"/>
  <c r="AT93" i="5" s="1"/>
  <c r="AT147" i="106"/>
  <c r="AT85" i="5" s="1"/>
  <c r="AT150" i="106"/>
  <c r="AT88" i="5" s="1"/>
  <c r="AT154" i="106"/>
  <c r="AT92" i="5" s="1"/>
  <c r="AU151" i="106" l="1"/>
  <c r="AU89" i="5" s="1"/>
  <c r="AU149" i="106"/>
  <c r="AU87" i="5" s="1"/>
  <c r="AU152" i="106"/>
  <c r="AU90" i="5" s="1"/>
  <c r="AU155" i="106"/>
  <c r="AU93" i="5" s="1"/>
  <c r="AU147" i="106"/>
  <c r="AU85" i="5" s="1"/>
  <c r="AU150" i="106"/>
  <c r="AU88" i="5" s="1"/>
  <c r="AU154" i="106"/>
  <c r="AU92" i="5" s="1"/>
  <c r="AU148" i="106"/>
  <c r="AU86" i="5" s="1"/>
  <c r="AV149" i="106" l="1"/>
  <c r="AV87" i="5" s="1"/>
  <c r="AV152" i="106"/>
  <c r="AV90" i="5" s="1"/>
  <c r="AV147" i="106"/>
  <c r="AV85" i="5" s="1"/>
  <c r="AV150" i="106"/>
  <c r="AV88" i="5" s="1"/>
  <c r="AV154" i="106"/>
  <c r="AV92" i="5" s="1"/>
  <c r="AV148" i="106"/>
  <c r="AV86" i="5" s="1"/>
  <c r="AV151" i="106"/>
  <c r="AV89" i="5" s="1"/>
  <c r="AV155" i="106" l="1"/>
  <c r="AV93" i="5" s="1"/>
  <c r="AR146" i="106" l="1"/>
  <c r="AR84" i="5" s="1"/>
  <c r="AR97" i="5" s="1"/>
  <c r="AR11" i="16" l="1"/>
  <c r="AR12" i="16" s="1"/>
  <c r="AR33" i="15"/>
  <c r="AR50" i="15" s="1"/>
  <c r="AR205" i="17" s="1"/>
  <c r="AR254" i="17" s="1"/>
  <c r="AR32" i="17"/>
  <c r="AS146" i="106"/>
  <c r="AS84" i="5" s="1"/>
  <c r="AS97" i="5" s="1"/>
  <c r="AS33" i="15" l="1"/>
  <c r="AS50" i="15" s="1"/>
  <c r="AS205" i="17" s="1"/>
  <c r="AS254" i="17" s="1"/>
  <c r="AS11" i="16"/>
  <c r="AS12" i="16" s="1"/>
  <c r="AS75" i="101" s="1"/>
  <c r="AS76" i="101" s="1"/>
  <c r="AS32" i="17"/>
  <c r="AR75" i="101"/>
  <c r="AR76" i="101" s="1"/>
  <c r="AR19" i="16"/>
  <c r="AT146" i="106"/>
  <c r="AT84" i="5" s="1"/>
  <c r="AT97" i="5" s="1"/>
  <c r="AR29" i="17" l="1"/>
  <c r="AR36" i="17" s="1"/>
  <c r="AR127" i="17" s="1"/>
  <c r="AR129" i="17" s="1"/>
  <c r="AR201" i="17"/>
  <c r="AR79" i="101"/>
  <c r="AR80" i="101" s="1"/>
  <c r="AR86" i="101" s="1"/>
  <c r="AR87" i="101" s="1"/>
  <c r="AT32" i="17"/>
  <c r="AT11" i="16"/>
  <c r="AT12" i="16" s="1"/>
  <c r="AT75" i="101" s="1"/>
  <c r="AT76" i="101" s="1"/>
  <c r="AT33" i="15"/>
  <c r="AT50" i="15" s="1"/>
  <c r="AT205" i="17" s="1"/>
  <c r="AT254" i="17" s="1"/>
  <c r="AS79" i="101"/>
  <c r="AS80" i="101" s="1"/>
  <c r="AS86" i="101" s="1"/>
  <c r="AS87" i="101" s="1"/>
  <c r="AU146" i="106"/>
  <c r="AU84" i="5" s="1"/>
  <c r="AU97" i="5" s="1"/>
  <c r="AR81" i="101" l="1"/>
  <c r="AS81" i="101"/>
  <c r="AR137" i="17"/>
  <c r="AR140" i="17" s="1"/>
  <c r="AR144" i="17"/>
  <c r="AR153" i="17"/>
  <c r="AT79" i="101"/>
  <c r="AT80" i="101" s="1"/>
  <c r="AT86" i="101" s="1"/>
  <c r="AT87" i="101" s="1"/>
  <c r="AU89" i="101" s="1"/>
  <c r="AU11" i="16"/>
  <c r="AU12" i="16" s="1"/>
  <c r="AU75" i="101" s="1"/>
  <c r="AU76" i="101" s="1"/>
  <c r="AU32" i="17"/>
  <c r="AU33" i="15"/>
  <c r="AU50" i="15" s="1"/>
  <c r="AU205" i="17" s="1"/>
  <c r="AU254" i="17" s="1"/>
  <c r="AR248" i="17"/>
  <c r="AV146" i="106"/>
  <c r="AV84" i="5" s="1"/>
  <c r="AV97" i="5" s="1"/>
  <c r="AU79" i="101" l="1"/>
  <c r="AU80" i="101" s="1"/>
  <c r="AU86" i="101" s="1"/>
  <c r="AU87" i="101" s="1"/>
  <c r="AT81" i="101"/>
  <c r="AV33" i="15"/>
  <c r="AV50" i="15" s="1"/>
  <c r="AV205" i="17" s="1"/>
  <c r="AV254" i="17" s="1"/>
  <c r="AV11" i="16"/>
  <c r="AV12" i="16" s="1"/>
  <c r="AV75" i="101" s="1"/>
  <c r="AV76" i="101" s="1"/>
  <c r="AV32" i="17"/>
  <c r="AR158" i="17"/>
  <c r="AR156" i="17"/>
  <c r="AR149" i="17"/>
  <c r="AR147" i="17"/>
  <c r="AR167" i="17" l="1"/>
  <c r="AR131" i="17" s="1"/>
  <c r="AV79" i="101"/>
  <c r="AV80" i="101" s="1"/>
  <c r="AV86" i="101" s="1"/>
  <c r="AV87" i="101" s="1"/>
  <c r="AV89" i="101"/>
  <c r="AU81" i="101"/>
  <c r="AR164" i="17"/>
  <c r="AR170" i="17" s="1"/>
  <c r="AR169" i="17" l="1"/>
  <c r="AR37" i="17" s="1"/>
  <c r="AV81" i="101"/>
  <c r="AR204" i="17"/>
  <c r="AR253" i="17" s="1"/>
  <c r="AR171" i="17"/>
  <c r="AR38" i="17"/>
  <c r="AR203" i="17" l="1"/>
  <c r="AR326" i="17" s="1"/>
  <c r="AR327" i="17" s="1"/>
  <c r="AR331" i="17" s="1"/>
  <c r="AR333" i="17" s="1"/>
  <c r="AR217" i="17" s="1"/>
  <c r="AR264" i="17" s="1"/>
  <c r="AR207" i="17" l="1"/>
  <c r="AR216" i="17" s="1"/>
  <c r="AR252" i="17"/>
  <c r="AR294" i="17" l="1"/>
  <c r="AR296" i="17" s="1"/>
  <c r="AR297" i="17" s="1"/>
  <c r="AR299" i="17" s="1"/>
  <c r="AR218" i="17" s="1"/>
  <c r="AR219" i="17" s="1"/>
  <c r="AR225" i="17" s="1"/>
  <c r="AR227" i="17" s="1"/>
  <c r="AR231" i="17" s="1"/>
  <c r="AR235" i="17" s="1"/>
  <c r="AR303" i="17" l="1"/>
  <c r="AR307" i="17" s="1"/>
  <c r="AR236" i="17" s="1"/>
  <c r="AR220" i="17"/>
  <c r="AS215" i="17" s="1"/>
  <c r="AR237" i="17"/>
  <c r="AR240" i="17" l="1"/>
  <c r="AR20" i="16" s="1"/>
  <c r="AR22" i="16" s="1"/>
  <c r="AR49" i="101" s="1"/>
  <c r="AR53" i="101" s="1"/>
  <c r="AR58" i="101" s="1"/>
  <c r="AR239" i="17"/>
  <c r="AS69" i="101" l="1"/>
  <c r="AS50" i="101" s="1"/>
  <c r="AR63" i="101"/>
  <c r="AR250" i="17"/>
  <c r="AR256" i="17" s="1"/>
  <c r="AR39" i="17"/>
  <c r="AR266" i="17" l="1"/>
  <c r="AR272" i="17" s="1"/>
  <c r="AR274" i="17" s="1"/>
  <c r="AR40" i="17" s="1"/>
  <c r="AR41" i="17" s="1"/>
  <c r="AS25" i="17" s="1"/>
  <c r="AS45" i="17" s="1"/>
  <c r="AS53" i="17" s="1"/>
  <c r="AS57" i="17" s="1"/>
  <c r="AS78" i="17" s="1"/>
  <c r="AS80" i="17" s="1"/>
  <c r="AS84" i="17" s="1"/>
  <c r="AS86" i="17" s="1"/>
  <c r="AR263" i="17"/>
  <c r="AR267" i="17" l="1"/>
  <c r="AS262" i="17" s="1"/>
  <c r="AS179" i="17"/>
  <c r="AS180" i="17" s="1"/>
  <c r="AS184" i="17" s="1"/>
  <c r="AS27" i="17"/>
  <c r="AS28" i="17" s="1"/>
  <c r="AS46" i="17" l="1"/>
  <c r="AS92" i="17" s="1"/>
  <c r="AS95" i="17" s="1"/>
  <c r="AS126" i="17"/>
  <c r="AS35" i="17"/>
  <c r="AS185" i="17"/>
  <c r="AS14" i="16" s="1"/>
  <c r="AS19" i="16" s="1"/>
  <c r="AS201" i="17" l="1"/>
  <c r="AS29" i="17"/>
  <c r="AS36" i="17" s="1"/>
  <c r="AS127" i="17" s="1"/>
  <c r="AS129" i="17" s="1"/>
  <c r="AS153" i="17" l="1"/>
  <c r="AS137" i="17"/>
  <c r="AS140" i="17" s="1"/>
  <c r="AS144" i="17"/>
  <c r="AS248" i="17"/>
  <c r="AS149" i="17" l="1"/>
  <c r="AS147" i="17"/>
  <c r="AS158" i="17"/>
  <c r="AS156" i="17"/>
  <c r="AS167" i="17" l="1"/>
  <c r="AS131" i="17" s="1"/>
  <c r="AS164" i="17"/>
  <c r="AS170" i="17" s="1"/>
  <c r="AS169" i="17" l="1"/>
  <c r="AS37" i="17" s="1"/>
  <c r="AS204" i="17"/>
  <c r="AS253" i="17" s="1"/>
  <c r="AS38" i="17"/>
  <c r="AS171" i="17"/>
  <c r="AS203" i="17" l="1"/>
  <c r="AS326" i="17" s="1"/>
  <c r="AS327" i="17" s="1"/>
  <c r="AS331" i="17" s="1"/>
  <c r="AS333" i="17" s="1"/>
  <c r="AS217" i="17" s="1"/>
  <c r="AS264" i="17" s="1"/>
  <c r="AS207" i="17" l="1"/>
  <c r="AS294" i="17" s="1"/>
  <c r="AS296" i="17" s="1"/>
  <c r="AS297" i="17" s="1"/>
  <c r="AS299" i="17" s="1"/>
  <c r="AS252" i="17"/>
  <c r="AS216" i="17" l="1"/>
  <c r="AS303" i="17"/>
  <c r="AS307" i="17" s="1"/>
  <c r="AS236" i="17" s="1"/>
  <c r="AS218" i="17"/>
  <c r="AS219" i="17" s="1"/>
  <c r="AS225" i="17" s="1"/>
  <c r="AS227" i="17" s="1"/>
  <c r="AS231" i="17" s="1"/>
  <c r="AS235" i="17" s="1"/>
  <c r="AS237" i="17" l="1"/>
  <c r="AS239" i="17" s="1"/>
  <c r="AS220" i="17"/>
  <c r="AT215" i="17" s="1"/>
  <c r="AS240" i="17" l="1"/>
  <c r="AS20" i="16" s="1"/>
  <c r="AS22" i="16" s="1"/>
  <c r="AS49" i="101" s="1"/>
  <c r="AS53" i="101" s="1"/>
  <c r="AS58" i="101" s="1"/>
  <c r="AT69" i="101" s="1"/>
  <c r="AT50" i="101" s="1"/>
  <c r="AS39" i="17"/>
  <c r="AS250" i="17"/>
  <c r="AS256" i="17" s="1"/>
  <c r="AS63" i="101" l="1"/>
  <c r="AS266" i="17"/>
  <c r="AS272" i="17" s="1"/>
  <c r="AS274" i="17" s="1"/>
  <c r="AS40" i="17" s="1"/>
  <c r="AS41" i="17" s="1"/>
  <c r="AT25" i="17" s="1"/>
  <c r="AT45" i="17" s="1"/>
  <c r="AT53" i="17" s="1"/>
  <c r="AT57" i="17" s="1"/>
  <c r="AT78" i="17" s="1"/>
  <c r="AT80" i="17" s="1"/>
  <c r="AT84" i="17" s="1"/>
  <c r="AT86" i="17" s="1"/>
  <c r="AS263" i="17"/>
  <c r="AT27" i="17" l="1"/>
  <c r="AT28" i="17" s="1"/>
  <c r="AT179" i="17"/>
  <c r="AT180" i="17" s="1"/>
  <c r="AT184" i="17" s="1"/>
  <c r="AS267" i="17"/>
  <c r="AT262" i="17" s="1"/>
  <c r="AT35" i="17" l="1"/>
  <c r="AT185" i="17"/>
  <c r="AT14" i="16" s="1"/>
  <c r="AT19" i="16" s="1"/>
  <c r="AT126" i="17"/>
  <c r="AT46" i="17"/>
  <c r="AT92" i="17" s="1"/>
  <c r="AT95" i="17" s="1"/>
  <c r="AT201" i="17" l="1"/>
  <c r="AT29" i="17"/>
  <c r="AT36" i="17" s="1"/>
  <c r="AT127" i="17" s="1"/>
  <c r="AT129" i="17" s="1"/>
  <c r="AT137" i="17" l="1"/>
  <c r="AT140" i="17" s="1"/>
  <c r="AT153" i="17"/>
  <c r="AT144" i="17"/>
  <c r="AT248" i="17"/>
  <c r="AT156" i="17" l="1"/>
  <c r="AT158" i="17"/>
  <c r="AT149" i="17"/>
  <c r="AT147" i="17"/>
  <c r="AT167" i="17" l="1"/>
  <c r="AT131" i="17" s="1"/>
  <c r="AT164" i="17"/>
  <c r="AT170" i="17" s="1"/>
  <c r="AT38" i="17" l="1"/>
  <c r="AT204" i="17"/>
  <c r="AT253" i="17" s="1"/>
  <c r="AT171" i="17"/>
  <c r="AT169" i="17"/>
  <c r="AT203" i="17" l="1"/>
  <c r="AT37" i="17"/>
  <c r="AT252" i="17" l="1"/>
  <c r="AT326" i="17"/>
  <c r="AT327" i="17" s="1"/>
  <c r="AT331" i="17" s="1"/>
  <c r="AT333" i="17" s="1"/>
  <c r="AT217" i="17" s="1"/>
  <c r="AT264" i="17" s="1"/>
  <c r="AT207" i="17"/>
  <c r="AT216" i="17" l="1"/>
  <c r="AT294" i="17"/>
  <c r="AT296" i="17" s="1"/>
  <c r="AT297" i="17" s="1"/>
  <c r="AT299" i="17" s="1"/>
  <c r="AT303" i="17" l="1"/>
  <c r="AT307" i="17" s="1"/>
  <c r="AT236" i="17" s="1"/>
  <c r="AT218" i="17"/>
  <c r="AT219" i="17" s="1"/>
  <c r="AT225" i="17" s="1"/>
  <c r="AT227" i="17" s="1"/>
  <c r="AT231" i="17" s="1"/>
  <c r="AT235" i="17" s="1"/>
  <c r="AT237" i="17" l="1"/>
  <c r="AT240" i="17" s="1"/>
  <c r="AT20" i="16" s="1"/>
  <c r="AT22" i="16" s="1"/>
  <c r="AT49" i="101" s="1"/>
  <c r="AT53" i="101" s="1"/>
  <c r="AT58" i="101" s="1"/>
  <c r="AT220" i="17"/>
  <c r="AU215" i="17" s="1"/>
  <c r="AT239" i="17" l="1"/>
  <c r="AT39" i="17" s="1"/>
  <c r="AT93" i="101"/>
  <c r="AT94" i="101" s="1"/>
  <c r="AT61" i="101"/>
  <c r="AT62" i="101" s="1"/>
  <c r="AT250" i="17" l="1"/>
  <c r="AT256" i="17" s="1"/>
  <c r="AT266" i="17" s="1"/>
  <c r="AT272" i="17" s="1"/>
  <c r="AT274" i="17" s="1"/>
  <c r="AT40" i="17" s="1"/>
  <c r="AT41" i="17" s="1"/>
  <c r="AU25" i="17" s="1"/>
  <c r="AU45" i="17" s="1"/>
  <c r="AU53" i="17" s="1"/>
  <c r="AU57" i="17" s="1"/>
  <c r="AU78" i="17" s="1"/>
  <c r="AU80" i="17" s="1"/>
  <c r="AU84" i="17" s="1"/>
  <c r="AU86" i="17" s="1"/>
  <c r="AT95" i="101"/>
  <c r="AU69" i="101"/>
  <c r="AU50" i="101" s="1"/>
  <c r="AT63" i="101"/>
  <c r="AT100" i="101"/>
  <c r="AT101" i="101" s="1"/>
  <c r="AU103" i="101" s="1"/>
  <c r="AU105" i="101" s="1"/>
  <c r="AU51" i="101" s="1"/>
  <c r="AT263" i="17" l="1"/>
  <c r="AT267" i="17" s="1"/>
  <c r="AU262" i="17" s="1"/>
  <c r="AU179" i="17"/>
  <c r="AU180" i="17" s="1"/>
  <c r="AU184" i="17" s="1"/>
  <c r="AU27" i="17"/>
  <c r="AU28" i="17" s="1"/>
  <c r="AU126" i="17" l="1"/>
  <c r="AU46" i="17"/>
  <c r="AU92" i="17" s="1"/>
  <c r="AU95" i="17" s="1"/>
  <c r="AU35" i="17"/>
  <c r="AU185" i="17"/>
  <c r="AU14" i="16" s="1"/>
  <c r="AU19" i="16" s="1"/>
  <c r="AU201" i="17" l="1"/>
  <c r="AU29" i="17"/>
  <c r="AU36" i="17" s="1"/>
  <c r="AU127" i="17" s="1"/>
  <c r="AU129" i="17" s="1"/>
  <c r="AU137" i="17" l="1"/>
  <c r="AU140" i="17" s="1"/>
  <c r="AU153" i="17"/>
  <c r="AU144" i="17"/>
  <c r="AU248" i="17"/>
  <c r="AU149" i="17" l="1"/>
  <c r="AU147" i="17"/>
  <c r="AU158" i="17"/>
  <c r="AU156" i="17"/>
  <c r="AU167" i="17" l="1"/>
  <c r="AU131" i="17" s="1"/>
  <c r="AU164" i="17"/>
  <c r="AU170" i="17" s="1"/>
  <c r="AU169" i="17" l="1"/>
  <c r="AU37" i="17" s="1"/>
  <c r="AU171" i="17"/>
  <c r="AU204" i="17"/>
  <c r="AU253" i="17" s="1"/>
  <c r="AU38" i="17"/>
  <c r="AU203" i="17" l="1"/>
  <c r="AU326" i="17" s="1"/>
  <c r="AU327" i="17" s="1"/>
  <c r="AU331" i="17" s="1"/>
  <c r="AU333" i="17" s="1"/>
  <c r="AU217" i="17" s="1"/>
  <c r="AU264" i="17" s="1"/>
  <c r="AU207" i="17" l="1"/>
  <c r="AU294" i="17" s="1"/>
  <c r="AU296" i="17" s="1"/>
  <c r="AU297" i="17" s="1"/>
  <c r="AU299" i="17" s="1"/>
  <c r="AU252" i="17"/>
  <c r="AU216" i="17" l="1"/>
  <c r="AU303" i="17"/>
  <c r="AU307" i="17" s="1"/>
  <c r="AU236" i="17" s="1"/>
  <c r="AU218" i="17"/>
  <c r="AU219" i="17" s="1"/>
  <c r="AU225" i="17" s="1"/>
  <c r="AU227" i="17" s="1"/>
  <c r="AU231" i="17" s="1"/>
  <c r="AU235" i="17" s="1"/>
  <c r="AU237" i="17" l="1"/>
  <c r="AU239" i="17" s="1"/>
  <c r="AU220" i="17"/>
  <c r="AV215" i="17" s="1"/>
  <c r="AU240" i="17" l="1"/>
  <c r="AU20" i="16" s="1"/>
  <c r="AU22" i="16" s="1"/>
  <c r="AU49" i="101" s="1"/>
  <c r="AU53" i="101" s="1"/>
  <c r="AU58" i="101" s="1"/>
  <c r="AU61" i="101" s="1"/>
  <c r="AU62" i="101" s="1"/>
  <c r="AU63" i="101" s="1"/>
  <c r="AU250" i="17"/>
  <c r="AU256" i="17" s="1"/>
  <c r="AU39" i="17"/>
  <c r="AU93" i="101" l="1"/>
  <c r="AU94" i="101" s="1"/>
  <c r="AU100" i="101" s="1"/>
  <c r="AU101" i="101" s="1"/>
  <c r="AV103" i="101" s="1"/>
  <c r="AV105" i="101" s="1"/>
  <c r="AV51" i="101" s="1"/>
  <c r="AU263" i="17"/>
  <c r="AU266" i="17"/>
  <c r="AU272" i="17" s="1"/>
  <c r="AU274" i="17" s="1"/>
  <c r="AU40" i="17" s="1"/>
  <c r="AU41" i="17" s="1"/>
  <c r="AV25" i="17" s="1"/>
  <c r="AV45" i="17" s="1"/>
  <c r="AV53" i="17" s="1"/>
  <c r="AV57" i="17" s="1"/>
  <c r="AV78" i="17" s="1"/>
  <c r="AV80" i="17" s="1"/>
  <c r="AV84" i="17" s="1"/>
  <c r="AV86" i="17" s="1"/>
  <c r="AV69" i="101"/>
  <c r="AV50" i="101" s="1"/>
  <c r="AU95" i="101" l="1"/>
  <c r="AV179" i="17"/>
  <c r="AV180" i="17" s="1"/>
  <c r="AV184" i="17" s="1"/>
  <c r="AV27" i="17"/>
  <c r="AV28" i="17" s="1"/>
  <c r="AU267" i="17"/>
  <c r="AV262" i="17" s="1"/>
  <c r="AV46" i="17" l="1"/>
  <c r="AV92" i="17" s="1"/>
  <c r="AV95" i="17" s="1"/>
  <c r="AV126" i="17"/>
  <c r="AV35" i="17"/>
  <c r="AV185" i="17"/>
  <c r="AV14" i="16" s="1"/>
  <c r="AV19" i="16" s="1"/>
  <c r="AV201" i="17" l="1"/>
  <c r="AV29" i="17"/>
  <c r="AV36" i="17" s="1"/>
  <c r="AV127" i="17" s="1"/>
  <c r="AV129" i="17" s="1"/>
  <c r="AV137" i="17" l="1"/>
  <c r="AV140" i="17" s="1"/>
  <c r="AV144" i="17"/>
  <c r="AV153" i="17"/>
  <c r="AV248" i="17"/>
  <c r="AV158" i="17" l="1"/>
  <c r="AV156" i="17"/>
  <c r="AV147" i="17"/>
  <c r="AV149" i="17"/>
  <c r="AV167" i="17" l="1"/>
  <c r="AV131" i="17" s="1"/>
  <c r="AV164" i="17"/>
  <c r="AV170" i="17" s="1"/>
  <c r="AV38" i="17" l="1"/>
  <c r="AV171" i="17"/>
  <c r="AV204" i="17"/>
  <c r="AV253" i="17" s="1"/>
  <c r="AV169" i="17"/>
  <c r="AV203" i="17" l="1"/>
  <c r="AV37" i="17"/>
  <c r="AV326" i="17" l="1"/>
  <c r="AV327" i="17" s="1"/>
  <c r="AV331" i="17" s="1"/>
  <c r="AV333" i="17" s="1"/>
  <c r="AV217" i="17" s="1"/>
  <c r="AV264" i="17" s="1"/>
  <c r="AV252" i="17"/>
  <c r="AV207" i="17"/>
  <c r="AV294" i="17" l="1"/>
  <c r="AV296" i="17" s="1"/>
  <c r="AV297" i="17" s="1"/>
  <c r="AV299" i="17" s="1"/>
  <c r="AV216" i="17"/>
  <c r="AV218" i="17" l="1"/>
  <c r="AV219" i="17" s="1"/>
  <c r="AV225" i="17" s="1"/>
  <c r="AV227" i="17" s="1"/>
  <c r="AV231" i="17" s="1"/>
  <c r="AV235" i="17" s="1"/>
  <c r="AV303" i="17"/>
  <c r="AV307" i="17" s="1"/>
  <c r="AV236" i="17" s="1"/>
  <c r="AV237" i="17" l="1"/>
  <c r="AV240" i="17" s="1"/>
  <c r="AV20" i="16" s="1"/>
  <c r="AV22" i="16" s="1"/>
  <c r="AV49" i="101" s="1"/>
  <c r="AV53" i="101" s="1"/>
  <c r="AV58" i="101" s="1"/>
  <c r="AV220" i="17"/>
  <c r="AV239" i="17" l="1"/>
  <c r="AV250" i="17" s="1"/>
  <c r="AV256" i="17" s="1"/>
  <c r="AV61" i="101"/>
  <c r="AV62" i="101" s="1"/>
  <c r="AV63" i="101" s="1"/>
  <c r="AV93" i="101"/>
  <c r="AV94" i="101" s="1"/>
  <c r="AV39" i="17" l="1"/>
  <c r="AV100" i="101"/>
  <c r="AV101" i="101" s="1"/>
  <c r="AV95" i="101"/>
  <c r="AV266" i="17"/>
  <c r="AV272" i="17" s="1"/>
  <c r="AV274" i="17" s="1"/>
  <c r="AV40" i="17" s="1"/>
  <c r="AV41" i="17" s="1"/>
  <c r="AV263" i="17"/>
  <c r="AV267" i="17" l="1"/>
</calcChain>
</file>

<file path=xl/connections.xml><?xml version="1.0" encoding="utf-8"?>
<connections xmlns="http://schemas.openxmlformats.org/spreadsheetml/2006/main">
  <connection id="1"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<sst xmlns="http://schemas.openxmlformats.org/spreadsheetml/2006/main" count="4572" uniqueCount="1400">
  <si>
    <t>Combined RPI-CPIH price index (financial year end)</t>
  </si>
  <si>
    <t>Real to nominal prices conversion factor (splice index for RIIO-2)</t>
  </si>
  <si>
    <t>Forecast cost of debt (RPI index-linked)</t>
  </si>
  <si>
    <t>Other revenue allowances</t>
  </si>
  <si>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</si>
  <si>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</si>
  <si>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</si>
  <si>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</si>
  <si>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</si>
  <si>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</si>
  <si>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</si>
  <si>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</si>
  <si>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</si>
  <si>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</si>
  <si>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</si>
  <si>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</si>
  <si>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</si>
  <si>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</si>
  <si>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</si>
  <si>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</si>
  <si>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</si>
  <si>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</si>
  <si>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</si>
  <si>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</si>
  <si>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</si>
  <si>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</si>
  <si>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</si>
  <si>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</si>
  <si>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</si>
  <si>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</si>
  <si>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</si>
  <si>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</si>
  <si>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</si>
  <si>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</si>
  <si>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</si>
  <si>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</si>
  <si>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</si>
  <si>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</si>
  <si>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</si>
  <si>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</si>
  <si>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</si>
  <si>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</si>
  <si>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</si>
  <si>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</si>
  <si>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</si>
  <si>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</si>
  <si>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</si>
  <si>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</si>
  <si>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</si>
  <si>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</si>
  <si>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</si>
  <si>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</si>
  <si>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</si>
  <si>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</si>
  <si>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</si>
  <si>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</si>
  <si>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</si>
  <si>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</si>
  <si>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</si>
  <si>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</si>
  <si>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</si>
  <si>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</si>
  <si>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</si>
  <si>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</si>
  <si>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</si>
  <si>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</si>
  <si>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</si>
  <si>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</si>
  <si>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</si>
  <si>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</si>
  <si>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</si>
  <si>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</si>
  <si>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</si>
  <si>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</si>
  <si>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</si>
  <si>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</si>
  <si>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</si>
  <si>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</si>
  <si>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</si>
  <si>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</si>
  <si>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</si>
  <si>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</si>
  <si>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</si>
  <si>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</si>
  <si>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</si>
  <si>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</si>
  <si>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</si>
  <si>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</si>
  <si>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</si>
  <si>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</si>
  <si>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</si>
  <si>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</si>
  <si>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</si>
  <si>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</si>
  <si>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</si>
  <si>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</si>
  <si>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</si>
  <si>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</si>
  <si>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</si>
  <si>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</si>
  <si>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</si>
  <si>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</si>
  <si>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</si>
  <si>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</si>
  <si>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</si>
  <si>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</si>
  <si>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</si>
  <si>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</si>
  <si>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</si>
  <si>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</si>
  <si>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</si>
  <si>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</si>
  <si>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</si>
  <si>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</si>
  <si>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</si>
  <si>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</si>
  <si>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</si>
  <si>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</si>
  <si>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</si>
  <si>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</si>
  <si>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</si>
  <si>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</si>
  <si>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</si>
  <si>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</si>
  <si>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</si>
  <si>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</si>
  <si>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</si>
  <si>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</si>
  <si>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</si>
  <si>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</si>
  <si>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</si>
  <si>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</si>
  <si>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</si>
  <si>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</si>
  <si>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</si>
  <si>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</si>
  <si>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</si>
  <si>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</si>
  <si>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</si>
  <si>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</si>
  <si>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</si>
  <si>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</si>
  <si>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</si>
  <si>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</si>
  <si>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</si>
  <si>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</si>
  <si>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</si>
  <si>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</si>
  <si>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</si>
  <si>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</si>
  <si>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</si>
  <si>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</si>
  <si>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</si>
  <si>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</si>
  <si>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</si>
  <si>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</si>
  <si>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</si>
  <si>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</si>
  <si>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</si>
  <si>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</si>
  <si>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</si>
  <si>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</si>
  <si>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</si>
  <si>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</si>
  <si>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</si>
  <si>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</si>
  <si>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</si>
  <si>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</si>
  <si>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</si>
  <si>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</si>
  <si>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</si>
  <si>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</si>
  <si>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</si>
  <si>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</si>
  <si>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</si>
  <si>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</si>
  <si>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</si>
  <si>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</si>
  <si>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</si>
  <si>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</si>
  <si>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</si>
  <si>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</si>
  <si>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</si>
  <si>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</si>
  <si>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</si>
  <si>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</si>
  <si>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</si>
  <si>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</si>
  <si>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</si>
  <si>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</si>
  <si>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</si>
  <si>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</si>
  <si>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</si>
  <si>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</si>
  <si>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</si>
  <si>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</si>
  <si>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</si>
  <si>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</si>
  <si>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</si>
  <si>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</si>
  <si>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</si>
  <si>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</si>
  <si>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</si>
  <si>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</si>
  <si>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</si>
  <si>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</si>
  <si>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</si>
  <si>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</si>
  <si>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</si>
  <si>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</si>
  <si>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</si>
  <si>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</si>
  <si>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</si>
  <si>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</si>
  <si>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</si>
  <si>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</si>
  <si>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</si>
  <si>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</si>
  <si>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</si>
  <si>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</si>
  <si>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</si>
  <si>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</si>
  <si>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</si>
  <si>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</si>
  <si>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</si>
  <si>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</si>
  <si>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</si>
  <si>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</si>
  <si>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</si>
  <si>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</si>
  <si>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</si>
  <si>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</si>
  <si>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</si>
  <si>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</si>
  <si>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</si>
  <si>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</si>
  <si>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</si>
  <si>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</si>
  <si>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</si>
  <si>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</si>
  <si>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</si>
  <si>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</si>
  <si>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</si>
  <si>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</si>
  <si>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</si>
  <si>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</si>
  <si>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</si>
  <si>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</si>
  <si>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</si>
  <si>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</si>
  <si>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</si>
  <si>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</si>
  <si>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</si>
  <si>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</si>
  <si>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</si>
  <si>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</si>
  <si>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</si>
  <si>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</si>
  <si>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</si>
  <si>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</si>
  <si>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</si>
  <si>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</si>
  <si>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</si>
  <si>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</si>
  <si>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</si>
  <si>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</si>
  <si>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</si>
  <si>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</si>
  <si>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</si>
  <si>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</si>
  <si>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</si>
  <si>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</si>
  <si>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</si>
  <si>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</si>
  <si>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</si>
  <si>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</si>
  <si>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</si>
  <si>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</si>
  <si>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</si>
  <si>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</si>
  <si>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</si>
  <si>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</si>
  <si>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</si>
  <si>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</si>
  <si>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</si>
  <si>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</si>
  <si>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</si>
  <si>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</si>
  <si>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</si>
  <si>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</si>
  <si>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</si>
  <si>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</si>
  <si>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</si>
  <si>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</si>
  <si>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</si>
  <si>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</si>
  <si>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</si>
  <si>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</si>
  <si>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</si>
  <si>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</si>
  <si>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Calculated base revenue (last year of RIIO-1, per RIIO-1 definition) (for use in Correction term)</t>
  </si>
  <si>
    <t>£m real</t>
  </si>
  <si>
    <t>ED1BRt</t>
  </si>
  <si>
    <t>Revenue as billed (ignoring bad debt)</t>
  </si>
  <si>
    <t>£m nominal</t>
  </si>
  <si>
    <t>BILLRt</t>
  </si>
  <si>
    <t>Allowed Revenue (as published)</t>
  </si>
  <si>
    <t>AR*t</t>
  </si>
  <si>
    <t>Base Revenue (as published)</t>
  </si>
  <si>
    <t>BRt</t>
  </si>
  <si>
    <t>Valid Bad Debt Claim</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</si>
  <si>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</si>
  <si>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</si>
  <si>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</si>
  <si>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</si>
  <si>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</si>
  <si>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</si>
  <si>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</si>
  <si>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</si>
  <si>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</si>
  <si>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</si>
  <si>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</si>
  <si>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</si>
  <si>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</si>
  <si>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</si>
  <si>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</si>
  <si>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</si>
  <si>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</si>
  <si>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</si>
  <si>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</si>
  <si>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</si>
  <si>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</si>
  <si>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</si>
  <si>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</si>
  <si>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</si>
  <si>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</si>
  <si>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</si>
  <si>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</si>
  <si>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</si>
  <si>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</si>
  <si>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</si>
  <si>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</si>
  <si>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</si>
  <si>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</si>
  <si>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</si>
  <si>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</si>
  <si>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</si>
  <si>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</si>
  <si>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</si>
  <si>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</si>
  <si>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</si>
  <si>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</si>
  <si>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</si>
  <si>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</si>
  <si>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</si>
  <si>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</si>
  <si>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</si>
  <si>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</si>
  <si>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</si>
  <si>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</si>
  <si>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</si>
  <si>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</si>
  <si>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</si>
  <si>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</si>
  <si>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</si>
  <si>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</si>
  <si>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</si>
  <si>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</si>
  <si>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</si>
  <si>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</si>
  <si>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</si>
  <si>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</si>
  <si>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</si>
  <si>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</si>
  <si>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</si>
  <si>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</si>
  <si>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</si>
  <si>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</si>
  <si>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</si>
  <si>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</si>
  <si>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</si>
  <si>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</si>
  <si>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</si>
  <si>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</si>
  <si>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</si>
  <si>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</si>
  <si>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</si>
  <si>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</si>
  <si>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</si>
  <si>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</si>
  <si>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</si>
  <si>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</si>
  <si>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</si>
  <si>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</si>
  <si>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</si>
  <si>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</si>
  <si>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</si>
  <si>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</si>
  <si>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</si>
  <si>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</si>
  <si>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</si>
  <si>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</si>
  <si>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</si>
  <si>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</si>
  <si>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</si>
  <si>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</si>
  <si>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</si>
  <si>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</si>
  <si>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</si>
  <si>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</si>
  <si>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</si>
  <si>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</si>
  <si>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</si>
  <si>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</si>
  <si>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</si>
  <si>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</si>
  <si>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</si>
  <si>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</si>
  <si>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</si>
  <si>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</si>
  <si>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</si>
  <si>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</si>
  <si>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</si>
  <si>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</si>
  <si>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</si>
  <si>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</si>
  <si>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</si>
  <si>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</si>
  <si>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</si>
  <si>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</si>
  <si>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</si>
  <si>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</si>
  <si>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</si>
  <si>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</si>
  <si>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</si>
  <si>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</si>
  <si>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</si>
  <si>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</si>
  <si>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</si>
  <si>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</si>
  <si>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</si>
  <si>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</si>
  <si>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</si>
  <si>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</si>
  <si>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</si>
  <si>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</si>
  <si>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</si>
  <si>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</si>
  <si>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</si>
  <si>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</si>
  <si>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</si>
  <si>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</si>
  <si>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</si>
  <si>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</si>
  <si>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</si>
  <si>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</si>
  <si>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</si>
  <si>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</si>
  <si>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</si>
  <si>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</si>
  <si>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</si>
  <si>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</si>
  <si>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</si>
  <si>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</si>
  <si>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</si>
  <si>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</si>
  <si>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</si>
  <si>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</si>
  <si>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</si>
  <si>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</si>
  <si>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</si>
  <si>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</si>
  <si>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</si>
  <si>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</si>
  <si>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</si>
  <si>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</si>
  <si>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</si>
  <si>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</si>
  <si>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</si>
  <si>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</si>
  <si>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</si>
  <si>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</si>
  <si>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</si>
  <si>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</si>
  <si>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</si>
  <si>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</si>
  <si>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</si>
  <si>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</si>
  <si>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</si>
  <si>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</si>
  <si>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</si>
  <si>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</si>
  <si>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</si>
  <si>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</si>
  <si>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</si>
  <si>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</si>
  <si>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</si>
  <si>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</si>
  <si>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</si>
  <si>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</si>
  <si>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</si>
  <si>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</si>
  <si>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</si>
  <si>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</si>
  <si>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</si>
  <si>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</si>
  <si>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</si>
  <si>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</si>
  <si>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</si>
  <si>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</si>
  <si>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</si>
  <si>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</si>
  <si>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</si>
  <si>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</si>
  <si>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</si>
  <si>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</si>
  <si>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</si>
  <si>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</si>
  <si>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</si>
  <si>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</si>
  <si>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</si>
  <si>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</si>
  <si>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</si>
  <si>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</si>
  <si>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</si>
  <si>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</si>
  <si>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</si>
  <si>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</si>
  <si>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Fast pot expenditure</t>
  </si>
  <si>
    <t>£m 12/13 prices</t>
  </si>
  <si>
    <t>Return</t>
  </si>
  <si>
    <t>Equity issuance cost</t>
  </si>
  <si>
    <t>Additional income</t>
  </si>
  <si>
    <t>Tax allowance</t>
  </si>
  <si>
    <t>Recalculated base revenue</t>
  </si>
  <si>
    <t>Add net impact of DARTs on core net debt</t>
  </si>
  <si>
    <t>Add net DART impact on tax calculation</t>
  </si>
  <si>
    <t>Less actual totex</t>
  </si>
  <si>
    <t>Less revenue tax pool additions</t>
  </si>
  <si>
    <t>Less capital allowances</t>
  </si>
  <si>
    <t>index value</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</si>
  <si>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</si>
  <si>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</si>
  <si>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</si>
  <si>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</si>
  <si>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</si>
  <si>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</si>
  <si>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</si>
  <si>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</si>
  <si>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</si>
  <si>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</si>
  <si>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</si>
  <si>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</si>
  <si>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</si>
  <si>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</si>
  <si>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</si>
  <si>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</si>
  <si>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</si>
  <si>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</si>
  <si>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</si>
  <si>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</si>
  <si>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</si>
  <si>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</si>
  <si>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</si>
  <si>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</si>
  <si>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</si>
  <si>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</si>
  <si>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</si>
  <si>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</si>
  <si>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</si>
  <si>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</si>
  <si>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</si>
  <si>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</si>
  <si>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</si>
  <si>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</si>
  <si>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</si>
  <si>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</si>
  <si>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</si>
  <si>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</si>
  <si>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</si>
  <si>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</si>
  <si>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</si>
  <si>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</si>
  <si>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</si>
  <si>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</si>
  <si>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</si>
  <si>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</si>
  <si>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</si>
  <si>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</si>
  <si>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</si>
  <si>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</si>
  <si>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</si>
  <si>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</si>
  <si>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</si>
  <si>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</si>
  <si>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</si>
  <si>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</si>
  <si>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</si>
  <si>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</si>
  <si>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</si>
  <si>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</si>
  <si>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</si>
  <si>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</si>
  <si>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</si>
  <si>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</si>
  <si>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</si>
  <si>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</si>
  <si>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</si>
  <si>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</si>
  <si>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</si>
  <si>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</si>
  <si>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</si>
  <si>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</si>
  <si>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</si>
  <si>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</si>
  <si>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</si>
  <si>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</si>
  <si>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</si>
  <si>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</si>
  <si>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RRt</t>
  </si>
  <si>
    <t>Tax</t>
  </si>
  <si>
    <t>Tax policy</t>
  </si>
  <si>
    <t>Capital allowances and tax losses</t>
  </si>
  <si>
    <t>Tax trigger and tax clawback</t>
  </si>
  <si>
    <t>Allocation to "General" pool</t>
  </si>
  <si>
    <t>Allocation to "Special Rate" pool</t>
  </si>
  <si>
    <t>Allocation to "Deferred Revenue" pool</t>
  </si>
  <si>
    <t>Allocation to "Structures and Buildings" pool</t>
  </si>
  <si>
    <t>Allocation to "Revenue" pool</t>
  </si>
  <si>
    <t>Allocation to "Non Qualifying" pool</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</si>
  <si>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</si>
  <si>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</si>
  <si>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</si>
  <si>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</si>
  <si>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</si>
  <si>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</si>
  <si>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</si>
  <si>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</si>
  <si>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</si>
  <si>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</si>
  <si>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</si>
  <si>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</si>
  <si>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</si>
  <si>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</si>
  <si>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</si>
  <si>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</si>
  <si>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</si>
  <si>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</si>
  <si>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</si>
  <si>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</si>
  <si>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</si>
  <si>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</si>
  <si>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</si>
  <si>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</si>
  <si>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</si>
  <si>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</si>
  <si>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</si>
  <si>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</si>
  <si>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</si>
  <si>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</si>
  <si>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</si>
  <si>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</si>
  <si>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</si>
  <si>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</si>
  <si>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</si>
  <si>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</si>
  <si>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</si>
  <si>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</si>
  <si>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</si>
  <si>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</si>
  <si>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</si>
  <si>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</si>
  <si>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</si>
  <si>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</si>
  <si>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</si>
  <si>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</si>
  <si>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</si>
  <si>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</si>
  <si>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</si>
  <si>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</si>
  <si>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</si>
  <si>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</si>
  <si>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</si>
  <si>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</si>
  <si>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</si>
  <si>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</si>
  <si>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</si>
  <si>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</si>
  <si>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</si>
  <si>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</si>
  <si>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</si>
  <si>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</si>
  <si>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</si>
  <si>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</si>
  <si>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</si>
  <si>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</si>
  <si>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</si>
  <si>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</si>
  <si>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</si>
  <si>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</si>
  <si>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</si>
  <si>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</si>
  <si>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</si>
  <si>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</si>
  <si>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</si>
  <si>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</si>
  <si>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</si>
  <si>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</si>
  <si>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</si>
  <si>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</si>
  <si>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</si>
  <si>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</si>
  <si>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</si>
  <si>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</si>
  <si>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</si>
  <si>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</si>
  <si>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</si>
  <si>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</si>
  <si>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</si>
  <si>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</si>
  <si>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</si>
  <si>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</si>
  <si>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</si>
  <si>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</si>
  <si>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</si>
  <si>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</si>
  <si>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</si>
  <si>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</si>
  <si>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</si>
  <si>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</si>
  <si>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</si>
  <si>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</si>
  <si>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</si>
  <si>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</si>
  <si>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</si>
  <si>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</si>
  <si>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</si>
  <si>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</si>
  <si>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</si>
  <si>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</si>
  <si>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</si>
  <si>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</si>
  <si>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</si>
  <si>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</si>
  <si>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</si>
  <si>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</si>
  <si>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</si>
  <si>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</si>
  <si>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</si>
  <si>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</si>
  <si>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</si>
  <si>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</si>
  <si>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</si>
  <si>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</si>
  <si>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</si>
  <si>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</si>
  <si>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</si>
  <si>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</si>
  <si>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</si>
  <si>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</si>
  <si>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</si>
  <si>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</si>
  <si>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</si>
  <si>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</si>
  <si>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</si>
  <si>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</si>
  <si>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</si>
  <si>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</si>
  <si>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</si>
  <si>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</si>
  <si>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</si>
  <si>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</si>
  <si>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</si>
  <si>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</si>
  <si>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</si>
  <si>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</si>
  <si>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</si>
  <si>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</si>
  <si>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</si>
  <si>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</si>
  <si>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</si>
  <si>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</si>
  <si>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</si>
  <si>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</si>
  <si>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</si>
  <si>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</si>
  <si>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</si>
  <si>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</si>
  <si>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</si>
  <si>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</si>
  <si>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</si>
  <si>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</si>
  <si>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</si>
  <si>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</si>
  <si>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</si>
  <si>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</si>
  <si>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</si>
  <si>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</si>
  <si>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</si>
  <si>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</si>
  <si>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</si>
  <si>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</si>
  <si>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</si>
  <si>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</si>
  <si>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</si>
  <si>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</si>
  <si>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</si>
  <si>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</si>
  <si>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</si>
  <si>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</si>
  <si>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</si>
  <si>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</si>
  <si>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</si>
  <si>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</si>
  <si>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</si>
  <si>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</si>
  <si>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</si>
  <si>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</si>
  <si>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</si>
  <si>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</si>
  <si>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</si>
  <si>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</si>
  <si>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</si>
  <si>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</si>
  <si>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</si>
  <si>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</si>
  <si>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</si>
  <si>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</si>
  <si>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</si>
  <si>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</si>
  <si>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</si>
  <si>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</si>
  <si>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</si>
  <si>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</si>
  <si>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</si>
  <si>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</si>
  <si>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</si>
  <si>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</si>
  <si>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</si>
  <si>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</si>
  <si>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</si>
  <si>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</si>
  <si>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</si>
  <si>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</si>
  <si>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</si>
  <si>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</si>
  <si>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</si>
  <si>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</si>
  <si>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</si>
  <si>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</si>
  <si>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</si>
  <si>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</si>
  <si>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</si>
  <si>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</si>
  <si>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</si>
  <si>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</si>
  <si>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</si>
  <si>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</si>
  <si>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</si>
  <si>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Slow pot expenditure</t>
  </si>
  <si>
    <t xml:space="preserve">RIIO-2 allocation 2 capitalisation </t>
  </si>
  <si>
    <t>Totex after capitalisation</t>
  </si>
  <si>
    <t>Calculated output capitalisation rate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</si>
  <si>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</si>
  <si>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</si>
  <si>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</si>
  <si>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</si>
  <si>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</si>
  <si>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</si>
  <si>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</si>
  <si>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</si>
  <si>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</si>
  <si>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</si>
  <si>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</si>
  <si>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</si>
  <si>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</si>
  <si>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</si>
  <si>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</si>
  <si>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</si>
  <si>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</si>
  <si>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</si>
  <si>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</si>
  <si>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</si>
  <si>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</si>
  <si>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</si>
  <si>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</si>
  <si>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</si>
  <si>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</si>
  <si>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</si>
  <si>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</si>
  <si>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</si>
  <si>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</si>
  <si>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</si>
  <si>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</si>
  <si>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</si>
  <si>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</si>
  <si>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</si>
  <si>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</si>
  <si>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</si>
  <si>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</si>
  <si>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</si>
  <si>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</si>
  <si>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</si>
  <si>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</si>
  <si>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</si>
  <si>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</si>
  <si>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</si>
  <si>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</si>
  <si>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</si>
  <si>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</si>
  <si>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</si>
  <si>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</si>
  <si>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</si>
  <si>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</si>
  <si>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</si>
  <si>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</si>
  <si>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</si>
  <si>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</si>
  <si>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</si>
  <si>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</si>
  <si>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</si>
  <si>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</si>
  <si>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</si>
  <si>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</si>
  <si>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</si>
  <si>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</si>
  <si>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</si>
  <si>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</si>
  <si>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</si>
  <si>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</si>
  <si>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</si>
  <si>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</si>
  <si>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</si>
  <si>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</si>
  <si>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</si>
  <si>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</si>
  <si>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</si>
  <si>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</si>
  <si>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</si>
  <si>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</si>
  <si>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</si>
  <si>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</si>
  <si>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</si>
  <si>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</si>
  <si>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</si>
  <si>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</si>
  <si>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</si>
  <si>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</si>
  <si>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</si>
  <si>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</si>
  <si>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</si>
  <si>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</si>
  <si>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</si>
  <si>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</si>
  <si>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</si>
  <si>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</si>
  <si>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</si>
  <si>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</si>
  <si>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</si>
  <si>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</si>
  <si>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</si>
  <si>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</si>
  <si>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</si>
  <si>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</si>
  <si>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</si>
  <si>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</si>
  <si>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</si>
  <si>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</si>
  <si>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</si>
  <si>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</si>
  <si>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</si>
  <si>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</si>
  <si>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</si>
  <si>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</si>
  <si>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</si>
  <si>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</si>
  <si>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</si>
  <si>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</si>
  <si>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</si>
  <si>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</si>
  <si>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</si>
  <si>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</si>
  <si>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</si>
  <si>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</si>
  <si>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</si>
  <si>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</si>
  <si>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</si>
  <si>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</si>
  <si>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</si>
  <si>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</si>
  <si>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</si>
  <si>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</si>
  <si>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</si>
  <si>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</si>
  <si>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</si>
  <si>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</si>
  <si>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</si>
  <si>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</si>
  <si>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</si>
  <si>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</si>
  <si>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</si>
  <si>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</si>
  <si>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</si>
  <si>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</si>
  <si>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</si>
  <si>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</si>
  <si>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</si>
  <si>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</si>
  <si>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</si>
  <si>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</si>
  <si>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</si>
  <si>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</si>
  <si>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</si>
  <si>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</si>
  <si>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</si>
  <si>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</si>
  <si>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</si>
  <si>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</si>
  <si>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</si>
  <si>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</si>
  <si>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</si>
  <si>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</si>
  <si>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</si>
  <si>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</si>
  <si>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</si>
  <si>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</si>
  <si>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</si>
  <si>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</si>
  <si>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</si>
  <si>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</si>
  <si>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</si>
  <si>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</si>
  <si>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</si>
  <si>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</si>
  <si>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</si>
  <si>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</si>
  <si>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</si>
  <si>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</si>
  <si>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</si>
  <si>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</si>
  <si>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</si>
  <si>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</si>
  <si>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</si>
  <si>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</si>
  <si>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</si>
  <si>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</si>
  <si>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</si>
  <si>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</si>
  <si>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</si>
  <si>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</si>
  <si>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</si>
  <si>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</si>
  <si>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</si>
  <si>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</si>
  <si>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</si>
  <si>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</si>
  <si>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</si>
  <si>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</si>
  <si>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</si>
  <si>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</si>
  <si>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</si>
  <si>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</si>
  <si>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</si>
  <si>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</si>
  <si>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</si>
  <si>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</si>
  <si>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</si>
  <si>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</si>
  <si>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</si>
  <si>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</si>
  <si>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</si>
  <si>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</si>
  <si>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</si>
  <si>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</si>
  <si>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</si>
  <si>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</si>
  <si>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</si>
  <si>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</si>
  <si>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</si>
  <si>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</si>
  <si>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</si>
  <si>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</si>
  <si>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</si>
  <si>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</si>
  <si>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</si>
  <si>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</si>
  <si>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</si>
  <si>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</si>
  <si>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</si>
  <si>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</si>
  <si>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</si>
  <si>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</si>
  <si>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</si>
  <si>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</si>
  <si>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</si>
  <si>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</si>
  <si>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</si>
  <si>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</si>
  <si>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</si>
  <si>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</si>
  <si>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</si>
  <si>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</si>
  <si>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</si>
  <si>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</si>
  <si>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</si>
  <si>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</si>
  <si>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</si>
  <si>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</si>
  <si>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</si>
  <si>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</si>
  <si>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</si>
  <si>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</si>
  <si>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</si>
  <si>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</si>
  <si>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</si>
  <si>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</si>
  <si>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</si>
  <si>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</si>
  <si>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</si>
  <si>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</si>
  <si>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</si>
  <si>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</si>
  <si>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</si>
  <si>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</si>
  <si>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</si>
  <si>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</si>
  <si>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</si>
  <si>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</si>
  <si>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</si>
  <si>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</si>
  <si>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</si>
  <si>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</si>
  <si>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</si>
  <si>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</si>
  <si>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</si>
  <si>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</si>
  <si>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</si>
  <si>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</si>
  <si>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</si>
  <si>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</si>
  <si>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</si>
  <si>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</si>
  <si>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</si>
  <si>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</si>
  <si>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</si>
  <si>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</si>
  <si>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</si>
  <si>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</si>
  <si>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</si>
  <si>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</si>
  <si>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</si>
  <si>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</si>
  <si>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</si>
  <si>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</si>
  <si>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</si>
  <si>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</si>
  <si>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</si>
  <si>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</si>
  <si>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</si>
  <si>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</si>
  <si>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</si>
  <si>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</si>
  <si>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</si>
  <si>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</si>
  <si>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</si>
  <si>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</si>
  <si>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</si>
  <si>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</si>
  <si>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</si>
  <si>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</si>
  <si>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</si>
  <si>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</si>
  <si>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</si>
  <si>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</si>
  <si>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</si>
  <si>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</si>
  <si>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</si>
  <si>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</si>
  <si>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</si>
  <si>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</si>
  <si>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</si>
  <si>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</si>
  <si>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</si>
  <si>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</si>
  <si>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</si>
  <si>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</si>
  <si>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</si>
  <si>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</si>
  <si>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</si>
  <si>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</si>
  <si>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</si>
  <si>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</si>
  <si>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</si>
  <si>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</si>
  <si>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</si>
  <si>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</si>
  <si>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</si>
  <si>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</si>
  <si>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</si>
  <si>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</si>
  <si>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</si>
  <si>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</si>
  <si>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</si>
  <si>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</si>
  <si>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</si>
  <si>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</si>
  <si>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</si>
  <si>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</si>
  <si>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</si>
  <si>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</si>
  <si>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</si>
  <si>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</si>
  <si>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</si>
  <si>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</si>
  <si>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</si>
  <si>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</si>
  <si>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</si>
  <si>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</si>
  <si>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</si>
  <si>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</si>
  <si>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</si>
  <si>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</si>
  <si>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</si>
  <si>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</si>
  <si>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</si>
  <si>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</si>
  <si>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</si>
  <si>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Recovered Revenue</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</si>
  <si>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</si>
  <si>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</si>
  <si>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</si>
  <si>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</si>
  <si>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</si>
  <si>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</si>
  <si>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</si>
  <si>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</si>
  <si>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</si>
  <si>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</si>
  <si>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</si>
  <si>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</si>
  <si>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</si>
  <si>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</si>
  <si>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</si>
  <si>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</si>
  <si>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</si>
  <si>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</si>
  <si>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</si>
  <si>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</si>
  <si>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</si>
  <si>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</si>
  <si>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</si>
  <si>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</si>
  <si>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</si>
  <si>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</si>
  <si>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</si>
  <si>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</si>
  <si>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</si>
  <si>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</si>
  <si>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</si>
  <si>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</si>
  <si>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</si>
  <si>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</si>
  <si>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</si>
  <si>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</si>
  <si>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</si>
  <si>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</si>
  <si>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</si>
  <si>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</si>
  <si>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</si>
  <si>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</si>
  <si>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</si>
  <si>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</si>
  <si>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</si>
  <si>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</si>
  <si>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</si>
  <si>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</si>
  <si>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</si>
  <si>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</si>
  <si>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</si>
  <si>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</si>
  <si>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</si>
  <si>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</si>
  <si>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</si>
  <si>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</si>
  <si>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</si>
  <si>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</si>
  <si>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</si>
  <si>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</si>
  <si>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</si>
  <si>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</si>
  <si>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</si>
  <si>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</si>
  <si>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</si>
  <si>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</si>
  <si>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</si>
  <si>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</si>
  <si>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</si>
  <si>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</si>
  <si>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</si>
  <si>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</si>
  <si>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</si>
  <si>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</si>
  <si>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</si>
  <si>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Other</t>
  </si>
  <si>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</si>
  <si>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</si>
  <si>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</si>
  <si>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</si>
  <si>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</si>
  <si>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</si>
  <si>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</si>
  <si>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</si>
  <si>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</si>
  <si>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</si>
  <si>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</si>
  <si>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</si>
  <si>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</si>
  <si>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</si>
  <si>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</si>
  <si>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</si>
  <si>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</si>
  <si>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</si>
  <si>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</si>
  <si>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</si>
  <si>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</si>
  <si>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</si>
  <si>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</si>
  <si>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</si>
  <si>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</si>
  <si>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</si>
  <si>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</si>
  <si>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</si>
  <si>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</si>
  <si>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</si>
  <si>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</si>
  <si>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</si>
  <si>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</si>
  <si>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</si>
  <si>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</si>
  <si>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</si>
  <si>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</si>
  <si>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</si>
  <si>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</si>
  <si>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</si>
  <si>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</si>
  <si>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</si>
  <si>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</si>
  <si>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</si>
  <si>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</si>
  <si>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</si>
  <si>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</si>
  <si>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</si>
  <si>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</si>
  <si>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</si>
  <si>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</si>
  <si>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</si>
  <si>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</si>
  <si>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</si>
  <si>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</si>
  <si>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</si>
  <si>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</si>
  <si>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</si>
  <si>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</si>
  <si>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</si>
  <si>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</si>
  <si>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</si>
  <si>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</si>
  <si>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</si>
  <si>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</si>
  <si>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</si>
  <si>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</si>
  <si>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</si>
  <si>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</si>
  <si>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</si>
  <si>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</si>
  <si>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</si>
  <si>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</si>
  <si>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</si>
  <si>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</si>
  <si>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</si>
  <si>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</si>
  <si>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</si>
  <si>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</si>
  <si>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</si>
  <si>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</si>
  <si>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</si>
  <si>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</si>
  <si>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</si>
  <si>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</si>
  <si>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Re-opener</t>
  </si>
  <si>
    <t>RPEs Don't Apply</t>
  </si>
  <si>
    <t>PCD</t>
  </si>
  <si>
    <t>RPEs Apply</t>
  </si>
  <si>
    <t>Volume driver</t>
  </si>
  <si>
    <t>UIOLI</t>
  </si>
  <si>
    <t>Network Innovation Allowance (NIA): cost multiplier</t>
  </si>
  <si>
    <t>Base revenue (last year of RIIO-1, per RIIO-1 definition) (for use in Correction term)</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</si>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</sst>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64" formatCode="_(* #,##0.00_);_(* \(#,##0.00\);_(* &quot;-&quot;??_);_(@_)"/>
    <numFmt numFmtId="165" formatCode="_(&quot;£&quot;* #,##0_);_(&quot;£&quot;* \(#,##0\);_(&quot;£&quot;* &quot;-&quot;_);_(@_)"/>
    <numFmt numFmtId="166" formatCode="_(* #,##0_);_(* \(#,##0\);_(*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4" fontId="5" fillId="0" borderId="0" applyFont="0" applyFill="0" applyBorder="0" applyAlignment="0" applyProtection="0"/>
    <xf numFmtId="164"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6" fontId="27" fillId="0" borderId="0" applyFont="0" applyFill="0" applyBorder="0" applyAlignment="0" applyProtection="0"/>
    <xf numFmtId="164"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5"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4"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4" fontId="5" fillId="0" borderId="0" applyFont="0" applyFill="0" applyBorder="0" applyAlignment="0" applyProtection="0"/>
    <xf numFmtId="164"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4" fontId="35" fillId="0" borderId="0" applyFont="0" applyFill="0" applyBorder="0" applyAlignment="0" applyProtection="0"/>
    <xf numFmtId="186" fontId="56" fillId="21" borderId="20" applyNumberFormat="0" applyProtection="0">
      <alignment horizontal="left" vertical="top" indent="1"/>
    </xf>
    <xf numFmtId="164" fontId="5" fillId="0" borderId="0" applyFont="0" applyFill="0" applyBorder="0" applyAlignment="0" applyProtection="0"/>
    <xf numFmtId="186" fontId="27" fillId="63" borderId="20" applyNumberFormat="0" applyProtection="0">
      <alignment horizontal="left" vertical="top" indent="1"/>
    </xf>
    <xf numFmtId="164"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2" fontId="35"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4" fontId="54"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4" fontId="5" fillId="0" borderId="0" applyFont="0" applyFill="0" applyBorder="0" applyAlignment="0" applyProtection="0"/>
    <xf numFmtId="167"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4" fontId="5" fillId="90" borderId="0" applyBorder="0" applyAlignment="0" applyProtection="0"/>
    <xf numFmtId="164"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4"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4"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4"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4"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4"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4"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4"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4"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4" fontId="69" fillId="0" borderId="0" applyFont="0" applyFill="0" applyBorder="0" applyAlignment="0" applyProtection="0"/>
    <xf numFmtId="0" fontId="5" fillId="0" borderId="0"/>
    <xf numFmtId="0" fontId="5" fillId="0" borderId="0"/>
    <xf numFmtId="0" fontId="54" fillId="0" borderId="0"/>
    <xf numFmtId="164"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8" fontId="5" fillId="13" borderId="150">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4"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4" fontId="5" fillId="0" borderId="0" applyFont="0" applyFill="0" applyBorder="0" applyAlignment="0" applyProtection="0"/>
    <xf numFmtId="186" fontId="56" fillId="14" borderId="142" applyNumberFormat="0" applyProtection="0">
      <alignment horizontal="left" vertical="top" indent="1"/>
    </xf>
    <xf numFmtId="164"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4"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4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4"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4"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4"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4"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4"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4"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4"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4" fontId="35" fillId="0" borderId="0" applyFont="0" applyFill="0" applyBorder="0" applyAlignment="0" applyProtection="0"/>
    <xf numFmtId="4" fontId="56" fillId="23"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4"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4"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4"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4"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4" fontId="5" fillId="0" borderId="0" applyFont="0" applyFill="0" applyBorder="0" applyAlignment="0" applyProtection="0"/>
    <xf numFmtId="164"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4"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151" applyFill="0"/>
    <xf numFmtId="164"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4" fontId="5" fillId="0" borderId="0" applyFont="0" applyFill="0" applyBorder="0" applyAlignment="0" applyProtection="0"/>
    <xf numFmtId="186" fontId="56" fillId="63" borderId="199" applyNumberFormat="0" applyProtection="0">
      <alignment horizontal="left" vertical="top" indent="1"/>
    </xf>
    <xf numFmtId="164"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4"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189"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4"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4"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4"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4" fontId="35" fillId="0" borderId="0" applyFont="0" applyFill="0" applyBorder="0" applyAlignment="0" applyProtection="0"/>
    <xf numFmtId="4" fontId="56" fillId="54" borderId="201" applyNumberFormat="0" applyProtection="0">
      <alignment horizontal="left" vertical="center" indent="1"/>
    </xf>
    <xf numFmtId="164" fontId="5" fillId="0" borderId="0" applyFont="0" applyFill="0" applyBorder="0" applyAlignment="0" applyProtection="0"/>
    <xf numFmtId="4" fontId="56" fillId="60" borderId="201" applyNumberFormat="0" applyProtection="0">
      <alignment horizontal="right" vertical="center"/>
    </xf>
    <xf numFmtId="164"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4"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4"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4"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4"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4" fontId="5" fillId="0" borderId="0" applyFont="0" applyFill="0" applyBorder="0" applyAlignment="0" applyProtection="0"/>
    <xf numFmtId="167"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4"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4"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4"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4"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4"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4"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4"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4"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4"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4"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8">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4"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4" fontId="5" fillId="0" borderId="0" applyFont="0" applyFill="0" applyBorder="0" applyAlignment="0" applyProtection="0"/>
    <xf numFmtId="186" fontId="56" fillId="14" borderId="111" applyNumberFormat="0" applyProtection="0">
      <alignment horizontal="left" vertical="top" indent="1"/>
    </xf>
    <xf numFmtId="164"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4"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11"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4"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4"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4"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4"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4"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4"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4" fontId="35" fillId="0" borderId="0" applyFont="0" applyFill="0" applyBorder="0" applyAlignment="0" applyProtection="0"/>
    <xf numFmtId="4" fontId="56" fillId="23"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4"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4"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4"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4"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4"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99" applyFill="0"/>
    <xf numFmtId="164"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4" fontId="5" fillId="0" borderId="0" applyFont="0" applyFill="0" applyBorder="0" applyAlignment="0" applyProtection="0"/>
    <xf numFmtId="164"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4" fontId="5" fillId="0" borderId="0" applyFont="0" applyFill="0" applyBorder="0" applyAlignment="0" applyProtection="0"/>
    <xf numFmtId="164" fontId="34" fillId="0" borderId="0" applyFont="0" applyFill="0" applyBorder="0" applyAlignment="0" applyProtection="0"/>
    <xf numFmtId="186" fontId="27" fillId="21" borderId="216"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08" applyFill="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3" fillId="0" borderId="0"/>
    <xf numFmtId="9" fontId="3" fillId="0" borderId="0" applyFont="0" applyFill="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4"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4"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4"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4"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4"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4"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4" fontId="69"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4" fontId="5" fillId="0" borderId="0" applyFont="0" applyFill="0" applyBorder="0" applyAlignment="0" applyProtection="0"/>
    <xf numFmtId="186" fontId="56" fillId="14" borderId="232" applyNumberFormat="0" applyProtection="0">
      <alignment horizontal="left" vertical="top" indent="1"/>
    </xf>
    <xf numFmtId="164"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4"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3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4"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4"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4"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4"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4"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4"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4"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4" fontId="35" fillId="0" borderId="0" applyFont="0" applyFill="0" applyBorder="0" applyAlignment="0" applyProtection="0"/>
    <xf numFmtId="4" fontId="56" fillId="23"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4"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4"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4"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4"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6" fontId="42" fillId="44" borderId="23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4" fontId="5" fillId="0" borderId="0" applyFont="0" applyFill="0" applyBorder="0" applyAlignment="0" applyProtection="0"/>
    <xf numFmtId="186" fontId="56" fillId="63" borderId="261" applyNumberFormat="0" applyProtection="0">
      <alignment horizontal="left" vertical="top" indent="1"/>
    </xf>
    <xf numFmtId="164"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4"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25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4"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4"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4"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4" fontId="35" fillId="0" borderId="0" applyFont="0" applyFill="0" applyBorder="0" applyAlignment="0" applyProtection="0"/>
    <xf numFmtId="4" fontId="56" fillId="54" borderId="263" applyNumberFormat="0" applyProtection="0">
      <alignment horizontal="left" vertical="center" indent="1"/>
    </xf>
    <xf numFmtId="164" fontId="5" fillId="0" borderId="0" applyFont="0" applyFill="0" applyBorder="0" applyAlignment="0" applyProtection="0"/>
    <xf numFmtId="4" fontId="56" fillId="60" borderId="263" applyNumberFormat="0" applyProtection="0">
      <alignment horizontal="right" vertical="center"/>
    </xf>
    <xf numFmtId="164"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4"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4"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4"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4"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4"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4"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4"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4"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4"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4"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4"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197">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4"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4" fontId="5" fillId="0" borderId="0" applyFont="0" applyFill="0" applyBorder="0" applyAlignment="0" applyProtection="0"/>
    <xf numFmtId="186" fontId="56" fillId="14" borderId="222" applyNumberFormat="0" applyProtection="0">
      <alignment horizontal="left" vertical="top" indent="1"/>
    </xf>
    <xf numFmtId="164"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4"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2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4"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4"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4"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4"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4"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4"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4" fontId="35" fillId="0" borderId="0" applyFont="0" applyFill="0" applyBorder="0" applyAlignment="0" applyProtection="0"/>
    <xf numFmtId="4" fontId="56" fillId="23"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4"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4"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4"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4"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4"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21" applyFill="0"/>
    <xf numFmtId="164"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4"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4"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4"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4"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4"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4" fontId="8" fillId="0" borderId="0" xfId="6" applyFont="1" applyFill="1" applyBorder="1" applyAlignment="1">
      <alignment vertical="center"/>
    </xf>
    <xf numFmtId="164" fontId="8" fillId="0" borderId="276" xfId="6" applyFont="1" applyFill="1" applyBorder="1" applyAlignment="1">
      <alignment vertical="center"/>
    </xf>
    <xf numFmtId="164"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4" fontId="0" fillId="0" borderId="0" xfId="6" applyFont="1" applyFill="1"/>
    <xf numFmtId="164"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cellStyle name="%" xfId="30"/>
    <cellStyle name="% 10" xfId="31"/>
    <cellStyle name="% 10 2" xfId="1313"/>
    <cellStyle name="% 114" xfId="55211"/>
    <cellStyle name="% 2" xfId="32"/>
    <cellStyle name="% 2 2" xfId="33"/>
    <cellStyle name="% 2 2 2" xfId="34"/>
    <cellStyle name="% 2 2 3" xfId="2155"/>
    <cellStyle name="% 2 2_3.1.2 DB Pension Detail" xfId="1314"/>
    <cellStyle name="% 2 3" xfId="2154"/>
    <cellStyle name="% 3" xfId="35"/>
    <cellStyle name="% 4" xfId="36"/>
    <cellStyle name="% 4 2" xfId="37"/>
    <cellStyle name="% 4 3" xfId="38"/>
    <cellStyle name="% 4 4" xfId="39"/>
    <cellStyle name="% 4 5" xfId="40"/>
    <cellStyle name="% 4 6" xfId="41"/>
    <cellStyle name="% 4 7" xfId="42"/>
    <cellStyle name="% 4 8" xfId="43"/>
    <cellStyle name="% 5" xfId="2153"/>
    <cellStyle name="%_3.3 Tax" xfId="44"/>
    <cellStyle name="%_3.3 Tax 2" xfId="45"/>
    <cellStyle name="%_3.3 Tax 2 2" xfId="2157"/>
    <cellStyle name="%_3.3 Tax 3" xfId="2156"/>
    <cellStyle name="%_4.2 Activity Indicators" xfId="1315"/>
    <cellStyle name="%_BP10+ GTO Capex Split CN" xfId="46"/>
    <cellStyle name="%_GTO Non Operational Capex Roll-over submission (FINAL with property)" xfId="47"/>
    <cellStyle name="%_NGG Opex PCRRP Tables 31 Mar 2009" xfId="1316"/>
    <cellStyle name="%_NGG TPCR4 MG Workings" xfId="48"/>
    <cellStyle name="%_Opex Input" xfId="49"/>
    <cellStyle name="%_RRP Rec" xfId="2158"/>
    <cellStyle name="%_Sch 2.1 Eng schedule 2009-10 Final @ 270710" xfId="1317"/>
    <cellStyle name="%_Section 5" xfId="2159"/>
    <cellStyle name="%_Transmission PCRRP tables_SPTL_200809 V1" xfId="50"/>
    <cellStyle name="%_Transmission PCRRP tables_SPTL_200809 V1 2" xfId="2160"/>
    <cellStyle name="%_VR NGET Opex tables" xfId="51"/>
    <cellStyle name="%_VR Pensions Opex tables" xfId="52"/>
    <cellStyle name="_070323 - 5yr opex BPQ (Final)" xfId="53"/>
    <cellStyle name="_070323 - 5yr opex BPQ (Final) 2" xfId="2161"/>
    <cellStyle name="_0708 GSO Capex RRP (detail)" xfId="54"/>
    <cellStyle name="_0708 GSO Capex RRP (detail) 2" xfId="55"/>
    <cellStyle name="_0708 GSO Capex RRP (detail) 2 2" xfId="56"/>
    <cellStyle name="_0708 GSO Capex RRP (detail) 2 3" xfId="57"/>
    <cellStyle name="_0708 GSO Capex RRP (detail) 2 4" xfId="58"/>
    <cellStyle name="_0708 GSO Capex RRP (detail) 2 5" xfId="59"/>
    <cellStyle name="_0708 GSO Capex RRP (detail) 2 6" xfId="60"/>
    <cellStyle name="_0708 GSO Capex RRP (detail) 2 7" xfId="61"/>
    <cellStyle name="_0708 GSO Capex RRP (detail) 2 8" xfId="62"/>
    <cellStyle name="_0708 GSO Capex RRP (detail)_Opex Input" xfId="63"/>
    <cellStyle name="_0708 TO Non-Op Capex (detail)" xfId="64"/>
    <cellStyle name="_Book4" xfId="65"/>
    <cellStyle name="_Book4 2" xfId="66"/>
    <cellStyle name="_Book4 2 2" xfId="67"/>
    <cellStyle name="_Book4 2 3" xfId="68"/>
    <cellStyle name="_Book4 2 4" xfId="69"/>
    <cellStyle name="_Book4 2 5" xfId="70"/>
    <cellStyle name="_Book4 2 6" xfId="71"/>
    <cellStyle name="_Book4 2 7" xfId="72"/>
    <cellStyle name="_Book4 2 8" xfId="73"/>
    <cellStyle name="_BP10+ GTO Capex Split CN" xfId="74"/>
    <cellStyle name="_BP10+post TIC 1 Jun" xfId="75"/>
    <cellStyle name="_BP10+post TIC 1 Jun 2" xfId="76"/>
    <cellStyle name="_BP10+post TIC 1 Jun 2 2" xfId="77"/>
    <cellStyle name="_BP10+post TIC 1 Jun 2 3" xfId="78"/>
    <cellStyle name="_BP10+post TIC 1 Jun 2 4" xfId="79"/>
    <cellStyle name="_BP10+post TIC 1 Jun 2 5" xfId="80"/>
    <cellStyle name="_BP10+post TIC 1 Jun 2 6" xfId="81"/>
    <cellStyle name="_BP10+post TIC 1 Jun 2 7" xfId="82"/>
    <cellStyle name="_BP10+post TIC 1 Jun 2 8" xfId="83"/>
    <cellStyle name="_Capital Plan - IS UK" xfId="84"/>
    <cellStyle name="_Capital Plan - IS UK_0910 GSO Capex RRP - Final (Detail) v2 220710" xfId="85"/>
    <cellStyle name="_Capital Plan - IS UK_0910 GSO Capex RRP - Final (Detail) v2 220710 2" xfId="86"/>
    <cellStyle name="_Capital Plan - IS UK_0910 GSO Capex RRP - Final (Detail) v2 220710 2 2" xfId="87"/>
    <cellStyle name="_Capital Plan - IS UK_0910 GSO Capex RRP - Final (Detail) v2 220710 2 3" xfId="88"/>
    <cellStyle name="_Capital Plan - IS UK_0910 GSO Capex RRP - Final (Detail) v2 220710 2 4" xfId="89"/>
    <cellStyle name="_Capital Plan - IS UK_0910 GSO Capex RRP - Final (Detail) v2 220710 2 5" xfId="90"/>
    <cellStyle name="_Capital Plan - IS UK_0910 GSO Capex RRP - Final (Detail) v2 220710 2 6" xfId="91"/>
    <cellStyle name="_Capital Plan - IS UK_0910 GSO Capex RRP - Final (Detail) v2 220710 2 7" xfId="92"/>
    <cellStyle name="_Capital Plan - IS UK_0910 GSO Capex RRP - Final (Detail) v2 220710 2 8" xfId="93"/>
    <cellStyle name="_Capital Plan - IS UK_0910 GSO Capex RRP - Final (Detail) v2 220710_Opex Input" xfId="94"/>
    <cellStyle name="_Gas TO major Projects Forecast Jun-10" xfId="95"/>
    <cellStyle name="_Gas TO major Projects Forecast Jun-10 2" xfId="96"/>
    <cellStyle name="_Gas TO major Projects Forecast Jun-10 2 2" xfId="97"/>
    <cellStyle name="_Gas TO major Projects Forecast Jun-10 2 3" xfId="98"/>
    <cellStyle name="_Gas TO major Projects Forecast Jun-10 2 4" xfId="99"/>
    <cellStyle name="_Gas TO major Projects Forecast Jun-10 2 5" xfId="100"/>
    <cellStyle name="_Gas TO major Projects Forecast Jun-10 2 6" xfId="101"/>
    <cellStyle name="_Gas TO major Projects Forecast Jun-10 2 7" xfId="102"/>
    <cellStyle name="_Gas TO major Projects Forecast Jun-10 2 8" xfId="103"/>
    <cellStyle name="_Gas TO major Projects Forecast May-10 BP10+ v5" xfId="104"/>
    <cellStyle name="_Gas TO major Projects Forecast May-10 BP10+ v5 2" xfId="105"/>
    <cellStyle name="_Gas TO major Projects Forecast May-10 BP10+ v5 2 2" xfId="106"/>
    <cellStyle name="_Gas TO major Projects Forecast May-10 BP10+ v5 2 3" xfId="107"/>
    <cellStyle name="_Gas TO major Projects Forecast May-10 BP10+ v5 2 4" xfId="108"/>
    <cellStyle name="_Gas TO major Projects Forecast May-10 BP10+ v5 2 5" xfId="109"/>
    <cellStyle name="_Gas TO major Projects Forecast May-10 BP10+ v5 2 6" xfId="110"/>
    <cellStyle name="_Gas TO major Projects Forecast May-10 BP10+ v5 2 7" xfId="111"/>
    <cellStyle name="_Gas TO major Projects Forecast May-10 BP10+ v5 2 8" xfId="112"/>
    <cellStyle name="_GTO Non Operational Capex Roll-over submission (FINAL with property)" xfId="113"/>
    <cellStyle name="_Test scoring_UKGDx_20070924_Pilot (DV)" xfId="114"/>
    <cellStyle name="=C:\WINNT\SYSTEM32\COMMAND.COM" xfId="28"/>
    <cellStyle name="=C:\WINNT\SYSTEM32\COMMAND.COM 10" xfId="26"/>
    <cellStyle name="=C:\WINNT\SYSTEM32\COMMAND.COM 11" xfId="115"/>
    <cellStyle name="=C:\WINNT\SYSTEM32\COMMAND.COM 12" xfId="116"/>
    <cellStyle name="=C:\WINNT\SYSTEM32\COMMAND.COM 13" xfId="117"/>
    <cellStyle name="=C:\WINNT\SYSTEM32\COMMAND.COM 14" xfId="118"/>
    <cellStyle name="=C:\WINNT\SYSTEM32\COMMAND.COM 15" xfId="119"/>
    <cellStyle name="=C:\WINNT\SYSTEM32\COMMAND.COM 16" xfId="120"/>
    <cellStyle name="=C:\WINNT\SYSTEM32\COMMAND.COM 17" xfId="121"/>
    <cellStyle name="=C:\WINNT\SYSTEM32\COMMAND.COM 18" xfId="122"/>
    <cellStyle name="=C:\WINNT\SYSTEM32\COMMAND.COM 19" xfId="123"/>
    <cellStyle name="=C:\WINNT\SYSTEM32\COMMAND.COM 2" xfId="24"/>
    <cellStyle name="=C:\WINNT\SYSTEM32\COMMAND.COM 2 10" xfId="2162"/>
    <cellStyle name="=C:\WINNT\SYSTEM32\COMMAND.COM 2 10 2" xfId="8300"/>
    <cellStyle name="=C:\WINNT\SYSTEM32\COMMAND.COM 2 2" xfId="124"/>
    <cellStyle name="=C:\WINNT\SYSTEM32\COMMAND.COM 2 2 10" xfId="2164"/>
    <cellStyle name="=C:\WINNT\SYSTEM32\COMMAND.COM 2 2 2" xfId="125"/>
    <cellStyle name="=C:\WINNT\SYSTEM32\COMMAND.COM 2 2 2 2" xfId="126"/>
    <cellStyle name="=C:\WINNT\SYSTEM32\COMMAND.COM 2 2 2 3" xfId="127"/>
    <cellStyle name="=C:\WINNT\SYSTEM32\COMMAND.COM 2 2 2 4" xfId="2165"/>
    <cellStyle name="=C:\WINNT\SYSTEM32\COMMAND.COM 2 2 2_Opex Input" xfId="128"/>
    <cellStyle name="=C:\WINNT\SYSTEM32\COMMAND.COM 2 2 3" xfId="129"/>
    <cellStyle name="=C:\WINNT\SYSTEM32\COMMAND.COM 2 2 4" xfId="2163"/>
    <cellStyle name="=C:\WINNT\SYSTEM32\COMMAND.COM 2 2_Opex Input" xfId="130"/>
    <cellStyle name="=C:\WINNT\SYSTEM32\COMMAND.COM 2 3" xfId="131"/>
    <cellStyle name="=C:\WINNT\SYSTEM32\COMMAND.COM 2 4" xfId="1345"/>
    <cellStyle name="=C:\WINNT\SYSTEM32\COMMAND.COM 2 5" xfId="1585"/>
    <cellStyle name="=C:\WINNT\SYSTEM32\COMMAND.COM 2 6" xfId="1703"/>
    <cellStyle name="=C:\WINNT\SYSTEM32\COMMAND.COM 2 7" xfId="1965"/>
    <cellStyle name="=C:\WINNT\SYSTEM32\COMMAND.COM 2 8" xfId="2142"/>
    <cellStyle name="=C:\WINNT\SYSTEM32\COMMAND.COM 2 9" xfId="2143"/>
    <cellStyle name="=C:\WINNT\SYSTEM32\COMMAND.COM 2_Opex Input" xfId="132"/>
    <cellStyle name="=C:\WINNT\SYSTEM32\COMMAND.COM 20" xfId="133"/>
    <cellStyle name="=C:\WINNT\SYSTEM32\COMMAND.COM 21" xfId="134"/>
    <cellStyle name="=C:\WINNT\SYSTEM32\COMMAND.COM 22" xfId="135"/>
    <cellStyle name="=C:\WINNT\SYSTEM32\COMMAND.COM 23" xfId="136"/>
    <cellStyle name="=C:\WINNT\SYSTEM32\COMMAND.COM 23 2" xfId="137"/>
    <cellStyle name="=C:\WINNT\SYSTEM32\COMMAND.COM 24" xfId="138"/>
    <cellStyle name="=C:\WINNT\SYSTEM32\COMMAND.COM 25" xfId="139"/>
    <cellStyle name="=C:\WINNT\SYSTEM32\COMMAND.COM 25 2" xfId="140"/>
    <cellStyle name="=C:\WINNT\SYSTEM32\COMMAND.COM 25 3" xfId="141"/>
    <cellStyle name="=C:\WINNT\SYSTEM32\COMMAND.COM 26" xfId="142"/>
    <cellStyle name="=C:\WINNT\SYSTEM32\COMMAND.COM 27" xfId="143"/>
    <cellStyle name="=C:\WINNT\SYSTEM32\COMMAND.COM 28" xfId="144"/>
    <cellStyle name="=C:\WINNT\SYSTEM32\COMMAND.COM 29" xfId="145"/>
    <cellStyle name="=C:\WINNT\SYSTEM32\COMMAND.COM 3" xfId="25"/>
    <cellStyle name="=C:\WINNT\SYSTEM32\COMMAND.COM 30" xfId="146"/>
    <cellStyle name="=C:\WINNT\SYSTEM32\COMMAND.COM 31" xfId="147"/>
    <cellStyle name="=C:\WINNT\SYSTEM32\COMMAND.COM 32" xfId="148"/>
    <cellStyle name="=C:\WINNT\SYSTEM32\COMMAND.COM 33" xfId="149"/>
    <cellStyle name="=C:\WINNT\SYSTEM32\COMMAND.COM 4" xfId="150"/>
    <cellStyle name="=C:\WINNT\SYSTEM32\COMMAND.COM 4 2" xfId="151"/>
    <cellStyle name="=C:\WINNT\SYSTEM32\COMMAND.COM 4 3" xfId="152"/>
    <cellStyle name="=C:\WINNT\SYSTEM32\COMMAND.COM 4 4" xfId="2166"/>
    <cellStyle name="=C:\WINNT\SYSTEM32\COMMAND.COM 4_Opex Input" xfId="153"/>
    <cellStyle name="=C:\WINNT\SYSTEM32\COMMAND.COM 5" xfId="154"/>
    <cellStyle name="=C:\WINNT\SYSTEM32\COMMAND.COM 6" xfId="155"/>
    <cellStyle name="=C:\WINNT\SYSTEM32\COMMAND.COM 7" xfId="156"/>
    <cellStyle name="=C:\WINNT\SYSTEM32\COMMAND.COM 8" xfId="157"/>
    <cellStyle name="=C:\WINNT\SYSTEM32\COMMAND.COM 9" xfId="158"/>
    <cellStyle name="=C:\WINNT\SYSTEM32\COMMAND.COM_Gas_Run_060918" xfId="2167"/>
    <cellStyle name="=C:\WINNT35\SYSTEM32\COMMAND.COM" xfId="159"/>
    <cellStyle name="=C:\WINNT35\SYSTEM32\COMMAND.COM 2" xfId="2168"/>
    <cellStyle name="20% - Accent1" xfId="8095" builtinId="30" customBuiltin="1"/>
    <cellStyle name="20% - Accent1 2" xfId="160"/>
    <cellStyle name="20% - Accent1 2 2" xfId="10537"/>
    <cellStyle name="20% - Accent1 2 3" xfId="10511"/>
    <cellStyle name="20% - Accent1 2 3 2" xfId="21165"/>
    <cellStyle name="20% - Accent1 2 3 2 2" xfId="47579"/>
    <cellStyle name="20% - Accent1 2 3 3" xfId="36983"/>
    <cellStyle name="20% - Accent1 2 4" xfId="55162"/>
    <cellStyle name="20% - Accent1 3" xfId="161"/>
    <cellStyle name="20% - Accent1 3 2" xfId="55161"/>
    <cellStyle name="20% - Accent1 4" xfId="55233"/>
    <cellStyle name="20% - Accent2" xfId="8098" builtinId="34" customBuiltin="1"/>
    <cellStyle name="20% - Accent2 2" xfId="162"/>
    <cellStyle name="20% - Accent2 2 2" xfId="10538"/>
    <cellStyle name="20% - Accent2 2 3" xfId="10515"/>
    <cellStyle name="20% - Accent2 2 3 2" xfId="21168"/>
    <cellStyle name="20% - Accent2 2 3 2 2" xfId="47582"/>
    <cellStyle name="20% - Accent2 2 3 3" xfId="36985"/>
    <cellStyle name="20% - Accent2 2 4" xfId="55164"/>
    <cellStyle name="20% - Accent2 3" xfId="163"/>
    <cellStyle name="20% - Accent2 3 2" xfId="55163"/>
    <cellStyle name="20% - Accent2 4" xfId="55236"/>
    <cellStyle name="20% - Accent3" xfId="8101" builtinId="38" customBuiltin="1"/>
    <cellStyle name="20% - Accent3 2" xfId="164"/>
    <cellStyle name="20% - Accent3 2 2" xfId="10539"/>
    <cellStyle name="20% - Accent3 2 3" xfId="10519"/>
    <cellStyle name="20% - Accent3 2 3 2" xfId="21172"/>
    <cellStyle name="20% - Accent3 2 3 2 2" xfId="47586"/>
    <cellStyle name="20% - Accent3 2 3 3" xfId="36987"/>
    <cellStyle name="20% - Accent3 2 4" xfId="55166"/>
    <cellStyle name="20% - Accent3 3" xfId="165"/>
    <cellStyle name="20% - Accent3 3 2" xfId="55165"/>
    <cellStyle name="20% - Accent3 4" xfId="55239"/>
    <cellStyle name="20% - Accent4" xfId="8104" builtinId="42" customBuiltin="1"/>
    <cellStyle name="20% - Accent4 2" xfId="166"/>
    <cellStyle name="20% - Accent4 2 2" xfId="10540"/>
    <cellStyle name="20% - Accent4 2 3" xfId="10523"/>
    <cellStyle name="20% - Accent4 2 3 2" xfId="21176"/>
    <cellStyle name="20% - Accent4 2 3 2 2" xfId="47590"/>
    <cellStyle name="20% - Accent4 2 3 3" xfId="36989"/>
    <cellStyle name="20% - Accent4 2 4" xfId="55168"/>
    <cellStyle name="20% - Accent4 3" xfId="167"/>
    <cellStyle name="20% - Accent4 3 2" xfId="55167"/>
    <cellStyle name="20% - Accent4 4" xfId="55242"/>
    <cellStyle name="20% - Accent5" xfId="8107" builtinId="46" customBuiltin="1"/>
    <cellStyle name="20% - Accent5 2" xfId="168"/>
    <cellStyle name="20% - Accent5 2 2" xfId="10541"/>
    <cellStyle name="20% - Accent5 2 3" xfId="10527"/>
    <cellStyle name="20% - Accent5 2 3 2" xfId="21180"/>
    <cellStyle name="20% - Accent5 2 3 2 2" xfId="47594"/>
    <cellStyle name="20% - Accent5 2 3 3" xfId="36991"/>
    <cellStyle name="20% - Accent5 2 4" xfId="55170"/>
    <cellStyle name="20% - Accent5 3" xfId="169"/>
    <cellStyle name="20% - Accent5 3 2" xfId="55169"/>
    <cellStyle name="20% - Accent5 4" xfId="55245"/>
    <cellStyle name="20% - Accent6" xfId="8110" builtinId="50" customBuiltin="1"/>
    <cellStyle name="20% - Accent6 2" xfId="170"/>
    <cellStyle name="20% - Accent6 2 2" xfId="10542"/>
    <cellStyle name="20% - Accent6 2 3" xfId="10531"/>
    <cellStyle name="20% - Accent6 2 3 2" xfId="21184"/>
    <cellStyle name="20% - Accent6 2 3 2 2" xfId="47598"/>
    <cellStyle name="20% - Accent6 2 3 3" xfId="36993"/>
    <cellStyle name="20% - Accent6 2 4" xfId="55172"/>
    <cellStyle name="20% - Accent6 3" xfId="171"/>
    <cellStyle name="20% - Accent6 3 2" xfId="55171"/>
    <cellStyle name="20% - Accent6 4" xfId="55248"/>
    <cellStyle name="40% - Accent1" xfId="8096" builtinId="31" customBuiltin="1"/>
    <cellStyle name="40% - Accent1 2" xfId="172"/>
    <cellStyle name="40% - Accent1 2 2" xfId="10543"/>
    <cellStyle name="40% - Accent1 2 3" xfId="10512"/>
    <cellStyle name="40% - Accent1 2 3 2" xfId="21166"/>
    <cellStyle name="40% - Accent1 2 3 2 2" xfId="47580"/>
    <cellStyle name="40% - Accent1 2 3 3" xfId="36984"/>
    <cellStyle name="40% - Accent1 2 4" xfId="55174"/>
    <cellStyle name="40% - Accent1 3" xfId="173"/>
    <cellStyle name="40% - Accent1 3 2" xfId="55173"/>
    <cellStyle name="40% - Accent1 4" xfId="55234"/>
    <cellStyle name="40% - Accent2" xfId="8099" builtinId="35" customBuiltin="1"/>
    <cellStyle name="40% - Accent2 2" xfId="174"/>
    <cellStyle name="40% - Accent2 2 2" xfId="10544"/>
    <cellStyle name="40% - Accent2 2 3" xfId="10516"/>
    <cellStyle name="40% - Accent2 2 3 2" xfId="21169"/>
    <cellStyle name="40% - Accent2 2 3 2 2" xfId="47583"/>
    <cellStyle name="40% - Accent2 2 3 3" xfId="36986"/>
    <cellStyle name="40% - Accent2 2 4" xfId="55176"/>
    <cellStyle name="40% - Accent2 3" xfId="175"/>
    <cellStyle name="40% - Accent2 3 2" xfId="55175"/>
    <cellStyle name="40% - Accent2 4" xfId="55237"/>
    <cellStyle name="40% - Accent3" xfId="8102" builtinId="39" customBuiltin="1"/>
    <cellStyle name="40% - Accent3 2" xfId="176"/>
    <cellStyle name="40% - Accent3 2 2" xfId="10545"/>
    <cellStyle name="40% - Accent3 2 3" xfId="10520"/>
    <cellStyle name="40% - Accent3 2 3 2" xfId="21173"/>
    <cellStyle name="40% - Accent3 2 3 2 2" xfId="47587"/>
    <cellStyle name="40% - Accent3 2 3 3" xfId="36988"/>
    <cellStyle name="40% - Accent3 2 4" xfId="55178"/>
    <cellStyle name="40% - Accent3 3" xfId="177"/>
    <cellStyle name="40% - Accent3 3 2" xfId="55177"/>
    <cellStyle name="40% - Accent3 4" xfId="55240"/>
    <cellStyle name="40% - Accent4" xfId="8105" builtinId="43" customBuiltin="1"/>
    <cellStyle name="40% - Accent4 2" xfId="178"/>
    <cellStyle name="40% - Accent4 2 2" xfId="10546"/>
    <cellStyle name="40% - Accent4 2 3" xfId="10524"/>
    <cellStyle name="40% - Accent4 2 3 2" xfId="21177"/>
    <cellStyle name="40% - Accent4 2 3 2 2" xfId="47591"/>
    <cellStyle name="40% - Accent4 2 3 3" xfId="36990"/>
    <cellStyle name="40% - Accent4 2 4" xfId="55180"/>
    <cellStyle name="40% - Accent4 3" xfId="179"/>
    <cellStyle name="40% - Accent4 3 2" xfId="55179"/>
    <cellStyle name="40% - Accent4 4" xfId="55243"/>
    <cellStyle name="40% - Accent5" xfId="8108" builtinId="47" customBuiltin="1"/>
    <cellStyle name="40% - Accent5 2" xfId="180"/>
    <cellStyle name="40% - Accent5 2 2" xfId="10547"/>
    <cellStyle name="40% - Accent5 2 3" xfId="10528"/>
    <cellStyle name="40% - Accent5 2 3 2" xfId="21181"/>
    <cellStyle name="40% - Accent5 2 3 2 2" xfId="47595"/>
    <cellStyle name="40% - Accent5 2 3 3" xfId="36992"/>
    <cellStyle name="40% - Accent5 2 4" xfId="55182"/>
    <cellStyle name="40% - Accent5 3" xfId="181"/>
    <cellStyle name="40% - Accent5 3 2" xfId="55181"/>
    <cellStyle name="40% - Accent5 4" xfId="55246"/>
    <cellStyle name="40% - Accent6" xfId="8111" builtinId="51" customBuiltin="1"/>
    <cellStyle name="40% - Accent6 2" xfId="182"/>
    <cellStyle name="40% - Accent6 2 2" xfId="10548"/>
    <cellStyle name="40% - Accent6 2 3" xfId="10532"/>
    <cellStyle name="40% - Accent6 2 3 2" xfId="21185"/>
    <cellStyle name="40% - Accent6 2 3 2 2" xfId="47599"/>
    <cellStyle name="40% - Accent6 2 3 3" xfId="36994"/>
    <cellStyle name="40% - Accent6 2 4" xfId="55184"/>
    <cellStyle name="40% - Accent6 3" xfId="183"/>
    <cellStyle name="40% - Accent6 3 2" xfId="55183"/>
    <cellStyle name="40% - Accent6 4" xfId="55249"/>
    <cellStyle name="60% - Accent1 2" xfId="184"/>
    <cellStyle name="60% - Accent1 2 2" xfId="10549"/>
    <cellStyle name="60% - Accent1 2 3" xfId="10513"/>
    <cellStyle name="60% - Accent1 3" xfId="185"/>
    <cellStyle name="60% - Accent1 3 2" xfId="55186"/>
    <cellStyle name="60% - Accent1 4" xfId="10486"/>
    <cellStyle name="60% - Accent1 4 2" xfId="55185"/>
    <cellStyle name="60% - Accent1 5" xfId="55235"/>
    <cellStyle name="60% - Accent1 6" xfId="55214"/>
    <cellStyle name="60% - Accent2 2" xfId="186"/>
    <cellStyle name="60% - Accent2 2 2" xfId="10550"/>
    <cellStyle name="60% - Accent2 2 3" xfId="10517"/>
    <cellStyle name="60% - Accent2 3" xfId="187"/>
    <cellStyle name="60% - Accent2 3 2" xfId="55188"/>
    <cellStyle name="60% - Accent2 4" xfId="10487"/>
    <cellStyle name="60% - Accent2 4 2" xfId="55187"/>
    <cellStyle name="60% - Accent2 5" xfId="55238"/>
    <cellStyle name="60% - Accent2 6" xfId="55215"/>
    <cellStyle name="60% - Accent3 2" xfId="188"/>
    <cellStyle name="60% - Accent3 2 2" xfId="10551"/>
    <cellStyle name="60% - Accent3 2 3" xfId="10521"/>
    <cellStyle name="60% - Accent3 3" xfId="189"/>
    <cellStyle name="60% - Accent3 3 2" xfId="55190"/>
    <cellStyle name="60% - Accent3 4" xfId="10488"/>
    <cellStyle name="60% - Accent3 4 2" xfId="55189"/>
    <cellStyle name="60% - Accent3 5" xfId="55241"/>
    <cellStyle name="60% - Accent3 6" xfId="55216"/>
    <cellStyle name="60% - Accent4 2" xfId="190"/>
    <cellStyle name="60% - Accent4 2 2" xfId="10552"/>
    <cellStyle name="60% - Accent4 2 3" xfId="10525"/>
    <cellStyle name="60% - Accent4 3" xfId="191"/>
    <cellStyle name="60% - Accent4 3 2" xfId="55192"/>
    <cellStyle name="60% - Accent4 4" xfId="10489"/>
    <cellStyle name="60% - Accent4 4 2" xfId="55191"/>
    <cellStyle name="60% - Accent4 5" xfId="55244"/>
    <cellStyle name="60% - Accent4 6" xfId="55217"/>
    <cellStyle name="60% - Accent5 2" xfId="192"/>
    <cellStyle name="60% - Accent5 2 2" xfId="10553"/>
    <cellStyle name="60% - Accent5 2 3" xfId="10529"/>
    <cellStyle name="60% - Accent5 3" xfId="193"/>
    <cellStyle name="60% - Accent5 3 2" xfId="55194"/>
    <cellStyle name="60% - Accent5 4" xfId="10490"/>
    <cellStyle name="60% - Accent5 4 2" xfId="55193"/>
    <cellStyle name="60% - Accent5 5" xfId="55247"/>
    <cellStyle name="60% - Accent5 6" xfId="55218"/>
    <cellStyle name="60% - Accent6 2" xfId="194"/>
    <cellStyle name="60% - Accent6 2 2" xfId="10554"/>
    <cellStyle name="60% - Accent6 2 3" xfId="10533"/>
    <cellStyle name="60% - Accent6 3" xfId="195"/>
    <cellStyle name="60% - Accent6 3 2" xfId="55196"/>
    <cellStyle name="60% - Accent6 4" xfId="10491"/>
    <cellStyle name="60% - Accent6 4 2" xfId="55195"/>
    <cellStyle name="60% - Accent6 5" xfId="55250"/>
    <cellStyle name="60% - Accent6 6" xfId="55219"/>
    <cellStyle name="Accent1" xfId="8094" builtinId="29" customBuiltin="1"/>
    <cellStyle name="Accent1 - 20%" xfId="196"/>
    <cellStyle name="Accent1 - 20% 2" xfId="2169"/>
    <cellStyle name="Accent1 - 40%" xfId="197"/>
    <cellStyle name="Accent1 - 40% 2" xfId="2170"/>
    <cellStyle name="Accent1 - 60%" xfId="198"/>
    <cellStyle name="Accent1 - 60% 2" xfId="2171"/>
    <cellStyle name="Accent1 2" xfId="199"/>
    <cellStyle name="Accent1 2 2" xfId="10555"/>
    <cellStyle name="Accent1 2 3" xfId="10510"/>
    <cellStyle name="Accent1 3" xfId="200"/>
    <cellStyle name="Accent2" xfId="8097" builtinId="33" customBuiltin="1"/>
    <cellStyle name="Accent2 - 20%" xfId="201"/>
    <cellStyle name="Accent2 - 20% 2" xfId="2172"/>
    <cellStyle name="Accent2 - 40%" xfId="202"/>
    <cellStyle name="Accent2 - 40% 2" xfId="2173"/>
    <cellStyle name="Accent2 - 60%" xfId="203"/>
    <cellStyle name="Accent2 - 60% 2" xfId="2174"/>
    <cellStyle name="Accent2 2" xfId="204"/>
    <cellStyle name="Accent2 2 2" xfId="10556"/>
    <cellStyle name="Accent2 2 3" xfId="10514"/>
    <cellStyle name="Accent2 3" xfId="205"/>
    <cellStyle name="Accent3" xfId="8100" builtinId="37" customBuiltin="1"/>
    <cellStyle name="Accent3 - 20%" xfId="206"/>
    <cellStyle name="Accent3 - 20% 2" xfId="2175"/>
    <cellStyle name="Accent3 - 40%" xfId="207"/>
    <cellStyle name="Accent3 - 40% 2" xfId="2176"/>
    <cellStyle name="Accent3 - 60%" xfId="208"/>
    <cellStyle name="Accent3 - 60% 2" xfId="2177"/>
    <cellStyle name="Accent3 2" xfId="209"/>
    <cellStyle name="Accent3 2 2" xfId="10557"/>
    <cellStyle name="Accent3 2 3" xfId="10518"/>
    <cellStyle name="Accent3 3" xfId="210"/>
    <cellStyle name="Accent4" xfId="8103" builtinId="41" customBuiltin="1"/>
    <cellStyle name="Accent4 - 20%" xfId="211"/>
    <cellStyle name="Accent4 - 20% 2" xfId="2178"/>
    <cellStyle name="Accent4 - 40%" xfId="212"/>
    <cellStyle name="Accent4 - 40% 2" xfId="2179"/>
    <cellStyle name="Accent4 - 60%" xfId="213"/>
    <cellStyle name="Accent4 - 60% 2" xfId="2180"/>
    <cellStyle name="Accent4 2" xfId="214"/>
    <cellStyle name="Accent4 2 2" xfId="10558"/>
    <cellStyle name="Accent4 2 3" xfId="10522"/>
    <cellStyle name="Accent4 3" xfId="215"/>
    <cellStyle name="Accent5" xfId="8106" builtinId="45" customBuiltin="1"/>
    <cellStyle name="Accent5 - 20%" xfId="216"/>
    <cellStyle name="Accent5 - 20% 2" xfId="2181"/>
    <cellStyle name="Accent5 - 40%" xfId="217"/>
    <cellStyle name="Accent5 - 40% 2" xfId="2182"/>
    <cellStyle name="Accent5 - 60%" xfId="218"/>
    <cellStyle name="Accent5 - 60% 2" xfId="2183"/>
    <cellStyle name="Accent5 2" xfId="219"/>
    <cellStyle name="Accent5 2 2" xfId="10559"/>
    <cellStyle name="Accent5 2 3" xfId="10526"/>
    <cellStyle name="Accent5 3" xfId="220"/>
    <cellStyle name="Accent6" xfId="8109" builtinId="49" customBuiltin="1"/>
    <cellStyle name="Accent6 - 20%" xfId="221"/>
    <cellStyle name="Accent6 - 20% 2" xfId="2184"/>
    <cellStyle name="Accent6 - 40%" xfId="222"/>
    <cellStyle name="Accent6 - 40% 2" xfId="2185"/>
    <cellStyle name="Accent6 - 60%" xfId="223"/>
    <cellStyle name="Accent6 - 60% 2" xfId="2186"/>
    <cellStyle name="Accent6 2" xfId="224"/>
    <cellStyle name="Accent6 2 2" xfId="10560"/>
    <cellStyle name="Accent6 2 3" xfId="10530"/>
    <cellStyle name="Accent6 3" xfId="225"/>
    <cellStyle name="Bad" xfId="8084" builtinId="27" customBuiltin="1"/>
    <cellStyle name="Bad 2" xfId="226"/>
    <cellStyle name="Bad 2 2" xfId="10561"/>
    <cellStyle name="Bad 2 3" xfId="10499"/>
    <cellStyle name="Bad 3" xfId="227"/>
    <cellStyle name="Calculation" xfId="8087" builtinId="22" customBuiltin="1"/>
    <cellStyle name="Calculation 2" xfId="228"/>
    <cellStyle name="Calculation 2 10" xfId="2933"/>
    <cellStyle name="Calculation 2 10 2" xfId="10503"/>
    <cellStyle name="Calculation 2 10 3" xfId="27255"/>
    <cellStyle name="Calculation 2 10 3 2" xfId="53669"/>
    <cellStyle name="Calculation 2 10 4" xfId="29603"/>
    <cellStyle name="Calculation 2 11" xfId="12494"/>
    <cellStyle name="Calculation 2 11 2" xfId="38915"/>
    <cellStyle name="Calculation 2 12" xfId="26553"/>
    <cellStyle name="Calculation 2 12 2" xfId="52967"/>
    <cellStyle name="Calculation 2 2" xfId="1347"/>
    <cellStyle name="Calculation 2 2 10" xfId="8361"/>
    <cellStyle name="Calculation 2 2 10 2" xfId="19021"/>
    <cellStyle name="Calculation 2 2 10 2 2" xfId="45435"/>
    <cellStyle name="Calculation 2 2 10 3" xfId="12181"/>
    <cellStyle name="Calculation 2 2 10 3 2" xfId="38602"/>
    <cellStyle name="Calculation 2 2 10 4" xfId="34857"/>
    <cellStyle name="Calculation 2 2 11" xfId="12101"/>
    <cellStyle name="Calculation 2 2 11 2" xfId="38522"/>
    <cellStyle name="Calculation 2 2 12" xfId="22113"/>
    <cellStyle name="Calculation 2 2 12 2" xfId="48527"/>
    <cellStyle name="Calculation 2 2 2" xfId="3349"/>
    <cellStyle name="Calculation 2 2 2 2" xfId="9055"/>
    <cellStyle name="Calculation 2 2 2 2 2" xfId="19715"/>
    <cellStyle name="Calculation 2 2 2 2 2 2" xfId="46129"/>
    <cellStyle name="Calculation 2 2 2 2 3" xfId="16958"/>
    <cellStyle name="Calculation 2 2 2 2 3 2" xfId="43376"/>
    <cellStyle name="Calculation 2 2 2 2 4" xfId="35551"/>
    <cellStyle name="Calculation 2 2 2 3" xfId="10221"/>
    <cellStyle name="Calculation 2 2 2 3 2" xfId="20881"/>
    <cellStyle name="Calculation 2 2 2 3 2 2" xfId="47295"/>
    <cellStyle name="Calculation 2 2 2 3 3" xfId="26066"/>
    <cellStyle name="Calculation 2 2 2 3 3 2" xfId="52480"/>
    <cellStyle name="Calculation 2 2 2 3 4" xfId="36717"/>
    <cellStyle name="Calculation 2 2 2 4" xfId="10896"/>
    <cellStyle name="Calculation 2 2 2 4 2" xfId="21541"/>
    <cellStyle name="Calculation 2 2 2 4 2 2" xfId="47955"/>
    <cellStyle name="Calculation 2 2 2 4 3" xfId="28630"/>
    <cellStyle name="Calculation 2 2 2 4 3 2" xfId="55044"/>
    <cellStyle name="Calculation 2 2 2 4 4" xfId="37317"/>
    <cellStyle name="Calculation 2 2 2 5" xfId="8668"/>
    <cellStyle name="Calculation 2 2 2 5 2" xfId="19328"/>
    <cellStyle name="Calculation 2 2 2 5 2 2" xfId="45742"/>
    <cellStyle name="Calculation 2 2 2 5 3" xfId="16650"/>
    <cellStyle name="Calculation 2 2 2 5 3 2" xfId="43068"/>
    <cellStyle name="Calculation 2 2 2 5 4" xfId="35164"/>
    <cellStyle name="Calculation 2 2 2 6" xfId="14136"/>
    <cellStyle name="Calculation 2 2 2 6 2" xfId="40556"/>
    <cellStyle name="Calculation 2 2 2 7" xfId="25061"/>
    <cellStyle name="Calculation 2 2 2 7 2" xfId="51475"/>
    <cellStyle name="Calculation 2 2 2 8" xfId="30019"/>
    <cellStyle name="Calculation 2 2 3" xfId="3378"/>
    <cellStyle name="Calculation 2 2 3 2" xfId="10787"/>
    <cellStyle name="Calculation 2 2 3 2 2" xfId="21432"/>
    <cellStyle name="Calculation 2 2 3 2 2 2" xfId="47846"/>
    <cellStyle name="Calculation 2 2 3 2 3" xfId="28521"/>
    <cellStyle name="Calculation 2 2 3 2 3 2" xfId="54935"/>
    <cellStyle name="Calculation 2 2 3 2 4" xfId="37208"/>
    <cellStyle name="Calculation 2 2 3 3" xfId="9424"/>
    <cellStyle name="Calculation 2 2 3 3 2" xfId="20084"/>
    <cellStyle name="Calculation 2 2 3 3 2 2" xfId="46498"/>
    <cellStyle name="Calculation 2 2 3 3 3" xfId="16448"/>
    <cellStyle name="Calculation 2 2 3 3 3 2" xfId="42866"/>
    <cellStyle name="Calculation 2 2 3 3 4" xfId="35920"/>
    <cellStyle name="Calculation 2 2 3 4" xfId="14165"/>
    <cellStyle name="Calculation 2 2 3 4 2" xfId="40585"/>
    <cellStyle name="Calculation 2 2 3 5" xfId="26275"/>
    <cellStyle name="Calculation 2 2 3 5 2" xfId="52689"/>
    <cellStyle name="Calculation 2 2 3 6" xfId="30048"/>
    <cellStyle name="Calculation 2 2 4" xfId="5080"/>
    <cellStyle name="Calculation 2 2 4 2" xfId="10150"/>
    <cellStyle name="Calculation 2 2 4 2 2" xfId="20810"/>
    <cellStyle name="Calculation 2 2 4 2 2 2" xfId="47224"/>
    <cellStyle name="Calculation 2 2 4 2 3" xfId="12758"/>
    <cellStyle name="Calculation 2 2 4 2 3 2" xfId="39179"/>
    <cellStyle name="Calculation 2 2 4 2 4" xfId="36646"/>
    <cellStyle name="Calculation 2 2 4 3" xfId="15857"/>
    <cellStyle name="Calculation 2 2 4 3 2" xfId="42276"/>
    <cellStyle name="Calculation 2 2 4 4" xfId="23928"/>
    <cellStyle name="Calculation 2 2 4 4 2" xfId="50342"/>
    <cellStyle name="Calculation 2 2 4 5" xfId="31750"/>
    <cellStyle name="Calculation 2 2 5" xfId="5674"/>
    <cellStyle name="Calculation 2 2 5 2" xfId="10562"/>
    <cellStyle name="Calculation 2 2 5 2 2" xfId="21211"/>
    <cellStyle name="Calculation 2 2 5 2 2 2" xfId="47625"/>
    <cellStyle name="Calculation 2 2 5 2 3" xfId="28404"/>
    <cellStyle name="Calculation 2 2 5 2 3 2" xfId="54818"/>
    <cellStyle name="Calculation 2 2 5 2 4" xfId="36997"/>
    <cellStyle name="Calculation 2 2 5 3" xfId="16438"/>
    <cellStyle name="Calculation 2 2 5 3 2" xfId="42856"/>
    <cellStyle name="Calculation 2 2 5 4" xfId="28073"/>
    <cellStyle name="Calculation 2 2 5 4 2" xfId="54487"/>
    <cellStyle name="Calculation 2 2 5 5" xfId="32344"/>
    <cellStyle name="Calculation 2 2 6" xfId="5667"/>
    <cellStyle name="Calculation 2 2 6 2" xfId="16431"/>
    <cellStyle name="Calculation 2 2 6 2 2" xfId="42849"/>
    <cellStyle name="Calculation 2 2 6 3" xfId="27983"/>
    <cellStyle name="Calculation 2 2 6 3 2" xfId="54397"/>
    <cellStyle name="Calculation 2 2 6 4" xfId="32337"/>
    <cellStyle name="Calculation 2 2 7" xfId="5597"/>
    <cellStyle name="Calculation 2 2 7 2" xfId="26652"/>
    <cellStyle name="Calculation 2 2 7 2 2" xfId="53066"/>
    <cellStyle name="Calculation 2 2 7 3" xfId="32267"/>
    <cellStyle name="Calculation 2 2 8" xfId="3385"/>
    <cellStyle name="Calculation 2 2 8 2" xfId="14172"/>
    <cellStyle name="Calculation 2 2 8 2 2" xfId="40592"/>
    <cellStyle name="Calculation 2 2 8 3" xfId="22091"/>
    <cellStyle name="Calculation 2 2 8 3 2" xfId="48505"/>
    <cellStyle name="Calculation 2 2 8 4" xfId="30055"/>
    <cellStyle name="Calculation 2 2 9" xfId="2908"/>
    <cellStyle name="Calculation 2 2 9 2" xfId="13700"/>
    <cellStyle name="Calculation 2 2 9 2 2" xfId="40120"/>
    <cellStyle name="Calculation 2 2 9 3" xfId="27201"/>
    <cellStyle name="Calculation 2 2 9 3 2" xfId="53615"/>
    <cellStyle name="Calculation 2 2 9 4" xfId="29578"/>
    <cellStyle name="Calculation 2 3" xfId="1440"/>
    <cellStyle name="Calculation 2 3 10" xfId="8479"/>
    <cellStyle name="Calculation 2 3 10 2" xfId="19139"/>
    <cellStyle name="Calculation 2 3 10 2 2" xfId="45553"/>
    <cellStyle name="Calculation 2 3 10 3" xfId="12728"/>
    <cellStyle name="Calculation 2 3 10 3 2" xfId="39149"/>
    <cellStyle name="Calculation 2 3 10 4" xfId="34975"/>
    <cellStyle name="Calculation 2 3 11" xfId="12083"/>
    <cellStyle name="Calculation 2 3 11 2" xfId="38504"/>
    <cellStyle name="Calculation 2 3 12" xfId="24348"/>
    <cellStyle name="Calculation 2 3 12 2" xfId="50762"/>
    <cellStyle name="Calculation 2 3 2" xfId="3434"/>
    <cellStyle name="Calculation 2 3 2 2" xfId="8941"/>
    <cellStyle name="Calculation 2 3 2 2 2" xfId="19601"/>
    <cellStyle name="Calculation 2 3 2 2 2 2" xfId="46015"/>
    <cellStyle name="Calculation 2 3 2 2 3" xfId="17087"/>
    <cellStyle name="Calculation 2 3 2 2 3 2" xfId="43505"/>
    <cellStyle name="Calculation 2 3 2 2 4" xfId="35437"/>
    <cellStyle name="Calculation 2 3 2 3" xfId="10399"/>
    <cellStyle name="Calculation 2 3 2 3 2" xfId="21059"/>
    <cellStyle name="Calculation 2 3 2 3 2 2" xfId="47473"/>
    <cellStyle name="Calculation 2 3 2 3 3" xfId="28324"/>
    <cellStyle name="Calculation 2 3 2 3 3 2" xfId="54738"/>
    <cellStyle name="Calculation 2 3 2 3 4" xfId="36895"/>
    <cellStyle name="Calculation 2 3 2 4" xfId="10956"/>
    <cellStyle name="Calculation 2 3 2 4 2" xfId="21601"/>
    <cellStyle name="Calculation 2 3 2 4 2 2" xfId="48015"/>
    <cellStyle name="Calculation 2 3 2 4 3" xfId="28690"/>
    <cellStyle name="Calculation 2 3 2 4 3 2" xfId="55104"/>
    <cellStyle name="Calculation 2 3 2 4 4" xfId="37377"/>
    <cellStyle name="Calculation 2 3 2 5" xfId="8795"/>
    <cellStyle name="Calculation 2 3 2 5 2" xfId="19455"/>
    <cellStyle name="Calculation 2 3 2 5 2 2" xfId="45869"/>
    <cellStyle name="Calculation 2 3 2 5 3" xfId="21944"/>
    <cellStyle name="Calculation 2 3 2 5 3 2" xfId="48358"/>
    <cellStyle name="Calculation 2 3 2 5 4" xfId="35291"/>
    <cellStyle name="Calculation 2 3 2 6" xfId="14219"/>
    <cellStyle name="Calculation 2 3 2 6 2" xfId="40639"/>
    <cellStyle name="Calculation 2 3 2 7" xfId="23428"/>
    <cellStyle name="Calculation 2 3 2 7 2" xfId="49842"/>
    <cellStyle name="Calculation 2 3 2 8" xfId="30104"/>
    <cellStyle name="Calculation 2 3 3" xfId="4312"/>
    <cellStyle name="Calculation 2 3 3 2" xfId="9298"/>
    <cellStyle name="Calculation 2 3 3 2 2" xfId="19958"/>
    <cellStyle name="Calculation 2 3 3 2 2 2" xfId="46372"/>
    <cellStyle name="Calculation 2 3 3 2 3" xfId="28231"/>
    <cellStyle name="Calculation 2 3 3 2 3 2" xfId="54645"/>
    <cellStyle name="Calculation 2 3 3 2 4" xfId="35794"/>
    <cellStyle name="Calculation 2 3 3 3" xfId="15091"/>
    <cellStyle name="Calculation 2 3 3 3 2" xfId="41511"/>
    <cellStyle name="Calculation 2 3 3 4" xfId="26091"/>
    <cellStyle name="Calculation 2 3 3 4 2" xfId="52505"/>
    <cellStyle name="Calculation 2 3 3 5" xfId="30982"/>
    <cellStyle name="Calculation 2 3 4" xfId="3969"/>
    <cellStyle name="Calculation 2 3 4 2" xfId="10299"/>
    <cellStyle name="Calculation 2 3 4 2 2" xfId="20959"/>
    <cellStyle name="Calculation 2 3 4 2 2 2" xfId="47373"/>
    <cellStyle name="Calculation 2 3 4 2 3" xfId="12992"/>
    <cellStyle name="Calculation 2 3 4 2 3 2" xfId="39413"/>
    <cellStyle name="Calculation 2 3 4 2 4" xfId="36795"/>
    <cellStyle name="Calculation 2 3 4 3" xfId="14752"/>
    <cellStyle name="Calculation 2 3 4 3 2" xfId="41172"/>
    <cellStyle name="Calculation 2 3 4 4" xfId="11151"/>
    <cellStyle name="Calculation 2 3 4 4 2" xfId="37572"/>
    <cellStyle name="Calculation 2 3 4 5" xfId="30639"/>
    <cellStyle name="Calculation 2 3 5" xfId="5172"/>
    <cellStyle name="Calculation 2 3 5 2" xfId="10707"/>
    <cellStyle name="Calculation 2 3 5 2 2" xfId="21352"/>
    <cellStyle name="Calculation 2 3 5 2 2 2" xfId="47766"/>
    <cellStyle name="Calculation 2 3 5 2 3" xfId="28450"/>
    <cellStyle name="Calculation 2 3 5 2 3 2" xfId="54864"/>
    <cellStyle name="Calculation 2 3 5 2 4" xfId="37131"/>
    <cellStyle name="Calculation 2 3 5 3" xfId="15949"/>
    <cellStyle name="Calculation 2 3 5 3 2" xfId="42368"/>
    <cellStyle name="Calculation 2 3 5 4" xfId="27276"/>
    <cellStyle name="Calculation 2 3 5 4 2" xfId="53690"/>
    <cellStyle name="Calculation 2 3 5 5" xfId="31842"/>
    <cellStyle name="Calculation 2 3 6" xfId="6246"/>
    <cellStyle name="Calculation 2 3 6 2" xfId="16987"/>
    <cellStyle name="Calculation 2 3 6 2 2" xfId="43405"/>
    <cellStyle name="Calculation 2 3 6 3" xfId="24902"/>
    <cellStyle name="Calculation 2 3 6 3 2" xfId="51316"/>
    <cellStyle name="Calculation 2 3 6 4" xfId="32916"/>
    <cellStyle name="Calculation 2 3 7" xfId="5478"/>
    <cellStyle name="Calculation 2 3 7 2" xfId="25322"/>
    <cellStyle name="Calculation 2 3 7 2 2" xfId="51736"/>
    <cellStyle name="Calculation 2 3 7 3" xfId="32148"/>
    <cellStyle name="Calculation 2 3 8" xfId="7094"/>
    <cellStyle name="Calculation 2 3 8 2" xfId="17782"/>
    <cellStyle name="Calculation 2 3 8 2 2" xfId="44199"/>
    <cellStyle name="Calculation 2 3 8 3" xfId="23108"/>
    <cellStyle name="Calculation 2 3 8 3 2" xfId="49522"/>
    <cellStyle name="Calculation 2 3 8 4" xfId="33764"/>
    <cellStyle name="Calculation 2 3 9" xfId="6936"/>
    <cellStyle name="Calculation 2 3 9 2" xfId="17641"/>
    <cellStyle name="Calculation 2 3 9 2 2" xfId="44058"/>
    <cellStyle name="Calculation 2 3 9 3" xfId="22964"/>
    <cellStyle name="Calculation 2 3 9 3 2" xfId="49378"/>
    <cellStyle name="Calculation 2 3 9 4" xfId="33606"/>
    <cellStyle name="Calculation 2 4" xfId="1715"/>
    <cellStyle name="Calculation 2 4 10" xfId="8506"/>
    <cellStyle name="Calculation 2 4 10 2" xfId="19166"/>
    <cellStyle name="Calculation 2 4 10 2 2" xfId="45580"/>
    <cellStyle name="Calculation 2 4 10 3" xfId="12784"/>
    <cellStyle name="Calculation 2 4 10 3 2" xfId="39205"/>
    <cellStyle name="Calculation 2 4 10 4" xfId="35002"/>
    <cellStyle name="Calculation 2 4 11" xfId="11855"/>
    <cellStyle name="Calculation 2 4 11 2" xfId="38276"/>
    <cellStyle name="Calculation 2 4 12" xfId="23708"/>
    <cellStyle name="Calculation 2 4 12 2" xfId="50122"/>
    <cellStyle name="Calculation 2 4 2" xfId="3706"/>
    <cellStyle name="Calculation 2 4 2 2" xfId="9802"/>
    <cellStyle name="Calculation 2 4 2 2 2" xfId="20462"/>
    <cellStyle name="Calculation 2 4 2 2 2 2" xfId="46876"/>
    <cellStyle name="Calculation 2 4 2 2 3" xfId="11965"/>
    <cellStyle name="Calculation 2 4 2 2 3 2" xfId="38386"/>
    <cellStyle name="Calculation 2 4 2 2 4" xfId="36298"/>
    <cellStyle name="Calculation 2 4 2 3" xfId="9938"/>
    <cellStyle name="Calculation 2 4 2 3 2" xfId="20598"/>
    <cellStyle name="Calculation 2 4 2 3 2 2" xfId="47012"/>
    <cellStyle name="Calculation 2 4 2 3 3" xfId="25814"/>
    <cellStyle name="Calculation 2 4 2 3 3 2" xfId="52228"/>
    <cellStyle name="Calculation 2 4 2 3 4" xfId="36434"/>
    <cellStyle name="Calculation 2 4 2 4" xfId="10967"/>
    <cellStyle name="Calculation 2 4 2 4 2" xfId="21612"/>
    <cellStyle name="Calculation 2 4 2 4 2 2" xfId="48026"/>
    <cellStyle name="Calculation 2 4 2 4 3" xfId="28701"/>
    <cellStyle name="Calculation 2 4 2 4 3 2" xfId="55115"/>
    <cellStyle name="Calculation 2 4 2 4 4" xfId="37388"/>
    <cellStyle name="Calculation 2 4 2 5" xfId="8825"/>
    <cellStyle name="Calculation 2 4 2 5 2" xfId="19485"/>
    <cellStyle name="Calculation 2 4 2 5 2 2" xfId="45899"/>
    <cellStyle name="Calculation 2 4 2 5 3" xfId="27298"/>
    <cellStyle name="Calculation 2 4 2 5 3 2" xfId="53712"/>
    <cellStyle name="Calculation 2 4 2 5 4" xfId="35321"/>
    <cellStyle name="Calculation 2 4 2 6" xfId="14490"/>
    <cellStyle name="Calculation 2 4 2 6 2" xfId="40910"/>
    <cellStyle name="Calculation 2 4 2 7" xfId="23861"/>
    <cellStyle name="Calculation 2 4 2 7 2" xfId="50275"/>
    <cellStyle name="Calculation 2 4 2 8" xfId="30376"/>
    <cellStyle name="Calculation 2 4 3" xfId="2628"/>
    <cellStyle name="Calculation 2 4 3 2" xfId="8909"/>
    <cellStyle name="Calculation 2 4 3 2 2" xfId="19569"/>
    <cellStyle name="Calculation 2 4 3 2 2 2" xfId="45983"/>
    <cellStyle name="Calculation 2 4 3 2 3" xfId="27751"/>
    <cellStyle name="Calculation 2 4 3 2 3 2" xfId="54165"/>
    <cellStyle name="Calculation 2 4 3 2 4" xfId="35405"/>
    <cellStyle name="Calculation 2 4 3 3" xfId="13420"/>
    <cellStyle name="Calculation 2 4 3 3 2" xfId="39840"/>
    <cellStyle name="Calculation 2 4 3 4" xfId="23668"/>
    <cellStyle name="Calculation 2 4 3 4 2" xfId="50082"/>
    <cellStyle name="Calculation 2 4 3 5" xfId="29298"/>
    <cellStyle name="Calculation 2 4 4" xfId="4857"/>
    <cellStyle name="Calculation 2 4 4 2" xfId="9717"/>
    <cellStyle name="Calculation 2 4 4 2 2" xfId="20377"/>
    <cellStyle name="Calculation 2 4 4 2 2 2" xfId="46791"/>
    <cellStyle name="Calculation 2 4 4 2 3" xfId="26713"/>
    <cellStyle name="Calculation 2 4 4 2 3 2" xfId="53127"/>
    <cellStyle name="Calculation 2 4 4 2 4" xfId="36213"/>
    <cellStyle name="Calculation 2 4 4 3" xfId="15634"/>
    <cellStyle name="Calculation 2 4 4 3 2" xfId="42054"/>
    <cellStyle name="Calculation 2 4 4 4" xfId="24525"/>
    <cellStyle name="Calculation 2 4 4 4 2" xfId="50939"/>
    <cellStyle name="Calculation 2 4 4 5" xfId="31527"/>
    <cellStyle name="Calculation 2 4 5" xfId="4353"/>
    <cellStyle name="Calculation 2 4 5 2" xfId="10831"/>
    <cellStyle name="Calculation 2 4 5 2 2" xfId="21476"/>
    <cellStyle name="Calculation 2 4 5 2 2 2" xfId="47890"/>
    <cellStyle name="Calculation 2 4 5 2 3" xfId="28565"/>
    <cellStyle name="Calculation 2 4 5 2 3 2" xfId="54979"/>
    <cellStyle name="Calculation 2 4 5 2 4" xfId="37252"/>
    <cellStyle name="Calculation 2 4 5 3" xfId="15131"/>
    <cellStyle name="Calculation 2 4 5 3 2" xfId="41551"/>
    <cellStyle name="Calculation 2 4 5 4" xfId="24309"/>
    <cellStyle name="Calculation 2 4 5 4 2" xfId="50723"/>
    <cellStyle name="Calculation 2 4 5 5" xfId="31023"/>
    <cellStyle name="Calculation 2 4 6" xfId="4726"/>
    <cellStyle name="Calculation 2 4 6 2" xfId="15503"/>
    <cellStyle name="Calculation 2 4 6 2 2" xfId="41923"/>
    <cellStyle name="Calculation 2 4 6 3" xfId="22447"/>
    <cellStyle name="Calculation 2 4 6 3 2" xfId="48861"/>
    <cellStyle name="Calculation 2 4 6 4" xfId="31396"/>
    <cellStyle name="Calculation 2 4 7" xfId="6172"/>
    <cellStyle name="Calculation 2 4 7 2" xfId="22024"/>
    <cellStyle name="Calculation 2 4 7 2 2" xfId="48438"/>
    <cellStyle name="Calculation 2 4 7 3" xfId="32842"/>
    <cellStyle name="Calculation 2 4 8" xfId="6066"/>
    <cellStyle name="Calculation 2 4 8 2" xfId="16817"/>
    <cellStyle name="Calculation 2 4 8 2 2" xfId="43235"/>
    <cellStyle name="Calculation 2 4 8 3" xfId="22822"/>
    <cellStyle name="Calculation 2 4 8 3 2" xfId="49236"/>
    <cellStyle name="Calculation 2 4 8 4" xfId="32736"/>
    <cellStyle name="Calculation 2 4 9" xfId="7764"/>
    <cellStyle name="Calculation 2 4 9 2" xfId="18431"/>
    <cellStyle name="Calculation 2 4 9 2 2" xfId="44847"/>
    <cellStyle name="Calculation 2 4 9 3" xfId="23365"/>
    <cellStyle name="Calculation 2 4 9 3 2" xfId="49779"/>
    <cellStyle name="Calculation 2 4 9 4" xfId="34434"/>
    <cellStyle name="Calculation 2 5" xfId="1706"/>
    <cellStyle name="Calculation 2 5 10" xfId="8512"/>
    <cellStyle name="Calculation 2 5 10 2" xfId="19172"/>
    <cellStyle name="Calculation 2 5 10 2 2" xfId="45586"/>
    <cellStyle name="Calculation 2 5 10 3" xfId="16374"/>
    <cellStyle name="Calculation 2 5 10 3 2" xfId="42792"/>
    <cellStyle name="Calculation 2 5 10 4" xfId="35008"/>
    <cellStyle name="Calculation 2 5 11" xfId="11864"/>
    <cellStyle name="Calculation 2 5 11 2" xfId="38285"/>
    <cellStyle name="Calculation 2 5 12" xfId="26204"/>
    <cellStyle name="Calculation 2 5 12 2" xfId="52618"/>
    <cellStyle name="Calculation 2 5 2" xfId="3697"/>
    <cellStyle name="Calculation 2 5 2 2" xfId="9684"/>
    <cellStyle name="Calculation 2 5 2 2 2" xfId="20344"/>
    <cellStyle name="Calculation 2 5 2 2 2 2" xfId="46758"/>
    <cellStyle name="Calculation 2 5 2 2 3" xfId="25915"/>
    <cellStyle name="Calculation 2 5 2 2 3 2" xfId="52329"/>
    <cellStyle name="Calculation 2 5 2 2 4" xfId="36180"/>
    <cellStyle name="Calculation 2 5 2 3" xfId="14481"/>
    <cellStyle name="Calculation 2 5 2 3 2" xfId="40901"/>
    <cellStyle name="Calculation 2 5 2 4" xfId="23246"/>
    <cellStyle name="Calculation 2 5 2 4 2" xfId="49660"/>
    <cellStyle name="Calculation 2 5 2 5" xfId="30367"/>
    <cellStyle name="Calculation 2 5 3" xfId="2637"/>
    <cellStyle name="Calculation 2 5 3 2" xfId="10172"/>
    <cellStyle name="Calculation 2 5 3 2 2" xfId="20832"/>
    <cellStyle name="Calculation 2 5 3 2 2 2" xfId="47246"/>
    <cellStyle name="Calculation 2 5 3 2 3" xfId="12275"/>
    <cellStyle name="Calculation 2 5 3 2 3 2" xfId="38696"/>
    <cellStyle name="Calculation 2 5 3 2 4" xfId="36668"/>
    <cellStyle name="Calculation 2 5 3 3" xfId="13429"/>
    <cellStyle name="Calculation 2 5 3 3 2" xfId="39849"/>
    <cellStyle name="Calculation 2 5 3 4" xfId="23703"/>
    <cellStyle name="Calculation 2 5 3 4 2" xfId="50117"/>
    <cellStyle name="Calculation 2 5 3 5" xfId="29307"/>
    <cellStyle name="Calculation 2 5 4" xfId="3117"/>
    <cellStyle name="Calculation 2 5 4 2" xfId="10836"/>
    <cellStyle name="Calculation 2 5 4 2 2" xfId="21481"/>
    <cellStyle name="Calculation 2 5 4 2 2 2" xfId="47895"/>
    <cellStyle name="Calculation 2 5 4 2 3" xfId="28570"/>
    <cellStyle name="Calculation 2 5 4 2 3 2" xfId="54984"/>
    <cellStyle name="Calculation 2 5 4 2 4" xfId="37257"/>
    <cellStyle name="Calculation 2 5 4 3" xfId="13908"/>
    <cellStyle name="Calculation 2 5 4 3 2" xfId="40328"/>
    <cellStyle name="Calculation 2 5 4 4" xfId="22952"/>
    <cellStyle name="Calculation 2 5 4 4 2" xfId="49366"/>
    <cellStyle name="Calculation 2 5 4 5" xfId="29787"/>
    <cellStyle name="Calculation 2 5 5" xfId="4328"/>
    <cellStyle name="Calculation 2 5 5 2" xfId="15106"/>
    <cellStyle name="Calculation 2 5 5 2 2" xfId="41526"/>
    <cellStyle name="Calculation 2 5 5 3" xfId="22604"/>
    <cellStyle name="Calculation 2 5 5 3 2" xfId="49018"/>
    <cellStyle name="Calculation 2 5 5 4" xfId="30998"/>
    <cellStyle name="Calculation 2 5 6" xfId="5568"/>
    <cellStyle name="Calculation 2 5 6 2" xfId="16338"/>
    <cellStyle name="Calculation 2 5 6 2 2" xfId="42757"/>
    <cellStyle name="Calculation 2 5 6 3" xfId="25630"/>
    <cellStyle name="Calculation 2 5 6 3 2" xfId="52044"/>
    <cellStyle name="Calculation 2 5 6 4" xfId="32238"/>
    <cellStyle name="Calculation 2 5 7" xfId="6622"/>
    <cellStyle name="Calculation 2 5 7 2" xfId="22987"/>
    <cellStyle name="Calculation 2 5 7 2 2" xfId="49401"/>
    <cellStyle name="Calculation 2 5 7 3" xfId="33292"/>
    <cellStyle name="Calculation 2 5 8" xfId="6068"/>
    <cellStyle name="Calculation 2 5 8 2" xfId="16819"/>
    <cellStyle name="Calculation 2 5 8 2 2" xfId="43237"/>
    <cellStyle name="Calculation 2 5 8 3" xfId="24065"/>
    <cellStyle name="Calculation 2 5 8 3 2" xfId="50479"/>
    <cellStyle name="Calculation 2 5 8 4" xfId="32738"/>
    <cellStyle name="Calculation 2 5 9" xfId="6094"/>
    <cellStyle name="Calculation 2 5 9 2" xfId="16844"/>
    <cellStyle name="Calculation 2 5 9 2 2" xfId="43262"/>
    <cellStyle name="Calculation 2 5 9 3" xfId="23354"/>
    <cellStyle name="Calculation 2 5 9 3 2" xfId="49768"/>
    <cellStyle name="Calculation 2 5 9 4" xfId="32764"/>
    <cellStyle name="Calculation 2 6" xfId="2397"/>
    <cellStyle name="Calculation 2 6 10" xfId="21761"/>
    <cellStyle name="Calculation 2 6 10 2" xfId="48175"/>
    <cellStyle name="Calculation 2 6 2" xfId="4304"/>
    <cellStyle name="Calculation 2 6 2 2" xfId="9817"/>
    <cellStyle name="Calculation 2 6 2 2 2" xfId="20477"/>
    <cellStyle name="Calculation 2 6 2 2 2 2" xfId="46891"/>
    <cellStyle name="Calculation 2 6 2 2 3" xfId="26704"/>
    <cellStyle name="Calculation 2 6 2 2 3 2" xfId="53118"/>
    <cellStyle name="Calculation 2 6 2 2 4" xfId="36313"/>
    <cellStyle name="Calculation 2 6 2 3" xfId="15083"/>
    <cellStyle name="Calculation 2 6 2 3 2" xfId="41503"/>
    <cellStyle name="Calculation 2 6 2 4" xfId="27651"/>
    <cellStyle name="Calculation 2 6 2 4 2" xfId="54065"/>
    <cellStyle name="Calculation 2 6 2 5" xfId="30974"/>
    <cellStyle name="Calculation 2 6 3" xfId="5031"/>
    <cellStyle name="Calculation 2 6 3 2" xfId="10208"/>
    <cellStyle name="Calculation 2 6 3 2 2" xfId="20868"/>
    <cellStyle name="Calculation 2 6 3 2 2 2" xfId="47282"/>
    <cellStyle name="Calculation 2 6 3 2 3" xfId="11968"/>
    <cellStyle name="Calculation 2 6 3 2 3 2" xfId="38389"/>
    <cellStyle name="Calculation 2 6 3 2 4" xfId="36704"/>
    <cellStyle name="Calculation 2 6 3 3" xfId="15808"/>
    <cellStyle name="Calculation 2 6 3 3 2" xfId="42227"/>
    <cellStyle name="Calculation 2 6 3 4" xfId="24620"/>
    <cellStyle name="Calculation 2 6 3 4 2" xfId="51034"/>
    <cellStyle name="Calculation 2 6 3 5" xfId="31701"/>
    <cellStyle name="Calculation 2 6 4" xfId="6220"/>
    <cellStyle name="Calculation 2 6 4 2" xfId="10974"/>
    <cellStyle name="Calculation 2 6 4 2 2" xfId="21619"/>
    <cellStyle name="Calculation 2 6 4 2 2 2" xfId="48033"/>
    <cellStyle name="Calculation 2 6 4 2 3" xfId="28708"/>
    <cellStyle name="Calculation 2 6 4 2 3 2" xfId="55122"/>
    <cellStyle name="Calculation 2 6 4 2 4" xfId="37395"/>
    <cellStyle name="Calculation 2 6 4 3" xfId="16961"/>
    <cellStyle name="Calculation 2 6 4 3 2" xfId="43379"/>
    <cellStyle name="Calculation 2 6 4 4" xfId="24229"/>
    <cellStyle name="Calculation 2 6 4 4 2" xfId="50643"/>
    <cellStyle name="Calculation 2 6 4 5" xfId="32890"/>
    <cellStyle name="Calculation 2 6 5" xfId="6805"/>
    <cellStyle name="Calculation 2 6 5 2" xfId="17517"/>
    <cellStyle name="Calculation 2 6 5 2 2" xfId="43934"/>
    <cellStyle name="Calculation 2 6 5 3" xfId="12064"/>
    <cellStyle name="Calculation 2 6 5 3 2" xfId="38485"/>
    <cellStyle name="Calculation 2 6 5 4" xfId="33475"/>
    <cellStyle name="Calculation 2 6 6" xfId="7358"/>
    <cellStyle name="Calculation 2 6 6 2" xfId="18025"/>
    <cellStyle name="Calculation 2 6 6 2 2" xfId="44441"/>
    <cellStyle name="Calculation 2 6 6 3" xfId="23237"/>
    <cellStyle name="Calculation 2 6 6 3 2" xfId="49651"/>
    <cellStyle name="Calculation 2 6 6 4" xfId="34028"/>
    <cellStyle name="Calculation 2 6 7" xfId="8003"/>
    <cellStyle name="Calculation 2 6 7 2" xfId="18670"/>
    <cellStyle name="Calculation 2 6 7 2 2" xfId="45084"/>
    <cellStyle name="Calculation 2 6 7 3" xfId="14138"/>
    <cellStyle name="Calculation 2 6 7 3 2" xfId="40558"/>
    <cellStyle name="Calculation 2 6 7 4" xfId="34608"/>
    <cellStyle name="Calculation 2 6 8" xfId="13194"/>
    <cellStyle name="Calculation 2 6 8 2" xfId="39614"/>
    <cellStyle name="Calculation 2 6 9" xfId="21207"/>
    <cellStyle name="Calculation 2 6 9 2" xfId="47621"/>
    <cellStyle name="Calculation 2 7" xfId="2790"/>
    <cellStyle name="Calculation 2 7 2" xfId="9711"/>
    <cellStyle name="Calculation 2 7 2 2" xfId="20371"/>
    <cellStyle name="Calculation 2 7 2 2 2" xfId="46785"/>
    <cellStyle name="Calculation 2 7 2 3" xfId="17682"/>
    <cellStyle name="Calculation 2 7 2 3 2" xfId="44099"/>
    <cellStyle name="Calculation 2 7 2 4" xfId="36207"/>
    <cellStyle name="Calculation 2 7 3" xfId="13582"/>
    <cellStyle name="Calculation 2 7 3 2" xfId="40002"/>
    <cellStyle name="Calculation 2 7 4" xfId="24205"/>
    <cellStyle name="Calculation 2 7 4 2" xfId="50619"/>
    <cellStyle name="Calculation 2 7 5" xfId="29460"/>
    <cellStyle name="Calculation 2 8" xfId="3354"/>
    <cellStyle name="Calculation 2 8 2" xfId="9629"/>
    <cellStyle name="Calculation 2 8 2 2" xfId="20289"/>
    <cellStyle name="Calculation 2 8 2 2 2" xfId="46703"/>
    <cellStyle name="Calculation 2 8 2 3" xfId="14212"/>
    <cellStyle name="Calculation 2 8 2 3 2" xfId="40632"/>
    <cellStyle name="Calculation 2 8 2 4" xfId="36125"/>
    <cellStyle name="Calculation 2 8 3" xfId="14141"/>
    <cellStyle name="Calculation 2 8 3 2" xfId="40561"/>
    <cellStyle name="Calculation 2 8 4" xfId="27921"/>
    <cellStyle name="Calculation 2 8 4 2" xfId="54335"/>
    <cellStyle name="Calculation 2 8 5" xfId="30024"/>
    <cellStyle name="Calculation 2 9" xfId="5514"/>
    <cellStyle name="Calculation 2 9 2" xfId="10472"/>
    <cellStyle name="Calculation 2 9 2 2" xfId="21132"/>
    <cellStyle name="Calculation 2 9 2 2 2" xfId="47546"/>
    <cellStyle name="Calculation 2 9 2 3" xfId="28394"/>
    <cellStyle name="Calculation 2 9 2 3 2" xfId="54808"/>
    <cellStyle name="Calculation 2 9 2 4" xfId="36968"/>
    <cellStyle name="Calculation 2 9 3" xfId="16285"/>
    <cellStyle name="Calculation 2 9 3 2" xfId="42704"/>
    <cellStyle name="Calculation 2 9 4" xfId="21903"/>
    <cellStyle name="Calculation 2 9 4 2" xfId="48317"/>
    <cellStyle name="Calculation 2 9 5" xfId="32184"/>
    <cellStyle name="Calculation 3" xfId="229"/>
    <cellStyle name="Calculation 3 10" xfId="6084"/>
    <cellStyle name="Calculation 3 10 2" xfId="22343"/>
    <cellStyle name="Calculation 3 10 2 2" xfId="48757"/>
    <cellStyle name="Calculation 3 10 3" xfId="32754"/>
    <cellStyle name="Calculation 3 11" xfId="17242"/>
    <cellStyle name="Calculation 3 11 2" xfId="43660"/>
    <cellStyle name="Calculation 3 12" xfId="22486"/>
    <cellStyle name="Calculation 3 12 2" xfId="48900"/>
    <cellStyle name="Calculation 3 2" xfId="1348"/>
    <cellStyle name="Calculation 3 2 10" xfId="8362"/>
    <cellStyle name="Calculation 3 2 10 2" xfId="19022"/>
    <cellStyle name="Calculation 3 2 10 2 2" xfId="45436"/>
    <cellStyle name="Calculation 3 2 10 3" xfId="12546"/>
    <cellStyle name="Calculation 3 2 10 3 2" xfId="38967"/>
    <cellStyle name="Calculation 3 2 10 4" xfId="34858"/>
    <cellStyle name="Calculation 3 2 11" xfId="16815"/>
    <cellStyle name="Calculation 3 2 11 2" xfId="43233"/>
    <cellStyle name="Calculation 3 2 12" xfId="27612"/>
    <cellStyle name="Calculation 3 2 12 2" xfId="54026"/>
    <cellStyle name="Calculation 3 2 2" xfId="3350"/>
    <cellStyle name="Calculation 3 2 2 2" xfId="9054"/>
    <cellStyle name="Calculation 3 2 2 2 2" xfId="19714"/>
    <cellStyle name="Calculation 3 2 2 2 2 2" xfId="46128"/>
    <cellStyle name="Calculation 3 2 2 2 3" xfId="11964"/>
    <cellStyle name="Calculation 3 2 2 2 3 2" xfId="38385"/>
    <cellStyle name="Calculation 3 2 2 2 4" xfId="35550"/>
    <cellStyle name="Calculation 3 2 2 3" xfId="10192"/>
    <cellStyle name="Calculation 3 2 2 3 2" xfId="20852"/>
    <cellStyle name="Calculation 3 2 2 3 2 2" xfId="47266"/>
    <cellStyle name="Calculation 3 2 2 3 3" xfId="16098"/>
    <cellStyle name="Calculation 3 2 2 3 3 2" xfId="42517"/>
    <cellStyle name="Calculation 3 2 2 3 4" xfId="36688"/>
    <cellStyle name="Calculation 3 2 2 4" xfId="10897"/>
    <cellStyle name="Calculation 3 2 2 4 2" xfId="21542"/>
    <cellStyle name="Calculation 3 2 2 4 2 2" xfId="47956"/>
    <cellStyle name="Calculation 3 2 2 4 3" xfId="28631"/>
    <cellStyle name="Calculation 3 2 2 4 3 2" xfId="55045"/>
    <cellStyle name="Calculation 3 2 2 4 4" xfId="37318"/>
    <cellStyle name="Calculation 3 2 2 5" xfId="8669"/>
    <cellStyle name="Calculation 3 2 2 5 2" xfId="19329"/>
    <cellStyle name="Calculation 3 2 2 5 2 2" xfId="45743"/>
    <cellStyle name="Calculation 3 2 2 5 3" xfId="12479"/>
    <cellStyle name="Calculation 3 2 2 5 3 2" xfId="38900"/>
    <cellStyle name="Calculation 3 2 2 5 4" xfId="35165"/>
    <cellStyle name="Calculation 3 2 2 6" xfId="14137"/>
    <cellStyle name="Calculation 3 2 2 6 2" xfId="40557"/>
    <cellStyle name="Calculation 3 2 2 7" xfId="24351"/>
    <cellStyle name="Calculation 3 2 2 7 2" xfId="50765"/>
    <cellStyle name="Calculation 3 2 2 8" xfId="30020"/>
    <cellStyle name="Calculation 3 2 3" xfId="2847"/>
    <cellStyle name="Calculation 3 2 3 2" xfId="9423"/>
    <cellStyle name="Calculation 3 2 3 2 2" xfId="20083"/>
    <cellStyle name="Calculation 3 2 3 2 2 2" xfId="46497"/>
    <cellStyle name="Calculation 3 2 3 2 3" xfId="11577"/>
    <cellStyle name="Calculation 3 2 3 2 3 2" xfId="37998"/>
    <cellStyle name="Calculation 3 2 3 2 4" xfId="35919"/>
    <cellStyle name="Calculation 3 2 3 3" xfId="13639"/>
    <cellStyle name="Calculation 3 2 3 3 2" xfId="40059"/>
    <cellStyle name="Calculation 3 2 3 4" xfId="23256"/>
    <cellStyle name="Calculation 3 2 3 4 2" xfId="49670"/>
    <cellStyle name="Calculation 3 2 3 5" xfId="29517"/>
    <cellStyle name="Calculation 3 2 4" xfId="4481"/>
    <cellStyle name="Calculation 3 2 4 2" xfId="10448"/>
    <cellStyle name="Calculation 3 2 4 2 2" xfId="21108"/>
    <cellStyle name="Calculation 3 2 4 2 2 2" xfId="47522"/>
    <cellStyle name="Calculation 3 2 4 2 3" xfId="28372"/>
    <cellStyle name="Calculation 3 2 4 2 3 2" xfId="54786"/>
    <cellStyle name="Calculation 3 2 4 2 4" xfId="36944"/>
    <cellStyle name="Calculation 3 2 4 3" xfId="15259"/>
    <cellStyle name="Calculation 3 2 4 3 2" xfId="41679"/>
    <cellStyle name="Calculation 3 2 4 4" xfId="23411"/>
    <cellStyle name="Calculation 3 2 4 4 2" xfId="49825"/>
    <cellStyle name="Calculation 3 2 4 5" xfId="31151"/>
    <cellStyle name="Calculation 3 2 5" xfId="4446"/>
    <cellStyle name="Calculation 3 2 5 2" xfId="10708"/>
    <cellStyle name="Calculation 3 2 5 2 2" xfId="21353"/>
    <cellStyle name="Calculation 3 2 5 2 2 2" xfId="47767"/>
    <cellStyle name="Calculation 3 2 5 2 3" xfId="28451"/>
    <cellStyle name="Calculation 3 2 5 2 3 2" xfId="54865"/>
    <cellStyle name="Calculation 3 2 5 2 4" xfId="37132"/>
    <cellStyle name="Calculation 3 2 5 3" xfId="15224"/>
    <cellStyle name="Calculation 3 2 5 3 2" xfId="41644"/>
    <cellStyle name="Calculation 3 2 5 4" xfId="26879"/>
    <cellStyle name="Calculation 3 2 5 4 2" xfId="53293"/>
    <cellStyle name="Calculation 3 2 5 5" xfId="31116"/>
    <cellStyle name="Calculation 3 2 6" xfId="5099"/>
    <cellStyle name="Calculation 3 2 6 2" xfId="15876"/>
    <cellStyle name="Calculation 3 2 6 2 2" xfId="42295"/>
    <cellStyle name="Calculation 3 2 6 3" xfId="24297"/>
    <cellStyle name="Calculation 3 2 6 3 2" xfId="50711"/>
    <cellStyle name="Calculation 3 2 6 4" xfId="31769"/>
    <cellStyle name="Calculation 3 2 7" xfId="6362"/>
    <cellStyle name="Calculation 3 2 7 2" xfId="24895"/>
    <cellStyle name="Calculation 3 2 7 2 2" xfId="51309"/>
    <cellStyle name="Calculation 3 2 7 3" xfId="33032"/>
    <cellStyle name="Calculation 3 2 8" xfId="6950"/>
    <cellStyle name="Calculation 3 2 8 2" xfId="17655"/>
    <cellStyle name="Calculation 3 2 8 2 2" xfId="44072"/>
    <cellStyle name="Calculation 3 2 8 3" xfId="25734"/>
    <cellStyle name="Calculation 3 2 8 3 2" xfId="52148"/>
    <cellStyle name="Calculation 3 2 8 4" xfId="33620"/>
    <cellStyle name="Calculation 3 2 9" xfId="7809"/>
    <cellStyle name="Calculation 3 2 9 2" xfId="18476"/>
    <cellStyle name="Calculation 3 2 9 2 2" xfId="44891"/>
    <cellStyle name="Calculation 3 2 9 3" xfId="24138"/>
    <cellStyle name="Calculation 3 2 9 3 2" xfId="50552"/>
    <cellStyle name="Calculation 3 2 9 4" xfId="34479"/>
    <cellStyle name="Calculation 3 3" xfId="1439"/>
    <cellStyle name="Calculation 3 3 10" xfId="8478"/>
    <cellStyle name="Calculation 3 3 10 2" xfId="19138"/>
    <cellStyle name="Calculation 3 3 10 2 2" xfId="45552"/>
    <cellStyle name="Calculation 3 3 10 3" xfId="17816"/>
    <cellStyle name="Calculation 3 3 10 3 2" xfId="44233"/>
    <cellStyle name="Calculation 3 3 10 4" xfId="34974"/>
    <cellStyle name="Calculation 3 3 11" xfId="12084"/>
    <cellStyle name="Calculation 3 3 11 2" xfId="38505"/>
    <cellStyle name="Calculation 3 3 12" xfId="25076"/>
    <cellStyle name="Calculation 3 3 12 2" xfId="51490"/>
    <cellStyle name="Calculation 3 3 2" xfId="3433"/>
    <cellStyle name="Calculation 3 3 2 2" xfId="9658"/>
    <cellStyle name="Calculation 3 3 2 2 2" xfId="20318"/>
    <cellStyle name="Calculation 3 3 2 2 2 2" xfId="46732"/>
    <cellStyle name="Calculation 3 3 2 2 3" xfId="28194"/>
    <cellStyle name="Calculation 3 3 2 2 3 2" xfId="54608"/>
    <cellStyle name="Calculation 3 3 2 2 4" xfId="36154"/>
    <cellStyle name="Calculation 3 3 2 3" xfId="9955"/>
    <cellStyle name="Calculation 3 3 2 3 2" xfId="20615"/>
    <cellStyle name="Calculation 3 3 2 3 2 2" xfId="47029"/>
    <cellStyle name="Calculation 3 3 2 3 3" xfId="11137"/>
    <cellStyle name="Calculation 3 3 2 3 3 2" xfId="37558"/>
    <cellStyle name="Calculation 3 3 2 3 4" xfId="36451"/>
    <cellStyle name="Calculation 3 3 2 4" xfId="10955"/>
    <cellStyle name="Calculation 3 3 2 4 2" xfId="21600"/>
    <cellStyle name="Calculation 3 3 2 4 2 2" xfId="48014"/>
    <cellStyle name="Calculation 3 3 2 4 3" xfId="28689"/>
    <cellStyle name="Calculation 3 3 2 4 3 2" xfId="55103"/>
    <cellStyle name="Calculation 3 3 2 4 4" xfId="37376"/>
    <cellStyle name="Calculation 3 3 2 5" xfId="8794"/>
    <cellStyle name="Calculation 3 3 2 5 2" xfId="19454"/>
    <cellStyle name="Calculation 3 3 2 5 2 2" xfId="45868"/>
    <cellStyle name="Calculation 3 3 2 5 3" xfId="26126"/>
    <cellStyle name="Calculation 3 3 2 5 3 2" xfId="52540"/>
    <cellStyle name="Calculation 3 3 2 5 4" xfId="35290"/>
    <cellStyle name="Calculation 3 3 2 6" xfId="14218"/>
    <cellStyle name="Calculation 3 3 2 6 2" xfId="40638"/>
    <cellStyle name="Calculation 3 3 2 7" xfId="27447"/>
    <cellStyle name="Calculation 3 3 2 7 2" xfId="53861"/>
    <cellStyle name="Calculation 3 3 2 8" xfId="30103"/>
    <cellStyle name="Calculation 3 3 3" xfId="2815"/>
    <cellStyle name="Calculation 3 3 3 2" xfId="9299"/>
    <cellStyle name="Calculation 3 3 3 2 2" xfId="19959"/>
    <cellStyle name="Calculation 3 3 3 2 2 2" xfId="46373"/>
    <cellStyle name="Calculation 3 3 3 2 3" xfId="11251"/>
    <cellStyle name="Calculation 3 3 3 2 3 2" xfId="37672"/>
    <cellStyle name="Calculation 3 3 3 2 4" xfId="35795"/>
    <cellStyle name="Calculation 3 3 3 3" xfId="13607"/>
    <cellStyle name="Calculation 3 3 3 3 2" xfId="40027"/>
    <cellStyle name="Calculation 3 3 3 4" xfId="22554"/>
    <cellStyle name="Calculation 3 3 3 4 2" xfId="48968"/>
    <cellStyle name="Calculation 3 3 3 5" xfId="29485"/>
    <cellStyle name="Calculation 3 3 4" xfId="4710"/>
    <cellStyle name="Calculation 3 3 4 2" xfId="10044"/>
    <cellStyle name="Calculation 3 3 4 2 2" xfId="20704"/>
    <cellStyle name="Calculation 3 3 4 2 2 2" xfId="47118"/>
    <cellStyle name="Calculation 3 3 4 2 3" xfId="18741"/>
    <cellStyle name="Calculation 3 3 4 2 3 2" xfId="45155"/>
    <cellStyle name="Calculation 3 3 4 2 4" xfId="36540"/>
    <cellStyle name="Calculation 3 3 4 3" xfId="15487"/>
    <cellStyle name="Calculation 3 3 4 3 2" xfId="41907"/>
    <cellStyle name="Calculation 3 3 4 4" xfId="26332"/>
    <cellStyle name="Calculation 3 3 4 4 2" xfId="52746"/>
    <cellStyle name="Calculation 3 3 4 5" xfId="31380"/>
    <cellStyle name="Calculation 3 3 5" xfId="4918"/>
    <cellStyle name="Calculation 3 3 5 2" xfId="10819"/>
    <cellStyle name="Calculation 3 3 5 2 2" xfId="21464"/>
    <cellStyle name="Calculation 3 3 5 2 2 2" xfId="47878"/>
    <cellStyle name="Calculation 3 3 5 2 3" xfId="28553"/>
    <cellStyle name="Calculation 3 3 5 2 3 2" xfId="54967"/>
    <cellStyle name="Calculation 3 3 5 2 4" xfId="37240"/>
    <cellStyle name="Calculation 3 3 5 3" xfId="15695"/>
    <cellStyle name="Calculation 3 3 5 3 2" xfId="42115"/>
    <cellStyle name="Calculation 3 3 5 4" xfId="25249"/>
    <cellStyle name="Calculation 3 3 5 4 2" xfId="51663"/>
    <cellStyle name="Calculation 3 3 5 5" xfId="31588"/>
    <cellStyle name="Calculation 3 3 6" xfId="5702"/>
    <cellStyle name="Calculation 3 3 6 2" xfId="16465"/>
    <cellStyle name="Calculation 3 3 6 2 2" xfId="42883"/>
    <cellStyle name="Calculation 3 3 6 3" xfId="27060"/>
    <cellStyle name="Calculation 3 3 6 3 2" xfId="53474"/>
    <cellStyle name="Calculation 3 3 6 4" xfId="32372"/>
    <cellStyle name="Calculation 3 3 7" xfId="4018"/>
    <cellStyle name="Calculation 3 3 7 2" xfId="26266"/>
    <cellStyle name="Calculation 3 3 7 2 2" xfId="52680"/>
    <cellStyle name="Calculation 3 3 7 3" xfId="30688"/>
    <cellStyle name="Calculation 3 3 8" xfId="6176"/>
    <cellStyle name="Calculation 3 3 8 2" xfId="16917"/>
    <cellStyle name="Calculation 3 3 8 2 2" xfId="43335"/>
    <cellStyle name="Calculation 3 3 8 3" xfId="23014"/>
    <cellStyle name="Calculation 3 3 8 3 2" xfId="49428"/>
    <cellStyle name="Calculation 3 3 8 4" xfId="32846"/>
    <cellStyle name="Calculation 3 3 9" xfId="7667"/>
    <cellStyle name="Calculation 3 3 9 2" xfId="18334"/>
    <cellStyle name="Calculation 3 3 9 2 2" xfId="44750"/>
    <cellStyle name="Calculation 3 3 9 3" xfId="22663"/>
    <cellStyle name="Calculation 3 3 9 3 2" xfId="49077"/>
    <cellStyle name="Calculation 3 3 9 4" xfId="34337"/>
    <cellStyle name="Calculation 3 4" xfId="1716"/>
    <cellStyle name="Calculation 3 4 10" xfId="8505"/>
    <cellStyle name="Calculation 3 4 10 2" xfId="19165"/>
    <cellStyle name="Calculation 3 4 10 2 2" xfId="45579"/>
    <cellStyle name="Calculation 3 4 10 3" xfId="16246"/>
    <cellStyle name="Calculation 3 4 10 3 2" xfId="42665"/>
    <cellStyle name="Calculation 3 4 10 4" xfId="35001"/>
    <cellStyle name="Calculation 3 4 11" xfId="11854"/>
    <cellStyle name="Calculation 3 4 11 2" xfId="38275"/>
    <cellStyle name="Calculation 3 4 12" xfId="23137"/>
    <cellStyle name="Calculation 3 4 12 2" xfId="49551"/>
    <cellStyle name="Calculation 3 4 2" xfId="3707"/>
    <cellStyle name="Calculation 3 4 2 2" xfId="9801"/>
    <cellStyle name="Calculation 3 4 2 2 2" xfId="20461"/>
    <cellStyle name="Calculation 3 4 2 2 2 2" xfId="46875"/>
    <cellStyle name="Calculation 3 4 2 2 3" xfId="21303"/>
    <cellStyle name="Calculation 3 4 2 2 3 2" xfId="47717"/>
    <cellStyle name="Calculation 3 4 2 2 4" xfId="36297"/>
    <cellStyle name="Calculation 3 4 2 3" xfId="9748"/>
    <cellStyle name="Calculation 3 4 2 3 2" xfId="20408"/>
    <cellStyle name="Calculation 3 4 2 3 2 2" xfId="46822"/>
    <cellStyle name="Calculation 3 4 2 3 3" xfId="25907"/>
    <cellStyle name="Calculation 3 4 2 3 3 2" xfId="52321"/>
    <cellStyle name="Calculation 3 4 2 3 4" xfId="36244"/>
    <cellStyle name="Calculation 3 4 2 4" xfId="10966"/>
    <cellStyle name="Calculation 3 4 2 4 2" xfId="21611"/>
    <cellStyle name="Calculation 3 4 2 4 2 2" xfId="48025"/>
    <cellStyle name="Calculation 3 4 2 4 3" xfId="28700"/>
    <cellStyle name="Calculation 3 4 2 4 3 2" xfId="55114"/>
    <cellStyle name="Calculation 3 4 2 4 4" xfId="37387"/>
    <cellStyle name="Calculation 3 4 2 5" xfId="8824"/>
    <cellStyle name="Calculation 3 4 2 5 2" xfId="19484"/>
    <cellStyle name="Calculation 3 4 2 5 2 2" xfId="45898"/>
    <cellStyle name="Calculation 3 4 2 5 3" xfId="23665"/>
    <cellStyle name="Calculation 3 4 2 5 3 2" xfId="50079"/>
    <cellStyle name="Calculation 3 4 2 5 4" xfId="35320"/>
    <cellStyle name="Calculation 3 4 2 6" xfId="14491"/>
    <cellStyle name="Calculation 3 4 2 6 2" xfId="40911"/>
    <cellStyle name="Calculation 3 4 2 7" xfId="27665"/>
    <cellStyle name="Calculation 3 4 2 7 2" xfId="54079"/>
    <cellStyle name="Calculation 3 4 2 8" xfId="30377"/>
    <cellStyle name="Calculation 3 4 3" xfId="2627"/>
    <cellStyle name="Calculation 3 4 3 2" xfId="8910"/>
    <cellStyle name="Calculation 3 4 3 2 2" xfId="19570"/>
    <cellStyle name="Calculation 3 4 3 2 2 2" xfId="45984"/>
    <cellStyle name="Calculation 3 4 3 2 3" xfId="27898"/>
    <cellStyle name="Calculation 3 4 3 2 3 2" xfId="54312"/>
    <cellStyle name="Calculation 3 4 3 2 4" xfId="35406"/>
    <cellStyle name="Calculation 3 4 3 3" xfId="13419"/>
    <cellStyle name="Calculation 3 4 3 3 2" xfId="39839"/>
    <cellStyle name="Calculation 3 4 3 4" xfId="24701"/>
    <cellStyle name="Calculation 3 4 3 4 2" xfId="51115"/>
    <cellStyle name="Calculation 3 4 3 5" xfId="29297"/>
    <cellStyle name="Calculation 3 4 4" xfId="3330"/>
    <cellStyle name="Calculation 3 4 4 2" xfId="9770"/>
    <cellStyle name="Calculation 3 4 4 2 2" xfId="20430"/>
    <cellStyle name="Calculation 3 4 4 2 2 2" xfId="46844"/>
    <cellStyle name="Calculation 3 4 4 2 3" xfId="27822"/>
    <cellStyle name="Calculation 3 4 4 2 3 2" xfId="54236"/>
    <cellStyle name="Calculation 3 4 4 2 4" xfId="36266"/>
    <cellStyle name="Calculation 3 4 4 3" xfId="14118"/>
    <cellStyle name="Calculation 3 4 4 3 2" xfId="40538"/>
    <cellStyle name="Calculation 3 4 4 4" xfId="26863"/>
    <cellStyle name="Calculation 3 4 4 4 2" xfId="53277"/>
    <cellStyle name="Calculation 3 4 4 5" xfId="30000"/>
    <cellStyle name="Calculation 3 4 5" xfId="3760"/>
    <cellStyle name="Calculation 3 4 5 2" xfId="10830"/>
    <cellStyle name="Calculation 3 4 5 2 2" xfId="21475"/>
    <cellStyle name="Calculation 3 4 5 2 2 2" xfId="47889"/>
    <cellStyle name="Calculation 3 4 5 2 3" xfId="28564"/>
    <cellStyle name="Calculation 3 4 5 2 3 2" xfId="54978"/>
    <cellStyle name="Calculation 3 4 5 2 4" xfId="37251"/>
    <cellStyle name="Calculation 3 4 5 3" xfId="14543"/>
    <cellStyle name="Calculation 3 4 5 3 2" xfId="40963"/>
    <cellStyle name="Calculation 3 4 5 4" xfId="25332"/>
    <cellStyle name="Calculation 3 4 5 4 2" xfId="51746"/>
    <cellStyle name="Calculation 3 4 5 5" xfId="30430"/>
    <cellStyle name="Calculation 3 4 6" xfId="5577"/>
    <cellStyle name="Calculation 3 4 6 2" xfId="16347"/>
    <cellStyle name="Calculation 3 4 6 2 2" xfId="42766"/>
    <cellStyle name="Calculation 3 4 6 3" xfId="23273"/>
    <cellStyle name="Calculation 3 4 6 3 2" xfId="49687"/>
    <cellStyle name="Calculation 3 4 6 4" xfId="32247"/>
    <cellStyle name="Calculation 3 4 7" xfId="6635"/>
    <cellStyle name="Calculation 3 4 7 2" xfId="25754"/>
    <cellStyle name="Calculation 3 4 7 2 2" xfId="52168"/>
    <cellStyle name="Calculation 3 4 7 3" xfId="33305"/>
    <cellStyle name="Calculation 3 4 8" xfId="3735"/>
    <cellStyle name="Calculation 3 4 8 2" xfId="14518"/>
    <cellStyle name="Calculation 3 4 8 2 2" xfId="40938"/>
    <cellStyle name="Calculation 3 4 8 3" xfId="22543"/>
    <cellStyle name="Calculation 3 4 8 3 2" xfId="48957"/>
    <cellStyle name="Calculation 3 4 8 4" xfId="30405"/>
    <cellStyle name="Calculation 3 4 9" xfId="7209"/>
    <cellStyle name="Calculation 3 4 9 2" xfId="17876"/>
    <cellStyle name="Calculation 3 4 9 2 2" xfId="44293"/>
    <cellStyle name="Calculation 3 4 9 3" xfId="26645"/>
    <cellStyle name="Calculation 3 4 9 3 2" xfId="53059"/>
    <cellStyle name="Calculation 3 4 9 4" xfId="33879"/>
    <cellStyle name="Calculation 3 5" xfId="1807"/>
    <cellStyle name="Calculation 3 5 10" xfId="8513"/>
    <cellStyle name="Calculation 3 5 10 2" xfId="19173"/>
    <cellStyle name="Calculation 3 5 10 2 2" xfId="45587"/>
    <cellStyle name="Calculation 3 5 10 3" xfId="12194"/>
    <cellStyle name="Calculation 3 5 10 3 2" xfId="38615"/>
    <cellStyle name="Calculation 3 5 10 4" xfId="35009"/>
    <cellStyle name="Calculation 3 5 11" xfId="11773"/>
    <cellStyle name="Calculation 3 5 11 2" xfId="38194"/>
    <cellStyle name="Calculation 3 5 12" xfId="27242"/>
    <cellStyle name="Calculation 3 5 12 2" xfId="53656"/>
    <cellStyle name="Calculation 3 5 2" xfId="3784"/>
    <cellStyle name="Calculation 3 5 2 2" xfId="9742"/>
    <cellStyle name="Calculation 3 5 2 2 2" xfId="20402"/>
    <cellStyle name="Calculation 3 5 2 2 2 2" xfId="46816"/>
    <cellStyle name="Calculation 3 5 2 2 3" xfId="27825"/>
    <cellStyle name="Calculation 3 5 2 2 3 2" xfId="54239"/>
    <cellStyle name="Calculation 3 5 2 2 4" xfId="36238"/>
    <cellStyle name="Calculation 3 5 2 3" xfId="14567"/>
    <cellStyle name="Calculation 3 5 2 3 2" xfId="40987"/>
    <cellStyle name="Calculation 3 5 2 4" xfId="22854"/>
    <cellStyle name="Calculation 3 5 2 4 2" xfId="49268"/>
    <cellStyle name="Calculation 3 5 2 5" xfId="30454"/>
    <cellStyle name="Calculation 3 5 3" xfId="4511"/>
    <cellStyle name="Calculation 3 5 3 2" xfId="10460"/>
    <cellStyle name="Calculation 3 5 3 2 2" xfId="21120"/>
    <cellStyle name="Calculation 3 5 3 2 2 2" xfId="47534"/>
    <cellStyle name="Calculation 3 5 3 2 3" xfId="28384"/>
    <cellStyle name="Calculation 3 5 3 2 3 2" xfId="54798"/>
    <cellStyle name="Calculation 3 5 3 2 4" xfId="36956"/>
    <cellStyle name="Calculation 3 5 3 3" xfId="15289"/>
    <cellStyle name="Calculation 3 5 3 3 2" xfId="41709"/>
    <cellStyle name="Calculation 3 5 3 4" xfId="26331"/>
    <cellStyle name="Calculation 3 5 3 4 2" xfId="52745"/>
    <cellStyle name="Calculation 3 5 3 5" xfId="31181"/>
    <cellStyle name="Calculation 3 5 4" xfId="4208"/>
    <cellStyle name="Calculation 3 5 4 2" xfId="10837"/>
    <cellStyle name="Calculation 3 5 4 2 2" xfId="21482"/>
    <cellStyle name="Calculation 3 5 4 2 2 2" xfId="47896"/>
    <cellStyle name="Calculation 3 5 4 2 3" xfId="28571"/>
    <cellStyle name="Calculation 3 5 4 2 3 2" xfId="54985"/>
    <cellStyle name="Calculation 3 5 4 2 4" xfId="37258"/>
    <cellStyle name="Calculation 3 5 4 3" xfId="14987"/>
    <cellStyle name="Calculation 3 5 4 3 2" xfId="41407"/>
    <cellStyle name="Calculation 3 5 4 4" xfId="25595"/>
    <cellStyle name="Calculation 3 5 4 4 2" xfId="52009"/>
    <cellStyle name="Calculation 3 5 4 5" xfId="30878"/>
    <cellStyle name="Calculation 3 5 5" xfId="3751"/>
    <cellStyle name="Calculation 3 5 5 2" xfId="14534"/>
    <cellStyle name="Calculation 3 5 5 2 2" xfId="40954"/>
    <cellStyle name="Calculation 3 5 5 3" xfId="24256"/>
    <cellStyle name="Calculation 3 5 5 3 2" xfId="50670"/>
    <cellStyle name="Calculation 3 5 5 4" xfId="30421"/>
    <cellStyle name="Calculation 3 5 6" xfId="5726"/>
    <cellStyle name="Calculation 3 5 6 2" xfId="16488"/>
    <cellStyle name="Calculation 3 5 6 2 2" xfId="42906"/>
    <cellStyle name="Calculation 3 5 6 3" xfId="21906"/>
    <cellStyle name="Calculation 3 5 6 3 2" xfId="48320"/>
    <cellStyle name="Calculation 3 5 6 4" xfId="32396"/>
    <cellStyle name="Calculation 3 5 7" xfId="5490"/>
    <cellStyle name="Calculation 3 5 7 2" xfId="22651"/>
    <cellStyle name="Calculation 3 5 7 2 2" xfId="49065"/>
    <cellStyle name="Calculation 3 5 7 3" xfId="32160"/>
    <cellStyle name="Calculation 3 5 8" xfId="7470"/>
    <cellStyle name="Calculation 3 5 8 2" xfId="18137"/>
    <cellStyle name="Calculation 3 5 8 2 2" xfId="44553"/>
    <cellStyle name="Calculation 3 5 8 3" xfId="26615"/>
    <cellStyle name="Calculation 3 5 8 3 2" xfId="53029"/>
    <cellStyle name="Calculation 3 5 8 4" xfId="34140"/>
    <cellStyle name="Calculation 3 5 9" xfId="6534"/>
    <cellStyle name="Calculation 3 5 9 2" xfId="17259"/>
    <cellStyle name="Calculation 3 5 9 2 2" xfId="43677"/>
    <cellStyle name="Calculation 3 5 9 3" xfId="25764"/>
    <cellStyle name="Calculation 3 5 9 3 2" xfId="52178"/>
    <cellStyle name="Calculation 3 5 9 4" xfId="33204"/>
    <cellStyle name="Calculation 3 6" xfId="2398"/>
    <cellStyle name="Calculation 3 6 10" xfId="26301"/>
    <cellStyle name="Calculation 3 6 10 2" xfId="52715"/>
    <cellStyle name="Calculation 3 6 2" xfId="4305"/>
    <cellStyle name="Calculation 3 6 2 2" xfId="9893"/>
    <cellStyle name="Calculation 3 6 2 2 2" xfId="20553"/>
    <cellStyle name="Calculation 3 6 2 2 2 2" xfId="46967"/>
    <cellStyle name="Calculation 3 6 2 2 3" xfId="26469"/>
    <cellStyle name="Calculation 3 6 2 2 3 2" xfId="52883"/>
    <cellStyle name="Calculation 3 6 2 2 4" xfId="36389"/>
    <cellStyle name="Calculation 3 6 2 3" xfId="15084"/>
    <cellStyle name="Calculation 3 6 2 3 2" xfId="41504"/>
    <cellStyle name="Calculation 3 6 2 4" xfId="22088"/>
    <cellStyle name="Calculation 3 6 2 4 2" xfId="48502"/>
    <cellStyle name="Calculation 3 6 2 5" xfId="30975"/>
    <cellStyle name="Calculation 3 6 3" xfId="5032"/>
    <cellStyle name="Calculation 3 6 3 2" xfId="10099"/>
    <cellStyle name="Calculation 3 6 3 2 2" xfId="20759"/>
    <cellStyle name="Calculation 3 6 3 2 2 2" xfId="47173"/>
    <cellStyle name="Calculation 3 6 3 2 3" xfId="27776"/>
    <cellStyle name="Calculation 3 6 3 2 3 2" xfId="54190"/>
    <cellStyle name="Calculation 3 6 3 2 4" xfId="36595"/>
    <cellStyle name="Calculation 3 6 3 3" xfId="15809"/>
    <cellStyle name="Calculation 3 6 3 3 2" xfId="42228"/>
    <cellStyle name="Calculation 3 6 3 4" xfId="28019"/>
    <cellStyle name="Calculation 3 6 3 4 2" xfId="54433"/>
    <cellStyle name="Calculation 3 6 3 5" xfId="31702"/>
    <cellStyle name="Calculation 3 6 4" xfId="6221"/>
    <cellStyle name="Calculation 3 6 4 2" xfId="11003"/>
    <cellStyle name="Calculation 3 6 4 2 2" xfId="21648"/>
    <cellStyle name="Calculation 3 6 4 2 2 2" xfId="48062"/>
    <cellStyle name="Calculation 3 6 4 2 3" xfId="28737"/>
    <cellStyle name="Calculation 3 6 4 2 3 2" xfId="55151"/>
    <cellStyle name="Calculation 3 6 4 2 4" xfId="37424"/>
    <cellStyle name="Calculation 3 6 4 3" xfId="16962"/>
    <cellStyle name="Calculation 3 6 4 3 2" xfId="43380"/>
    <cellStyle name="Calculation 3 6 4 4" xfId="23343"/>
    <cellStyle name="Calculation 3 6 4 4 2" xfId="49757"/>
    <cellStyle name="Calculation 3 6 4 5" xfId="32891"/>
    <cellStyle name="Calculation 3 6 5" xfId="6806"/>
    <cellStyle name="Calculation 3 6 5 2" xfId="17518"/>
    <cellStyle name="Calculation 3 6 5 2 2" xfId="43935"/>
    <cellStyle name="Calculation 3 6 5 3" xfId="24117"/>
    <cellStyle name="Calculation 3 6 5 3 2" xfId="50531"/>
    <cellStyle name="Calculation 3 6 5 4" xfId="33476"/>
    <cellStyle name="Calculation 3 6 6" xfId="7359"/>
    <cellStyle name="Calculation 3 6 6 2" xfId="18026"/>
    <cellStyle name="Calculation 3 6 6 2 2" xfId="44442"/>
    <cellStyle name="Calculation 3 6 6 3" xfId="26375"/>
    <cellStyle name="Calculation 3 6 6 3 2" xfId="52789"/>
    <cellStyle name="Calculation 3 6 6 4" xfId="34029"/>
    <cellStyle name="Calculation 3 6 7" xfId="8004"/>
    <cellStyle name="Calculation 3 6 7 2" xfId="18671"/>
    <cellStyle name="Calculation 3 6 7 2 2" xfId="45085"/>
    <cellStyle name="Calculation 3 6 7 3" xfId="11189"/>
    <cellStyle name="Calculation 3 6 7 3 2" xfId="37610"/>
    <cellStyle name="Calculation 3 6 7 4" xfId="34609"/>
    <cellStyle name="Calculation 3 6 8" xfId="13195"/>
    <cellStyle name="Calculation 3 6 8 2" xfId="39615"/>
    <cellStyle name="Calculation 3 6 9" xfId="11273"/>
    <cellStyle name="Calculation 3 6 9 2" xfId="37694"/>
    <cellStyle name="Calculation 3 7" xfId="2791"/>
    <cellStyle name="Calculation 3 7 2" xfId="9732"/>
    <cellStyle name="Calculation 3 7 2 2" xfId="20392"/>
    <cellStyle name="Calculation 3 7 2 2 2" xfId="46806"/>
    <cellStyle name="Calculation 3 7 2 3" xfId="11270"/>
    <cellStyle name="Calculation 3 7 2 3 2" xfId="37691"/>
    <cellStyle name="Calculation 3 7 2 4" xfId="36228"/>
    <cellStyle name="Calculation 3 7 3" xfId="13583"/>
    <cellStyle name="Calculation 3 7 3 2" xfId="40003"/>
    <cellStyle name="Calculation 3 7 4" xfId="27355"/>
    <cellStyle name="Calculation 3 7 4 2" xfId="53769"/>
    <cellStyle name="Calculation 3 7 5" xfId="29461"/>
    <cellStyle name="Calculation 3 8" xfId="3356"/>
    <cellStyle name="Calculation 3 8 2" xfId="9690"/>
    <cellStyle name="Calculation 3 8 2 2" xfId="20350"/>
    <cellStyle name="Calculation 3 8 2 2 2" xfId="46764"/>
    <cellStyle name="Calculation 3 8 2 3" xfId="11604"/>
    <cellStyle name="Calculation 3 8 2 3 2" xfId="38025"/>
    <cellStyle name="Calculation 3 8 2 4" xfId="36186"/>
    <cellStyle name="Calculation 3 8 3" xfId="14143"/>
    <cellStyle name="Calculation 3 8 3 2" xfId="40563"/>
    <cellStyle name="Calculation 3 8 4" xfId="27034"/>
    <cellStyle name="Calculation 3 8 4 2" xfId="53448"/>
    <cellStyle name="Calculation 3 8 5" xfId="30026"/>
    <cellStyle name="Calculation 3 9" xfId="5510"/>
    <cellStyle name="Calculation 3 9 2" xfId="10476"/>
    <cellStyle name="Calculation 3 9 2 2" xfId="21136"/>
    <cellStyle name="Calculation 3 9 2 2 2" xfId="47550"/>
    <cellStyle name="Calculation 3 9 2 3" xfId="28397"/>
    <cellStyle name="Calculation 3 9 2 3 2" xfId="54811"/>
    <cellStyle name="Calculation 3 9 2 4" xfId="36972"/>
    <cellStyle name="Calculation 3 9 3" xfId="16281"/>
    <cellStyle name="Calculation 3 9 3 2" xfId="42700"/>
    <cellStyle name="Calculation 3 9 4" xfId="22703"/>
    <cellStyle name="Calculation 3 9 4 2" xfId="49117"/>
    <cellStyle name="Calculation 3 9 5" xfId="32180"/>
    <cellStyle name="Check Cell" xfId="8089" builtinId="23" customBuiltin="1"/>
    <cellStyle name="Check Cell 2" xfId="230"/>
    <cellStyle name="Check Cell 2 2" xfId="10563"/>
    <cellStyle name="Check Cell 2 3" xfId="10505"/>
    <cellStyle name="Check Cell 3" xfId="231"/>
    <cellStyle name="column Head Underlined" xfId="232"/>
    <cellStyle name="Column Heading" xfId="233"/>
    <cellStyle name="Comma" xfId="6" builtinId="3"/>
    <cellStyle name="Comma [1]" xfId="234"/>
    <cellStyle name="Comma [1] 2" xfId="235"/>
    <cellStyle name="Comma [1] 2 2" xfId="236"/>
    <cellStyle name="Comma [1] 2 3" xfId="237"/>
    <cellStyle name="Comma [1] 2 4" xfId="238"/>
    <cellStyle name="Comma [1] 2 5" xfId="239"/>
    <cellStyle name="Comma [1] 2 6" xfId="240"/>
    <cellStyle name="Comma [1] 2 7" xfId="241"/>
    <cellStyle name="Comma [1] 2 8" xfId="242"/>
    <cellStyle name="Comma 10" xfId="7"/>
    <cellStyle name="Comma 10 2" xfId="1349"/>
    <cellStyle name="Comma 10 2 2" xfId="1971"/>
    <cellStyle name="Comma 10 2 2 2" xfId="12842"/>
    <cellStyle name="Comma 10 2 2 2 2" xfId="39263"/>
    <cellStyle name="Comma 10 2 2 3" xfId="29042"/>
    <cellStyle name="Comma 10 2 3" xfId="9135"/>
    <cellStyle name="Comma 10 2 3 2" xfId="19795"/>
    <cellStyle name="Comma 10 2 3 2 2" xfId="46209"/>
    <cellStyle name="Comma 10 2 3 3" xfId="35631"/>
    <cellStyle name="Comma 10 2 4" xfId="12297"/>
    <cellStyle name="Comma 10 2 4 2" xfId="38718"/>
    <cellStyle name="Comma 10 2 5" xfId="28852"/>
    <cellStyle name="Comma 10 3" xfId="1717"/>
    <cellStyle name="Comma 10 3 2" xfId="10564"/>
    <cellStyle name="Comma 10 3 2 2" xfId="21212"/>
    <cellStyle name="Comma 10 3 2 2 2" xfId="47626"/>
    <cellStyle name="Comma 10 3 2 3" xfId="36998"/>
    <cellStyle name="Comma 10 3 3" xfId="12618"/>
    <cellStyle name="Comma 10 3 3 2" xfId="39039"/>
    <cellStyle name="Comma 10 3 4" xfId="28945"/>
    <cellStyle name="Comma 10 4" xfId="2187"/>
    <cellStyle name="Comma 10 4 2" xfId="11009"/>
    <cellStyle name="Comma 10 4 2 2" xfId="21654"/>
    <cellStyle name="Comma 10 4 2 2 2" xfId="48068"/>
    <cellStyle name="Comma 10 4 2 3" xfId="37430"/>
    <cellStyle name="Comma 10 4 3" xfId="13032"/>
    <cellStyle name="Comma 10 4 3 2" xfId="39453"/>
    <cellStyle name="Comma 10 4 4" xfId="29130"/>
    <cellStyle name="Comma 10 5" xfId="8115"/>
    <cellStyle name="Comma 10 5 2" xfId="18776"/>
    <cellStyle name="Comma 10 5 2 2" xfId="45190"/>
    <cellStyle name="Comma 10 5 3" xfId="34679"/>
    <cellStyle name="Comma 10 6" xfId="11111"/>
    <cellStyle name="Comma 10 6 2" xfId="37532"/>
    <cellStyle name="Comma 10 7" xfId="21751"/>
    <cellStyle name="Comma 10 7 2" xfId="48165"/>
    <cellStyle name="Comma 10 8" xfId="28741"/>
    <cellStyle name="Comma 11" xfId="19"/>
    <cellStyle name="Comma 11 2" xfId="1343"/>
    <cellStyle name="Comma 11 2 2" xfId="1969"/>
    <cellStyle name="Comma 11 2 2 2" xfId="12840"/>
    <cellStyle name="Comma 11 2 2 2 2" xfId="39261"/>
    <cellStyle name="Comma 11 2 2 3" xfId="29040"/>
    <cellStyle name="Comma 11 2 3" xfId="8913"/>
    <cellStyle name="Comma 11 2 3 2" xfId="19573"/>
    <cellStyle name="Comma 11 2 3 2 2" xfId="45987"/>
    <cellStyle name="Comma 11 2 3 3" xfId="35409"/>
    <cellStyle name="Comma 11 2 4" xfId="12293"/>
    <cellStyle name="Comma 11 2 4 2" xfId="38714"/>
    <cellStyle name="Comma 11 2 5" xfId="28850"/>
    <cellStyle name="Comma 11 3" xfId="1700"/>
    <cellStyle name="Comma 11 3 2" xfId="10535"/>
    <cellStyle name="Comma 11 3 2 2" xfId="21188"/>
    <cellStyle name="Comma 11 3 2 2 2" xfId="47602"/>
    <cellStyle name="Comma 11 3 2 3" xfId="36995"/>
    <cellStyle name="Comma 11 3 3" xfId="12603"/>
    <cellStyle name="Comma 11 3 3 2" xfId="39024"/>
    <cellStyle name="Comma 11 3 4" xfId="28943"/>
    <cellStyle name="Comma 11 4" xfId="2188"/>
    <cellStyle name="Comma 11 4 2" xfId="11007"/>
    <cellStyle name="Comma 11 4 2 2" xfId="21652"/>
    <cellStyle name="Comma 11 4 2 2 2" xfId="48066"/>
    <cellStyle name="Comma 11 4 2 3" xfId="37428"/>
    <cellStyle name="Comma 11 4 3" xfId="13033"/>
    <cellStyle name="Comma 11 4 3 2" xfId="39454"/>
    <cellStyle name="Comma 11 4 4" xfId="29131"/>
    <cellStyle name="Comma 11 5" xfId="8112"/>
    <cellStyle name="Comma 11 5 2" xfId="18773"/>
    <cellStyle name="Comma 11 5 2 2" xfId="45187"/>
    <cellStyle name="Comma 11 5 3" xfId="34677"/>
    <cellStyle name="Comma 11 6" xfId="11123"/>
    <cellStyle name="Comma 11 6 2" xfId="37544"/>
    <cellStyle name="Comma 11 7" xfId="28749"/>
    <cellStyle name="Comma 12" xfId="244"/>
    <cellStyle name="Comma 12 2" xfId="1350"/>
    <cellStyle name="Comma 12 2 2" xfId="1972"/>
    <cellStyle name="Comma 12 2 2 2" xfId="12843"/>
    <cellStyle name="Comma 12 2 2 2 2" xfId="39264"/>
    <cellStyle name="Comma 12 2 2 3" xfId="29043"/>
    <cellStyle name="Comma 12 2 3" xfId="9136"/>
    <cellStyle name="Comma 12 2 3 2" xfId="19796"/>
    <cellStyle name="Comma 12 2 3 2 2" xfId="46210"/>
    <cellStyle name="Comma 12 2 3 3" xfId="35632"/>
    <cellStyle name="Comma 12 2 4" xfId="12298"/>
    <cellStyle name="Comma 12 2 4 2" xfId="38719"/>
    <cellStyle name="Comma 12 2 5" xfId="28853"/>
    <cellStyle name="Comma 12 3" xfId="1718"/>
    <cellStyle name="Comma 12 3 2" xfId="10565"/>
    <cellStyle name="Comma 12 3 2 2" xfId="21213"/>
    <cellStyle name="Comma 12 3 2 2 2" xfId="47627"/>
    <cellStyle name="Comma 12 3 2 3" xfId="36999"/>
    <cellStyle name="Comma 12 3 3" xfId="12619"/>
    <cellStyle name="Comma 12 3 3 2" xfId="39040"/>
    <cellStyle name="Comma 12 3 4" xfId="28946"/>
    <cellStyle name="Comma 12 4" xfId="2189"/>
    <cellStyle name="Comma 12 4 2" xfId="11010"/>
    <cellStyle name="Comma 12 4 2 2" xfId="21655"/>
    <cellStyle name="Comma 12 4 2 2 2" xfId="48069"/>
    <cellStyle name="Comma 12 4 2 3" xfId="37431"/>
    <cellStyle name="Comma 12 4 3" xfId="13034"/>
    <cellStyle name="Comma 12 4 3 2" xfId="39455"/>
    <cellStyle name="Comma 12 4 4" xfId="29132"/>
    <cellStyle name="Comma 12 5" xfId="8116"/>
    <cellStyle name="Comma 12 5 2" xfId="18777"/>
    <cellStyle name="Comma 12 5 2 2" xfId="45191"/>
    <cellStyle name="Comma 12 5 3" xfId="34680"/>
    <cellStyle name="Comma 12 6" xfId="11307"/>
    <cellStyle name="Comma 12 6 2" xfId="37728"/>
    <cellStyle name="Comma 12 7" xfId="28752"/>
    <cellStyle name="Comma 13" xfId="245"/>
    <cellStyle name="Comma 13 2" xfId="1351"/>
    <cellStyle name="Comma 13 2 2" xfId="1973"/>
    <cellStyle name="Comma 13 2 2 2" xfId="12844"/>
    <cellStyle name="Comma 13 2 2 2 2" xfId="39265"/>
    <cellStyle name="Comma 13 2 2 3" xfId="29044"/>
    <cellStyle name="Comma 13 2 3" xfId="9137"/>
    <cellStyle name="Comma 13 2 3 2" xfId="19797"/>
    <cellStyle name="Comma 13 2 3 2 2" xfId="46211"/>
    <cellStyle name="Comma 13 2 3 3" xfId="35633"/>
    <cellStyle name="Comma 13 2 4" xfId="12299"/>
    <cellStyle name="Comma 13 2 4 2" xfId="38720"/>
    <cellStyle name="Comma 13 2 5" xfId="28854"/>
    <cellStyle name="Comma 13 3" xfId="1719"/>
    <cellStyle name="Comma 13 3 2" xfId="10566"/>
    <cellStyle name="Comma 13 3 2 2" xfId="21214"/>
    <cellStyle name="Comma 13 3 2 2 2" xfId="47628"/>
    <cellStyle name="Comma 13 3 2 3" xfId="37000"/>
    <cellStyle name="Comma 13 3 3" xfId="12620"/>
    <cellStyle name="Comma 13 3 3 2" xfId="39041"/>
    <cellStyle name="Comma 13 3 4" xfId="28947"/>
    <cellStyle name="Comma 13 4" xfId="2190"/>
    <cellStyle name="Comma 13 4 2" xfId="11011"/>
    <cellStyle name="Comma 13 4 2 2" xfId="21656"/>
    <cellStyle name="Comma 13 4 2 2 2" xfId="48070"/>
    <cellStyle name="Comma 13 4 2 3" xfId="37432"/>
    <cellStyle name="Comma 13 4 3" xfId="13035"/>
    <cellStyle name="Comma 13 4 3 2" xfId="39456"/>
    <cellStyle name="Comma 13 4 4" xfId="29133"/>
    <cellStyle name="Comma 13 5" xfId="8117"/>
    <cellStyle name="Comma 13 5 2" xfId="18778"/>
    <cellStyle name="Comma 13 5 2 2" xfId="45192"/>
    <cellStyle name="Comma 13 5 3" xfId="34681"/>
    <cellStyle name="Comma 13 6" xfId="11308"/>
    <cellStyle name="Comma 13 6 2" xfId="37729"/>
    <cellStyle name="Comma 13 7" xfId="28753"/>
    <cellStyle name="Comma 14" xfId="1590"/>
    <cellStyle name="Comma 14 2" xfId="2191"/>
    <cellStyle name="Comma 14 2 2" xfId="10757"/>
    <cellStyle name="Comma 14 2 2 2" xfId="21402"/>
    <cellStyle name="Comma 14 2 2 2 2" xfId="47816"/>
    <cellStyle name="Comma 14 2 2 3" xfId="37178"/>
    <cellStyle name="Comma 14 2 3" xfId="13036"/>
    <cellStyle name="Comma 14 2 3 2" xfId="39457"/>
    <cellStyle name="Comma 14 2 4" xfId="29134"/>
    <cellStyle name="Comma 14 3" xfId="9653"/>
    <cellStyle name="Comma 14 3 2" xfId="20313"/>
    <cellStyle name="Comma 14 3 2 2" xfId="46727"/>
    <cellStyle name="Comma 14 3 3" xfId="36149"/>
    <cellStyle name="Comma 14 4" xfId="12514"/>
    <cellStyle name="Comma 14 4 2" xfId="38935"/>
    <cellStyle name="Comma 14 5" xfId="21750"/>
    <cellStyle name="Comma 14 5 2" xfId="48164"/>
    <cellStyle name="Comma 14 6" xfId="28938"/>
    <cellStyle name="Comma 15" xfId="1698"/>
    <cellStyle name="Comma 15 2" xfId="11006"/>
    <cellStyle name="Comma 15 2 2" xfId="21651"/>
    <cellStyle name="Comma 15 2 2 2" xfId="48065"/>
    <cellStyle name="Comma 15 2 3" xfId="37427"/>
    <cellStyle name="Comma 15 3" xfId="9498"/>
    <cellStyle name="Comma 15 3 2" xfId="20158"/>
    <cellStyle name="Comma 15 3 2 2" xfId="46572"/>
    <cellStyle name="Comma 15 3 3" xfId="35994"/>
    <cellStyle name="Comma 15 4" xfId="12601"/>
    <cellStyle name="Comma 15 4 2" xfId="39022"/>
    <cellStyle name="Comma 15 5" xfId="28942"/>
    <cellStyle name="Comma 16" xfId="2555"/>
    <cellStyle name="Comma 16 2" xfId="9944"/>
    <cellStyle name="Comma 16 2 2" xfId="20604"/>
    <cellStyle name="Comma 16 2 2 2" xfId="47018"/>
    <cellStyle name="Comma 16 2 3" xfId="36440"/>
    <cellStyle name="Comma 16 3" xfId="13349"/>
    <cellStyle name="Comma 16 3 2" xfId="39769"/>
    <cellStyle name="Comma 16 4" xfId="29244"/>
    <cellStyle name="Comma 17" xfId="2192"/>
    <cellStyle name="Comma 17 2" xfId="9628"/>
    <cellStyle name="Comma 17 2 2" xfId="20288"/>
    <cellStyle name="Comma 17 2 2 2" xfId="46702"/>
    <cellStyle name="Comma 17 2 3" xfId="36124"/>
    <cellStyle name="Comma 17 3" xfId="13037"/>
    <cellStyle name="Comma 17 3 2" xfId="39458"/>
    <cellStyle name="Comma 17 4" xfId="29135"/>
    <cellStyle name="Comma 18" xfId="2193"/>
    <cellStyle name="Comma 18 2" xfId="10009"/>
    <cellStyle name="Comma 18 2 2" xfId="20669"/>
    <cellStyle name="Comma 18 2 2 2" xfId="47083"/>
    <cellStyle name="Comma 18 2 3" xfId="36505"/>
    <cellStyle name="Comma 18 3" xfId="13038"/>
    <cellStyle name="Comma 18 3 2" xfId="39459"/>
    <cellStyle name="Comma 18 4" xfId="29136"/>
    <cellStyle name="Comma 19" xfId="2549"/>
    <cellStyle name="Comma 19 2" xfId="2580"/>
    <cellStyle name="Comma 19 2 2" xfId="13373"/>
    <cellStyle name="Comma 19 2 2 2" xfId="39793"/>
    <cellStyle name="Comma 19 2 3" xfId="29253"/>
    <cellStyle name="Comma 19 3" xfId="10470"/>
    <cellStyle name="Comma 19 3 2" xfId="21130"/>
    <cellStyle name="Comma 19 3 2 2" xfId="47544"/>
    <cellStyle name="Comma 19 3 3" xfId="36966"/>
    <cellStyle name="Comma 19 4" xfId="13344"/>
    <cellStyle name="Comma 19 4 2" xfId="39764"/>
    <cellStyle name="Comma 19 5" xfId="29241"/>
    <cellStyle name="Comma 2" xfId="246"/>
    <cellStyle name="Comma 2 10" xfId="247"/>
    <cellStyle name="Comma 2 10 2" xfId="1353"/>
    <cellStyle name="Comma 2 10 2 2" xfId="1975"/>
    <cellStyle name="Comma 2 10 2 2 2" xfId="12846"/>
    <cellStyle name="Comma 2 10 2 2 2 2" xfId="39267"/>
    <cellStyle name="Comma 2 10 2 2 3" xfId="29046"/>
    <cellStyle name="Comma 2 10 2 3" xfId="9139"/>
    <cellStyle name="Comma 2 10 2 3 2" xfId="19799"/>
    <cellStyle name="Comma 2 10 2 3 2 2" xfId="46213"/>
    <cellStyle name="Comma 2 10 2 3 3" xfId="35635"/>
    <cellStyle name="Comma 2 10 2 4" xfId="12301"/>
    <cellStyle name="Comma 2 10 2 4 2" xfId="38722"/>
    <cellStyle name="Comma 2 10 2 5" xfId="28856"/>
    <cellStyle name="Comma 2 10 3" xfId="1721"/>
    <cellStyle name="Comma 2 10 3 2" xfId="10568"/>
    <cellStyle name="Comma 2 10 3 2 2" xfId="21216"/>
    <cellStyle name="Comma 2 10 3 2 2 2" xfId="47630"/>
    <cellStyle name="Comma 2 10 3 2 3" xfId="37002"/>
    <cellStyle name="Comma 2 10 3 3" xfId="12622"/>
    <cellStyle name="Comma 2 10 3 3 2" xfId="39043"/>
    <cellStyle name="Comma 2 10 3 4" xfId="28949"/>
    <cellStyle name="Comma 2 10 4" xfId="2399"/>
    <cellStyle name="Comma 2 10 4 2" xfId="11013"/>
    <cellStyle name="Comma 2 10 4 2 2" xfId="21658"/>
    <cellStyle name="Comma 2 10 4 2 2 2" xfId="48072"/>
    <cellStyle name="Comma 2 10 4 2 3" xfId="37434"/>
    <cellStyle name="Comma 2 10 4 3" xfId="13196"/>
    <cellStyle name="Comma 2 10 4 3 2" xfId="39616"/>
    <cellStyle name="Comma 2 10 4 4" xfId="29158"/>
    <cellStyle name="Comma 2 10 5" xfId="8119"/>
    <cellStyle name="Comma 2 10 5 2" xfId="18780"/>
    <cellStyle name="Comma 2 10 5 2 2" xfId="45194"/>
    <cellStyle name="Comma 2 10 5 3" xfId="34683"/>
    <cellStyle name="Comma 2 10 6" xfId="11310"/>
    <cellStyle name="Comma 2 10 6 2" xfId="37731"/>
    <cellStyle name="Comma 2 10 7" xfId="28755"/>
    <cellStyle name="Comma 2 11" xfId="248"/>
    <cellStyle name="Comma 2 11 2" xfId="1354"/>
    <cellStyle name="Comma 2 11 2 2" xfId="1976"/>
    <cellStyle name="Comma 2 11 2 2 2" xfId="12847"/>
    <cellStyle name="Comma 2 11 2 2 2 2" xfId="39268"/>
    <cellStyle name="Comma 2 11 2 2 3" xfId="29047"/>
    <cellStyle name="Comma 2 11 2 3" xfId="9140"/>
    <cellStyle name="Comma 2 11 2 3 2" xfId="19800"/>
    <cellStyle name="Comma 2 11 2 3 2 2" xfId="46214"/>
    <cellStyle name="Comma 2 11 2 3 3" xfId="35636"/>
    <cellStyle name="Comma 2 11 2 4" xfId="12302"/>
    <cellStyle name="Comma 2 11 2 4 2" xfId="38723"/>
    <cellStyle name="Comma 2 11 2 5" xfId="28857"/>
    <cellStyle name="Comma 2 11 3" xfId="1722"/>
    <cellStyle name="Comma 2 11 3 2" xfId="10569"/>
    <cellStyle name="Comma 2 11 3 2 2" xfId="21217"/>
    <cellStyle name="Comma 2 11 3 2 2 2" xfId="47631"/>
    <cellStyle name="Comma 2 11 3 2 3" xfId="37003"/>
    <cellStyle name="Comma 2 11 3 3" xfId="12623"/>
    <cellStyle name="Comma 2 11 3 3 2" xfId="39044"/>
    <cellStyle name="Comma 2 11 3 4" xfId="28950"/>
    <cellStyle name="Comma 2 11 4" xfId="2400"/>
    <cellStyle name="Comma 2 11 4 2" xfId="11014"/>
    <cellStyle name="Comma 2 11 4 2 2" xfId="21659"/>
    <cellStyle name="Comma 2 11 4 2 2 2" xfId="48073"/>
    <cellStyle name="Comma 2 11 4 2 3" xfId="37435"/>
    <cellStyle name="Comma 2 11 4 3" xfId="13197"/>
    <cellStyle name="Comma 2 11 4 3 2" xfId="39617"/>
    <cellStyle name="Comma 2 11 4 4" xfId="29159"/>
    <cellStyle name="Comma 2 11 5" xfId="8120"/>
    <cellStyle name="Comma 2 11 5 2" xfId="18781"/>
    <cellStyle name="Comma 2 11 5 2 2" xfId="45195"/>
    <cellStyle name="Comma 2 11 5 3" xfId="34684"/>
    <cellStyle name="Comma 2 11 6" xfId="11311"/>
    <cellStyle name="Comma 2 11 6 2" xfId="37732"/>
    <cellStyle name="Comma 2 11 7" xfId="28756"/>
    <cellStyle name="Comma 2 12" xfId="249"/>
    <cellStyle name="Comma 2 12 2" xfId="1355"/>
    <cellStyle name="Comma 2 12 2 2" xfId="1977"/>
    <cellStyle name="Comma 2 12 2 2 2" xfId="12848"/>
    <cellStyle name="Comma 2 12 2 2 2 2" xfId="39269"/>
    <cellStyle name="Comma 2 12 2 2 3" xfId="29048"/>
    <cellStyle name="Comma 2 12 2 3" xfId="9141"/>
    <cellStyle name="Comma 2 12 2 3 2" xfId="19801"/>
    <cellStyle name="Comma 2 12 2 3 2 2" xfId="46215"/>
    <cellStyle name="Comma 2 12 2 3 3" xfId="35637"/>
    <cellStyle name="Comma 2 12 2 4" xfId="12303"/>
    <cellStyle name="Comma 2 12 2 4 2" xfId="38724"/>
    <cellStyle name="Comma 2 12 2 5" xfId="28858"/>
    <cellStyle name="Comma 2 12 3" xfId="1723"/>
    <cellStyle name="Comma 2 12 3 2" xfId="10570"/>
    <cellStyle name="Comma 2 12 3 2 2" xfId="21218"/>
    <cellStyle name="Comma 2 12 3 2 2 2" xfId="47632"/>
    <cellStyle name="Comma 2 12 3 2 3" xfId="37004"/>
    <cellStyle name="Comma 2 12 3 3" xfId="12624"/>
    <cellStyle name="Comma 2 12 3 3 2" xfId="39045"/>
    <cellStyle name="Comma 2 12 3 4" xfId="28951"/>
    <cellStyle name="Comma 2 12 4" xfId="2401"/>
    <cellStyle name="Comma 2 12 4 2" xfId="11015"/>
    <cellStyle name="Comma 2 12 4 2 2" xfId="21660"/>
    <cellStyle name="Comma 2 12 4 2 2 2" xfId="48074"/>
    <cellStyle name="Comma 2 12 4 2 3" xfId="37436"/>
    <cellStyle name="Comma 2 12 4 3" xfId="13198"/>
    <cellStyle name="Comma 2 12 4 3 2" xfId="39618"/>
    <cellStyle name="Comma 2 12 4 4" xfId="29160"/>
    <cellStyle name="Comma 2 12 5" xfId="8121"/>
    <cellStyle name="Comma 2 12 5 2" xfId="18782"/>
    <cellStyle name="Comma 2 12 5 2 2" xfId="45196"/>
    <cellStyle name="Comma 2 12 5 3" xfId="34685"/>
    <cellStyle name="Comma 2 12 6" xfId="11312"/>
    <cellStyle name="Comma 2 12 6 2" xfId="37733"/>
    <cellStyle name="Comma 2 12 7" xfId="28757"/>
    <cellStyle name="Comma 2 128" xfId="8074"/>
    <cellStyle name="Comma 2 128 2" xfId="18740"/>
    <cellStyle name="Comma 2 128 2 2" xfId="45154"/>
    <cellStyle name="Comma 2 128 3" xfId="34674"/>
    <cellStyle name="Comma 2 13" xfId="250"/>
    <cellStyle name="Comma 2 13 2" xfId="1356"/>
    <cellStyle name="Comma 2 13 2 2" xfId="1978"/>
    <cellStyle name="Comma 2 13 2 2 2" xfId="12849"/>
    <cellStyle name="Comma 2 13 2 2 2 2" xfId="39270"/>
    <cellStyle name="Comma 2 13 2 2 3" xfId="29049"/>
    <cellStyle name="Comma 2 13 2 3" xfId="9142"/>
    <cellStyle name="Comma 2 13 2 3 2" xfId="19802"/>
    <cellStyle name="Comma 2 13 2 3 2 2" xfId="46216"/>
    <cellStyle name="Comma 2 13 2 3 3" xfId="35638"/>
    <cellStyle name="Comma 2 13 2 4" xfId="12304"/>
    <cellStyle name="Comma 2 13 2 4 2" xfId="38725"/>
    <cellStyle name="Comma 2 13 2 5" xfId="28859"/>
    <cellStyle name="Comma 2 13 3" xfId="1724"/>
    <cellStyle name="Comma 2 13 3 2" xfId="10571"/>
    <cellStyle name="Comma 2 13 3 2 2" xfId="21219"/>
    <cellStyle name="Comma 2 13 3 2 2 2" xfId="47633"/>
    <cellStyle name="Comma 2 13 3 2 3" xfId="37005"/>
    <cellStyle name="Comma 2 13 3 3" xfId="12625"/>
    <cellStyle name="Comma 2 13 3 3 2" xfId="39046"/>
    <cellStyle name="Comma 2 13 3 4" xfId="28952"/>
    <cellStyle name="Comma 2 13 4" xfId="2402"/>
    <cellStyle name="Comma 2 13 4 2" xfId="11016"/>
    <cellStyle name="Comma 2 13 4 2 2" xfId="21661"/>
    <cellStyle name="Comma 2 13 4 2 2 2" xfId="48075"/>
    <cellStyle name="Comma 2 13 4 2 3" xfId="37437"/>
    <cellStyle name="Comma 2 13 4 3" xfId="13199"/>
    <cellStyle name="Comma 2 13 4 3 2" xfId="39619"/>
    <cellStyle name="Comma 2 13 4 4" xfId="29161"/>
    <cellStyle name="Comma 2 13 5" xfId="8122"/>
    <cellStyle name="Comma 2 13 5 2" xfId="18783"/>
    <cellStyle name="Comma 2 13 5 2 2" xfId="45197"/>
    <cellStyle name="Comma 2 13 5 3" xfId="34686"/>
    <cellStyle name="Comma 2 13 6" xfId="11313"/>
    <cellStyle name="Comma 2 13 6 2" xfId="37734"/>
    <cellStyle name="Comma 2 13 7" xfId="28758"/>
    <cellStyle name="Comma 2 14" xfId="251"/>
    <cellStyle name="Comma 2 14 2" xfId="1357"/>
    <cellStyle name="Comma 2 14 2 2" xfId="1979"/>
    <cellStyle name="Comma 2 14 2 2 2" xfId="12850"/>
    <cellStyle name="Comma 2 14 2 2 2 2" xfId="39271"/>
    <cellStyle name="Comma 2 14 2 2 3" xfId="29050"/>
    <cellStyle name="Comma 2 14 2 3" xfId="9143"/>
    <cellStyle name="Comma 2 14 2 3 2" xfId="19803"/>
    <cellStyle name="Comma 2 14 2 3 2 2" xfId="46217"/>
    <cellStyle name="Comma 2 14 2 3 3" xfId="35639"/>
    <cellStyle name="Comma 2 14 2 4" xfId="12305"/>
    <cellStyle name="Comma 2 14 2 4 2" xfId="38726"/>
    <cellStyle name="Comma 2 14 2 5" xfId="28860"/>
    <cellStyle name="Comma 2 14 3" xfId="1725"/>
    <cellStyle name="Comma 2 14 3 2" xfId="10572"/>
    <cellStyle name="Comma 2 14 3 2 2" xfId="21220"/>
    <cellStyle name="Comma 2 14 3 2 2 2" xfId="47634"/>
    <cellStyle name="Comma 2 14 3 2 3" xfId="37006"/>
    <cellStyle name="Comma 2 14 3 3" xfId="12626"/>
    <cellStyle name="Comma 2 14 3 3 2" xfId="39047"/>
    <cellStyle name="Comma 2 14 3 4" xfId="28953"/>
    <cellStyle name="Comma 2 14 4" xfId="2403"/>
    <cellStyle name="Comma 2 14 4 2" xfId="11017"/>
    <cellStyle name="Comma 2 14 4 2 2" xfId="21662"/>
    <cellStyle name="Comma 2 14 4 2 2 2" xfId="48076"/>
    <cellStyle name="Comma 2 14 4 2 3" xfId="37438"/>
    <cellStyle name="Comma 2 14 4 3" xfId="13200"/>
    <cellStyle name="Comma 2 14 4 3 2" xfId="39620"/>
    <cellStyle name="Comma 2 14 4 4" xfId="29162"/>
    <cellStyle name="Comma 2 14 5" xfId="8123"/>
    <cellStyle name="Comma 2 14 5 2" xfId="18784"/>
    <cellStyle name="Comma 2 14 5 2 2" xfId="45198"/>
    <cellStyle name="Comma 2 14 5 3" xfId="34687"/>
    <cellStyle name="Comma 2 14 6" xfId="11314"/>
    <cellStyle name="Comma 2 14 6 2" xfId="37735"/>
    <cellStyle name="Comma 2 14 7" xfId="28759"/>
    <cellStyle name="Comma 2 15" xfId="252"/>
    <cellStyle name="Comma 2 15 2" xfId="1358"/>
    <cellStyle name="Comma 2 15 2 2" xfId="1980"/>
    <cellStyle name="Comma 2 15 2 2 2" xfId="12851"/>
    <cellStyle name="Comma 2 15 2 2 2 2" xfId="39272"/>
    <cellStyle name="Comma 2 15 2 2 3" xfId="29051"/>
    <cellStyle name="Comma 2 15 2 3" xfId="9144"/>
    <cellStyle name="Comma 2 15 2 3 2" xfId="19804"/>
    <cellStyle name="Comma 2 15 2 3 2 2" xfId="46218"/>
    <cellStyle name="Comma 2 15 2 3 3" xfId="35640"/>
    <cellStyle name="Comma 2 15 2 4" xfId="12306"/>
    <cellStyle name="Comma 2 15 2 4 2" xfId="38727"/>
    <cellStyle name="Comma 2 15 2 5" xfId="28861"/>
    <cellStyle name="Comma 2 15 3" xfId="1726"/>
    <cellStyle name="Comma 2 15 3 2" xfId="10573"/>
    <cellStyle name="Comma 2 15 3 2 2" xfId="21221"/>
    <cellStyle name="Comma 2 15 3 2 2 2" xfId="47635"/>
    <cellStyle name="Comma 2 15 3 2 3" xfId="37007"/>
    <cellStyle name="Comma 2 15 3 3" xfId="12627"/>
    <cellStyle name="Comma 2 15 3 3 2" xfId="39048"/>
    <cellStyle name="Comma 2 15 3 4" xfId="28954"/>
    <cellStyle name="Comma 2 15 4" xfId="2404"/>
    <cellStyle name="Comma 2 15 4 2" xfId="11018"/>
    <cellStyle name="Comma 2 15 4 2 2" xfId="21663"/>
    <cellStyle name="Comma 2 15 4 2 2 2" xfId="48077"/>
    <cellStyle name="Comma 2 15 4 2 3" xfId="37439"/>
    <cellStyle name="Comma 2 15 4 3" xfId="13201"/>
    <cellStyle name="Comma 2 15 4 3 2" xfId="39621"/>
    <cellStyle name="Comma 2 15 4 4" xfId="29163"/>
    <cellStyle name="Comma 2 15 5" xfId="8124"/>
    <cellStyle name="Comma 2 15 5 2" xfId="18785"/>
    <cellStyle name="Comma 2 15 5 2 2" xfId="45199"/>
    <cellStyle name="Comma 2 15 5 3" xfId="34688"/>
    <cellStyle name="Comma 2 15 6" xfId="11315"/>
    <cellStyle name="Comma 2 15 6 2" xfId="37736"/>
    <cellStyle name="Comma 2 15 7" xfId="28760"/>
    <cellStyle name="Comma 2 16" xfId="253"/>
    <cellStyle name="Comma 2 16 2" xfId="1359"/>
    <cellStyle name="Comma 2 16 2 2" xfId="1981"/>
    <cellStyle name="Comma 2 16 2 2 2" xfId="12852"/>
    <cellStyle name="Comma 2 16 2 2 2 2" xfId="39273"/>
    <cellStyle name="Comma 2 16 2 2 3" xfId="29052"/>
    <cellStyle name="Comma 2 16 2 3" xfId="9145"/>
    <cellStyle name="Comma 2 16 2 3 2" xfId="19805"/>
    <cellStyle name="Comma 2 16 2 3 2 2" xfId="46219"/>
    <cellStyle name="Comma 2 16 2 3 3" xfId="35641"/>
    <cellStyle name="Comma 2 16 2 4" xfId="12307"/>
    <cellStyle name="Comma 2 16 2 4 2" xfId="38728"/>
    <cellStyle name="Comma 2 16 2 5" xfId="28862"/>
    <cellStyle name="Comma 2 16 3" xfId="1727"/>
    <cellStyle name="Comma 2 16 3 2" xfId="10574"/>
    <cellStyle name="Comma 2 16 3 2 2" xfId="21222"/>
    <cellStyle name="Comma 2 16 3 2 2 2" xfId="47636"/>
    <cellStyle name="Comma 2 16 3 2 3" xfId="37008"/>
    <cellStyle name="Comma 2 16 3 3" xfId="12628"/>
    <cellStyle name="Comma 2 16 3 3 2" xfId="39049"/>
    <cellStyle name="Comma 2 16 3 4" xfId="28955"/>
    <cellStyle name="Comma 2 16 4" xfId="2405"/>
    <cellStyle name="Comma 2 16 4 2" xfId="11019"/>
    <cellStyle name="Comma 2 16 4 2 2" xfId="21664"/>
    <cellStyle name="Comma 2 16 4 2 2 2" xfId="48078"/>
    <cellStyle name="Comma 2 16 4 2 3" xfId="37440"/>
    <cellStyle name="Comma 2 16 4 3" xfId="13202"/>
    <cellStyle name="Comma 2 16 4 3 2" xfId="39622"/>
    <cellStyle name="Comma 2 16 4 4" xfId="29164"/>
    <cellStyle name="Comma 2 16 5" xfId="8125"/>
    <cellStyle name="Comma 2 16 5 2" xfId="18786"/>
    <cellStyle name="Comma 2 16 5 2 2" xfId="45200"/>
    <cellStyle name="Comma 2 16 5 3" xfId="34689"/>
    <cellStyle name="Comma 2 16 6" xfId="11316"/>
    <cellStyle name="Comma 2 16 6 2" xfId="37737"/>
    <cellStyle name="Comma 2 16 7" xfId="28761"/>
    <cellStyle name="Comma 2 17" xfId="254"/>
    <cellStyle name="Comma 2 17 2" xfId="1360"/>
    <cellStyle name="Comma 2 17 2 2" xfId="1982"/>
    <cellStyle name="Comma 2 17 2 2 2" xfId="12853"/>
    <cellStyle name="Comma 2 17 2 2 2 2" xfId="39274"/>
    <cellStyle name="Comma 2 17 2 2 3" xfId="29053"/>
    <cellStyle name="Comma 2 17 2 3" xfId="9146"/>
    <cellStyle name="Comma 2 17 2 3 2" xfId="19806"/>
    <cellStyle name="Comma 2 17 2 3 2 2" xfId="46220"/>
    <cellStyle name="Comma 2 17 2 3 3" xfId="35642"/>
    <cellStyle name="Comma 2 17 2 4" xfId="12308"/>
    <cellStyle name="Comma 2 17 2 4 2" xfId="38729"/>
    <cellStyle name="Comma 2 17 2 5" xfId="28863"/>
    <cellStyle name="Comma 2 17 3" xfId="1728"/>
    <cellStyle name="Comma 2 17 3 2" xfId="10575"/>
    <cellStyle name="Comma 2 17 3 2 2" xfId="21223"/>
    <cellStyle name="Comma 2 17 3 2 2 2" xfId="47637"/>
    <cellStyle name="Comma 2 17 3 2 3" xfId="37009"/>
    <cellStyle name="Comma 2 17 3 3" xfId="12629"/>
    <cellStyle name="Comma 2 17 3 3 2" xfId="39050"/>
    <cellStyle name="Comma 2 17 3 4" xfId="28956"/>
    <cellStyle name="Comma 2 17 4" xfId="2406"/>
    <cellStyle name="Comma 2 17 4 2" xfId="11020"/>
    <cellStyle name="Comma 2 17 4 2 2" xfId="21665"/>
    <cellStyle name="Comma 2 17 4 2 2 2" xfId="48079"/>
    <cellStyle name="Comma 2 17 4 2 3" xfId="37441"/>
    <cellStyle name="Comma 2 17 4 3" xfId="13203"/>
    <cellStyle name="Comma 2 17 4 3 2" xfId="39623"/>
    <cellStyle name="Comma 2 17 4 4" xfId="29165"/>
    <cellStyle name="Comma 2 17 5" xfId="8126"/>
    <cellStyle name="Comma 2 17 5 2" xfId="18787"/>
    <cellStyle name="Comma 2 17 5 2 2" xfId="45201"/>
    <cellStyle name="Comma 2 17 5 3" xfId="34690"/>
    <cellStyle name="Comma 2 17 6" xfId="11317"/>
    <cellStyle name="Comma 2 17 6 2" xfId="37738"/>
    <cellStyle name="Comma 2 17 7" xfId="28762"/>
    <cellStyle name="Comma 2 18" xfId="255"/>
    <cellStyle name="Comma 2 18 2" xfId="1361"/>
    <cellStyle name="Comma 2 18 2 2" xfId="1983"/>
    <cellStyle name="Comma 2 18 2 2 2" xfId="12854"/>
    <cellStyle name="Comma 2 18 2 2 2 2" xfId="39275"/>
    <cellStyle name="Comma 2 18 2 2 3" xfId="29054"/>
    <cellStyle name="Comma 2 18 2 3" xfId="9147"/>
    <cellStyle name="Comma 2 18 2 3 2" xfId="19807"/>
    <cellStyle name="Comma 2 18 2 3 2 2" xfId="46221"/>
    <cellStyle name="Comma 2 18 2 3 3" xfId="35643"/>
    <cellStyle name="Comma 2 18 2 4" xfId="12309"/>
    <cellStyle name="Comma 2 18 2 4 2" xfId="38730"/>
    <cellStyle name="Comma 2 18 2 5" xfId="28864"/>
    <cellStyle name="Comma 2 18 3" xfId="1729"/>
    <cellStyle name="Comma 2 18 3 2" xfId="10576"/>
    <cellStyle name="Comma 2 18 3 2 2" xfId="21224"/>
    <cellStyle name="Comma 2 18 3 2 2 2" xfId="47638"/>
    <cellStyle name="Comma 2 18 3 2 3" xfId="37010"/>
    <cellStyle name="Comma 2 18 3 3" xfId="12630"/>
    <cellStyle name="Comma 2 18 3 3 2" xfId="39051"/>
    <cellStyle name="Comma 2 18 3 4" xfId="28957"/>
    <cellStyle name="Comma 2 18 4" xfId="2407"/>
    <cellStyle name="Comma 2 18 4 2" xfId="11021"/>
    <cellStyle name="Comma 2 18 4 2 2" xfId="21666"/>
    <cellStyle name="Comma 2 18 4 2 2 2" xfId="48080"/>
    <cellStyle name="Comma 2 18 4 2 3" xfId="37442"/>
    <cellStyle name="Comma 2 18 4 3" xfId="13204"/>
    <cellStyle name="Comma 2 18 4 3 2" xfId="39624"/>
    <cellStyle name="Comma 2 18 4 4" xfId="29166"/>
    <cellStyle name="Comma 2 18 5" xfId="8127"/>
    <cellStyle name="Comma 2 18 5 2" xfId="18788"/>
    <cellStyle name="Comma 2 18 5 2 2" xfId="45202"/>
    <cellStyle name="Comma 2 18 5 3" xfId="34691"/>
    <cellStyle name="Comma 2 18 6" xfId="11318"/>
    <cellStyle name="Comma 2 18 6 2" xfId="37739"/>
    <cellStyle name="Comma 2 18 7" xfId="28763"/>
    <cellStyle name="Comma 2 19" xfId="256"/>
    <cellStyle name="Comma 2 19 2" xfId="1362"/>
    <cellStyle name="Comma 2 19 2 2" xfId="1984"/>
    <cellStyle name="Comma 2 19 2 2 2" xfId="12855"/>
    <cellStyle name="Comma 2 19 2 2 2 2" xfId="39276"/>
    <cellStyle name="Comma 2 19 2 2 3" xfId="29055"/>
    <cellStyle name="Comma 2 19 2 3" xfId="9148"/>
    <cellStyle name="Comma 2 19 2 3 2" xfId="19808"/>
    <cellStyle name="Comma 2 19 2 3 2 2" xfId="46222"/>
    <cellStyle name="Comma 2 19 2 3 3" xfId="35644"/>
    <cellStyle name="Comma 2 19 2 4" xfId="12310"/>
    <cellStyle name="Comma 2 19 2 4 2" xfId="38731"/>
    <cellStyle name="Comma 2 19 2 5" xfId="28865"/>
    <cellStyle name="Comma 2 19 3" xfId="1730"/>
    <cellStyle name="Comma 2 19 3 2" xfId="10577"/>
    <cellStyle name="Comma 2 19 3 2 2" xfId="21225"/>
    <cellStyle name="Comma 2 19 3 2 2 2" xfId="47639"/>
    <cellStyle name="Comma 2 19 3 2 3" xfId="37011"/>
    <cellStyle name="Comma 2 19 3 3" xfId="12631"/>
    <cellStyle name="Comma 2 19 3 3 2" xfId="39052"/>
    <cellStyle name="Comma 2 19 3 4" xfId="28958"/>
    <cellStyle name="Comma 2 19 4" xfId="2408"/>
    <cellStyle name="Comma 2 19 4 2" xfId="11022"/>
    <cellStyle name="Comma 2 19 4 2 2" xfId="21667"/>
    <cellStyle name="Comma 2 19 4 2 2 2" xfId="48081"/>
    <cellStyle name="Comma 2 19 4 2 3" xfId="37443"/>
    <cellStyle name="Comma 2 19 4 3" xfId="13205"/>
    <cellStyle name="Comma 2 19 4 3 2" xfId="39625"/>
    <cellStyle name="Comma 2 19 4 4" xfId="29167"/>
    <cellStyle name="Comma 2 19 5" xfId="8128"/>
    <cellStyle name="Comma 2 19 5 2" xfId="18789"/>
    <cellStyle name="Comma 2 19 5 2 2" xfId="45203"/>
    <cellStyle name="Comma 2 19 5 3" xfId="34692"/>
    <cellStyle name="Comma 2 19 6" xfId="11319"/>
    <cellStyle name="Comma 2 19 6 2" xfId="37740"/>
    <cellStyle name="Comma 2 19 7" xfId="28764"/>
    <cellStyle name="Comma 2 2" xfId="257"/>
    <cellStyle name="Comma 2 2 10" xfId="258"/>
    <cellStyle name="Comma 2 2 10 2" xfId="1364"/>
    <cellStyle name="Comma 2 2 10 2 2" xfId="1986"/>
    <cellStyle name="Comma 2 2 10 2 2 2" xfId="12857"/>
    <cellStyle name="Comma 2 2 10 2 2 2 2" xfId="39278"/>
    <cellStyle name="Comma 2 2 10 2 2 3" xfId="29057"/>
    <cellStyle name="Comma 2 2 10 2 3" xfId="9150"/>
    <cellStyle name="Comma 2 2 10 2 3 2" xfId="19810"/>
    <cellStyle name="Comma 2 2 10 2 3 2 2" xfId="46224"/>
    <cellStyle name="Comma 2 2 10 2 3 3" xfId="35646"/>
    <cellStyle name="Comma 2 2 10 2 4" xfId="12312"/>
    <cellStyle name="Comma 2 2 10 2 4 2" xfId="38733"/>
    <cellStyle name="Comma 2 2 10 2 5" xfId="28867"/>
    <cellStyle name="Comma 2 2 10 3" xfId="1732"/>
    <cellStyle name="Comma 2 2 10 3 2" xfId="10579"/>
    <cellStyle name="Comma 2 2 10 3 2 2" xfId="21227"/>
    <cellStyle name="Comma 2 2 10 3 2 2 2" xfId="47641"/>
    <cellStyle name="Comma 2 2 10 3 2 3" xfId="37013"/>
    <cellStyle name="Comma 2 2 10 3 3" xfId="12633"/>
    <cellStyle name="Comma 2 2 10 3 3 2" xfId="39054"/>
    <cellStyle name="Comma 2 2 10 3 4" xfId="28960"/>
    <cellStyle name="Comma 2 2 10 4" xfId="2409"/>
    <cellStyle name="Comma 2 2 10 4 2" xfId="11024"/>
    <cellStyle name="Comma 2 2 10 4 2 2" xfId="21669"/>
    <cellStyle name="Comma 2 2 10 4 2 2 2" xfId="48083"/>
    <cellStyle name="Comma 2 2 10 4 2 3" xfId="37445"/>
    <cellStyle name="Comma 2 2 10 4 3" xfId="13206"/>
    <cellStyle name="Comma 2 2 10 4 3 2" xfId="39626"/>
    <cellStyle name="Comma 2 2 10 4 4" xfId="29168"/>
    <cellStyle name="Comma 2 2 10 5" xfId="8130"/>
    <cellStyle name="Comma 2 2 10 5 2" xfId="18791"/>
    <cellStyle name="Comma 2 2 10 5 2 2" xfId="45205"/>
    <cellStyle name="Comma 2 2 10 5 3" xfId="34694"/>
    <cellStyle name="Comma 2 2 10 6" xfId="11321"/>
    <cellStyle name="Comma 2 2 10 6 2" xfId="37742"/>
    <cellStyle name="Comma 2 2 10 7" xfId="28766"/>
    <cellStyle name="Comma 2 2 11" xfId="259"/>
    <cellStyle name="Comma 2 2 11 2" xfId="1365"/>
    <cellStyle name="Comma 2 2 11 2 2" xfId="1987"/>
    <cellStyle name="Comma 2 2 11 2 2 2" xfId="12858"/>
    <cellStyle name="Comma 2 2 11 2 2 2 2" xfId="39279"/>
    <cellStyle name="Comma 2 2 11 2 2 3" xfId="29058"/>
    <cellStyle name="Comma 2 2 11 2 3" xfId="9151"/>
    <cellStyle name="Comma 2 2 11 2 3 2" xfId="19811"/>
    <cellStyle name="Comma 2 2 11 2 3 2 2" xfId="46225"/>
    <cellStyle name="Comma 2 2 11 2 3 3" xfId="35647"/>
    <cellStyle name="Comma 2 2 11 2 4" xfId="12313"/>
    <cellStyle name="Comma 2 2 11 2 4 2" xfId="38734"/>
    <cellStyle name="Comma 2 2 11 2 5" xfId="28868"/>
    <cellStyle name="Comma 2 2 11 3" xfId="1733"/>
    <cellStyle name="Comma 2 2 11 3 2" xfId="10580"/>
    <cellStyle name="Comma 2 2 11 3 2 2" xfId="21228"/>
    <cellStyle name="Comma 2 2 11 3 2 2 2" xfId="47642"/>
    <cellStyle name="Comma 2 2 11 3 2 3" xfId="37014"/>
    <cellStyle name="Comma 2 2 11 3 3" xfId="12634"/>
    <cellStyle name="Comma 2 2 11 3 3 2" xfId="39055"/>
    <cellStyle name="Comma 2 2 11 3 4" xfId="28961"/>
    <cellStyle name="Comma 2 2 11 4" xfId="2410"/>
    <cellStyle name="Comma 2 2 11 4 2" xfId="11025"/>
    <cellStyle name="Comma 2 2 11 4 2 2" xfId="21670"/>
    <cellStyle name="Comma 2 2 11 4 2 2 2" xfId="48084"/>
    <cellStyle name="Comma 2 2 11 4 2 3" xfId="37446"/>
    <cellStyle name="Comma 2 2 11 4 3" xfId="13207"/>
    <cellStyle name="Comma 2 2 11 4 3 2" xfId="39627"/>
    <cellStyle name="Comma 2 2 11 4 4" xfId="29169"/>
    <cellStyle name="Comma 2 2 11 5" xfId="8131"/>
    <cellStyle name="Comma 2 2 11 5 2" xfId="18792"/>
    <cellStyle name="Comma 2 2 11 5 2 2" xfId="45206"/>
    <cellStyle name="Comma 2 2 11 5 3" xfId="34695"/>
    <cellStyle name="Comma 2 2 11 6" xfId="11322"/>
    <cellStyle name="Comma 2 2 11 6 2" xfId="37743"/>
    <cellStyle name="Comma 2 2 11 7" xfId="28767"/>
    <cellStyle name="Comma 2 2 12" xfId="260"/>
    <cellStyle name="Comma 2 2 12 2" xfId="1366"/>
    <cellStyle name="Comma 2 2 12 2 2" xfId="1988"/>
    <cellStyle name="Comma 2 2 12 2 2 2" xfId="12859"/>
    <cellStyle name="Comma 2 2 12 2 2 2 2" xfId="39280"/>
    <cellStyle name="Comma 2 2 12 2 2 3" xfId="29059"/>
    <cellStyle name="Comma 2 2 12 2 3" xfId="9152"/>
    <cellStyle name="Comma 2 2 12 2 3 2" xfId="19812"/>
    <cellStyle name="Comma 2 2 12 2 3 2 2" xfId="46226"/>
    <cellStyle name="Comma 2 2 12 2 3 3" xfId="35648"/>
    <cellStyle name="Comma 2 2 12 2 4" xfId="12314"/>
    <cellStyle name="Comma 2 2 12 2 4 2" xfId="38735"/>
    <cellStyle name="Comma 2 2 12 2 5" xfId="28869"/>
    <cellStyle name="Comma 2 2 12 3" xfId="1734"/>
    <cellStyle name="Comma 2 2 12 3 2" xfId="10581"/>
    <cellStyle name="Comma 2 2 12 3 2 2" xfId="21229"/>
    <cellStyle name="Comma 2 2 12 3 2 2 2" xfId="47643"/>
    <cellStyle name="Comma 2 2 12 3 2 3" xfId="37015"/>
    <cellStyle name="Comma 2 2 12 3 3" xfId="12635"/>
    <cellStyle name="Comma 2 2 12 3 3 2" xfId="39056"/>
    <cellStyle name="Comma 2 2 12 3 4" xfId="28962"/>
    <cellStyle name="Comma 2 2 12 4" xfId="2411"/>
    <cellStyle name="Comma 2 2 12 4 2" xfId="11026"/>
    <cellStyle name="Comma 2 2 12 4 2 2" xfId="21671"/>
    <cellStyle name="Comma 2 2 12 4 2 2 2" xfId="48085"/>
    <cellStyle name="Comma 2 2 12 4 2 3" xfId="37447"/>
    <cellStyle name="Comma 2 2 12 4 3" xfId="13208"/>
    <cellStyle name="Comma 2 2 12 4 3 2" xfId="39628"/>
    <cellStyle name="Comma 2 2 12 4 4" xfId="29170"/>
    <cellStyle name="Comma 2 2 12 5" xfId="8132"/>
    <cellStyle name="Comma 2 2 12 5 2" xfId="18793"/>
    <cellStyle name="Comma 2 2 12 5 2 2" xfId="45207"/>
    <cellStyle name="Comma 2 2 12 5 3" xfId="34696"/>
    <cellStyle name="Comma 2 2 12 6" xfId="11323"/>
    <cellStyle name="Comma 2 2 12 6 2" xfId="37744"/>
    <cellStyle name="Comma 2 2 12 7" xfId="28768"/>
    <cellStyle name="Comma 2 2 13" xfId="261"/>
    <cellStyle name="Comma 2 2 13 2" xfId="1367"/>
    <cellStyle name="Comma 2 2 13 2 2" xfId="1989"/>
    <cellStyle name="Comma 2 2 13 2 2 2" xfId="12860"/>
    <cellStyle name="Comma 2 2 13 2 2 2 2" xfId="39281"/>
    <cellStyle name="Comma 2 2 13 2 2 3" xfId="29060"/>
    <cellStyle name="Comma 2 2 13 2 3" xfId="9153"/>
    <cellStyle name="Comma 2 2 13 2 3 2" xfId="19813"/>
    <cellStyle name="Comma 2 2 13 2 3 2 2" xfId="46227"/>
    <cellStyle name="Comma 2 2 13 2 3 3" xfId="35649"/>
    <cellStyle name="Comma 2 2 13 2 4" xfId="12315"/>
    <cellStyle name="Comma 2 2 13 2 4 2" xfId="38736"/>
    <cellStyle name="Comma 2 2 13 2 5" xfId="28870"/>
    <cellStyle name="Comma 2 2 13 3" xfId="1735"/>
    <cellStyle name="Comma 2 2 13 3 2" xfId="10582"/>
    <cellStyle name="Comma 2 2 13 3 2 2" xfId="21230"/>
    <cellStyle name="Comma 2 2 13 3 2 2 2" xfId="47644"/>
    <cellStyle name="Comma 2 2 13 3 2 3" xfId="37016"/>
    <cellStyle name="Comma 2 2 13 3 3" xfId="12636"/>
    <cellStyle name="Comma 2 2 13 3 3 2" xfId="39057"/>
    <cellStyle name="Comma 2 2 13 3 4" xfId="28963"/>
    <cellStyle name="Comma 2 2 13 4" xfId="2412"/>
    <cellStyle name="Comma 2 2 13 4 2" xfId="11027"/>
    <cellStyle name="Comma 2 2 13 4 2 2" xfId="21672"/>
    <cellStyle name="Comma 2 2 13 4 2 2 2" xfId="48086"/>
    <cellStyle name="Comma 2 2 13 4 2 3" xfId="37448"/>
    <cellStyle name="Comma 2 2 13 4 3" xfId="13209"/>
    <cellStyle name="Comma 2 2 13 4 3 2" xfId="39629"/>
    <cellStyle name="Comma 2 2 13 4 4" xfId="29171"/>
    <cellStyle name="Comma 2 2 13 5" xfId="8133"/>
    <cellStyle name="Comma 2 2 13 5 2" xfId="18794"/>
    <cellStyle name="Comma 2 2 13 5 2 2" xfId="45208"/>
    <cellStyle name="Comma 2 2 13 5 3" xfId="34697"/>
    <cellStyle name="Comma 2 2 13 6" xfId="11324"/>
    <cellStyle name="Comma 2 2 13 6 2" xfId="37745"/>
    <cellStyle name="Comma 2 2 13 7" xfId="28769"/>
    <cellStyle name="Comma 2 2 14" xfId="262"/>
    <cellStyle name="Comma 2 2 14 2" xfId="1368"/>
    <cellStyle name="Comma 2 2 14 2 2" xfId="1990"/>
    <cellStyle name="Comma 2 2 14 2 2 2" xfId="12861"/>
    <cellStyle name="Comma 2 2 14 2 2 2 2" xfId="39282"/>
    <cellStyle name="Comma 2 2 14 2 2 3" xfId="29061"/>
    <cellStyle name="Comma 2 2 14 2 3" xfId="9154"/>
    <cellStyle name="Comma 2 2 14 2 3 2" xfId="19814"/>
    <cellStyle name="Comma 2 2 14 2 3 2 2" xfId="46228"/>
    <cellStyle name="Comma 2 2 14 2 3 3" xfId="35650"/>
    <cellStyle name="Comma 2 2 14 2 4" xfId="12316"/>
    <cellStyle name="Comma 2 2 14 2 4 2" xfId="38737"/>
    <cellStyle name="Comma 2 2 14 2 5" xfId="28871"/>
    <cellStyle name="Comma 2 2 14 3" xfId="1736"/>
    <cellStyle name="Comma 2 2 14 3 2" xfId="10583"/>
    <cellStyle name="Comma 2 2 14 3 2 2" xfId="21231"/>
    <cellStyle name="Comma 2 2 14 3 2 2 2" xfId="47645"/>
    <cellStyle name="Comma 2 2 14 3 2 3" xfId="37017"/>
    <cellStyle name="Comma 2 2 14 3 3" xfId="12637"/>
    <cellStyle name="Comma 2 2 14 3 3 2" xfId="39058"/>
    <cellStyle name="Comma 2 2 14 3 4" xfId="28964"/>
    <cellStyle name="Comma 2 2 14 4" xfId="2413"/>
    <cellStyle name="Comma 2 2 14 4 2" xfId="11028"/>
    <cellStyle name="Comma 2 2 14 4 2 2" xfId="21673"/>
    <cellStyle name="Comma 2 2 14 4 2 2 2" xfId="48087"/>
    <cellStyle name="Comma 2 2 14 4 2 3" xfId="37449"/>
    <cellStyle name="Comma 2 2 14 4 3" xfId="13210"/>
    <cellStyle name="Comma 2 2 14 4 3 2" xfId="39630"/>
    <cellStyle name="Comma 2 2 14 4 4" xfId="29172"/>
    <cellStyle name="Comma 2 2 14 5" xfId="8134"/>
    <cellStyle name="Comma 2 2 14 5 2" xfId="18795"/>
    <cellStyle name="Comma 2 2 14 5 2 2" xfId="45209"/>
    <cellStyle name="Comma 2 2 14 5 3" xfId="34698"/>
    <cellStyle name="Comma 2 2 14 6" xfId="11325"/>
    <cellStyle name="Comma 2 2 14 6 2" xfId="37746"/>
    <cellStyle name="Comma 2 2 14 7" xfId="28770"/>
    <cellStyle name="Comma 2 2 15" xfId="263"/>
    <cellStyle name="Comma 2 2 15 2" xfId="1369"/>
    <cellStyle name="Comma 2 2 15 2 2" xfId="1991"/>
    <cellStyle name="Comma 2 2 15 2 2 2" xfId="12862"/>
    <cellStyle name="Comma 2 2 15 2 2 2 2" xfId="39283"/>
    <cellStyle name="Comma 2 2 15 2 2 3" xfId="29062"/>
    <cellStyle name="Comma 2 2 15 2 3" xfId="9155"/>
    <cellStyle name="Comma 2 2 15 2 3 2" xfId="19815"/>
    <cellStyle name="Comma 2 2 15 2 3 2 2" xfId="46229"/>
    <cellStyle name="Comma 2 2 15 2 3 3" xfId="35651"/>
    <cellStyle name="Comma 2 2 15 2 4" xfId="12317"/>
    <cellStyle name="Comma 2 2 15 2 4 2" xfId="38738"/>
    <cellStyle name="Comma 2 2 15 2 5" xfId="28872"/>
    <cellStyle name="Comma 2 2 15 3" xfId="1737"/>
    <cellStyle name="Comma 2 2 15 3 2" xfId="10584"/>
    <cellStyle name="Comma 2 2 15 3 2 2" xfId="21232"/>
    <cellStyle name="Comma 2 2 15 3 2 2 2" xfId="47646"/>
    <cellStyle name="Comma 2 2 15 3 2 3" xfId="37018"/>
    <cellStyle name="Comma 2 2 15 3 3" xfId="12638"/>
    <cellStyle name="Comma 2 2 15 3 3 2" xfId="39059"/>
    <cellStyle name="Comma 2 2 15 3 4" xfId="28965"/>
    <cellStyle name="Comma 2 2 15 4" xfId="2414"/>
    <cellStyle name="Comma 2 2 15 4 2" xfId="11029"/>
    <cellStyle name="Comma 2 2 15 4 2 2" xfId="21674"/>
    <cellStyle name="Comma 2 2 15 4 2 2 2" xfId="48088"/>
    <cellStyle name="Comma 2 2 15 4 2 3" xfId="37450"/>
    <cellStyle name="Comma 2 2 15 4 3" xfId="13211"/>
    <cellStyle name="Comma 2 2 15 4 3 2" xfId="39631"/>
    <cellStyle name="Comma 2 2 15 4 4" xfId="29173"/>
    <cellStyle name="Comma 2 2 15 5" xfId="8135"/>
    <cellStyle name="Comma 2 2 15 5 2" xfId="18796"/>
    <cellStyle name="Comma 2 2 15 5 2 2" xfId="45210"/>
    <cellStyle name="Comma 2 2 15 5 3" xfId="34699"/>
    <cellStyle name="Comma 2 2 15 6" xfId="11326"/>
    <cellStyle name="Comma 2 2 15 6 2" xfId="37747"/>
    <cellStyle name="Comma 2 2 15 7" xfId="28771"/>
    <cellStyle name="Comma 2 2 16" xfId="264"/>
    <cellStyle name="Comma 2 2 16 2" xfId="1370"/>
    <cellStyle name="Comma 2 2 16 2 2" xfId="1992"/>
    <cellStyle name="Comma 2 2 16 2 2 2" xfId="12863"/>
    <cellStyle name="Comma 2 2 16 2 2 2 2" xfId="39284"/>
    <cellStyle name="Comma 2 2 16 2 2 3" xfId="29063"/>
    <cellStyle name="Comma 2 2 16 2 3" xfId="9156"/>
    <cellStyle name="Comma 2 2 16 2 3 2" xfId="19816"/>
    <cellStyle name="Comma 2 2 16 2 3 2 2" xfId="46230"/>
    <cellStyle name="Comma 2 2 16 2 3 3" xfId="35652"/>
    <cellStyle name="Comma 2 2 16 2 4" xfId="12318"/>
    <cellStyle name="Comma 2 2 16 2 4 2" xfId="38739"/>
    <cellStyle name="Comma 2 2 16 2 5" xfId="28873"/>
    <cellStyle name="Comma 2 2 16 3" xfId="1738"/>
    <cellStyle name="Comma 2 2 16 3 2" xfId="10585"/>
    <cellStyle name="Comma 2 2 16 3 2 2" xfId="21233"/>
    <cellStyle name="Comma 2 2 16 3 2 2 2" xfId="47647"/>
    <cellStyle name="Comma 2 2 16 3 2 3" xfId="37019"/>
    <cellStyle name="Comma 2 2 16 3 3" xfId="12639"/>
    <cellStyle name="Comma 2 2 16 3 3 2" xfId="39060"/>
    <cellStyle name="Comma 2 2 16 3 4" xfId="28966"/>
    <cellStyle name="Comma 2 2 16 4" xfId="2415"/>
    <cellStyle name="Comma 2 2 16 4 2" xfId="11030"/>
    <cellStyle name="Comma 2 2 16 4 2 2" xfId="21675"/>
    <cellStyle name="Comma 2 2 16 4 2 2 2" xfId="48089"/>
    <cellStyle name="Comma 2 2 16 4 2 3" xfId="37451"/>
    <cellStyle name="Comma 2 2 16 4 3" xfId="13212"/>
    <cellStyle name="Comma 2 2 16 4 3 2" xfId="39632"/>
    <cellStyle name="Comma 2 2 16 4 4" xfId="29174"/>
    <cellStyle name="Comma 2 2 16 5" xfId="8136"/>
    <cellStyle name="Comma 2 2 16 5 2" xfId="18797"/>
    <cellStyle name="Comma 2 2 16 5 2 2" xfId="45211"/>
    <cellStyle name="Comma 2 2 16 5 3" xfId="34700"/>
    <cellStyle name="Comma 2 2 16 6" xfId="11327"/>
    <cellStyle name="Comma 2 2 16 6 2" xfId="37748"/>
    <cellStyle name="Comma 2 2 16 7" xfId="28772"/>
    <cellStyle name="Comma 2 2 17" xfId="265"/>
    <cellStyle name="Comma 2 2 17 2" xfId="1371"/>
    <cellStyle name="Comma 2 2 17 2 2" xfId="1993"/>
    <cellStyle name="Comma 2 2 17 2 2 2" xfId="12864"/>
    <cellStyle name="Comma 2 2 17 2 2 2 2" xfId="39285"/>
    <cellStyle name="Comma 2 2 17 2 2 3" xfId="29064"/>
    <cellStyle name="Comma 2 2 17 2 3" xfId="9157"/>
    <cellStyle name="Comma 2 2 17 2 3 2" xfId="19817"/>
    <cellStyle name="Comma 2 2 17 2 3 2 2" xfId="46231"/>
    <cellStyle name="Comma 2 2 17 2 3 3" xfId="35653"/>
    <cellStyle name="Comma 2 2 17 2 4" xfId="12319"/>
    <cellStyle name="Comma 2 2 17 2 4 2" xfId="38740"/>
    <cellStyle name="Comma 2 2 17 2 5" xfId="28874"/>
    <cellStyle name="Comma 2 2 17 3" xfId="1739"/>
    <cellStyle name="Comma 2 2 17 3 2" xfId="10586"/>
    <cellStyle name="Comma 2 2 17 3 2 2" xfId="21234"/>
    <cellStyle name="Comma 2 2 17 3 2 2 2" xfId="47648"/>
    <cellStyle name="Comma 2 2 17 3 2 3" xfId="37020"/>
    <cellStyle name="Comma 2 2 17 3 3" xfId="12640"/>
    <cellStyle name="Comma 2 2 17 3 3 2" xfId="39061"/>
    <cellStyle name="Comma 2 2 17 3 4" xfId="28967"/>
    <cellStyle name="Comma 2 2 17 4" xfId="2416"/>
    <cellStyle name="Comma 2 2 17 4 2" xfId="11031"/>
    <cellStyle name="Comma 2 2 17 4 2 2" xfId="21676"/>
    <cellStyle name="Comma 2 2 17 4 2 2 2" xfId="48090"/>
    <cellStyle name="Comma 2 2 17 4 2 3" xfId="37452"/>
    <cellStyle name="Comma 2 2 17 4 3" xfId="13213"/>
    <cellStyle name="Comma 2 2 17 4 3 2" xfId="39633"/>
    <cellStyle name="Comma 2 2 17 4 4" xfId="29175"/>
    <cellStyle name="Comma 2 2 17 5" xfId="8137"/>
    <cellStyle name="Comma 2 2 17 5 2" xfId="18798"/>
    <cellStyle name="Comma 2 2 17 5 2 2" xfId="45212"/>
    <cellStyle name="Comma 2 2 17 5 3" xfId="34701"/>
    <cellStyle name="Comma 2 2 17 6" xfId="11328"/>
    <cellStyle name="Comma 2 2 17 6 2" xfId="37749"/>
    <cellStyle name="Comma 2 2 17 7" xfId="28773"/>
    <cellStyle name="Comma 2 2 18" xfId="266"/>
    <cellStyle name="Comma 2 2 18 2" xfId="1372"/>
    <cellStyle name="Comma 2 2 18 2 2" xfId="1994"/>
    <cellStyle name="Comma 2 2 18 2 2 2" xfId="12865"/>
    <cellStyle name="Comma 2 2 18 2 2 2 2" xfId="39286"/>
    <cellStyle name="Comma 2 2 18 2 2 3" xfId="29065"/>
    <cellStyle name="Comma 2 2 18 2 3" xfId="9158"/>
    <cellStyle name="Comma 2 2 18 2 3 2" xfId="19818"/>
    <cellStyle name="Comma 2 2 18 2 3 2 2" xfId="46232"/>
    <cellStyle name="Comma 2 2 18 2 3 3" xfId="35654"/>
    <cellStyle name="Comma 2 2 18 2 4" xfId="12320"/>
    <cellStyle name="Comma 2 2 18 2 4 2" xfId="38741"/>
    <cellStyle name="Comma 2 2 18 2 5" xfId="28875"/>
    <cellStyle name="Comma 2 2 18 3" xfId="1740"/>
    <cellStyle name="Comma 2 2 18 3 2" xfId="10587"/>
    <cellStyle name="Comma 2 2 18 3 2 2" xfId="21235"/>
    <cellStyle name="Comma 2 2 18 3 2 2 2" xfId="47649"/>
    <cellStyle name="Comma 2 2 18 3 2 3" xfId="37021"/>
    <cellStyle name="Comma 2 2 18 3 3" xfId="12641"/>
    <cellStyle name="Comma 2 2 18 3 3 2" xfId="39062"/>
    <cellStyle name="Comma 2 2 18 3 4" xfId="28968"/>
    <cellStyle name="Comma 2 2 18 4" xfId="2417"/>
    <cellStyle name="Comma 2 2 18 4 2" xfId="11032"/>
    <cellStyle name="Comma 2 2 18 4 2 2" xfId="21677"/>
    <cellStyle name="Comma 2 2 18 4 2 2 2" xfId="48091"/>
    <cellStyle name="Comma 2 2 18 4 2 3" xfId="37453"/>
    <cellStyle name="Comma 2 2 18 4 3" xfId="13214"/>
    <cellStyle name="Comma 2 2 18 4 3 2" xfId="39634"/>
    <cellStyle name="Comma 2 2 18 4 4" xfId="29176"/>
    <cellStyle name="Comma 2 2 18 5" xfId="8138"/>
    <cellStyle name="Comma 2 2 18 5 2" xfId="18799"/>
    <cellStyle name="Comma 2 2 18 5 2 2" xfId="45213"/>
    <cellStyle name="Comma 2 2 18 5 3" xfId="34702"/>
    <cellStyle name="Comma 2 2 18 6" xfId="11329"/>
    <cellStyle name="Comma 2 2 18 6 2" xfId="37750"/>
    <cellStyle name="Comma 2 2 18 7" xfId="28774"/>
    <cellStyle name="Comma 2 2 19" xfId="267"/>
    <cellStyle name="Comma 2 2 19 2" xfId="1373"/>
    <cellStyle name="Comma 2 2 19 2 2" xfId="1995"/>
    <cellStyle name="Comma 2 2 19 2 2 2" xfId="12866"/>
    <cellStyle name="Comma 2 2 19 2 2 2 2" xfId="39287"/>
    <cellStyle name="Comma 2 2 19 2 2 3" xfId="29066"/>
    <cellStyle name="Comma 2 2 19 2 3" xfId="9159"/>
    <cellStyle name="Comma 2 2 19 2 3 2" xfId="19819"/>
    <cellStyle name="Comma 2 2 19 2 3 2 2" xfId="46233"/>
    <cellStyle name="Comma 2 2 19 2 3 3" xfId="35655"/>
    <cellStyle name="Comma 2 2 19 2 4" xfId="12321"/>
    <cellStyle name="Comma 2 2 19 2 4 2" xfId="38742"/>
    <cellStyle name="Comma 2 2 19 2 5" xfId="28876"/>
    <cellStyle name="Comma 2 2 19 3" xfId="1741"/>
    <cellStyle name="Comma 2 2 19 3 2" xfId="10588"/>
    <cellStyle name="Comma 2 2 19 3 2 2" xfId="21236"/>
    <cellStyle name="Comma 2 2 19 3 2 2 2" xfId="47650"/>
    <cellStyle name="Comma 2 2 19 3 2 3" xfId="37022"/>
    <cellStyle name="Comma 2 2 19 3 3" xfId="12642"/>
    <cellStyle name="Comma 2 2 19 3 3 2" xfId="39063"/>
    <cellStyle name="Comma 2 2 19 3 4" xfId="28969"/>
    <cellStyle name="Comma 2 2 19 4" xfId="2418"/>
    <cellStyle name="Comma 2 2 19 4 2" xfId="11033"/>
    <cellStyle name="Comma 2 2 19 4 2 2" xfId="21678"/>
    <cellStyle name="Comma 2 2 19 4 2 2 2" xfId="48092"/>
    <cellStyle name="Comma 2 2 19 4 2 3" xfId="37454"/>
    <cellStyle name="Comma 2 2 19 4 3" xfId="13215"/>
    <cellStyle name="Comma 2 2 19 4 3 2" xfId="39635"/>
    <cellStyle name="Comma 2 2 19 4 4" xfId="29177"/>
    <cellStyle name="Comma 2 2 19 5" xfId="8139"/>
    <cellStyle name="Comma 2 2 19 5 2" xfId="18800"/>
    <cellStyle name="Comma 2 2 19 5 2 2" xfId="45214"/>
    <cellStyle name="Comma 2 2 19 5 3" xfId="34703"/>
    <cellStyle name="Comma 2 2 19 6" xfId="11330"/>
    <cellStyle name="Comma 2 2 19 6 2" xfId="37751"/>
    <cellStyle name="Comma 2 2 19 7" xfId="28775"/>
    <cellStyle name="Comma 2 2 2" xfId="268"/>
    <cellStyle name="Comma 2 2 2 10" xfId="269"/>
    <cellStyle name="Comma 2 2 2 11" xfId="270"/>
    <cellStyle name="Comma 2 2 2 12" xfId="271"/>
    <cellStyle name="Comma 2 2 2 13" xfId="272"/>
    <cellStyle name="Comma 2 2 2 14" xfId="273"/>
    <cellStyle name="Comma 2 2 2 15" xfId="274"/>
    <cellStyle name="Comma 2 2 2 16" xfId="275"/>
    <cellStyle name="Comma 2 2 2 17" xfId="276"/>
    <cellStyle name="Comma 2 2 2 18" xfId="277"/>
    <cellStyle name="Comma 2 2 2 19" xfId="1374"/>
    <cellStyle name="Comma 2 2 2 19 2" xfId="1996"/>
    <cellStyle name="Comma 2 2 2 19 2 2" xfId="12867"/>
    <cellStyle name="Comma 2 2 2 19 2 2 2" xfId="39288"/>
    <cellStyle name="Comma 2 2 2 19 2 3" xfId="29067"/>
    <cellStyle name="Comma 2 2 2 19 3" xfId="9160"/>
    <cellStyle name="Comma 2 2 2 19 3 2" xfId="19820"/>
    <cellStyle name="Comma 2 2 2 19 3 2 2" xfId="46234"/>
    <cellStyle name="Comma 2 2 2 19 3 3" xfId="35656"/>
    <cellStyle name="Comma 2 2 2 19 4" xfId="12322"/>
    <cellStyle name="Comma 2 2 2 19 4 2" xfId="38743"/>
    <cellStyle name="Comma 2 2 2 19 5" xfId="28877"/>
    <cellStyle name="Comma 2 2 2 2" xfId="278"/>
    <cellStyle name="Comma 2 2 2 2 2" xfId="279"/>
    <cellStyle name="Comma 2 2 2 2 2 10" xfId="2420"/>
    <cellStyle name="Comma 2 2 2 2 2 10 2" xfId="11035"/>
    <cellStyle name="Comma 2 2 2 2 2 10 2 2" xfId="21680"/>
    <cellStyle name="Comma 2 2 2 2 2 10 2 2 2" xfId="48094"/>
    <cellStyle name="Comma 2 2 2 2 2 10 2 3" xfId="37456"/>
    <cellStyle name="Comma 2 2 2 2 2 10 3" xfId="13217"/>
    <cellStyle name="Comma 2 2 2 2 2 10 3 2" xfId="39637"/>
    <cellStyle name="Comma 2 2 2 2 2 10 4" xfId="29179"/>
    <cellStyle name="Comma 2 2 2 2 2 11" xfId="8141"/>
    <cellStyle name="Comma 2 2 2 2 2 11 2" xfId="18802"/>
    <cellStyle name="Comma 2 2 2 2 2 11 2 2" xfId="45216"/>
    <cellStyle name="Comma 2 2 2 2 2 11 3" xfId="34705"/>
    <cellStyle name="Comma 2 2 2 2 2 12" xfId="11339"/>
    <cellStyle name="Comma 2 2 2 2 2 12 2" xfId="37760"/>
    <cellStyle name="Comma 2 2 2 2 2 13" xfId="28777"/>
    <cellStyle name="Comma 2 2 2 2 2 2" xfId="280"/>
    <cellStyle name="Comma 2 2 2 2 2 3" xfId="281"/>
    <cellStyle name="Comma 2 2 2 2 2 4" xfId="282"/>
    <cellStyle name="Comma 2 2 2 2 2 5" xfId="283"/>
    <cellStyle name="Comma 2 2 2 2 2 6" xfId="284"/>
    <cellStyle name="Comma 2 2 2 2 2 7" xfId="285"/>
    <cellStyle name="Comma 2 2 2 2 2 8" xfId="1375"/>
    <cellStyle name="Comma 2 2 2 2 2 8 2" xfId="1997"/>
    <cellStyle name="Comma 2 2 2 2 2 8 2 2" xfId="12868"/>
    <cellStyle name="Comma 2 2 2 2 2 8 2 2 2" xfId="39289"/>
    <cellStyle name="Comma 2 2 2 2 2 8 2 3" xfId="29068"/>
    <cellStyle name="Comma 2 2 2 2 2 8 3" xfId="9171"/>
    <cellStyle name="Comma 2 2 2 2 2 8 3 2" xfId="19831"/>
    <cellStyle name="Comma 2 2 2 2 2 8 3 2 2" xfId="46245"/>
    <cellStyle name="Comma 2 2 2 2 2 8 3 3" xfId="35667"/>
    <cellStyle name="Comma 2 2 2 2 2 8 4" xfId="12323"/>
    <cellStyle name="Comma 2 2 2 2 2 8 4 2" xfId="38744"/>
    <cellStyle name="Comma 2 2 2 2 2 8 5" xfId="28878"/>
    <cellStyle name="Comma 2 2 2 2 2 9" xfId="1743"/>
    <cellStyle name="Comma 2 2 2 2 2 9 2" xfId="10590"/>
    <cellStyle name="Comma 2 2 2 2 2 9 2 2" xfId="21238"/>
    <cellStyle name="Comma 2 2 2 2 2 9 2 2 2" xfId="47652"/>
    <cellStyle name="Comma 2 2 2 2 2 9 2 3" xfId="37024"/>
    <cellStyle name="Comma 2 2 2 2 2 9 3" xfId="12644"/>
    <cellStyle name="Comma 2 2 2 2 2 9 3 2" xfId="39065"/>
    <cellStyle name="Comma 2 2 2 2 2 9 4" xfId="28971"/>
    <cellStyle name="Comma 2 2 2 2 3" xfId="286"/>
    <cellStyle name="Comma 2 2 2 2 4" xfId="287"/>
    <cellStyle name="Comma 2 2 2 2 4 2" xfId="1376"/>
    <cellStyle name="Comma 2 2 2 2 4 2 2" xfId="1998"/>
    <cellStyle name="Comma 2 2 2 2 4 2 2 2" xfId="12869"/>
    <cellStyle name="Comma 2 2 2 2 4 2 2 2 2" xfId="39290"/>
    <cellStyle name="Comma 2 2 2 2 4 2 2 3" xfId="29069"/>
    <cellStyle name="Comma 2 2 2 2 4 2 3" xfId="9179"/>
    <cellStyle name="Comma 2 2 2 2 4 2 3 2" xfId="19839"/>
    <cellStyle name="Comma 2 2 2 2 4 2 3 2 2" xfId="46253"/>
    <cellStyle name="Comma 2 2 2 2 4 2 3 3" xfId="35675"/>
    <cellStyle name="Comma 2 2 2 2 4 2 4" xfId="12324"/>
    <cellStyle name="Comma 2 2 2 2 4 2 4 2" xfId="38745"/>
    <cellStyle name="Comma 2 2 2 2 4 2 5" xfId="28879"/>
    <cellStyle name="Comma 2 2 2 2 4 3" xfId="1744"/>
    <cellStyle name="Comma 2 2 2 2 4 3 2" xfId="10591"/>
    <cellStyle name="Comma 2 2 2 2 4 3 2 2" xfId="21239"/>
    <cellStyle name="Comma 2 2 2 2 4 3 2 2 2" xfId="47653"/>
    <cellStyle name="Comma 2 2 2 2 4 3 2 3" xfId="37025"/>
    <cellStyle name="Comma 2 2 2 2 4 3 3" xfId="12645"/>
    <cellStyle name="Comma 2 2 2 2 4 3 3 2" xfId="39066"/>
    <cellStyle name="Comma 2 2 2 2 4 3 4" xfId="28972"/>
    <cellStyle name="Comma 2 2 2 2 4 4" xfId="2421"/>
    <cellStyle name="Comma 2 2 2 2 4 4 2" xfId="11036"/>
    <cellStyle name="Comma 2 2 2 2 4 4 2 2" xfId="21681"/>
    <cellStyle name="Comma 2 2 2 2 4 4 2 2 2" xfId="48095"/>
    <cellStyle name="Comma 2 2 2 2 4 4 2 3" xfId="37457"/>
    <cellStyle name="Comma 2 2 2 2 4 4 3" xfId="13218"/>
    <cellStyle name="Comma 2 2 2 2 4 4 3 2" xfId="39638"/>
    <cellStyle name="Comma 2 2 2 2 4 4 4" xfId="29180"/>
    <cellStyle name="Comma 2 2 2 2 4 5" xfId="8142"/>
    <cellStyle name="Comma 2 2 2 2 4 5 2" xfId="18803"/>
    <cellStyle name="Comma 2 2 2 2 4 5 2 2" xfId="45217"/>
    <cellStyle name="Comma 2 2 2 2 4 5 3" xfId="34706"/>
    <cellStyle name="Comma 2 2 2 2 4 6" xfId="11344"/>
    <cellStyle name="Comma 2 2 2 2 4 6 2" xfId="37765"/>
    <cellStyle name="Comma 2 2 2 2 4 7" xfId="28778"/>
    <cellStyle name="Comma 2 2 2 2 5" xfId="288"/>
    <cellStyle name="Comma 2 2 2 2 5 2" xfId="1377"/>
    <cellStyle name="Comma 2 2 2 2 5 2 2" xfId="1999"/>
    <cellStyle name="Comma 2 2 2 2 5 2 2 2" xfId="12870"/>
    <cellStyle name="Comma 2 2 2 2 5 2 2 2 2" xfId="39291"/>
    <cellStyle name="Comma 2 2 2 2 5 2 2 3" xfId="29070"/>
    <cellStyle name="Comma 2 2 2 2 5 2 3" xfId="9180"/>
    <cellStyle name="Comma 2 2 2 2 5 2 3 2" xfId="19840"/>
    <cellStyle name="Comma 2 2 2 2 5 2 3 2 2" xfId="46254"/>
    <cellStyle name="Comma 2 2 2 2 5 2 3 3" xfId="35676"/>
    <cellStyle name="Comma 2 2 2 2 5 2 4" xfId="12325"/>
    <cellStyle name="Comma 2 2 2 2 5 2 4 2" xfId="38746"/>
    <cellStyle name="Comma 2 2 2 2 5 2 5" xfId="28880"/>
    <cellStyle name="Comma 2 2 2 2 5 3" xfId="1745"/>
    <cellStyle name="Comma 2 2 2 2 5 3 2" xfId="10592"/>
    <cellStyle name="Comma 2 2 2 2 5 3 2 2" xfId="21240"/>
    <cellStyle name="Comma 2 2 2 2 5 3 2 2 2" xfId="47654"/>
    <cellStyle name="Comma 2 2 2 2 5 3 2 3" xfId="37026"/>
    <cellStyle name="Comma 2 2 2 2 5 3 3" xfId="12646"/>
    <cellStyle name="Comma 2 2 2 2 5 3 3 2" xfId="39067"/>
    <cellStyle name="Comma 2 2 2 2 5 3 4" xfId="28973"/>
    <cellStyle name="Comma 2 2 2 2 5 4" xfId="2422"/>
    <cellStyle name="Comma 2 2 2 2 5 4 2" xfId="11037"/>
    <cellStyle name="Comma 2 2 2 2 5 4 2 2" xfId="21682"/>
    <cellStyle name="Comma 2 2 2 2 5 4 2 2 2" xfId="48096"/>
    <cellStyle name="Comma 2 2 2 2 5 4 2 3" xfId="37458"/>
    <cellStyle name="Comma 2 2 2 2 5 4 3" xfId="13219"/>
    <cellStyle name="Comma 2 2 2 2 5 4 3 2" xfId="39639"/>
    <cellStyle name="Comma 2 2 2 2 5 4 4" xfId="29181"/>
    <cellStyle name="Comma 2 2 2 2 5 5" xfId="8143"/>
    <cellStyle name="Comma 2 2 2 2 5 5 2" xfId="18804"/>
    <cellStyle name="Comma 2 2 2 2 5 5 2 2" xfId="45218"/>
    <cellStyle name="Comma 2 2 2 2 5 5 3" xfId="34707"/>
    <cellStyle name="Comma 2 2 2 2 5 6" xfId="11345"/>
    <cellStyle name="Comma 2 2 2 2 5 6 2" xfId="37766"/>
    <cellStyle name="Comma 2 2 2 2 5 7" xfId="28779"/>
    <cellStyle name="Comma 2 2 2 2 6" xfId="289"/>
    <cellStyle name="Comma 2 2 2 2 6 2" xfId="1378"/>
    <cellStyle name="Comma 2 2 2 2 6 2 2" xfId="2000"/>
    <cellStyle name="Comma 2 2 2 2 6 2 2 2" xfId="12871"/>
    <cellStyle name="Comma 2 2 2 2 6 2 2 2 2" xfId="39292"/>
    <cellStyle name="Comma 2 2 2 2 6 2 2 3" xfId="29071"/>
    <cellStyle name="Comma 2 2 2 2 6 2 3" xfId="9181"/>
    <cellStyle name="Comma 2 2 2 2 6 2 3 2" xfId="19841"/>
    <cellStyle name="Comma 2 2 2 2 6 2 3 2 2" xfId="46255"/>
    <cellStyle name="Comma 2 2 2 2 6 2 3 3" xfId="35677"/>
    <cellStyle name="Comma 2 2 2 2 6 2 4" xfId="12326"/>
    <cellStyle name="Comma 2 2 2 2 6 2 4 2" xfId="38747"/>
    <cellStyle name="Comma 2 2 2 2 6 2 5" xfId="28881"/>
    <cellStyle name="Comma 2 2 2 2 6 3" xfId="1746"/>
    <cellStyle name="Comma 2 2 2 2 6 3 2" xfId="10593"/>
    <cellStyle name="Comma 2 2 2 2 6 3 2 2" xfId="21241"/>
    <cellStyle name="Comma 2 2 2 2 6 3 2 2 2" xfId="47655"/>
    <cellStyle name="Comma 2 2 2 2 6 3 2 3" xfId="37027"/>
    <cellStyle name="Comma 2 2 2 2 6 3 3" xfId="12647"/>
    <cellStyle name="Comma 2 2 2 2 6 3 3 2" xfId="39068"/>
    <cellStyle name="Comma 2 2 2 2 6 3 4" xfId="28974"/>
    <cellStyle name="Comma 2 2 2 2 6 4" xfId="2423"/>
    <cellStyle name="Comma 2 2 2 2 6 4 2" xfId="11038"/>
    <cellStyle name="Comma 2 2 2 2 6 4 2 2" xfId="21683"/>
    <cellStyle name="Comma 2 2 2 2 6 4 2 2 2" xfId="48097"/>
    <cellStyle name="Comma 2 2 2 2 6 4 2 3" xfId="37459"/>
    <cellStyle name="Comma 2 2 2 2 6 4 3" xfId="13220"/>
    <cellStyle name="Comma 2 2 2 2 6 4 3 2" xfId="39640"/>
    <cellStyle name="Comma 2 2 2 2 6 4 4" xfId="29182"/>
    <cellStyle name="Comma 2 2 2 2 6 5" xfId="8144"/>
    <cellStyle name="Comma 2 2 2 2 6 5 2" xfId="18805"/>
    <cellStyle name="Comma 2 2 2 2 6 5 2 2" xfId="45219"/>
    <cellStyle name="Comma 2 2 2 2 6 5 3" xfId="34708"/>
    <cellStyle name="Comma 2 2 2 2 6 6" xfId="11346"/>
    <cellStyle name="Comma 2 2 2 2 6 6 2" xfId="37767"/>
    <cellStyle name="Comma 2 2 2 2 6 7" xfId="28780"/>
    <cellStyle name="Comma 2 2 2 2 7" xfId="290"/>
    <cellStyle name="Comma 2 2 2 2 7 2" xfId="1379"/>
    <cellStyle name="Comma 2 2 2 2 7 2 2" xfId="2001"/>
    <cellStyle name="Comma 2 2 2 2 7 2 2 2" xfId="12872"/>
    <cellStyle name="Comma 2 2 2 2 7 2 2 2 2" xfId="39293"/>
    <cellStyle name="Comma 2 2 2 2 7 2 2 3" xfId="29072"/>
    <cellStyle name="Comma 2 2 2 2 7 2 3" xfId="9182"/>
    <cellStyle name="Comma 2 2 2 2 7 2 3 2" xfId="19842"/>
    <cellStyle name="Comma 2 2 2 2 7 2 3 2 2" xfId="46256"/>
    <cellStyle name="Comma 2 2 2 2 7 2 3 3" xfId="35678"/>
    <cellStyle name="Comma 2 2 2 2 7 2 4" xfId="12327"/>
    <cellStyle name="Comma 2 2 2 2 7 2 4 2" xfId="38748"/>
    <cellStyle name="Comma 2 2 2 2 7 2 5" xfId="28882"/>
    <cellStyle name="Comma 2 2 2 2 7 3" xfId="1747"/>
    <cellStyle name="Comma 2 2 2 2 7 3 2" xfId="10594"/>
    <cellStyle name="Comma 2 2 2 2 7 3 2 2" xfId="21242"/>
    <cellStyle name="Comma 2 2 2 2 7 3 2 2 2" xfId="47656"/>
    <cellStyle name="Comma 2 2 2 2 7 3 2 3" xfId="37028"/>
    <cellStyle name="Comma 2 2 2 2 7 3 3" xfId="12648"/>
    <cellStyle name="Comma 2 2 2 2 7 3 3 2" xfId="39069"/>
    <cellStyle name="Comma 2 2 2 2 7 3 4" xfId="28975"/>
    <cellStyle name="Comma 2 2 2 2 7 4" xfId="2424"/>
    <cellStyle name="Comma 2 2 2 2 7 4 2" xfId="11039"/>
    <cellStyle name="Comma 2 2 2 2 7 4 2 2" xfId="21684"/>
    <cellStyle name="Comma 2 2 2 2 7 4 2 2 2" xfId="48098"/>
    <cellStyle name="Comma 2 2 2 2 7 4 2 3" xfId="37460"/>
    <cellStyle name="Comma 2 2 2 2 7 4 3" xfId="13221"/>
    <cellStyle name="Comma 2 2 2 2 7 4 3 2" xfId="39641"/>
    <cellStyle name="Comma 2 2 2 2 7 4 4" xfId="29183"/>
    <cellStyle name="Comma 2 2 2 2 7 5" xfId="8145"/>
    <cellStyle name="Comma 2 2 2 2 7 5 2" xfId="18806"/>
    <cellStyle name="Comma 2 2 2 2 7 5 2 2" xfId="45220"/>
    <cellStyle name="Comma 2 2 2 2 7 5 3" xfId="34709"/>
    <cellStyle name="Comma 2 2 2 2 7 6" xfId="11347"/>
    <cellStyle name="Comma 2 2 2 2 7 6 2" xfId="37768"/>
    <cellStyle name="Comma 2 2 2 2 7 7" xfId="28781"/>
    <cellStyle name="Comma 2 2 2 2 8" xfId="291"/>
    <cellStyle name="Comma 2 2 2 2 8 2" xfId="1380"/>
    <cellStyle name="Comma 2 2 2 2 8 2 2" xfId="2002"/>
    <cellStyle name="Comma 2 2 2 2 8 2 2 2" xfId="12873"/>
    <cellStyle name="Comma 2 2 2 2 8 2 2 2 2" xfId="39294"/>
    <cellStyle name="Comma 2 2 2 2 8 2 2 3" xfId="29073"/>
    <cellStyle name="Comma 2 2 2 2 8 2 3" xfId="9183"/>
    <cellStyle name="Comma 2 2 2 2 8 2 3 2" xfId="19843"/>
    <cellStyle name="Comma 2 2 2 2 8 2 3 2 2" xfId="46257"/>
    <cellStyle name="Comma 2 2 2 2 8 2 3 3" xfId="35679"/>
    <cellStyle name="Comma 2 2 2 2 8 2 4" xfId="12328"/>
    <cellStyle name="Comma 2 2 2 2 8 2 4 2" xfId="38749"/>
    <cellStyle name="Comma 2 2 2 2 8 2 5" xfId="28883"/>
    <cellStyle name="Comma 2 2 2 2 8 3" xfId="1748"/>
    <cellStyle name="Comma 2 2 2 2 8 3 2" xfId="10595"/>
    <cellStyle name="Comma 2 2 2 2 8 3 2 2" xfId="21243"/>
    <cellStyle name="Comma 2 2 2 2 8 3 2 2 2" xfId="47657"/>
    <cellStyle name="Comma 2 2 2 2 8 3 2 3" xfId="37029"/>
    <cellStyle name="Comma 2 2 2 2 8 3 3" xfId="12649"/>
    <cellStyle name="Comma 2 2 2 2 8 3 3 2" xfId="39070"/>
    <cellStyle name="Comma 2 2 2 2 8 3 4" xfId="28976"/>
    <cellStyle name="Comma 2 2 2 2 8 4" xfId="2425"/>
    <cellStyle name="Comma 2 2 2 2 8 4 2" xfId="11040"/>
    <cellStyle name="Comma 2 2 2 2 8 4 2 2" xfId="21685"/>
    <cellStyle name="Comma 2 2 2 2 8 4 2 2 2" xfId="48099"/>
    <cellStyle name="Comma 2 2 2 2 8 4 2 3" xfId="37461"/>
    <cellStyle name="Comma 2 2 2 2 8 4 3" xfId="13222"/>
    <cellStyle name="Comma 2 2 2 2 8 4 3 2" xfId="39642"/>
    <cellStyle name="Comma 2 2 2 2 8 4 4" xfId="29184"/>
    <cellStyle name="Comma 2 2 2 2 8 5" xfId="8146"/>
    <cellStyle name="Comma 2 2 2 2 8 5 2" xfId="18807"/>
    <cellStyle name="Comma 2 2 2 2 8 5 2 2" xfId="45221"/>
    <cellStyle name="Comma 2 2 2 2 8 5 3" xfId="34710"/>
    <cellStyle name="Comma 2 2 2 2 8 6" xfId="11348"/>
    <cellStyle name="Comma 2 2 2 2 8 6 2" xfId="37769"/>
    <cellStyle name="Comma 2 2 2 2 8 7" xfId="28782"/>
    <cellStyle name="Comma 2 2 2 20" xfId="1742"/>
    <cellStyle name="Comma 2 2 2 20 2" xfId="10589"/>
    <cellStyle name="Comma 2 2 2 20 2 2" xfId="21237"/>
    <cellStyle name="Comma 2 2 2 20 2 2 2" xfId="47651"/>
    <cellStyle name="Comma 2 2 2 20 2 3" xfId="37023"/>
    <cellStyle name="Comma 2 2 2 20 3" xfId="12643"/>
    <cellStyle name="Comma 2 2 2 20 3 2" xfId="39064"/>
    <cellStyle name="Comma 2 2 2 20 4" xfId="28970"/>
    <cellStyle name="Comma 2 2 2 21" xfId="2419"/>
    <cellStyle name="Comma 2 2 2 21 2" xfId="11034"/>
    <cellStyle name="Comma 2 2 2 21 2 2" xfId="21679"/>
    <cellStyle name="Comma 2 2 2 21 2 2 2" xfId="48093"/>
    <cellStyle name="Comma 2 2 2 21 2 3" xfId="37455"/>
    <cellStyle name="Comma 2 2 2 21 3" xfId="13216"/>
    <cellStyle name="Comma 2 2 2 21 3 2" xfId="39636"/>
    <cellStyle name="Comma 2 2 2 21 4" xfId="29178"/>
    <cellStyle name="Comma 2 2 2 22" xfId="8140"/>
    <cellStyle name="Comma 2 2 2 22 2" xfId="18801"/>
    <cellStyle name="Comma 2 2 2 22 2 2" xfId="45215"/>
    <cellStyle name="Comma 2 2 2 22 3" xfId="34704"/>
    <cellStyle name="Comma 2 2 2 23" xfId="11331"/>
    <cellStyle name="Comma 2 2 2 23 2" xfId="37752"/>
    <cellStyle name="Comma 2 2 2 24" xfId="28776"/>
    <cellStyle name="Comma 2 2 2 3" xfId="292"/>
    <cellStyle name="Comma 2 2 2 4" xfId="293"/>
    <cellStyle name="Comma 2 2 2 5" xfId="294"/>
    <cellStyle name="Comma 2 2 2 5 2" xfId="295"/>
    <cellStyle name="Comma 2 2 2 5 2 2" xfId="1381"/>
    <cellStyle name="Comma 2 2 2 5 2 2 2" xfId="2003"/>
    <cellStyle name="Comma 2 2 2 5 2 2 2 2" xfId="12874"/>
    <cellStyle name="Comma 2 2 2 5 2 2 2 2 2" xfId="39295"/>
    <cellStyle name="Comma 2 2 2 5 2 2 2 3" xfId="29074"/>
    <cellStyle name="Comma 2 2 2 5 2 2 3" xfId="9187"/>
    <cellStyle name="Comma 2 2 2 5 2 2 3 2" xfId="19847"/>
    <cellStyle name="Comma 2 2 2 5 2 2 3 2 2" xfId="46261"/>
    <cellStyle name="Comma 2 2 2 5 2 2 3 3" xfId="35683"/>
    <cellStyle name="Comma 2 2 2 5 2 2 4" xfId="12329"/>
    <cellStyle name="Comma 2 2 2 5 2 2 4 2" xfId="38750"/>
    <cellStyle name="Comma 2 2 2 5 2 2 5" xfId="28884"/>
    <cellStyle name="Comma 2 2 2 5 2 3" xfId="1749"/>
    <cellStyle name="Comma 2 2 2 5 2 3 2" xfId="10596"/>
    <cellStyle name="Comma 2 2 2 5 2 3 2 2" xfId="21244"/>
    <cellStyle name="Comma 2 2 2 5 2 3 2 2 2" xfId="47658"/>
    <cellStyle name="Comma 2 2 2 5 2 3 2 3" xfId="37030"/>
    <cellStyle name="Comma 2 2 2 5 2 3 3" xfId="12650"/>
    <cellStyle name="Comma 2 2 2 5 2 3 3 2" xfId="39071"/>
    <cellStyle name="Comma 2 2 2 5 2 3 4" xfId="28977"/>
    <cellStyle name="Comma 2 2 2 5 2 4" xfId="2426"/>
    <cellStyle name="Comma 2 2 2 5 2 4 2" xfId="11041"/>
    <cellStyle name="Comma 2 2 2 5 2 4 2 2" xfId="21686"/>
    <cellStyle name="Comma 2 2 2 5 2 4 2 2 2" xfId="48100"/>
    <cellStyle name="Comma 2 2 2 5 2 4 2 3" xfId="37462"/>
    <cellStyle name="Comma 2 2 2 5 2 4 3" xfId="13223"/>
    <cellStyle name="Comma 2 2 2 5 2 4 3 2" xfId="39643"/>
    <cellStyle name="Comma 2 2 2 5 2 4 4" xfId="29185"/>
    <cellStyle name="Comma 2 2 2 5 2 5" xfId="8147"/>
    <cellStyle name="Comma 2 2 2 5 2 5 2" xfId="18808"/>
    <cellStyle name="Comma 2 2 2 5 2 5 2 2" xfId="45222"/>
    <cellStyle name="Comma 2 2 2 5 2 5 3" xfId="34711"/>
    <cellStyle name="Comma 2 2 2 5 2 6" xfId="11351"/>
    <cellStyle name="Comma 2 2 2 5 2 6 2" xfId="37772"/>
    <cellStyle name="Comma 2 2 2 5 2 7" xfId="28783"/>
    <cellStyle name="Comma 2 2 2 5 3" xfId="296"/>
    <cellStyle name="Comma 2 2 2 5 3 2" xfId="1382"/>
    <cellStyle name="Comma 2 2 2 5 3 2 2" xfId="2004"/>
    <cellStyle name="Comma 2 2 2 5 3 2 2 2" xfId="12875"/>
    <cellStyle name="Comma 2 2 2 5 3 2 2 2 2" xfId="39296"/>
    <cellStyle name="Comma 2 2 2 5 3 2 2 3" xfId="29075"/>
    <cellStyle name="Comma 2 2 2 5 3 2 3" xfId="9188"/>
    <cellStyle name="Comma 2 2 2 5 3 2 3 2" xfId="19848"/>
    <cellStyle name="Comma 2 2 2 5 3 2 3 2 2" xfId="46262"/>
    <cellStyle name="Comma 2 2 2 5 3 2 3 3" xfId="35684"/>
    <cellStyle name="Comma 2 2 2 5 3 2 4" xfId="12330"/>
    <cellStyle name="Comma 2 2 2 5 3 2 4 2" xfId="38751"/>
    <cellStyle name="Comma 2 2 2 5 3 2 5" xfId="28885"/>
    <cellStyle name="Comma 2 2 2 5 3 3" xfId="1750"/>
    <cellStyle name="Comma 2 2 2 5 3 3 2" xfId="10597"/>
    <cellStyle name="Comma 2 2 2 5 3 3 2 2" xfId="21245"/>
    <cellStyle name="Comma 2 2 2 5 3 3 2 2 2" xfId="47659"/>
    <cellStyle name="Comma 2 2 2 5 3 3 2 3" xfId="37031"/>
    <cellStyle name="Comma 2 2 2 5 3 3 3" xfId="12651"/>
    <cellStyle name="Comma 2 2 2 5 3 3 3 2" xfId="39072"/>
    <cellStyle name="Comma 2 2 2 5 3 3 4" xfId="28978"/>
    <cellStyle name="Comma 2 2 2 5 3 4" xfId="2427"/>
    <cellStyle name="Comma 2 2 2 5 3 4 2" xfId="11042"/>
    <cellStyle name="Comma 2 2 2 5 3 4 2 2" xfId="21687"/>
    <cellStyle name="Comma 2 2 2 5 3 4 2 2 2" xfId="48101"/>
    <cellStyle name="Comma 2 2 2 5 3 4 2 3" xfId="37463"/>
    <cellStyle name="Comma 2 2 2 5 3 4 3" xfId="13224"/>
    <cellStyle name="Comma 2 2 2 5 3 4 3 2" xfId="39644"/>
    <cellStyle name="Comma 2 2 2 5 3 4 4" xfId="29186"/>
    <cellStyle name="Comma 2 2 2 5 3 5" xfId="8148"/>
    <cellStyle name="Comma 2 2 2 5 3 5 2" xfId="18809"/>
    <cellStyle name="Comma 2 2 2 5 3 5 2 2" xfId="45223"/>
    <cellStyle name="Comma 2 2 2 5 3 5 3" xfId="34712"/>
    <cellStyle name="Comma 2 2 2 5 3 6" xfId="11352"/>
    <cellStyle name="Comma 2 2 2 5 3 6 2" xfId="37773"/>
    <cellStyle name="Comma 2 2 2 5 3 7" xfId="28784"/>
    <cellStyle name="Comma 2 2 2 5 4" xfId="297"/>
    <cellStyle name="Comma 2 2 2 5 4 2" xfId="1383"/>
    <cellStyle name="Comma 2 2 2 5 4 2 2" xfId="2005"/>
    <cellStyle name="Comma 2 2 2 5 4 2 2 2" xfId="12876"/>
    <cellStyle name="Comma 2 2 2 5 4 2 2 2 2" xfId="39297"/>
    <cellStyle name="Comma 2 2 2 5 4 2 2 3" xfId="29076"/>
    <cellStyle name="Comma 2 2 2 5 4 2 3" xfId="9189"/>
    <cellStyle name="Comma 2 2 2 5 4 2 3 2" xfId="19849"/>
    <cellStyle name="Comma 2 2 2 5 4 2 3 2 2" xfId="46263"/>
    <cellStyle name="Comma 2 2 2 5 4 2 3 3" xfId="35685"/>
    <cellStyle name="Comma 2 2 2 5 4 2 4" xfId="12331"/>
    <cellStyle name="Comma 2 2 2 5 4 2 4 2" xfId="38752"/>
    <cellStyle name="Comma 2 2 2 5 4 2 5" xfId="28886"/>
    <cellStyle name="Comma 2 2 2 5 4 3" xfId="1751"/>
    <cellStyle name="Comma 2 2 2 5 4 3 2" xfId="10598"/>
    <cellStyle name="Comma 2 2 2 5 4 3 2 2" xfId="21246"/>
    <cellStyle name="Comma 2 2 2 5 4 3 2 2 2" xfId="47660"/>
    <cellStyle name="Comma 2 2 2 5 4 3 2 3" xfId="37032"/>
    <cellStyle name="Comma 2 2 2 5 4 3 3" xfId="12652"/>
    <cellStyle name="Comma 2 2 2 5 4 3 3 2" xfId="39073"/>
    <cellStyle name="Comma 2 2 2 5 4 3 4" xfId="28979"/>
    <cellStyle name="Comma 2 2 2 5 4 4" xfId="2428"/>
    <cellStyle name="Comma 2 2 2 5 4 4 2" xfId="11043"/>
    <cellStyle name="Comma 2 2 2 5 4 4 2 2" xfId="21688"/>
    <cellStyle name="Comma 2 2 2 5 4 4 2 2 2" xfId="48102"/>
    <cellStyle name="Comma 2 2 2 5 4 4 2 3" xfId="37464"/>
    <cellStyle name="Comma 2 2 2 5 4 4 3" xfId="13225"/>
    <cellStyle name="Comma 2 2 2 5 4 4 3 2" xfId="39645"/>
    <cellStyle name="Comma 2 2 2 5 4 4 4" xfId="29187"/>
    <cellStyle name="Comma 2 2 2 5 4 5" xfId="8149"/>
    <cellStyle name="Comma 2 2 2 5 4 5 2" xfId="18810"/>
    <cellStyle name="Comma 2 2 2 5 4 5 2 2" xfId="45224"/>
    <cellStyle name="Comma 2 2 2 5 4 5 3" xfId="34713"/>
    <cellStyle name="Comma 2 2 2 5 4 6" xfId="11353"/>
    <cellStyle name="Comma 2 2 2 5 4 6 2" xfId="37774"/>
    <cellStyle name="Comma 2 2 2 5 4 7" xfId="28785"/>
    <cellStyle name="Comma 2 2 2 5 5" xfId="298"/>
    <cellStyle name="Comma 2 2 2 5 5 2" xfId="1384"/>
    <cellStyle name="Comma 2 2 2 5 5 2 2" xfId="2006"/>
    <cellStyle name="Comma 2 2 2 5 5 2 2 2" xfId="12877"/>
    <cellStyle name="Comma 2 2 2 5 5 2 2 2 2" xfId="39298"/>
    <cellStyle name="Comma 2 2 2 5 5 2 2 3" xfId="29077"/>
    <cellStyle name="Comma 2 2 2 5 5 2 3" xfId="9190"/>
    <cellStyle name="Comma 2 2 2 5 5 2 3 2" xfId="19850"/>
    <cellStyle name="Comma 2 2 2 5 5 2 3 2 2" xfId="46264"/>
    <cellStyle name="Comma 2 2 2 5 5 2 3 3" xfId="35686"/>
    <cellStyle name="Comma 2 2 2 5 5 2 4" xfId="12332"/>
    <cellStyle name="Comma 2 2 2 5 5 2 4 2" xfId="38753"/>
    <cellStyle name="Comma 2 2 2 5 5 2 5" xfId="28887"/>
    <cellStyle name="Comma 2 2 2 5 5 3" xfId="1752"/>
    <cellStyle name="Comma 2 2 2 5 5 3 2" xfId="10599"/>
    <cellStyle name="Comma 2 2 2 5 5 3 2 2" xfId="21247"/>
    <cellStyle name="Comma 2 2 2 5 5 3 2 2 2" xfId="47661"/>
    <cellStyle name="Comma 2 2 2 5 5 3 2 3" xfId="37033"/>
    <cellStyle name="Comma 2 2 2 5 5 3 3" xfId="12653"/>
    <cellStyle name="Comma 2 2 2 5 5 3 3 2" xfId="39074"/>
    <cellStyle name="Comma 2 2 2 5 5 3 4" xfId="28980"/>
    <cellStyle name="Comma 2 2 2 5 5 4" xfId="2429"/>
    <cellStyle name="Comma 2 2 2 5 5 4 2" xfId="11044"/>
    <cellStyle name="Comma 2 2 2 5 5 4 2 2" xfId="21689"/>
    <cellStyle name="Comma 2 2 2 5 5 4 2 2 2" xfId="48103"/>
    <cellStyle name="Comma 2 2 2 5 5 4 2 3" xfId="37465"/>
    <cellStyle name="Comma 2 2 2 5 5 4 3" xfId="13226"/>
    <cellStyle name="Comma 2 2 2 5 5 4 3 2" xfId="39646"/>
    <cellStyle name="Comma 2 2 2 5 5 4 4" xfId="29188"/>
    <cellStyle name="Comma 2 2 2 5 5 5" xfId="8150"/>
    <cellStyle name="Comma 2 2 2 5 5 5 2" xfId="18811"/>
    <cellStyle name="Comma 2 2 2 5 5 5 2 2" xfId="45225"/>
    <cellStyle name="Comma 2 2 2 5 5 5 3" xfId="34714"/>
    <cellStyle name="Comma 2 2 2 5 5 6" xfId="11354"/>
    <cellStyle name="Comma 2 2 2 5 5 6 2" xfId="37775"/>
    <cellStyle name="Comma 2 2 2 5 5 7" xfId="28786"/>
    <cellStyle name="Comma 2 2 2 5 6" xfId="299"/>
    <cellStyle name="Comma 2 2 2 5 6 2" xfId="1385"/>
    <cellStyle name="Comma 2 2 2 5 6 2 2" xfId="2007"/>
    <cellStyle name="Comma 2 2 2 5 6 2 2 2" xfId="12878"/>
    <cellStyle name="Comma 2 2 2 5 6 2 2 2 2" xfId="39299"/>
    <cellStyle name="Comma 2 2 2 5 6 2 2 3" xfId="29078"/>
    <cellStyle name="Comma 2 2 2 5 6 2 3" xfId="9191"/>
    <cellStyle name="Comma 2 2 2 5 6 2 3 2" xfId="19851"/>
    <cellStyle name="Comma 2 2 2 5 6 2 3 2 2" xfId="46265"/>
    <cellStyle name="Comma 2 2 2 5 6 2 3 3" xfId="35687"/>
    <cellStyle name="Comma 2 2 2 5 6 2 4" xfId="12333"/>
    <cellStyle name="Comma 2 2 2 5 6 2 4 2" xfId="38754"/>
    <cellStyle name="Comma 2 2 2 5 6 2 5" xfId="28888"/>
    <cellStyle name="Comma 2 2 2 5 6 3" xfId="1753"/>
    <cellStyle name="Comma 2 2 2 5 6 3 2" xfId="10600"/>
    <cellStyle name="Comma 2 2 2 5 6 3 2 2" xfId="21248"/>
    <cellStyle name="Comma 2 2 2 5 6 3 2 2 2" xfId="47662"/>
    <cellStyle name="Comma 2 2 2 5 6 3 2 3" xfId="37034"/>
    <cellStyle name="Comma 2 2 2 5 6 3 3" xfId="12654"/>
    <cellStyle name="Comma 2 2 2 5 6 3 3 2" xfId="39075"/>
    <cellStyle name="Comma 2 2 2 5 6 3 4" xfId="28981"/>
    <cellStyle name="Comma 2 2 2 5 6 4" xfId="2430"/>
    <cellStyle name="Comma 2 2 2 5 6 4 2" xfId="11045"/>
    <cellStyle name="Comma 2 2 2 5 6 4 2 2" xfId="21690"/>
    <cellStyle name="Comma 2 2 2 5 6 4 2 2 2" xfId="48104"/>
    <cellStyle name="Comma 2 2 2 5 6 4 2 3" xfId="37466"/>
    <cellStyle name="Comma 2 2 2 5 6 4 3" xfId="13227"/>
    <cellStyle name="Comma 2 2 2 5 6 4 3 2" xfId="39647"/>
    <cellStyle name="Comma 2 2 2 5 6 4 4" xfId="29189"/>
    <cellStyle name="Comma 2 2 2 5 6 5" xfId="8151"/>
    <cellStyle name="Comma 2 2 2 5 6 5 2" xfId="18812"/>
    <cellStyle name="Comma 2 2 2 5 6 5 2 2" xfId="45226"/>
    <cellStyle name="Comma 2 2 2 5 6 5 3" xfId="34715"/>
    <cellStyle name="Comma 2 2 2 5 6 6" xfId="11355"/>
    <cellStyle name="Comma 2 2 2 5 6 6 2" xfId="37776"/>
    <cellStyle name="Comma 2 2 2 5 6 7" xfId="28787"/>
    <cellStyle name="Comma 2 2 2 5 7" xfId="300"/>
    <cellStyle name="Comma 2 2 2 5 7 2" xfId="1386"/>
    <cellStyle name="Comma 2 2 2 5 7 2 2" xfId="2008"/>
    <cellStyle name="Comma 2 2 2 5 7 2 2 2" xfId="12879"/>
    <cellStyle name="Comma 2 2 2 5 7 2 2 2 2" xfId="39300"/>
    <cellStyle name="Comma 2 2 2 5 7 2 2 3" xfId="29079"/>
    <cellStyle name="Comma 2 2 2 5 7 2 3" xfId="9192"/>
    <cellStyle name="Comma 2 2 2 5 7 2 3 2" xfId="19852"/>
    <cellStyle name="Comma 2 2 2 5 7 2 3 2 2" xfId="46266"/>
    <cellStyle name="Comma 2 2 2 5 7 2 3 3" xfId="35688"/>
    <cellStyle name="Comma 2 2 2 5 7 2 4" xfId="12334"/>
    <cellStyle name="Comma 2 2 2 5 7 2 4 2" xfId="38755"/>
    <cellStyle name="Comma 2 2 2 5 7 2 5" xfId="28889"/>
    <cellStyle name="Comma 2 2 2 5 7 3" xfId="1754"/>
    <cellStyle name="Comma 2 2 2 5 7 3 2" xfId="10601"/>
    <cellStyle name="Comma 2 2 2 5 7 3 2 2" xfId="21249"/>
    <cellStyle name="Comma 2 2 2 5 7 3 2 2 2" xfId="47663"/>
    <cellStyle name="Comma 2 2 2 5 7 3 2 3" xfId="37035"/>
    <cellStyle name="Comma 2 2 2 5 7 3 3" xfId="12655"/>
    <cellStyle name="Comma 2 2 2 5 7 3 3 2" xfId="39076"/>
    <cellStyle name="Comma 2 2 2 5 7 3 4" xfId="28982"/>
    <cellStyle name="Comma 2 2 2 5 7 4" xfId="2431"/>
    <cellStyle name="Comma 2 2 2 5 7 4 2" xfId="11046"/>
    <cellStyle name="Comma 2 2 2 5 7 4 2 2" xfId="21691"/>
    <cellStyle name="Comma 2 2 2 5 7 4 2 2 2" xfId="48105"/>
    <cellStyle name="Comma 2 2 2 5 7 4 2 3" xfId="37467"/>
    <cellStyle name="Comma 2 2 2 5 7 4 3" xfId="13228"/>
    <cellStyle name="Comma 2 2 2 5 7 4 3 2" xfId="39648"/>
    <cellStyle name="Comma 2 2 2 5 7 4 4" xfId="29190"/>
    <cellStyle name="Comma 2 2 2 5 7 5" xfId="8152"/>
    <cellStyle name="Comma 2 2 2 5 7 5 2" xfId="18813"/>
    <cellStyle name="Comma 2 2 2 5 7 5 2 2" xfId="45227"/>
    <cellStyle name="Comma 2 2 2 5 7 5 3" xfId="34716"/>
    <cellStyle name="Comma 2 2 2 5 7 6" xfId="11356"/>
    <cellStyle name="Comma 2 2 2 5 7 6 2" xfId="37777"/>
    <cellStyle name="Comma 2 2 2 5 7 7" xfId="28788"/>
    <cellStyle name="Comma 2 2 2 6" xfId="301"/>
    <cellStyle name="Comma 2 2 2 7" xfId="302"/>
    <cellStyle name="Comma 2 2 2 8" xfId="303"/>
    <cellStyle name="Comma 2 2 2 9" xfId="304"/>
    <cellStyle name="Comma 2 2 20" xfId="1363"/>
    <cellStyle name="Comma 2 2 20 2" xfId="1985"/>
    <cellStyle name="Comma 2 2 20 2 2" xfId="12856"/>
    <cellStyle name="Comma 2 2 20 2 2 2" xfId="39277"/>
    <cellStyle name="Comma 2 2 20 2 3" xfId="29056"/>
    <cellStyle name="Comma 2 2 20 3" xfId="9149"/>
    <cellStyle name="Comma 2 2 20 3 2" xfId="19809"/>
    <cellStyle name="Comma 2 2 20 3 2 2" xfId="46223"/>
    <cellStyle name="Comma 2 2 20 3 3" xfId="35645"/>
    <cellStyle name="Comma 2 2 20 4" xfId="12311"/>
    <cellStyle name="Comma 2 2 20 4 2" xfId="38732"/>
    <cellStyle name="Comma 2 2 20 5" xfId="28866"/>
    <cellStyle name="Comma 2 2 21" xfId="1731"/>
    <cellStyle name="Comma 2 2 21 2" xfId="10578"/>
    <cellStyle name="Comma 2 2 21 2 2" xfId="21226"/>
    <cellStyle name="Comma 2 2 21 2 2 2" xfId="47640"/>
    <cellStyle name="Comma 2 2 21 2 3" xfId="37012"/>
    <cellStyle name="Comma 2 2 21 3" xfId="12632"/>
    <cellStyle name="Comma 2 2 21 3 2" xfId="39053"/>
    <cellStyle name="Comma 2 2 21 4" xfId="28959"/>
    <cellStyle name="Comma 2 2 22" xfId="11023"/>
    <cellStyle name="Comma 2 2 22 2" xfId="21668"/>
    <cellStyle name="Comma 2 2 22 2 2" xfId="48082"/>
    <cellStyle name="Comma 2 2 22 3" xfId="37444"/>
    <cellStyle name="Comma 2 2 23" xfId="8129"/>
    <cellStyle name="Comma 2 2 23 2" xfId="18790"/>
    <cellStyle name="Comma 2 2 23 2 2" xfId="45204"/>
    <cellStyle name="Comma 2 2 23 3" xfId="34693"/>
    <cellStyle name="Comma 2 2 24" xfId="11320"/>
    <cellStyle name="Comma 2 2 24 2" xfId="37741"/>
    <cellStyle name="Comma 2 2 25" xfId="28765"/>
    <cellStyle name="Comma 2 2 3" xfId="305"/>
    <cellStyle name="Comma 2 2 4" xfId="306"/>
    <cellStyle name="Comma 2 2 4 10" xfId="1755"/>
    <cellStyle name="Comma 2 2 4 10 2" xfId="10602"/>
    <cellStyle name="Comma 2 2 4 10 2 2" xfId="21250"/>
    <cellStyle name="Comma 2 2 4 10 2 2 2" xfId="47664"/>
    <cellStyle name="Comma 2 2 4 10 2 3" xfId="37036"/>
    <cellStyle name="Comma 2 2 4 10 3" xfId="12656"/>
    <cellStyle name="Comma 2 2 4 10 3 2" xfId="39077"/>
    <cellStyle name="Comma 2 2 4 10 4" xfId="28983"/>
    <cellStyle name="Comma 2 2 4 11" xfId="2432"/>
    <cellStyle name="Comma 2 2 4 11 2" xfId="11047"/>
    <cellStyle name="Comma 2 2 4 11 2 2" xfId="21692"/>
    <cellStyle name="Comma 2 2 4 11 2 2 2" xfId="48106"/>
    <cellStyle name="Comma 2 2 4 11 2 3" xfId="37468"/>
    <cellStyle name="Comma 2 2 4 11 3" xfId="13229"/>
    <cellStyle name="Comma 2 2 4 11 3 2" xfId="39649"/>
    <cellStyle name="Comma 2 2 4 11 4" xfId="29191"/>
    <cellStyle name="Comma 2 2 4 12" xfId="8153"/>
    <cellStyle name="Comma 2 2 4 12 2" xfId="18814"/>
    <cellStyle name="Comma 2 2 4 12 2 2" xfId="45228"/>
    <cellStyle name="Comma 2 2 4 12 3" xfId="34717"/>
    <cellStyle name="Comma 2 2 4 13" xfId="11360"/>
    <cellStyle name="Comma 2 2 4 13 2" xfId="37781"/>
    <cellStyle name="Comma 2 2 4 14" xfId="28789"/>
    <cellStyle name="Comma 2 2 4 2" xfId="307"/>
    <cellStyle name="Comma 2 2 4 2 10" xfId="2433"/>
    <cellStyle name="Comma 2 2 4 2 10 2" xfId="11048"/>
    <cellStyle name="Comma 2 2 4 2 10 2 2" xfId="21693"/>
    <cellStyle name="Comma 2 2 4 2 10 2 2 2" xfId="48107"/>
    <cellStyle name="Comma 2 2 4 2 10 2 3" xfId="37469"/>
    <cellStyle name="Comma 2 2 4 2 10 3" xfId="13230"/>
    <cellStyle name="Comma 2 2 4 2 10 3 2" xfId="39650"/>
    <cellStyle name="Comma 2 2 4 2 10 4" xfId="29192"/>
    <cellStyle name="Comma 2 2 4 2 11" xfId="8154"/>
    <cellStyle name="Comma 2 2 4 2 11 2" xfId="18815"/>
    <cellStyle name="Comma 2 2 4 2 11 2 2" xfId="45229"/>
    <cellStyle name="Comma 2 2 4 2 11 3" xfId="34718"/>
    <cellStyle name="Comma 2 2 4 2 12" xfId="11361"/>
    <cellStyle name="Comma 2 2 4 2 12 2" xfId="37782"/>
    <cellStyle name="Comma 2 2 4 2 13" xfId="28790"/>
    <cellStyle name="Comma 2 2 4 2 2" xfId="308"/>
    <cellStyle name="Comma 2 2 4 2 2 2" xfId="1389"/>
    <cellStyle name="Comma 2 2 4 2 2 2 2" xfId="2011"/>
    <cellStyle name="Comma 2 2 4 2 2 2 2 2" xfId="12882"/>
    <cellStyle name="Comma 2 2 4 2 2 2 2 2 2" xfId="39303"/>
    <cellStyle name="Comma 2 2 4 2 2 2 2 3" xfId="29082"/>
    <cellStyle name="Comma 2 2 4 2 2 2 3" xfId="9200"/>
    <cellStyle name="Comma 2 2 4 2 2 2 3 2" xfId="19860"/>
    <cellStyle name="Comma 2 2 4 2 2 2 3 2 2" xfId="46274"/>
    <cellStyle name="Comma 2 2 4 2 2 2 3 3" xfId="35696"/>
    <cellStyle name="Comma 2 2 4 2 2 2 4" xfId="12337"/>
    <cellStyle name="Comma 2 2 4 2 2 2 4 2" xfId="38758"/>
    <cellStyle name="Comma 2 2 4 2 2 2 5" xfId="28892"/>
    <cellStyle name="Comma 2 2 4 2 2 3" xfId="1757"/>
    <cellStyle name="Comma 2 2 4 2 2 3 2" xfId="10604"/>
    <cellStyle name="Comma 2 2 4 2 2 3 2 2" xfId="21252"/>
    <cellStyle name="Comma 2 2 4 2 2 3 2 2 2" xfId="47666"/>
    <cellStyle name="Comma 2 2 4 2 2 3 2 3" xfId="37038"/>
    <cellStyle name="Comma 2 2 4 2 2 3 3" xfId="12658"/>
    <cellStyle name="Comma 2 2 4 2 2 3 3 2" xfId="39079"/>
    <cellStyle name="Comma 2 2 4 2 2 3 4" xfId="28985"/>
    <cellStyle name="Comma 2 2 4 2 2 4" xfId="2434"/>
    <cellStyle name="Comma 2 2 4 2 2 4 2" xfId="11049"/>
    <cellStyle name="Comma 2 2 4 2 2 4 2 2" xfId="21694"/>
    <cellStyle name="Comma 2 2 4 2 2 4 2 2 2" xfId="48108"/>
    <cellStyle name="Comma 2 2 4 2 2 4 2 3" xfId="37470"/>
    <cellStyle name="Comma 2 2 4 2 2 4 3" xfId="13231"/>
    <cellStyle name="Comma 2 2 4 2 2 4 3 2" xfId="39651"/>
    <cellStyle name="Comma 2 2 4 2 2 4 4" xfId="29193"/>
    <cellStyle name="Comma 2 2 4 2 2 5" xfId="8155"/>
    <cellStyle name="Comma 2 2 4 2 2 5 2" xfId="18816"/>
    <cellStyle name="Comma 2 2 4 2 2 5 2 2" xfId="45230"/>
    <cellStyle name="Comma 2 2 4 2 2 5 3" xfId="34719"/>
    <cellStyle name="Comma 2 2 4 2 2 6" xfId="11362"/>
    <cellStyle name="Comma 2 2 4 2 2 6 2" xfId="37783"/>
    <cellStyle name="Comma 2 2 4 2 2 7" xfId="28791"/>
    <cellStyle name="Comma 2 2 4 2 3" xfId="309"/>
    <cellStyle name="Comma 2 2 4 2 3 2" xfId="1390"/>
    <cellStyle name="Comma 2 2 4 2 3 2 2" xfId="2012"/>
    <cellStyle name="Comma 2 2 4 2 3 2 2 2" xfId="12883"/>
    <cellStyle name="Comma 2 2 4 2 3 2 2 2 2" xfId="39304"/>
    <cellStyle name="Comma 2 2 4 2 3 2 2 3" xfId="29083"/>
    <cellStyle name="Comma 2 2 4 2 3 2 3" xfId="9201"/>
    <cellStyle name="Comma 2 2 4 2 3 2 3 2" xfId="19861"/>
    <cellStyle name="Comma 2 2 4 2 3 2 3 2 2" xfId="46275"/>
    <cellStyle name="Comma 2 2 4 2 3 2 3 3" xfId="35697"/>
    <cellStyle name="Comma 2 2 4 2 3 2 4" xfId="12338"/>
    <cellStyle name="Comma 2 2 4 2 3 2 4 2" xfId="38759"/>
    <cellStyle name="Comma 2 2 4 2 3 2 5" xfId="28893"/>
    <cellStyle name="Comma 2 2 4 2 3 3" xfId="1758"/>
    <cellStyle name="Comma 2 2 4 2 3 3 2" xfId="10605"/>
    <cellStyle name="Comma 2 2 4 2 3 3 2 2" xfId="21253"/>
    <cellStyle name="Comma 2 2 4 2 3 3 2 2 2" xfId="47667"/>
    <cellStyle name="Comma 2 2 4 2 3 3 2 3" xfId="37039"/>
    <cellStyle name="Comma 2 2 4 2 3 3 3" xfId="12659"/>
    <cellStyle name="Comma 2 2 4 2 3 3 3 2" xfId="39080"/>
    <cellStyle name="Comma 2 2 4 2 3 3 4" xfId="28986"/>
    <cellStyle name="Comma 2 2 4 2 3 4" xfId="2435"/>
    <cellStyle name="Comma 2 2 4 2 3 4 2" xfId="11050"/>
    <cellStyle name="Comma 2 2 4 2 3 4 2 2" xfId="21695"/>
    <cellStyle name="Comma 2 2 4 2 3 4 2 2 2" xfId="48109"/>
    <cellStyle name="Comma 2 2 4 2 3 4 2 3" xfId="37471"/>
    <cellStyle name="Comma 2 2 4 2 3 4 3" xfId="13232"/>
    <cellStyle name="Comma 2 2 4 2 3 4 3 2" xfId="39652"/>
    <cellStyle name="Comma 2 2 4 2 3 4 4" xfId="29194"/>
    <cellStyle name="Comma 2 2 4 2 3 5" xfId="8156"/>
    <cellStyle name="Comma 2 2 4 2 3 5 2" xfId="18817"/>
    <cellStyle name="Comma 2 2 4 2 3 5 2 2" xfId="45231"/>
    <cellStyle name="Comma 2 2 4 2 3 5 3" xfId="34720"/>
    <cellStyle name="Comma 2 2 4 2 3 6" xfId="11363"/>
    <cellStyle name="Comma 2 2 4 2 3 6 2" xfId="37784"/>
    <cellStyle name="Comma 2 2 4 2 3 7" xfId="28792"/>
    <cellStyle name="Comma 2 2 4 2 4" xfId="310"/>
    <cellStyle name="Comma 2 2 4 2 4 2" xfId="1391"/>
    <cellStyle name="Comma 2 2 4 2 4 2 2" xfId="2013"/>
    <cellStyle name="Comma 2 2 4 2 4 2 2 2" xfId="12884"/>
    <cellStyle name="Comma 2 2 4 2 4 2 2 2 2" xfId="39305"/>
    <cellStyle name="Comma 2 2 4 2 4 2 2 3" xfId="29084"/>
    <cellStyle name="Comma 2 2 4 2 4 2 3" xfId="9202"/>
    <cellStyle name="Comma 2 2 4 2 4 2 3 2" xfId="19862"/>
    <cellStyle name="Comma 2 2 4 2 4 2 3 2 2" xfId="46276"/>
    <cellStyle name="Comma 2 2 4 2 4 2 3 3" xfId="35698"/>
    <cellStyle name="Comma 2 2 4 2 4 2 4" xfId="12339"/>
    <cellStyle name="Comma 2 2 4 2 4 2 4 2" xfId="38760"/>
    <cellStyle name="Comma 2 2 4 2 4 2 5" xfId="28894"/>
    <cellStyle name="Comma 2 2 4 2 4 3" xfId="1759"/>
    <cellStyle name="Comma 2 2 4 2 4 3 2" xfId="10606"/>
    <cellStyle name="Comma 2 2 4 2 4 3 2 2" xfId="21254"/>
    <cellStyle name="Comma 2 2 4 2 4 3 2 2 2" xfId="47668"/>
    <cellStyle name="Comma 2 2 4 2 4 3 2 3" xfId="37040"/>
    <cellStyle name="Comma 2 2 4 2 4 3 3" xfId="12660"/>
    <cellStyle name="Comma 2 2 4 2 4 3 3 2" xfId="39081"/>
    <cellStyle name="Comma 2 2 4 2 4 3 4" xfId="28987"/>
    <cellStyle name="Comma 2 2 4 2 4 4" xfId="2436"/>
    <cellStyle name="Comma 2 2 4 2 4 4 2" xfId="11051"/>
    <cellStyle name="Comma 2 2 4 2 4 4 2 2" xfId="21696"/>
    <cellStyle name="Comma 2 2 4 2 4 4 2 2 2" xfId="48110"/>
    <cellStyle name="Comma 2 2 4 2 4 4 2 3" xfId="37472"/>
    <cellStyle name="Comma 2 2 4 2 4 4 3" xfId="13233"/>
    <cellStyle name="Comma 2 2 4 2 4 4 3 2" xfId="39653"/>
    <cellStyle name="Comma 2 2 4 2 4 4 4" xfId="29195"/>
    <cellStyle name="Comma 2 2 4 2 4 5" xfId="8157"/>
    <cellStyle name="Comma 2 2 4 2 4 5 2" xfId="18818"/>
    <cellStyle name="Comma 2 2 4 2 4 5 2 2" xfId="45232"/>
    <cellStyle name="Comma 2 2 4 2 4 5 3" xfId="34721"/>
    <cellStyle name="Comma 2 2 4 2 4 6" xfId="11364"/>
    <cellStyle name="Comma 2 2 4 2 4 6 2" xfId="37785"/>
    <cellStyle name="Comma 2 2 4 2 4 7" xfId="28793"/>
    <cellStyle name="Comma 2 2 4 2 5" xfId="311"/>
    <cellStyle name="Comma 2 2 4 2 5 2" xfId="1392"/>
    <cellStyle name="Comma 2 2 4 2 5 2 2" xfId="2014"/>
    <cellStyle name="Comma 2 2 4 2 5 2 2 2" xfId="12885"/>
    <cellStyle name="Comma 2 2 4 2 5 2 2 2 2" xfId="39306"/>
    <cellStyle name="Comma 2 2 4 2 5 2 2 3" xfId="29085"/>
    <cellStyle name="Comma 2 2 4 2 5 2 3" xfId="9203"/>
    <cellStyle name="Comma 2 2 4 2 5 2 3 2" xfId="19863"/>
    <cellStyle name="Comma 2 2 4 2 5 2 3 2 2" xfId="46277"/>
    <cellStyle name="Comma 2 2 4 2 5 2 3 3" xfId="35699"/>
    <cellStyle name="Comma 2 2 4 2 5 2 4" xfId="12340"/>
    <cellStyle name="Comma 2 2 4 2 5 2 4 2" xfId="38761"/>
    <cellStyle name="Comma 2 2 4 2 5 2 5" xfId="28895"/>
    <cellStyle name="Comma 2 2 4 2 5 3" xfId="1760"/>
    <cellStyle name="Comma 2 2 4 2 5 3 2" xfId="10607"/>
    <cellStyle name="Comma 2 2 4 2 5 3 2 2" xfId="21255"/>
    <cellStyle name="Comma 2 2 4 2 5 3 2 2 2" xfId="47669"/>
    <cellStyle name="Comma 2 2 4 2 5 3 2 3" xfId="37041"/>
    <cellStyle name="Comma 2 2 4 2 5 3 3" xfId="12661"/>
    <cellStyle name="Comma 2 2 4 2 5 3 3 2" xfId="39082"/>
    <cellStyle name="Comma 2 2 4 2 5 3 4" xfId="28988"/>
    <cellStyle name="Comma 2 2 4 2 5 4" xfId="2437"/>
    <cellStyle name="Comma 2 2 4 2 5 4 2" xfId="11052"/>
    <cellStyle name="Comma 2 2 4 2 5 4 2 2" xfId="21697"/>
    <cellStyle name="Comma 2 2 4 2 5 4 2 2 2" xfId="48111"/>
    <cellStyle name="Comma 2 2 4 2 5 4 2 3" xfId="37473"/>
    <cellStyle name="Comma 2 2 4 2 5 4 3" xfId="13234"/>
    <cellStyle name="Comma 2 2 4 2 5 4 3 2" xfId="39654"/>
    <cellStyle name="Comma 2 2 4 2 5 4 4" xfId="29196"/>
    <cellStyle name="Comma 2 2 4 2 5 5" xfId="8158"/>
    <cellStyle name="Comma 2 2 4 2 5 5 2" xfId="18819"/>
    <cellStyle name="Comma 2 2 4 2 5 5 2 2" xfId="45233"/>
    <cellStyle name="Comma 2 2 4 2 5 5 3" xfId="34722"/>
    <cellStyle name="Comma 2 2 4 2 5 6" xfId="11365"/>
    <cellStyle name="Comma 2 2 4 2 5 6 2" xfId="37786"/>
    <cellStyle name="Comma 2 2 4 2 5 7" xfId="28794"/>
    <cellStyle name="Comma 2 2 4 2 6" xfId="312"/>
    <cellStyle name="Comma 2 2 4 2 6 2" xfId="1393"/>
    <cellStyle name="Comma 2 2 4 2 6 2 2" xfId="2015"/>
    <cellStyle name="Comma 2 2 4 2 6 2 2 2" xfId="12886"/>
    <cellStyle name="Comma 2 2 4 2 6 2 2 2 2" xfId="39307"/>
    <cellStyle name="Comma 2 2 4 2 6 2 2 3" xfId="29086"/>
    <cellStyle name="Comma 2 2 4 2 6 2 3" xfId="9204"/>
    <cellStyle name="Comma 2 2 4 2 6 2 3 2" xfId="19864"/>
    <cellStyle name="Comma 2 2 4 2 6 2 3 2 2" xfId="46278"/>
    <cellStyle name="Comma 2 2 4 2 6 2 3 3" xfId="35700"/>
    <cellStyle name="Comma 2 2 4 2 6 2 4" xfId="12341"/>
    <cellStyle name="Comma 2 2 4 2 6 2 4 2" xfId="38762"/>
    <cellStyle name="Comma 2 2 4 2 6 2 5" xfId="28896"/>
    <cellStyle name="Comma 2 2 4 2 6 3" xfId="1761"/>
    <cellStyle name="Comma 2 2 4 2 6 3 2" xfId="10608"/>
    <cellStyle name="Comma 2 2 4 2 6 3 2 2" xfId="21256"/>
    <cellStyle name="Comma 2 2 4 2 6 3 2 2 2" xfId="47670"/>
    <cellStyle name="Comma 2 2 4 2 6 3 2 3" xfId="37042"/>
    <cellStyle name="Comma 2 2 4 2 6 3 3" xfId="12662"/>
    <cellStyle name="Comma 2 2 4 2 6 3 3 2" xfId="39083"/>
    <cellStyle name="Comma 2 2 4 2 6 3 4" xfId="28989"/>
    <cellStyle name="Comma 2 2 4 2 6 4" xfId="2438"/>
    <cellStyle name="Comma 2 2 4 2 6 4 2" xfId="11053"/>
    <cellStyle name="Comma 2 2 4 2 6 4 2 2" xfId="21698"/>
    <cellStyle name="Comma 2 2 4 2 6 4 2 2 2" xfId="48112"/>
    <cellStyle name="Comma 2 2 4 2 6 4 2 3" xfId="37474"/>
    <cellStyle name="Comma 2 2 4 2 6 4 3" xfId="13235"/>
    <cellStyle name="Comma 2 2 4 2 6 4 3 2" xfId="39655"/>
    <cellStyle name="Comma 2 2 4 2 6 4 4" xfId="29197"/>
    <cellStyle name="Comma 2 2 4 2 6 5" xfId="8159"/>
    <cellStyle name="Comma 2 2 4 2 6 5 2" xfId="18820"/>
    <cellStyle name="Comma 2 2 4 2 6 5 2 2" xfId="45234"/>
    <cellStyle name="Comma 2 2 4 2 6 5 3" xfId="34723"/>
    <cellStyle name="Comma 2 2 4 2 6 6" xfId="11366"/>
    <cellStyle name="Comma 2 2 4 2 6 6 2" xfId="37787"/>
    <cellStyle name="Comma 2 2 4 2 6 7" xfId="28795"/>
    <cellStyle name="Comma 2 2 4 2 7" xfId="313"/>
    <cellStyle name="Comma 2 2 4 2 7 2" xfId="1394"/>
    <cellStyle name="Comma 2 2 4 2 7 2 2" xfId="2016"/>
    <cellStyle name="Comma 2 2 4 2 7 2 2 2" xfId="12887"/>
    <cellStyle name="Comma 2 2 4 2 7 2 2 2 2" xfId="39308"/>
    <cellStyle name="Comma 2 2 4 2 7 2 2 3" xfId="29087"/>
    <cellStyle name="Comma 2 2 4 2 7 2 3" xfId="9205"/>
    <cellStyle name="Comma 2 2 4 2 7 2 3 2" xfId="19865"/>
    <cellStyle name="Comma 2 2 4 2 7 2 3 2 2" xfId="46279"/>
    <cellStyle name="Comma 2 2 4 2 7 2 3 3" xfId="35701"/>
    <cellStyle name="Comma 2 2 4 2 7 2 4" xfId="12342"/>
    <cellStyle name="Comma 2 2 4 2 7 2 4 2" xfId="38763"/>
    <cellStyle name="Comma 2 2 4 2 7 2 5" xfId="28897"/>
    <cellStyle name="Comma 2 2 4 2 7 3" xfId="1762"/>
    <cellStyle name="Comma 2 2 4 2 7 3 2" xfId="10609"/>
    <cellStyle name="Comma 2 2 4 2 7 3 2 2" xfId="21257"/>
    <cellStyle name="Comma 2 2 4 2 7 3 2 2 2" xfId="47671"/>
    <cellStyle name="Comma 2 2 4 2 7 3 2 3" xfId="37043"/>
    <cellStyle name="Comma 2 2 4 2 7 3 3" xfId="12663"/>
    <cellStyle name="Comma 2 2 4 2 7 3 3 2" xfId="39084"/>
    <cellStyle name="Comma 2 2 4 2 7 3 4" xfId="28990"/>
    <cellStyle name="Comma 2 2 4 2 7 4" xfId="2439"/>
    <cellStyle name="Comma 2 2 4 2 7 4 2" xfId="11054"/>
    <cellStyle name="Comma 2 2 4 2 7 4 2 2" xfId="21699"/>
    <cellStyle name="Comma 2 2 4 2 7 4 2 2 2" xfId="48113"/>
    <cellStyle name="Comma 2 2 4 2 7 4 2 3" xfId="37475"/>
    <cellStyle name="Comma 2 2 4 2 7 4 3" xfId="13236"/>
    <cellStyle name="Comma 2 2 4 2 7 4 3 2" xfId="39656"/>
    <cellStyle name="Comma 2 2 4 2 7 4 4" xfId="29198"/>
    <cellStyle name="Comma 2 2 4 2 7 5" xfId="8160"/>
    <cellStyle name="Comma 2 2 4 2 7 5 2" xfId="18821"/>
    <cellStyle name="Comma 2 2 4 2 7 5 2 2" xfId="45235"/>
    <cellStyle name="Comma 2 2 4 2 7 5 3" xfId="34724"/>
    <cellStyle name="Comma 2 2 4 2 7 6" xfId="11367"/>
    <cellStyle name="Comma 2 2 4 2 7 6 2" xfId="37788"/>
    <cellStyle name="Comma 2 2 4 2 7 7" xfId="28796"/>
    <cellStyle name="Comma 2 2 4 2 8" xfId="1388"/>
    <cellStyle name="Comma 2 2 4 2 8 2" xfId="2010"/>
    <cellStyle name="Comma 2 2 4 2 8 2 2" xfId="12881"/>
    <cellStyle name="Comma 2 2 4 2 8 2 2 2" xfId="39302"/>
    <cellStyle name="Comma 2 2 4 2 8 2 3" xfId="29081"/>
    <cellStyle name="Comma 2 2 4 2 8 3" xfId="9199"/>
    <cellStyle name="Comma 2 2 4 2 8 3 2" xfId="19859"/>
    <cellStyle name="Comma 2 2 4 2 8 3 2 2" xfId="46273"/>
    <cellStyle name="Comma 2 2 4 2 8 3 3" xfId="35695"/>
    <cellStyle name="Comma 2 2 4 2 8 4" xfId="12336"/>
    <cellStyle name="Comma 2 2 4 2 8 4 2" xfId="38757"/>
    <cellStyle name="Comma 2 2 4 2 8 5" xfId="28891"/>
    <cellStyle name="Comma 2 2 4 2 9" xfId="1756"/>
    <cellStyle name="Comma 2 2 4 2 9 2" xfId="10603"/>
    <cellStyle name="Comma 2 2 4 2 9 2 2" xfId="21251"/>
    <cellStyle name="Comma 2 2 4 2 9 2 2 2" xfId="47665"/>
    <cellStyle name="Comma 2 2 4 2 9 2 3" xfId="37037"/>
    <cellStyle name="Comma 2 2 4 2 9 3" xfId="12657"/>
    <cellStyle name="Comma 2 2 4 2 9 3 2" xfId="39078"/>
    <cellStyle name="Comma 2 2 4 2 9 4" xfId="28984"/>
    <cellStyle name="Comma 2 2 4 3" xfId="314"/>
    <cellStyle name="Comma 2 2 4 3 2" xfId="1395"/>
    <cellStyle name="Comma 2 2 4 3 2 2" xfId="2017"/>
    <cellStyle name="Comma 2 2 4 3 2 2 2" xfId="12888"/>
    <cellStyle name="Comma 2 2 4 3 2 2 2 2" xfId="39309"/>
    <cellStyle name="Comma 2 2 4 3 2 2 3" xfId="29088"/>
    <cellStyle name="Comma 2 2 4 3 2 3" xfId="9206"/>
    <cellStyle name="Comma 2 2 4 3 2 3 2" xfId="19866"/>
    <cellStyle name="Comma 2 2 4 3 2 3 2 2" xfId="46280"/>
    <cellStyle name="Comma 2 2 4 3 2 3 3" xfId="35702"/>
    <cellStyle name="Comma 2 2 4 3 2 4" xfId="12343"/>
    <cellStyle name="Comma 2 2 4 3 2 4 2" xfId="38764"/>
    <cellStyle name="Comma 2 2 4 3 2 5" xfId="28898"/>
    <cellStyle name="Comma 2 2 4 3 3" xfId="1763"/>
    <cellStyle name="Comma 2 2 4 3 3 2" xfId="10610"/>
    <cellStyle name="Comma 2 2 4 3 3 2 2" xfId="21258"/>
    <cellStyle name="Comma 2 2 4 3 3 2 2 2" xfId="47672"/>
    <cellStyle name="Comma 2 2 4 3 3 2 3" xfId="37044"/>
    <cellStyle name="Comma 2 2 4 3 3 3" xfId="12664"/>
    <cellStyle name="Comma 2 2 4 3 3 3 2" xfId="39085"/>
    <cellStyle name="Comma 2 2 4 3 3 4" xfId="28991"/>
    <cellStyle name="Comma 2 2 4 3 4" xfId="2440"/>
    <cellStyle name="Comma 2 2 4 3 4 2" xfId="11055"/>
    <cellStyle name="Comma 2 2 4 3 4 2 2" xfId="21700"/>
    <cellStyle name="Comma 2 2 4 3 4 2 2 2" xfId="48114"/>
    <cellStyle name="Comma 2 2 4 3 4 2 3" xfId="37476"/>
    <cellStyle name="Comma 2 2 4 3 4 3" xfId="13237"/>
    <cellStyle name="Comma 2 2 4 3 4 3 2" xfId="39657"/>
    <cellStyle name="Comma 2 2 4 3 4 4" xfId="29199"/>
    <cellStyle name="Comma 2 2 4 3 5" xfId="8161"/>
    <cellStyle name="Comma 2 2 4 3 5 2" xfId="18822"/>
    <cellStyle name="Comma 2 2 4 3 5 2 2" xfId="45236"/>
    <cellStyle name="Comma 2 2 4 3 5 3" xfId="34725"/>
    <cellStyle name="Comma 2 2 4 3 6" xfId="11368"/>
    <cellStyle name="Comma 2 2 4 3 6 2" xfId="37789"/>
    <cellStyle name="Comma 2 2 4 3 7" xfId="28797"/>
    <cellStyle name="Comma 2 2 4 4" xfId="315"/>
    <cellStyle name="Comma 2 2 4 4 2" xfId="1396"/>
    <cellStyle name="Comma 2 2 4 4 2 2" xfId="2018"/>
    <cellStyle name="Comma 2 2 4 4 2 2 2" xfId="12889"/>
    <cellStyle name="Comma 2 2 4 4 2 2 2 2" xfId="39310"/>
    <cellStyle name="Comma 2 2 4 4 2 2 3" xfId="29089"/>
    <cellStyle name="Comma 2 2 4 4 2 3" xfId="9207"/>
    <cellStyle name="Comma 2 2 4 4 2 3 2" xfId="19867"/>
    <cellStyle name="Comma 2 2 4 4 2 3 2 2" xfId="46281"/>
    <cellStyle name="Comma 2 2 4 4 2 3 3" xfId="35703"/>
    <cellStyle name="Comma 2 2 4 4 2 4" xfId="12344"/>
    <cellStyle name="Comma 2 2 4 4 2 4 2" xfId="38765"/>
    <cellStyle name="Comma 2 2 4 4 2 5" xfId="28899"/>
    <cellStyle name="Comma 2 2 4 4 3" xfId="1764"/>
    <cellStyle name="Comma 2 2 4 4 3 2" xfId="10611"/>
    <cellStyle name="Comma 2 2 4 4 3 2 2" xfId="21259"/>
    <cellStyle name="Comma 2 2 4 4 3 2 2 2" xfId="47673"/>
    <cellStyle name="Comma 2 2 4 4 3 2 3" xfId="37045"/>
    <cellStyle name="Comma 2 2 4 4 3 3" xfId="12665"/>
    <cellStyle name="Comma 2 2 4 4 3 3 2" xfId="39086"/>
    <cellStyle name="Comma 2 2 4 4 3 4" xfId="28992"/>
    <cellStyle name="Comma 2 2 4 4 4" xfId="2441"/>
    <cellStyle name="Comma 2 2 4 4 4 2" xfId="11056"/>
    <cellStyle name="Comma 2 2 4 4 4 2 2" xfId="21701"/>
    <cellStyle name="Comma 2 2 4 4 4 2 2 2" xfId="48115"/>
    <cellStyle name="Comma 2 2 4 4 4 2 3" xfId="37477"/>
    <cellStyle name="Comma 2 2 4 4 4 3" xfId="13238"/>
    <cellStyle name="Comma 2 2 4 4 4 3 2" xfId="39658"/>
    <cellStyle name="Comma 2 2 4 4 4 4" xfId="29200"/>
    <cellStyle name="Comma 2 2 4 4 5" xfId="8162"/>
    <cellStyle name="Comma 2 2 4 4 5 2" xfId="18823"/>
    <cellStyle name="Comma 2 2 4 4 5 2 2" xfId="45237"/>
    <cellStyle name="Comma 2 2 4 4 5 3" xfId="34726"/>
    <cellStyle name="Comma 2 2 4 4 6" xfId="11369"/>
    <cellStyle name="Comma 2 2 4 4 6 2" xfId="37790"/>
    <cellStyle name="Comma 2 2 4 4 7" xfId="28798"/>
    <cellStyle name="Comma 2 2 4 5" xfId="316"/>
    <cellStyle name="Comma 2 2 4 5 2" xfId="1397"/>
    <cellStyle name="Comma 2 2 4 5 2 2" xfId="2019"/>
    <cellStyle name="Comma 2 2 4 5 2 2 2" xfId="12890"/>
    <cellStyle name="Comma 2 2 4 5 2 2 2 2" xfId="39311"/>
    <cellStyle name="Comma 2 2 4 5 2 2 3" xfId="29090"/>
    <cellStyle name="Comma 2 2 4 5 2 3" xfId="9208"/>
    <cellStyle name="Comma 2 2 4 5 2 3 2" xfId="19868"/>
    <cellStyle name="Comma 2 2 4 5 2 3 2 2" xfId="46282"/>
    <cellStyle name="Comma 2 2 4 5 2 3 3" xfId="35704"/>
    <cellStyle name="Comma 2 2 4 5 2 4" xfId="12345"/>
    <cellStyle name="Comma 2 2 4 5 2 4 2" xfId="38766"/>
    <cellStyle name="Comma 2 2 4 5 2 5" xfId="28900"/>
    <cellStyle name="Comma 2 2 4 5 3" xfId="1765"/>
    <cellStyle name="Comma 2 2 4 5 3 2" xfId="10612"/>
    <cellStyle name="Comma 2 2 4 5 3 2 2" xfId="21260"/>
    <cellStyle name="Comma 2 2 4 5 3 2 2 2" xfId="47674"/>
    <cellStyle name="Comma 2 2 4 5 3 2 3" xfId="37046"/>
    <cellStyle name="Comma 2 2 4 5 3 3" xfId="12666"/>
    <cellStyle name="Comma 2 2 4 5 3 3 2" xfId="39087"/>
    <cellStyle name="Comma 2 2 4 5 3 4" xfId="28993"/>
    <cellStyle name="Comma 2 2 4 5 4" xfId="2442"/>
    <cellStyle name="Comma 2 2 4 5 4 2" xfId="11057"/>
    <cellStyle name="Comma 2 2 4 5 4 2 2" xfId="21702"/>
    <cellStyle name="Comma 2 2 4 5 4 2 2 2" xfId="48116"/>
    <cellStyle name="Comma 2 2 4 5 4 2 3" xfId="37478"/>
    <cellStyle name="Comma 2 2 4 5 4 3" xfId="13239"/>
    <cellStyle name="Comma 2 2 4 5 4 3 2" xfId="39659"/>
    <cellStyle name="Comma 2 2 4 5 4 4" xfId="29201"/>
    <cellStyle name="Comma 2 2 4 5 5" xfId="8163"/>
    <cellStyle name="Comma 2 2 4 5 5 2" xfId="18824"/>
    <cellStyle name="Comma 2 2 4 5 5 2 2" xfId="45238"/>
    <cellStyle name="Comma 2 2 4 5 5 3" xfId="34727"/>
    <cellStyle name="Comma 2 2 4 5 6" xfId="11370"/>
    <cellStyle name="Comma 2 2 4 5 6 2" xfId="37791"/>
    <cellStyle name="Comma 2 2 4 5 7" xfId="28799"/>
    <cellStyle name="Comma 2 2 4 6" xfId="317"/>
    <cellStyle name="Comma 2 2 4 6 2" xfId="1398"/>
    <cellStyle name="Comma 2 2 4 6 2 2" xfId="2020"/>
    <cellStyle name="Comma 2 2 4 6 2 2 2" xfId="12891"/>
    <cellStyle name="Comma 2 2 4 6 2 2 2 2" xfId="39312"/>
    <cellStyle name="Comma 2 2 4 6 2 2 3" xfId="29091"/>
    <cellStyle name="Comma 2 2 4 6 2 3" xfId="9209"/>
    <cellStyle name="Comma 2 2 4 6 2 3 2" xfId="19869"/>
    <cellStyle name="Comma 2 2 4 6 2 3 2 2" xfId="46283"/>
    <cellStyle name="Comma 2 2 4 6 2 3 3" xfId="35705"/>
    <cellStyle name="Comma 2 2 4 6 2 4" xfId="12346"/>
    <cellStyle name="Comma 2 2 4 6 2 4 2" xfId="38767"/>
    <cellStyle name="Comma 2 2 4 6 2 5" xfId="28901"/>
    <cellStyle name="Comma 2 2 4 6 3" xfId="1766"/>
    <cellStyle name="Comma 2 2 4 6 3 2" xfId="10613"/>
    <cellStyle name="Comma 2 2 4 6 3 2 2" xfId="21261"/>
    <cellStyle name="Comma 2 2 4 6 3 2 2 2" xfId="47675"/>
    <cellStyle name="Comma 2 2 4 6 3 2 3" xfId="37047"/>
    <cellStyle name="Comma 2 2 4 6 3 3" xfId="12667"/>
    <cellStyle name="Comma 2 2 4 6 3 3 2" xfId="39088"/>
    <cellStyle name="Comma 2 2 4 6 3 4" xfId="28994"/>
    <cellStyle name="Comma 2 2 4 6 4" xfId="2443"/>
    <cellStyle name="Comma 2 2 4 6 4 2" xfId="11058"/>
    <cellStyle name="Comma 2 2 4 6 4 2 2" xfId="21703"/>
    <cellStyle name="Comma 2 2 4 6 4 2 2 2" xfId="48117"/>
    <cellStyle name="Comma 2 2 4 6 4 2 3" xfId="37479"/>
    <cellStyle name="Comma 2 2 4 6 4 3" xfId="13240"/>
    <cellStyle name="Comma 2 2 4 6 4 3 2" xfId="39660"/>
    <cellStyle name="Comma 2 2 4 6 4 4" xfId="29202"/>
    <cellStyle name="Comma 2 2 4 6 5" xfId="8164"/>
    <cellStyle name="Comma 2 2 4 6 5 2" xfId="18825"/>
    <cellStyle name="Comma 2 2 4 6 5 2 2" xfId="45239"/>
    <cellStyle name="Comma 2 2 4 6 5 3" xfId="34728"/>
    <cellStyle name="Comma 2 2 4 6 6" xfId="11371"/>
    <cellStyle name="Comma 2 2 4 6 6 2" xfId="37792"/>
    <cellStyle name="Comma 2 2 4 6 7" xfId="28800"/>
    <cellStyle name="Comma 2 2 4 7" xfId="318"/>
    <cellStyle name="Comma 2 2 4 7 2" xfId="1399"/>
    <cellStyle name="Comma 2 2 4 7 2 2" xfId="2021"/>
    <cellStyle name="Comma 2 2 4 7 2 2 2" xfId="12892"/>
    <cellStyle name="Comma 2 2 4 7 2 2 2 2" xfId="39313"/>
    <cellStyle name="Comma 2 2 4 7 2 2 3" xfId="29092"/>
    <cellStyle name="Comma 2 2 4 7 2 3" xfId="9210"/>
    <cellStyle name="Comma 2 2 4 7 2 3 2" xfId="19870"/>
    <cellStyle name="Comma 2 2 4 7 2 3 2 2" xfId="46284"/>
    <cellStyle name="Comma 2 2 4 7 2 3 3" xfId="35706"/>
    <cellStyle name="Comma 2 2 4 7 2 4" xfId="12347"/>
    <cellStyle name="Comma 2 2 4 7 2 4 2" xfId="38768"/>
    <cellStyle name="Comma 2 2 4 7 2 5" xfId="28902"/>
    <cellStyle name="Comma 2 2 4 7 3" xfId="1767"/>
    <cellStyle name="Comma 2 2 4 7 3 2" xfId="10614"/>
    <cellStyle name="Comma 2 2 4 7 3 2 2" xfId="21262"/>
    <cellStyle name="Comma 2 2 4 7 3 2 2 2" xfId="47676"/>
    <cellStyle name="Comma 2 2 4 7 3 2 3" xfId="37048"/>
    <cellStyle name="Comma 2 2 4 7 3 3" xfId="12668"/>
    <cellStyle name="Comma 2 2 4 7 3 3 2" xfId="39089"/>
    <cellStyle name="Comma 2 2 4 7 3 4" xfId="28995"/>
    <cellStyle name="Comma 2 2 4 7 4" xfId="2444"/>
    <cellStyle name="Comma 2 2 4 7 4 2" xfId="11059"/>
    <cellStyle name="Comma 2 2 4 7 4 2 2" xfId="21704"/>
    <cellStyle name="Comma 2 2 4 7 4 2 2 2" xfId="48118"/>
    <cellStyle name="Comma 2 2 4 7 4 2 3" xfId="37480"/>
    <cellStyle name="Comma 2 2 4 7 4 3" xfId="13241"/>
    <cellStyle name="Comma 2 2 4 7 4 3 2" xfId="39661"/>
    <cellStyle name="Comma 2 2 4 7 4 4" xfId="29203"/>
    <cellStyle name="Comma 2 2 4 7 5" xfId="8165"/>
    <cellStyle name="Comma 2 2 4 7 5 2" xfId="18826"/>
    <cellStyle name="Comma 2 2 4 7 5 2 2" xfId="45240"/>
    <cellStyle name="Comma 2 2 4 7 5 3" xfId="34729"/>
    <cellStyle name="Comma 2 2 4 7 6" xfId="11372"/>
    <cellStyle name="Comma 2 2 4 7 6 2" xfId="37793"/>
    <cellStyle name="Comma 2 2 4 7 7" xfId="28801"/>
    <cellStyle name="Comma 2 2 4 8" xfId="319"/>
    <cellStyle name="Comma 2 2 4 8 2" xfId="1400"/>
    <cellStyle name="Comma 2 2 4 8 2 2" xfId="2022"/>
    <cellStyle name="Comma 2 2 4 8 2 2 2" xfId="12893"/>
    <cellStyle name="Comma 2 2 4 8 2 2 2 2" xfId="39314"/>
    <cellStyle name="Comma 2 2 4 8 2 2 3" xfId="29093"/>
    <cellStyle name="Comma 2 2 4 8 2 3" xfId="9211"/>
    <cellStyle name="Comma 2 2 4 8 2 3 2" xfId="19871"/>
    <cellStyle name="Comma 2 2 4 8 2 3 2 2" xfId="46285"/>
    <cellStyle name="Comma 2 2 4 8 2 3 3" xfId="35707"/>
    <cellStyle name="Comma 2 2 4 8 2 4" xfId="12348"/>
    <cellStyle name="Comma 2 2 4 8 2 4 2" xfId="38769"/>
    <cellStyle name="Comma 2 2 4 8 2 5" xfId="28903"/>
    <cellStyle name="Comma 2 2 4 8 3" xfId="1768"/>
    <cellStyle name="Comma 2 2 4 8 3 2" xfId="10615"/>
    <cellStyle name="Comma 2 2 4 8 3 2 2" xfId="21263"/>
    <cellStyle name="Comma 2 2 4 8 3 2 2 2" xfId="47677"/>
    <cellStyle name="Comma 2 2 4 8 3 2 3" xfId="37049"/>
    <cellStyle name="Comma 2 2 4 8 3 3" xfId="12669"/>
    <cellStyle name="Comma 2 2 4 8 3 3 2" xfId="39090"/>
    <cellStyle name="Comma 2 2 4 8 3 4" xfId="28996"/>
    <cellStyle name="Comma 2 2 4 8 4" xfId="2445"/>
    <cellStyle name="Comma 2 2 4 8 4 2" xfId="11060"/>
    <cellStyle name="Comma 2 2 4 8 4 2 2" xfId="21705"/>
    <cellStyle name="Comma 2 2 4 8 4 2 2 2" xfId="48119"/>
    <cellStyle name="Comma 2 2 4 8 4 2 3" xfId="37481"/>
    <cellStyle name="Comma 2 2 4 8 4 3" xfId="13242"/>
    <cellStyle name="Comma 2 2 4 8 4 3 2" xfId="39662"/>
    <cellStyle name="Comma 2 2 4 8 4 4" xfId="29204"/>
    <cellStyle name="Comma 2 2 4 8 5" xfId="8166"/>
    <cellStyle name="Comma 2 2 4 8 5 2" xfId="18827"/>
    <cellStyle name="Comma 2 2 4 8 5 2 2" xfId="45241"/>
    <cellStyle name="Comma 2 2 4 8 5 3" xfId="34730"/>
    <cellStyle name="Comma 2 2 4 8 6" xfId="11373"/>
    <cellStyle name="Comma 2 2 4 8 6 2" xfId="37794"/>
    <cellStyle name="Comma 2 2 4 8 7" xfId="28802"/>
    <cellStyle name="Comma 2 2 4 9" xfId="1387"/>
    <cellStyle name="Comma 2 2 4 9 2" xfId="2009"/>
    <cellStyle name="Comma 2 2 4 9 2 2" xfId="12880"/>
    <cellStyle name="Comma 2 2 4 9 2 2 2" xfId="39301"/>
    <cellStyle name="Comma 2 2 4 9 2 3" xfId="29080"/>
    <cellStyle name="Comma 2 2 4 9 3" xfId="9198"/>
    <cellStyle name="Comma 2 2 4 9 3 2" xfId="19858"/>
    <cellStyle name="Comma 2 2 4 9 3 2 2" xfId="46272"/>
    <cellStyle name="Comma 2 2 4 9 3 3" xfId="35694"/>
    <cellStyle name="Comma 2 2 4 9 4" xfId="12335"/>
    <cellStyle name="Comma 2 2 4 9 4 2" xfId="38756"/>
    <cellStyle name="Comma 2 2 4 9 5" xfId="28890"/>
    <cellStyle name="Comma 2 2 5" xfId="320"/>
    <cellStyle name="Comma 2 2 5 2" xfId="1401"/>
    <cellStyle name="Comma 2 2 5 2 2" xfId="2023"/>
    <cellStyle name="Comma 2 2 5 2 2 2" xfId="12894"/>
    <cellStyle name="Comma 2 2 5 2 2 2 2" xfId="39315"/>
    <cellStyle name="Comma 2 2 5 2 2 3" xfId="29094"/>
    <cellStyle name="Comma 2 2 5 2 3" xfId="9212"/>
    <cellStyle name="Comma 2 2 5 2 3 2" xfId="19872"/>
    <cellStyle name="Comma 2 2 5 2 3 2 2" xfId="46286"/>
    <cellStyle name="Comma 2 2 5 2 3 3" xfId="35708"/>
    <cellStyle name="Comma 2 2 5 2 4" xfId="12349"/>
    <cellStyle name="Comma 2 2 5 2 4 2" xfId="38770"/>
    <cellStyle name="Comma 2 2 5 2 5" xfId="28904"/>
    <cellStyle name="Comma 2 2 5 3" xfId="1769"/>
    <cellStyle name="Comma 2 2 5 3 2" xfId="10616"/>
    <cellStyle name="Comma 2 2 5 3 2 2" xfId="21264"/>
    <cellStyle name="Comma 2 2 5 3 2 2 2" xfId="47678"/>
    <cellStyle name="Comma 2 2 5 3 2 3" xfId="37050"/>
    <cellStyle name="Comma 2 2 5 3 3" xfId="12670"/>
    <cellStyle name="Comma 2 2 5 3 3 2" xfId="39091"/>
    <cellStyle name="Comma 2 2 5 3 4" xfId="28997"/>
    <cellStyle name="Comma 2 2 5 4" xfId="2446"/>
    <cellStyle name="Comma 2 2 5 4 2" xfId="11061"/>
    <cellStyle name="Comma 2 2 5 4 2 2" xfId="21706"/>
    <cellStyle name="Comma 2 2 5 4 2 2 2" xfId="48120"/>
    <cellStyle name="Comma 2 2 5 4 2 3" xfId="37482"/>
    <cellStyle name="Comma 2 2 5 4 3" xfId="13243"/>
    <cellStyle name="Comma 2 2 5 4 3 2" xfId="39663"/>
    <cellStyle name="Comma 2 2 5 4 4" xfId="29205"/>
    <cellStyle name="Comma 2 2 5 5" xfId="8167"/>
    <cellStyle name="Comma 2 2 5 5 2" xfId="18828"/>
    <cellStyle name="Comma 2 2 5 5 2 2" xfId="45242"/>
    <cellStyle name="Comma 2 2 5 5 3" xfId="34731"/>
    <cellStyle name="Comma 2 2 5 6" xfId="11374"/>
    <cellStyle name="Comma 2 2 5 6 2" xfId="37795"/>
    <cellStyle name="Comma 2 2 5 7" xfId="28803"/>
    <cellStyle name="Comma 2 2 6" xfId="321"/>
    <cellStyle name="Comma 2 2 6 10" xfId="2447"/>
    <cellStyle name="Comma 2 2 6 10 2" xfId="11062"/>
    <cellStyle name="Comma 2 2 6 10 2 2" xfId="21707"/>
    <cellStyle name="Comma 2 2 6 10 2 2 2" xfId="48121"/>
    <cellStyle name="Comma 2 2 6 10 2 3" xfId="37483"/>
    <cellStyle name="Comma 2 2 6 10 3" xfId="13244"/>
    <cellStyle name="Comma 2 2 6 10 3 2" xfId="39664"/>
    <cellStyle name="Comma 2 2 6 10 4" xfId="29206"/>
    <cellStyle name="Comma 2 2 6 11" xfId="8168"/>
    <cellStyle name="Comma 2 2 6 11 2" xfId="18829"/>
    <cellStyle name="Comma 2 2 6 11 2 2" xfId="45243"/>
    <cellStyle name="Comma 2 2 6 11 3" xfId="34732"/>
    <cellStyle name="Comma 2 2 6 12" xfId="11375"/>
    <cellStyle name="Comma 2 2 6 12 2" xfId="37796"/>
    <cellStyle name="Comma 2 2 6 13" xfId="28804"/>
    <cellStyle name="Comma 2 2 6 2" xfId="322"/>
    <cellStyle name="Comma 2 2 6 2 2" xfId="1403"/>
    <cellStyle name="Comma 2 2 6 2 2 2" xfId="2025"/>
    <cellStyle name="Comma 2 2 6 2 2 2 2" xfId="12896"/>
    <cellStyle name="Comma 2 2 6 2 2 2 2 2" xfId="39317"/>
    <cellStyle name="Comma 2 2 6 2 2 2 3" xfId="29096"/>
    <cellStyle name="Comma 2 2 6 2 2 3" xfId="9214"/>
    <cellStyle name="Comma 2 2 6 2 2 3 2" xfId="19874"/>
    <cellStyle name="Comma 2 2 6 2 2 3 2 2" xfId="46288"/>
    <cellStyle name="Comma 2 2 6 2 2 3 3" xfId="35710"/>
    <cellStyle name="Comma 2 2 6 2 2 4" xfId="12351"/>
    <cellStyle name="Comma 2 2 6 2 2 4 2" xfId="38772"/>
    <cellStyle name="Comma 2 2 6 2 2 5" xfId="28906"/>
    <cellStyle name="Comma 2 2 6 2 3" xfId="1771"/>
    <cellStyle name="Comma 2 2 6 2 3 2" xfId="10618"/>
    <cellStyle name="Comma 2 2 6 2 3 2 2" xfId="21266"/>
    <cellStyle name="Comma 2 2 6 2 3 2 2 2" xfId="47680"/>
    <cellStyle name="Comma 2 2 6 2 3 2 3" xfId="37052"/>
    <cellStyle name="Comma 2 2 6 2 3 3" xfId="12672"/>
    <cellStyle name="Comma 2 2 6 2 3 3 2" xfId="39093"/>
    <cellStyle name="Comma 2 2 6 2 3 4" xfId="28999"/>
    <cellStyle name="Comma 2 2 6 2 4" xfId="2448"/>
    <cellStyle name="Comma 2 2 6 2 4 2" xfId="11063"/>
    <cellStyle name="Comma 2 2 6 2 4 2 2" xfId="21708"/>
    <cellStyle name="Comma 2 2 6 2 4 2 2 2" xfId="48122"/>
    <cellStyle name="Comma 2 2 6 2 4 2 3" xfId="37484"/>
    <cellStyle name="Comma 2 2 6 2 4 3" xfId="13245"/>
    <cellStyle name="Comma 2 2 6 2 4 3 2" xfId="39665"/>
    <cellStyle name="Comma 2 2 6 2 4 4" xfId="29207"/>
    <cellStyle name="Comma 2 2 6 2 5" xfId="8169"/>
    <cellStyle name="Comma 2 2 6 2 5 2" xfId="18830"/>
    <cellStyle name="Comma 2 2 6 2 5 2 2" xfId="45244"/>
    <cellStyle name="Comma 2 2 6 2 5 3" xfId="34733"/>
    <cellStyle name="Comma 2 2 6 2 6" xfId="11376"/>
    <cellStyle name="Comma 2 2 6 2 6 2" xfId="37797"/>
    <cellStyle name="Comma 2 2 6 2 7" xfId="28805"/>
    <cellStyle name="Comma 2 2 6 3" xfId="323"/>
    <cellStyle name="Comma 2 2 6 3 2" xfId="1404"/>
    <cellStyle name="Comma 2 2 6 3 2 2" xfId="2026"/>
    <cellStyle name="Comma 2 2 6 3 2 2 2" xfId="12897"/>
    <cellStyle name="Comma 2 2 6 3 2 2 2 2" xfId="39318"/>
    <cellStyle name="Comma 2 2 6 3 2 2 3" xfId="29097"/>
    <cellStyle name="Comma 2 2 6 3 2 3" xfId="9215"/>
    <cellStyle name="Comma 2 2 6 3 2 3 2" xfId="19875"/>
    <cellStyle name="Comma 2 2 6 3 2 3 2 2" xfId="46289"/>
    <cellStyle name="Comma 2 2 6 3 2 3 3" xfId="35711"/>
    <cellStyle name="Comma 2 2 6 3 2 4" xfId="12352"/>
    <cellStyle name="Comma 2 2 6 3 2 4 2" xfId="38773"/>
    <cellStyle name="Comma 2 2 6 3 2 5" xfId="28907"/>
    <cellStyle name="Comma 2 2 6 3 3" xfId="1772"/>
    <cellStyle name="Comma 2 2 6 3 3 2" xfId="10619"/>
    <cellStyle name="Comma 2 2 6 3 3 2 2" xfId="21267"/>
    <cellStyle name="Comma 2 2 6 3 3 2 2 2" xfId="47681"/>
    <cellStyle name="Comma 2 2 6 3 3 2 3" xfId="37053"/>
    <cellStyle name="Comma 2 2 6 3 3 3" xfId="12673"/>
    <cellStyle name="Comma 2 2 6 3 3 3 2" xfId="39094"/>
    <cellStyle name="Comma 2 2 6 3 3 4" xfId="29000"/>
    <cellStyle name="Comma 2 2 6 3 4" xfId="2449"/>
    <cellStyle name="Comma 2 2 6 3 4 2" xfId="11064"/>
    <cellStyle name="Comma 2 2 6 3 4 2 2" xfId="21709"/>
    <cellStyle name="Comma 2 2 6 3 4 2 2 2" xfId="48123"/>
    <cellStyle name="Comma 2 2 6 3 4 2 3" xfId="37485"/>
    <cellStyle name="Comma 2 2 6 3 4 3" xfId="13246"/>
    <cellStyle name="Comma 2 2 6 3 4 3 2" xfId="39666"/>
    <cellStyle name="Comma 2 2 6 3 4 4" xfId="29208"/>
    <cellStyle name="Comma 2 2 6 3 5" xfId="8170"/>
    <cellStyle name="Comma 2 2 6 3 5 2" xfId="18831"/>
    <cellStyle name="Comma 2 2 6 3 5 2 2" xfId="45245"/>
    <cellStyle name="Comma 2 2 6 3 5 3" xfId="34734"/>
    <cellStyle name="Comma 2 2 6 3 6" xfId="11377"/>
    <cellStyle name="Comma 2 2 6 3 6 2" xfId="37798"/>
    <cellStyle name="Comma 2 2 6 3 7" xfId="28806"/>
    <cellStyle name="Comma 2 2 6 4" xfId="324"/>
    <cellStyle name="Comma 2 2 6 4 2" xfId="1405"/>
    <cellStyle name="Comma 2 2 6 4 2 2" xfId="2027"/>
    <cellStyle name="Comma 2 2 6 4 2 2 2" xfId="12898"/>
    <cellStyle name="Comma 2 2 6 4 2 2 2 2" xfId="39319"/>
    <cellStyle name="Comma 2 2 6 4 2 2 3" xfId="29098"/>
    <cellStyle name="Comma 2 2 6 4 2 3" xfId="9216"/>
    <cellStyle name="Comma 2 2 6 4 2 3 2" xfId="19876"/>
    <cellStyle name="Comma 2 2 6 4 2 3 2 2" xfId="46290"/>
    <cellStyle name="Comma 2 2 6 4 2 3 3" xfId="35712"/>
    <cellStyle name="Comma 2 2 6 4 2 4" xfId="12353"/>
    <cellStyle name="Comma 2 2 6 4 2 4 2" xfId="38774"/>
    <cellStyle name="Comma 2 2 6 4 2 5" xfId="28908"/>
    <cellStyle name="Comma 2 2 6 4 3" xfId="1773"/>
    <cellStyle name="Comma 2 2 6 4 3 2" xfId="10620"/>
    <cellStyle name="Comma 2 2 6 4 3 2 2" xfId="21268"/>
    <cellStyle name="Comma 2 2 6 4 3 2 2 2" xfId="47682"/>
    <cellStyle name="Comma 2 2 6 4 3 2 3" xfId="37054"/>
    <cellStyle name="Comma 2 2 6 4 3 3" xfId="12674"/>
    <cellStyle name="Comma 2 2 6 4 3 3 2" xfId="39095"/>
    <cellStyle name="Comma 2 2 6 4 3 4" xfId="29001"/>
    <cellStyle name="Comma 2 2 6 4 4" xfId="2450"/>
    <cellStyle name="Comma 2 2 6 4 4 2" xfId="11065"/>
    <cellStyle name="Comma 2 2 6 4 4 2 2" xfId="21710"/>
    <cellStyle name="Comma 2 2 6 4 4 2 2 2" xfId="48124"/>
    <cellStyle name="Comma 2 2 6 4 4 2 3" xfId="37486"/>
    <cellStyle name="Comma 2 2 6 4 4 3" xfId="13247"/>
    <cellStyle name="Comma 2 2 6 4 4 3 2" xfId="39667"/>
    <cellStyle name="Comma 2 2 6 4 4 4" xfId="29209"/>
    <cellStyle name="Comma 2 2 6 4 5" xfId="8171"/>
    <cellStyle name="Comma 2 2 6 4 5 2" xfId="18832"/>
    <cellStyle name="Comma 2 2 6 4 5 2 2" xfId="45246"/>
    <cellStyle name="Comma 2 2 6 4 5 3" xfId="34735"/>
    <cellStyle name="Comma 2 2 6 4 6" xfId="11378"/>
    <cellStyle name="Comma 2 2 6 4 6 2" xfId="37799"/>
    <cellStyle name="Comma 2 2 6 4 7" xfId="28807"/>
    <cellStyle name="Comma 2 2 6 5" xfId="325"/>
    <cellStyle name="Comma 2 2 6 5 2" xfId="1406"/>
    <cellStyle name="Comma 2 2 6 5 2 2" xfId="2028"/>
    <cellStyle name="Comma 2 2 6 5 2 2 2" xfId="12899"/>
    <cellStyle name="Comma 2 2 6 5 2 2 2 2" xfId="39320"/>
    <cellStyle name="Comma 2 2 6 5 2 2 3" xfId="29099"/>
    <cellStyle name="Comma 2 2 6 5 2 3" xfId="9217"/>
    <cellStyle name="Comma 2 2 6 5 2 3 2" xfId="19877"/>
    <cellStyle name="Comma 2 2 6 5 2 3 2 2" xfId="46291"/>
    <cellStyle name="Comma 2 2 6 5 2 3 3" xfId="35713"/>
    <cellStyle name="Comma 2 2 6 5 2 4" xfId="12354"/>
    <cellStyle name="Comma 2 2 6 5 2 4 2" xfId="38775"/>
    <cellStyle name="Comma 2 2 6 5 2 5" xfId="28909"/>
    <cellStyle name="Comma 2 2 6 5 3" xfId="1774"/>
    <cellStyle name="Comma 2 2 6 5 3 2" xfId="10621"/>
    <cellStyle name="Comma 2 2 6 5 3 2 2" xfId="21269"/>
    <cellStyle name="Comma 2 2 6 5 3 2 2 2" xfId="47683"/>
    <cellStyle name="Comma 2 2 6 5 3 2 3" xfId="37055"/>
    <cellStyle name="Comma 2 2 6 5 3 3" xfId="12675"/>
    <cellStyle name="Comma 2 2 6 5 3 3 2" xfId="39096"/>
    <cellStyle name="Comma 2 2 6 5 3 4" xfId="29002"/>
    <cellStyle name="Comma 2 2 6 5 4" xfId="2451"/>
    <cellStyle name="Comma 2 2 6 5 4 2" xfId="11066"/>
    <cellStyle name="Comma 2 2 6 5 4 2 2" xfId="21711"/>
    <cellStyle name="Comma 2 2 6 5 4 2 2 2" xfId="48125"/>
    <cellStyle name="Comma 2 2 6 5 4 2 3" xfId="37487"/>
    <cellStyle name="Comma 2 2 6 5 4 3" xfId="13248"/>
    <cellStyle name="Comma 2 2 6 5 4 3 2" xfId="39668"/>
    <cellStyle name="Comma 2 2 6 5 4 4" xfId="29210"/>
    <cellStyle name="Comma 2 2 6 5 5" xfId="8172"/>
    <cellStyle name="Comma 2 2 6 5 5 2" xfId="18833"/>
    <cellStyle name="Comma 2 2 6 5 5 2 2" xfId="45247"/>
    <cellStyle name="Comma 2 2 6 5 5 3" xfId="34736"/>
    <cellStyle name="Comma 2 2 6 5 6" xfId="11379"/>
    <cellStyle name="Comma 2 2 6 5 6 2" xfId="37800"/>
    <cellStyle name="Comma 2 2 6 5 7" xfId="28808"/>
    <cellStyle name="Comma 2 2 6 6" xfId="326"/>
    <cellStyle name="Comma 2 2 6 6 2" xfId="1407"/>
    <cellStyle name="Comma 2 2 6 6 2 2" xfId="2029"/>
    <cellStyle name="Comma 2 2 6 6 2 2 2" xfId="12900"/>
    <cellStyle name="Comma 2 2 6 6 2 2 2 2" xfId="39321"/>
    <cellStyle name="Comma 2 2 6 6 2 2 3" xfId="29100"/>
    <cellStyle name="Comma 2 2 6 6 2 3" xfId="9218"/>
    <cellStyle name="Comma 2 2 6 6 2 3 2" xfId="19878"/>
    <cellStyle name="Comma 2 2 6 6 2 3 2 2" xfId="46292"/>
    <cellStyle name="Comma 2 2 6 6 2 3 3" xfId="35714"/>
    <cellStyle name="Comma 2 2 6 6 2 4" xfId="12355"/>
    <cellStyle name="Comma 2 2 6 6 2 4 2" xfId="38776"/>
    <cellStyle name="Comma 2 2 6 6 2 5" xfId="28910"/>
    <cellStyle name="Comma 2 2 6 6 3" xfId="1775"/>
    <cellStyle name="Comma 2 2 6 6 3 2" xfId="10622"/>
    <cellStyle name="Comma 2 2 6 6 3 2 2" xfId="21270"/>
    <cellStyle name="Comma 2 2 6 6 3 2 2 2" xfId="47684"/>
    <cellStyle name="Comma 2 2 6 6 3 2 3" xfId="37056"/>
    <cellStyle name="Comma 2 2 6 6 3 3" xfId="12676"/>
    <cellStyle name="Comma 2 2 6 6 3 3 2" xfId="39097"/>
    <cellStyle name="Comma 2 2 6 6 3 4" xfId="29003"/>
    <cellStyle name="Comma 2 2 6 6 4" xfId="2452"/>
    <cellStyle name="Comma 2 2 6 6 4 2" xfId="11067"/>
    <cellStyle name="Comma 2 2 6 6 4 2 2" xfId="21712"/>
    <cellStyle name="Comma 2 2 6 6 4 2 2 2" xfId="48126"/>
    <cellStyle name="Comma 2 2 6 6 4 2 3" xfId="37488"/>
    <cellStyle name="Comma 2 2 6 6 4 3" xfId="13249"/>
    <cellStyle name="Comma 2 2 6 6 4 3 2" xfId="39669"/>
    <cellStyle name="Comma 2 2 6 6 4 4" xfId="29211"/>
    <cellStyle name="Comma 2 2 6 6 5" xfId="8173"/>
    <cellStyle name="Comma 2 2 6 6 5 2" xfId="18834"/>
    <cellStyle name="Comma 2 2 6 6 5 2 2" xfId="45248"/>
    <cellStyle name="Comma 2 2 6 6 5 3" xfId="34737"/>
    <cellStyle name="Comma 2 2 6 6 6" xfId="11380"/>
    <cellStyle name="Comma 2 2 6 6 6 2" xfId="37801"/>
    <cellStyle name="Comma 2 2 6 6 7" xfId="28809"/>
    <cellStyle name="Comma 2 2 6 7" xfId="327"/>
    <cellStyle name="Comma 2 2 6 7 2" xfId="1408"/>
    <cellStyle name="Comma 2 2 6 7 2 2" xfId="2030"/>
    <cellStyle name="Comma 2 2 6 7 2 2 2" xfId="12901"/>
    <cellStyle name="Comma 2 2 6 7 2 2 2 2" xfId="39322"/>
    <cellStyle name="Comma 2 2 6 7 2 2 3" xfId="29101"/>
    <cellStyle name="Comma 2 2 6 7 2 3" xfId="9219"/>
    <cellStyle name="Comma 2 2 6 7 2 3 2" xfId="19879"/>
    <cellStyle name="Comma 2 2 6 7 2 3 2 2" xfId="46293"/>
    <cellStyle name="Comma 2 2 6 7 2 3 3" xfId="35715"/>
    <cellStyle name="Comma 2 2 6 7 2 4" xfId="12356"/>
    <cellStyle name="Comma 2 2 6 7 2 4 2" xfId="38777"/>
    <cellStyle name="Comma 2 2 6 7 2 5" xfId="28911"/>
    <cellStyle name="Comma 2 2 6 7 3" xfId="1776"/>
    <cellStyle name="Comma 2 2 6 7 3 2" xfId="10623"/>
    <cellStyle name="Comma 2 2 6 7 3 2 2" xfId="21271"/>
    <cellStyle name="Comma 2 2 6 7 3 2 2 2" xfId="47685"/>
    <cellStyle name="Comma 2 2 6 7 3 2 3" xfId="37057"/>
    <cellStyle name="Comma 2 2 6 7 3 3" xfId="12677"/>
    <cellStyle name="Comma 2 2 6 7 3 3 2" xfId="39098"/>
    <cellStyle name="Comma 2 2 6 7 3 4" xfId="29004"/>
    <cellStyle name="Comma 2 2 6 7 4" xfId="2453"/>
    <cellStyle name="Comma 2 2 6 7 4 2" xfId="11068"/>
    <cellStyle name="Comma 2 2 6 7 4 2 2" xfId="21713"/>
    <cellStyle name="Comma 2 2 6 7 4 2 2 2" xfId="48127"/>
    <cellStyle name="Comma 2 2 6 7 4 2 3" xfId="37489"/>
    <cellStyle name="Comma 2 2 6 7 4 3" xfId="13250"/>
    <cellStyle name="Comma 2 2 6 7 4 3 2" xfId="39670"/>
    <cellStyle name="Comma 2 2 6 7 4 4" xfId="29212"/>
    <cellStyle name="Comma 2 2 6 7 5" xfId="8174"/>
    <cellStyle name="Comma 2 2 6 7 5 2" xfId="18835"/>
    <cellStyle name="Comma 2 2 6 7 5 2 2" xfId="45249"/>
    <cellStyle name="Comma 2 2 6 7 5 3" xfId="34738"/>
    <cellStyle name="Comma 2 2 6 7 6" xfId="11381"/>
    <cellStyle name="Comma 2 2 6 7 6 2" xfId="37802"/>
    <cellStyle name="Comma 2 2 6 7 7" xfId="28810"/>
    <cellStyle name="Comma 2 2 6 8" xfId="1402"/>
    <cellStyle name="Comma 2 2 6 8 2" xfId="2024"/>
    <cellStyle name="Comma 2 2 6 8 2 2" xfId="12895"/>
    <cellStyle name="Comma 2 2 6 8 2 2 2" xfId="39316"/>
    <cellStyle name="Comma 2 2 6 8 2 3" xfId="29095"/>
    <cellStyle name="Comma 2 2 6 8 3" xfId="9213"/>
    <cellStyle name="Comma 2 2 6 8 3 2" xfId="19873"/>
    <cellStyle name="Comma 2 2 6 8 3 2 2" xfId="46287"/>
    <cellStyle name="Comma 2 2 6 8 3 3" xfId="35709"/>
    <cellStyle name="Comma 2 2 6 8 4" xfId="12350"/>
    <cellStyle name="Comma 2 2 6 8 4 2" xfId="38771"/>
    <cellStyle name="Comma 2 2 6 8 5" xfId="28905"/>
    <cellStyle name="Comma 2 2 6 9" xfId="1770"/>
    <cellStyle name="Comma 2 2 6 9 2" xfId="10617"/>
    <cellStyle name="Comma 2 2 6 9 2 2" xfId="21265"/>
    <cellStyle name="Comma 2 2 6 9 2 2 2" xfId="47679"/>
    <cellStyle name="Comma 2 2 6 9 2 3" xfId="37051"/>
    <cellStyle name="Comma 2 2 6 9 3" xfId="12671"/>
    <cellStyle name="Comma 2 2 6 9 3 2" xfId="39092"/>
    <cellStyle name="Comma 2 2 6 9 4" xfId="28998"/>
    <cellStyle name="Comma 2 2 7" xfId="328"/>
    <cellStyle name="Comma 2 2 7 2" xfId="1409"/>
    <cellStyle name="Comma 2 2 7 2 2" xfId="2031"/>
    <cellStyle name="Comma 2 2 7 2 2 2" xfId="12902"/>
    <cellStyle name="Comma 2 2 7 2 2 2 2" xfId="39323"/>
    <cellStyle name="Comma 2 2 7 2 2 3" xfId="29102"/>
    <cellStyle name="Comma 2 2 7 2 3" xfId="9220"/>
    <cellStyle name="Comma 2 2 7 2 3 2" xfId="19880"/>
    <cellStyle name="Comma 2 2 7 2 3 2 2" xfId="46294"/>
    <cellStyle name="Comma 2 2 7 2 3 3" xfId="35716"/>
    <cellStyle name="Comma 2 2 7 2 4" xfId="12357"/>
    <cellStyle name="Comma 2 2 7 2 4 2" xfId="38778"/>
    <cellStyle name="Comma 2 2 7 2 5" xfId="28912"/>
    <cellStyle name="Comma 2 2 7 3" xfId="1777"/>
    <cellStyle name="Comma 2 2 7 3 2" xfId="10624"/>
    <cellStyle name="Comma 2 2 7 3 2 2" xfId="21272"/>
    <cellStyle name="Comma 2 2 7 3 2 2 2" xfId="47686"/>
    <cellStyle name="Comma 2 2 7 3 2 3" xfId="37058"/>
    <cellStyle name="Comma 2 2 7 3 3" xfId="12678"/>
    <cellStyle name="Comma 2 2 7 3 3 2" xfId="39099"/>
    <cellStyle name="Comma 2 2 7 3 4" xfId="29005"/>
    <cellStyle name="Comma 2 2 7 4" xfId="2454"/>
    <cellStyle name="Comma 2 2 7 4 2" xfId="11069"/>
    <cellStyle name="Comma 2 2 7 4 2 2" xfId="21714"/>
    <cellStyle name="Comma 2 2 7 4 2 2 2" xfId="48128"/>
    <cellStyle name="Comma 2 2 7 4 2 3" xfId="37490"/>
    <cellStyle name="Comma 2 2 7 4 3" xfId="13251"/>
    <cellStyle name="Comma 2 2 7 4 3 2" xfId="39671"/>
    <cellStyle name="Comma 2 2 7 4 4" xfId="29213"/>
    <cellStyle name="Comma 2 2 7 5" xfId="8175"/>
    <cellStyle name="Comma 2 2 7 5 2" xfId="18836"/>
    <cellStyle name="Comma 2 2 7 5 2 2" xfId="45250"/>
    <cellStyle name="Comma 2 2 7 5 3" xfId="34739"/>
    <cellStyle name="Comma 2 2 7 6" xfId="11382"/>
    <cellStyle name="Comma 2 2 7 6 2" xfId="37803"/>
    <cellStyle name="Comma 2 2 7 7" xfId="28811"/>
    <cellStyle name="Comma 2 2 8" xfId="329"/>
    <cellStyle name="Comma 2 2 8 2" xfId="1410"/>
    <cellStyle name="Comma 2 2 8 2 2" xfId="2032"/>
    <cellStyle name="Comma 2 2 8 2 2 2" xfId="12903"/>
    <cellStyle name="Comma 2 2 8 2 2 2 2" xfId="39324"/>
    <cellStyle name="Comma 2 2 8 2 2 3" xfId="29103"/>
    <cellStyle name="Comma 2 2 8 2 3" xfId="9221"/>
    <cellStyle name="Comma 2 2 8 2 3 2" xfId="19881"/>
    <cellStyle name="Comma 2 2 8 2 3 2 2" xfId="46295"/>
    <cellStyle name="Comma 2 2 8 2 3 3" xfId="35717"/>
    <cellStyle name="Comma 2 2 8 2 4" xfId="12358"/>
    <cellStyle name="Comma 2 2 8 2 4 2" xfId="38779"/>
    <cellStyle name="Comma 2 2 8 2 5" xfId="28913"/>
    <cellStyle name="Comma 2 2 8 3" xfId="1778"/>
    <cellStyle name="Comma 2 2 8 3 2" xfId="10625"/>
    <cellStyle name="Comma 2 2 8 3 2 2" xfId="21273"/>
    <cellStyle name="Comma 2 2 8 3 2 2 2" xfId="47687"/>
    <cellStyle name="Comma 2 2 8 3 2 3" xfId="37059"/>
    <cellStyle name="Comma 2 2 8 3 3" xfId="12679"/>
    <cellStyle name="Comma 2 2 8 3 3 2" xfId="39100"/>
    <cellStyle name="Comma 2 2 8 3 4" xfId="29006"/>
    <cellStyle name="Comma 2 2 8 4" xfId="2455"/>
    <cellStyle name="Comma 2 2 8 4 2" xfId="11070"/>
    <cellStyle name="Comma 2 2 8 4 2 2" xfId="21715"/>
    <cellStyle name="Comma 2 2 8 4 2 2 2" xfId="48129"/>
    <cellStyle name="Comma 2 2 8 4 2 3" xfId="37491"/>
    <cellStyle name="Comma 2 2 8 4 3" xfId="13252"/>
    <cellStyle name="Comma 2 2 8 4 3 2" xfId="39672"/>
    <cellStyle name="Comma 2 2 8 4 4" xfId="29214"/>
    <cellStyle name="Comma 2 2 8 5" xfId="8176"/>
    <cellStyle name="Comma 2 2 8 5 2" xfId="18837"/>
    <cellStyle name="Comma 2 2 8 5 2 2" xfId="45251"/>
    <cellStyle name="Comma 2 2 8 5 3" xfId="34740"/>
    <cellStyle name="Comma 2 2 8 6" xfId="11383"/>
    <cellStyle name="Comma 2 2 8 6 2" xfId="37804"/>
    <cellStyle name="Comma 2 2 8 7" xfId="28812"/>
    <cellStyle name="Comma 2 2 9" xfId="330"/>
    <cellStyle name="Comma 2 2 9 2" xfId="1411"/>
    <cellStyle name="Comma 2 2 9 2 2" xfId="2033"/>
    <cellStyle name="Comma 2 2 9 2 2 2" xfId="12904"/>
    <cellStyle name="Comma 2 2 9 2 2 2 2" xfId="39325"/>
    <cellStyle name="Comma 2 2 9 2 2 3" xfId="29104"/>
    <cellStyle name="Comma 2 2 9 2 3" xfId="9222"/>
    <cellStyle name="Comma 2 2 9 2 3 2" xfId="19882"/>
    <cellStyle name="Comma 2 2 9 2 3 2 2" xfId="46296"/>
    <cellStyle name="Comma 2 2 9 2 3 3" xfId="35718"/>
    <cellStyle name="Comma 2 2 9 2 4" xfId="12359"/>
    <cellStyle name="Comma 2 2 9 2 4 2" xfId="38780"/>
    <cellStyle name="Comma 2 2 9 2 5" xfId="28914"/>
    <cellStyle name="Comma 2 2 9 3" xfId="1779"/>
    <cellStyle name="Comma 2 2 9 3 2" xfId="10626"/>
    <cellStyle name="Comma 2 2 9 3 2 2" xfId="21274"/>
    <cellStyle name="Comma 2 2 9 3 2 2 2" xfId="47688"/>
    <cellStyle name="Comma 2 2 9 3 2 3" xfId="37060"/>
    <cellStyle name="Comma 2 2 9 3 3" xfId="12680"/>
    <cellStyle name="Comma 2 2 9 3 3 2" xfId="39101"/>
    <cellStyle name="Comma 2 2 9 3 4" xfId="29007"/>
    <cellStyle name="Comma 2 2 9 4" xfId="2456"/>
    <cellStyle name="Comma 2 2 9 4 2" xfId="11071"/>
    <cellStyle name="Comma 2 2 9 4 2 2" xfId="21716"/>
    <cellStyle name="Comma 2 2 9 4 2 2 2" xfId="48130"/>
    <cellStyle name="Comma 2 2 9 4 2 3" xfId="37492"/>
    <cellStyle name="Comma 2 2 9 4 3" xfId="13253"/>
    <cellStyle name="Comma 2 2 9 4 3 2" xfId="39673"/>
    <cellStyle name="Comma 2 2 9 4 4" xfId="29215"/>
    <cellStyle name="Comma 2 2 9 5" xfId="8177"/>
    <cellStyle name="Comma 2 2 9 5 2" xfId="18838"/>
    <cellStyle name="Comma 2 2 9 5 2 2" xfId="45252"/>
    <cellStyle name="Comma 2 2 9 5 3" xfId="34741"/>
    <cellStyle name="Comma 2 2 9 6" xfId="11384"/>
    <cellStyle name="Comma 2 2 9 6 2" xfId="37805"/>
    <cellStyle name="Comma 2 2 9 7" xfId="28813"/>
    <cellStyle name="Comma 2 2_Opex Input" xfId="331"/>
    <cellStyle name="Comma 2 20" xfId="332"/>
    <cellStyle name="Comma 2 20 2" xfId="1412"/>
    <cellStyle name="Comma 2 20 2 2" xfId="2034"/>
    <cellStyle name="Comma 2 20 2 2 2" xfId="12905"/>
    <cellStyle name="Comma 2 20 2 2 2 2" xfId="39326"/>
    <cellStyle name="Comma 2 20 2 2 3" xfId="29105"/>
    <cellStyle name="Comma 2 20 2 3" xfId="9224"/>
    <cellStyle name="Comma 2 20 2 3 2" xfId="19884"/>
    <cellStyle name="Comma 2 20 2 3 2 2" xfId="46298"/>
    <cellStyle name="Comma 2 20 2 3 3" xfId="35720"/>
    <cellStyle name="Comma 2 20 2 4" xfId="12360"/>
    <cellStyle name="Comma 2 20 2 4 2" xfId="38781"/>
    <cellStyle name="Comma 2 20 2 5" xfId="28915"/>
    <cellStyle name="Comma 2 20 3" xfId="1780"/>
    <cellStyle name="Comma 2 20 3 2" xfId="10627"/>
    <cellStyle name="Comma 2 20 3 2 2" xfId="21275"/>
    <cellStyle name="Comma 2 20 3 2 2 2" xfId="47689"/>
    <cellStyle name="Comma 2 20 3 2 3" xfId="37061"/>
    <cellStyle name="Comma 2 20 3 3" xfId="12681"/>
    <cellStyle name="Comma 2 20 3 3 2" xfId="39102"/>
    <cellStyle name="Comma 2 20 3 4" xfId="29008"/>
    <cellStyle name="Comma 2 20 4" xfId="2457"/>
    <cellStyle name="Comma 2 20 4 2" xfId="11072"/>
    <cellStyle name="Comma 2 20 4 2 2" xfId="21717"/>
    <cellStyle name="Comma 2 20 4 2 2 2" xfId="48131"/>
    <cellStyle name="Comma 2 20 4 2 3" xfId="37493"/>
    <cellStyle name="Comma 2 20 4 3" xfId="13254"/>
    <cellStyle name="Comma 2 20 4 3 2" xfId="39674"/>
    <cellStyle name="Comma 2 20 4 4" xfId="29216"/>
    <cellStyle name="Comma 2 20 5" xfId="8178"/>
    <cellStyle name="Comma 2 20 5 2" xfId="18839"/>
    <cellStyle name="Comma 2 20 5 2 2" xfId="45253"/>
    <cellStyle name="Comma 2 20 5 3" xfId="34742"/>
    <cellStyle name="Comma 2 20 6" xfId="11386"/>
    <cellStyle name="Comma 2 20 6 2" xfId="37807"/>
    <cellStyle name="Comma 2 20 7" xfId="28814"/>
    <cellStyle name="Comma 2 21" xfId="1352"/>
    <cellStyle name="Comma 2 21 2" xfId="1974"/>
    <cellStyle name="Comma 2 21 2 2" xfId="9673"/>
    <cellStyle name="Comma 2 21 2 2 2" xfId="20333"/>
    <cellStyle name="Comma 2 21 2 2 2 2" xfId="46747"/>
    <cellStyle name="Comma 2 21 2 2 3" xfId="36169"/>
    <cellStyle name="Comma 2 21 2 3" xfId="12845"/>
    <cellStyle name="Comma 2 21 2 3 2" xfId="39266"/>
    <cellStyle name="Comma 2 21 2 4" xfId="29045"/>
    <cellStyle name="Comma 2 21 3" xfId="8078"/>
    <cellStyle name="Comma 2 21 3 2" xfId="10761"/>
    <cellStyle name="Comma 2 21 3 2 2" xfId="21406"/>
    <cellStyle name="Comma 2 21 3 2 2 2" xfId="47820"/>
    <cellStyle name="Comma 2 21 3 2 3" xfId="37182"/>
    <cellStyle name="Comma 2 21 3 3" xfId="18745"/>
    <cellStyle name="Comma 2 21 3 3 2" xfId="45159"/>
    <cellStyle name="Comma 2 21 3 4" xfId="34676"/>
    <cellStyle name="Comma 2 21 4" xfId="11098"/>
    <cellStyle name="Comma 2 21 4 2" xfId="21743"/>
    <cellStyle name="Comma 2 21 4 2 2" xfId="48157"/>
    <cellStyle name="Comma 2 21 4 3" xfId="37519"/>
    <cellStyle name="Comma 2 21 5" xfId="8298"/>
    <cellStyle name="Comma 2 21 5 2" xfId="18959"/>
    <cellStyle name="Comma 2 21 5 2 2" xfId="45373"/>
    <cellStyle name="Comma 2 21 5 3" xfId="34796"/>
    <cellStyle name="Comma 2 21 6" xfId="12300"/>
    <cellStyle name="Comma 2 21 6 2" xfId="38721"/>
    <cellStyle name="Comma 2 21 7" xfId="28855"/>
    <cellStyle name="Comma 2 22" xfId="1720"/>
    <cellStyle name="Comma 2 22 2" xfId="9138"/>
    <cellStyle name="Comma 2 22 2 2" xfId="19798"/>
    <cellStyle name="Comma 2 22 2 2 2" xfId="46212"/>
    <cellStyle name="Comma 2 22 2 3" xfId="35634"/>
    <cellStyle name="Comma 2 22 3" xfId="12621"/>
    <cellStyle name="Comma 2 22 3 2" xfId="39042"/>
    <cellStyle name="Comma 2 22 4" xfId="28948"/>
    <cellStyle name="Comma 2 23" xfId="2194"/>
    <cellStyle name="Comma 2 23 2" xfId="10567"/>
    <cellStyle name="Comma 2 23 2 2" xfId="21215"/>
    <cellStyle name="Comma 2 23 2 2 2" xfId="47629"/>
    <cellStyle name="Comma 2 23 2 3" xfId="37001"/>
    <cellStyle name="Comma 2 23 3" xfId="13039"/>
    <cellStyle name="Comma 2 23 3 2" xfId="39460"/>
    <cellStyle name="Comma 2 23 4" xfId="29137"/>
    <cellStyle name="Comma 2 24" xfId="2543"/>
    <cellStyle name="Comma 2 24 2" xfId="11012"/>
    <cellStyle name="Comma 2 24 2 2" xfId="21657"/>
    <cellStyle name="Comma 2 24 2 2 2" xfId="48071"/>
    <cellStyle name="Comma 2 24 2 3" xfId="37433"/>
    <cellStyle name="Comma 2 24 3" xfId="13339"/>
    <cellStyle name="Comma 2 24 3 2" xfId="39759"/>
    <cellStyle name="Comma 2 24 4" xfId="29238"/>
    <cellStyle name="Comma 2 25" xfId="2565"/>
    <cellStyle name="Comma 2 25 2" xfId="13359"/>
    <cellStyle name="Comma 2 25 2 2" xfId="39779"/>
    <cellStyle name="Comma 2 25 3" xfId="29245"/>
    <cellStyle name="Comma 2 26" xfId="2567"/>
    <cellStyle name="Comma 2 26 2" xfId="13361"/>
    <cellStyle name="Comma 2 26 2 2" xfId="39781"/>
    <cellStyle name="Comma 2 26 3" xfId="29247"/>
    <cellStyle name="Comma 2 27" xfId="2578"/>
    <cellStyle name="Comma 2 27 2" xfId="13371"/>
    <cellStyle name="Comma 2 27 2 2" xfId="39791"/>
    <cellStyle name="Comma 2 27 3" xfId="29251"/>
    <cellStyle name="Comma 2 28" xfId="8118"/>
    <cellStyle name="Comma 2 28 2" xfId="18779"/>
    <cellStyle name="Comma 2 28 2 2" xfId="45193"/>
    <cellStyle name="Comma 2 28 3" xfId="34682"/>
    <cellStyle name="Comma 2 29" xfId="11309"/>
    <cellStyle name="Comma 2 29 2" xfId="37730"/>
    <cellStyle name="Comma 2 3" xfId="333"/>
    <cellStyle name="Comma 2 3 2" xfId="334"/>
    <cellStyle name="Comma 2 3 2 2" xfId="335"/>
    <cellStyle name="Comma 2 3 2 2 2" xfId="1415"/>
    <cellStyle name="Comma 2 3 2 2 2 2" xfId="2037"/>
    <cellStyle name="Comma 2 3 2 2 2 2 2" xfId="12908"/>
    <cellStyle name="Comma 2 3 2 2 2 2 2 2" xfId="39329"/>
    <cellStyle name="Comma 2 3 2 2 2 2 3" xfId="29108"/>
    <cellStyle name="Comma 2 3 2 2 2 3" xfId="9227"/>
    <cellStyle name="Comma 2 3 2 2 2 3 2" xfId="19887"/>
    <cellStyle name="Comma 2 3 2 2 2 3 2 2" xfId="46301"/>
    <cellStyle name="Comma 2 3 2 2 2 3 3" xfId="35723"/>
    <cellStyle name="Comma 2 3 2 2 2 4" xfId="12363"/>
    <cellStyle name="Comma 2 3 2 2 2 4 2" xfId="38784"/>
    <cellStyle name="Comma 2 3 2 2 2 5" xfId="28918"/>
    <cellStyle name="Comma 2 3 2 2 3" xfId="1783"/>
    <cellStyle name="Comma 2 3 2 2 3 2" xfId="10630"/>
    <cellStyle name="Comma 2 3 2 2 3 2 2" xfId="21278"/>
    <cellStyle name="Comma 2 3 2 2 3 2 2 2" xfId="47692"/>
    <cellStyle name="Comma 2 3 2 2 3 2 3" xfId="37064"/>
    <cellStyle name="Comma 2 3 2 2 3 3" xfId="12684"/>
    <cellStyle name="Comma 2 3 2 2 3 3 2" xfId="39105"/>
    <cellStyle name="Comma 2 3 2 2 3 4" xfId="29011"/>
    <cellStyle name="Comma 2 3 2 2 4" xfId="2197"/>
    <cellStyle name="Comma 2 3 2 2 4 2" xfId="11075"/>
    <cellStyle name="Comma 2 3 2 2 4 2 2" xfId="21720"/>
    <cellStyle name="Comma 2 3 2 2 4 2 2 2" xfId="48134"/>
    <cellStyle name="Comma 2 3 2 2 4 2 3" xfId="37496"/>
    <cellStyle name="Comma 2 3 2 2 4 3" xfId="13041"/>
    <cellStyle name="Comma 2 3 2 2 4 3 2" xfId="39462"/>
    <cellStyle name="Comma 2 3 2 2 4 4" xfId="29139"/>
    <cellStyle name="Comma 2 3 2 2 5" xfId="8181"/>
    <cellStyle name="Comma 2 3 2 2 5 2" xfId="18842"/>
    <cellStyle name="Comma 2 3 2 2 5 2 2" xfId="45256"/>
    <cellStyle name="Comma 2 3 2 2 5 3" xfId="34745"/>
    <cellStyle name="Comma 2 3 2 2 6" xfId="11389"/>
    <cellStyle name="Comma 2 3 2 2 6 2" xfId="37810"/>
    <cellStyle name="Comma 2 3 2 2 7" xfId="28817"/>
    <cellStyle name="Comma 2 3 2 3" xfId="1414"/>
    <cellStyle name="Comma 2 3 2 3 2" xfId="2036"/>
    <cellStyle name="Comma 2 3 2 3 2 2" xfId="12907"/>
    <cellStyle name="Comma 2 3 2 3 2 2 2" xfId="39328"/>
    <cellStyle name="Comma 2 3 2 3 2 3" xfId="29107"/>
    <cellStyle name="Comma 2 3 2 3 3" xfId="9226"/>
    <cellStyle name="Comma 2 3 2 3 3 2" xfId="19886"/>
    <cellStyle name="Comma 2 3 2 3 3 2 2" xfId="46300"/>
    <cellStyle name="Comma 2 3 2 3 3 3" xfId="35722"/>
    <cellStyle name="Comma 2 3 2 3 4" xfId="12362"/>
    <cellStyle name="Comma 2 3 2 3 4 2" xfId="38783"/>
    <cellStyle name="Comma 2 3 2 3 5" xfId="28917"/>
    <cellStyle name="Comma 2 3 2 4" xfId="1782"/>
    <cellStyle name="Comma 2 3 2 4 2" xfId="10629"/>
    <cellStyle name="Comma 2 3 2 4 2 2" xfId="21277"/>
    <cellStyle name="Comma 2 3 2 4 2 2 2" xfId="47691"/>
    <cellStyle name="Comma 2 3 2 4 2 3" xfId="37063"/>
    <cellStyle name="Comma 2 3 2 4 3" xfId="12683"/>
    <cellStyle name="Comma 2 3 2 4 3 2" xfId="39104"/>
    <cellStyle name="Comma 2 3 2 4 4" xfId="29010"/>
    <cellStyle name="Comma 2 3 2 5" xfId="2196"/>
    <cellStyle name="Comma 2 3 2 5 2" xfId="11074"/>
    <cellStyle name="Comma 2 3 2 5 2 2" xfId="21719"/>
    <cellStyle name="Comma 2 3 2 5 2 2 2" xfId="48133"/>
    <cellStyle name="Comma 2 3 2 5 2 3" xfId="37495"/>
    <cellStyle name="Comma 2 3 2 5 3" xfId="13040"/>
    <cellStyle name="Comma 2 3 2 5 3 2" xfId="39461"/>
    <cellStyle name="Comma 2 3 2 5 4" xfId="29138"/>
    <cellStyle name="Comma 2 3 2 6" xfId="8180"/>
    <cellStyle name="Comma 2 3 2 6 2" xfId="18841"/>
    <cellStyle name="Comma 2 3 2 6 2 2" xfId="45255"/>
    <cellStyle name="Comma 2 3 2 6 3" xfId="34744"/>
    <cellStyle name="Comma 2 3 2 7" xfId="11388"/>
    <cellStyle name="Comma 2 3 2 7 2" xfId="37809"/>
    <cellStyle name="Comma 2 3 2 8" xfId="28816"/>
    <cellStyle name="Comma 2 3 3" xfId="336"/>
    <cellStyle name="Comma 2 3 3 2" xfId="1416"/>
    <cellStyle name="Comma 2 3 3 2 2" xfId="2038"/>
    <cellStyle name="Comma 2 3 3 2 2 2" xfId="12909"/>
    <cellStyle name="Comma 2 3 3 2 2 2 2" xfId="39330"/>
    <cellStyle name="Comma 2 3 3 2 2 3" xfId="29109"/>
    <cellStyle name="Comma 2 3 3 2 3" xfId="9228"/>
    <cellStyle name="Comma 2 3 3 2 3 2" xfId="19888"/>
    <cellStyle name="Comma 2 3 3 2 3 2 2" xfId="46302"/>
    <cellStyle name="Comma 2 3 3 2 3 3" xfId="35724"/>
    <cellStyle name="Comma 2 3 3 2 4" xfId="12364"/>
    <cellStyle name="Comma 2 3 3 2 4 2" xfId="38785"/>
    <cellStyle name="Comma 2 3 3 2 5" xfId="28919"/>
    <cellStyle name="Comma 2 3 3 3" xfId="1784"/>
    <cellStyle name="Comma 2 3 3 3 2" xfId="10631"/>
    <cellStyle name="Comma 2 3 3 3 2 2" xfId="21279"/>
    <cellStyle name="Comma 2 3 3 3 2 2 2" xfId="47693"/>
    <cellStyle name="Comma 2 3 3 3 2 3" xfId="37065"/>
    <cellStyle name="Comma 2 3 3 3 3" xfId="12685"/>
    <cellStyle name="Comma 2 3 3 3 3 2" xfId="39106"/>
    <cellStyle name="Comma 2 3 3 3 4" xfId="29012"/>
    <cellStyle name="Comma 2 3 3 4" xfId="2458"/>
    <cellStyle name="Comma 2 3 3 4 2" xfId="11076"/>
    <cellStyle name="Comma 2 3 3 4 2 2" xfId="21721"/>
    <cellStyle name="Comma 2 3 3 4 2 2 2" xfId="48135"/>
    <cellStyle name="Comma 2 3 3 4 2 3" xfId="37497"/>
    <cellStyle name="Comma 2 3 3 4 3" xfId="13255"/>
    <cellStyle name="Comma 2 3 3 4 3 2" xfId="39675"/>
    <cellStyle name="Comma 2 3 3 4 4" xfId="29217"/>
    <cellStyle name="Comma 2 3 3 5" xfId="8182"/>
    <cellStyle name="Comma 2 3 3 5 2" xfId="18843"/>
    <cellStyle name="Comma 2 3 3 5 2 2" xfId="45257"/>
    <cellStyle name="Comma 2 3 3 5 3" xfId="34746"/>
    <cellStyle name="Comma 2 3 3 6" xfId="11390"/>
    <cellStyle name="Comma 2 3 3 6 2" xfId="37811"/>
    <cellStyle name="Comma 2 3 3 7" xfId="28818"/>
    <cellStyle name="Comma 2 3 4" xfId="1413"/>
    <cellStyle name="Comma 2 3 4 2" xfId="2035"/>
    <cellStyle name="Comma 2 3 4 2 2" xfId="12906"/>
    <cellStyle name="Comma 2 3 4 2 2 2" xfId="39327"/>
    <cellStyle name="Comma 2 3 4 2 3" xfId="29106"/>
    <cellStyle name="Comma 2 3 4 3" xfId="9225"/>
    <cellStyle name="Comma 2 3 4 3 2" xfId="19885"/>
    <cellStyle name="Comma 2 3 4 3 2 2" xfId="46299"/>
    <cellStyle name="Comma 2 3 4 3 3" xfId="35721"/>
    <cellStyle name="Comma 2 3 4 4" xfId="12361"/>
    <cellStyle name="Comma 2 3 4 4 2" xfId="38782"/>
    <cellStyle name="Comma 2 3 4 5" xfId="28916"/>
    <cellStyle name="Comma 2 3 5" xfId="1781"/>
    <cellStyle name="Comma 2 3 5 2" xfId="10628"/>
    <cellStyle name="Comma 2 3 5 2 2" xfId="21276"/>
    <cellStyle name="Comma 2 3 5 2 2 2" xfId="47690"/>
    <cellStyle name="Comma 2 3 5 2 3" xfId="37062"/>
    <cellStyle name="Comma 2 3 5 3" xfId="12682"/>
    <cellStyle name="Comma 2 3 5 3 2" xfId="39103"/>
    <cellStyle name="Comma 2 3 5 4" xfId="29009"/>
    <cellStyle name="Comma 2 3 6" xfId="2195"/>
    <cellStyle name="Comma 2 3 6 2" xfId="11073"/>
    <cellStyle name="Comma 2 3 6 2 2" xfId="21718"/>
    <cellStyle name="Comma 2 3 6 2 2 2" xfId="48132"/>
    <cellStyle name="Comma 2 3 6 2 3" xfId="37494"/>
    <cellStyle name="Comma 2 3 7" xfId="8179"/>
    <cellStyle name="Comma 2 3 7 2" xfId="18840"/>
    <cellStyle name="Comma 2 3 7 2 2" xfId="45254"/>
    <cellStyle name="Comma 2 3 7 3" xfId="34743"/>
    <cellStyle name="Comma 2 3 8" xfId="11387"/>
    <cellStyle name="Comma 2 3 8 2" xfId="37808"/>
    <cellStyle name="Comma 2 3 9" xfId="28815"/>
    <cellStyle name="Comma 2 30" xfId="28754"/>
    <cellStyle name="Comma 2 31" xfId="55159"/>
    <cellStyle name="Comma 2 4" xfId="337"/>
    <cellStyle name="Comma 2 4 2" xfId="1417"/>
    <cellStyle name="Comma 2 4 2 2" xfId="2039"/>
    <cellStyle name="Comma 2 4 2 2 2" xfId="12910"/>
    <cellStyle name="Comma 2 4 2 2 2 2" xfId="39331"/>
    <cellStyle name="Comma 2 4 2 2 3" xfId="29110"/>
    <cellStyle name="Comma 2 4 2 3" xfId="9229"/>
    <cellStyle name="Comma 2 4 2 3 2" xfId="19889"/>
    <cellStyle name="Comma 2 4 2 3 2 2" xfId="46303"/>
    <cellStyle name="Comma 2 4 2 3 3" xfId="35725"/>
    <cellStyle name="Comma 2 4 2 4" xfId="12365"/>
    <cellStyle name="Comma 2 4 2 4 2" xfId="38786"/>
    <cellStyle name="Comma 2 4 2 5" xfId="28920"/>
    <cellStyle name="Comma 2 4 3" xfId="1785"/>
    <cellStyle name="Comma 2 4 3 2" xfId="10632"/>
    <cellStyle name="Comma 2 4 3 2 2" xfId="21280"/>
    <cellStyle name="Comma 2 4 3 2 2 2" xfId="47694"/>
    <cellStyle name="Comma 2 4 3 2 3" xfId="37066"/>
    <cellStyle name="Comma 2 4 3 3" xfId="12686"/>
    <cellStyle name="Comma 2 4 3 3 2" xfId="39107"/>
    <cellStyle name="Comma 2 4 3 4" xfId="29013"/>
    <cellStyle name="Comma 2 4 4" xfId="2459"/>
    <cellStyle name="Comma 2 4 4 2" xfId="11077"/>
    <cellStyle name="Comma 2 4 4 2 2" xfId="21722"/>
    <cellStyle name="Comma 2 4 4 2 2 2" xfId="48136"/>
    <cellStyle name="Comma 2 4 4 2 3" xfId="37498"/>
    <cellStyle name="Comma 2 4 4 3" xfId="13256"/>
    <cellStyle name="Comma 2 4 4 3 2" xfId="39676"/>
    <cellStyle name="Comma 2 4 4 4" xfId="29218"/>
    <cellStyle name="Comma 2 4 5" xfId="8183"/>
    <cellStyle name="Comma 2 4 5 2" xfId="18844"/>
    <cellStyle name="Comma 2 4 5 2 2" xfId="45258"/>
    <cellStyle name="Comma 2 4 5 3" xfId="34747"/>
    <cellStyle name="Comma 2 4 6" xfId="11391"/>
    <cellStyle name="Comma 2 4 6 2" xfId="37812"/>
    <cellStyle name="Comma 2 4 7" xfId="28819"/>
    <cellStyle name="Comma 2 5" xfId="338"/>
    <cellStyle name="Comma 2 5 2" xfId="1418"/>
    <cellStyle name="Comma 2 5 2 2" xfId="2040"/>
    <cellStyle name="Comma 2 5 2 2 2" xfId="12911"/>
    <cellStyle name="Comma 2 5 2 2 2 2" xfId="39332"/>
    <cellStyle name="Comma 2 5 2 2 3" xfId="29111"/>
    <cellStyle name="Comma 2 5 2 3" xfId="9230"/>
    <cellStyle name="Comma 2 5 2 3 2" xfId="19890"/>
    <cellStyle name="Comma 2 5 2 3 2 2" xfId="46304"/>
    <cellStyle name="Comma 2 5 2 3 3" xfId="35726"/>
    <cellStyle name="Comma 2 5 2 4" xfId="12366"/>
    <cellStyle name="Comma 2 5 2 4 2" xfId="38787"/>
    <cellStyle name="Comma 2 5 2 5" xfId="28921"/>
    <cellStyle name="Comma 2 5 3" xfId="1786"/>
    <cellStyle name="Comma 2 5 3 2" xfId="10633"/>
    <cellStyle name="Comma 2 5 3 2 2" xfId="21281"/>
    <cellStyle name="Comma 2 5 3 2 2 2" xfId="47695"/>
    <cellStyle name="Comma 2 5 3 2 3" xfId="37067"/>
    <cellStyle name="Comma 2 5 3 3" xfId="12687"/>
    <cellStyle name="Comma 2 5 3 3 2" xfId="39108"/>
    <cellStyle name="Comma 2 5 3 4" xfId="29014"/>
    <cellStyle name="Comma 2 5 4" xfId="2460"/>
    <cellStyle name="Comma 2 5 4 2" xfId="11078"/>
    <cellStyle name="Comma 2 5 4 2 2" xfId="21723"/>
    <cellStyle name="Comma 2 5 4 2 2 2" xfId="48137"/>
    <cellStyle name="Comma 2 5 4 2 3" xfId="37499"/>
    <cellStyle name="Comma 2 5 4 3" xfId="13257"/>
    <cellStyle name="Comma 2 5 4 3 2" xfId="39677"/>
    <cellStyle name="Comma 2 5 4 4" xfId="29219"/>
    <cellStyle name="Comma 2 5 5" xfId="8184"/>
    <cellStyle name="Comma 2 5 5 2" xfId="18845"/>
    <cellStyle name="Comma 2 5 5 2 2" xfId="45259"/>
    <cellStyle name="Comma 2 5 5 3" xfId="34748"/>
    <cellStyle name="Comma 2 5 6" xfId="11392"/>
    <cellStyle name="Comma 2 5 6 2" xfId="37813"/>
    <cellStyle name="Comma 2 5 7" xfId="28820"/>
    <cellStyle name="Comma 2 6" xfId="339"/>
    <cellStyle name="Comma 2 6 2" xfId="1419"/>
    <cellStyle name="Comma 2 6 2 2" xfId="2041"/>
    <cellStyle name="Comma 2 6 2 2 2" xfId="12912"/>
    <cellStyle name="Comma 2 6 2 2 2 2" xfId="39333"/>
    <cellStyle name="Comma 2 6 2 2 3" xfId="29112"/>
    <cellStyle name="Comma 2 6 2 3" xfId="9231"/>
    <cellStyle name="Comma 2 6 2 3 2" xfId="19891"/>
    <cellStyle name="Comma 2 6 2 3 2 2" xfId="46305"/>
    <cellStyle name="Comma 2 6 2 3 3" xfId="35727"/>
    <cellStyle name="Comma 2 6 2 4" xfId="12367"/>
    <cellStyle name="Comma 2 6 2 4 2" xfId="38788"/>
    <cellStyle name="Comma 2 6 2 5" xfId="28922"/>
    <cellStyle name="Comma 2 6 3" xfId="1787"/>
    <cellStyle name="Comma 2 6 3 2" xfId="10634"/>
    <cellStyle name="Comma 2 6 3 2 2" xfId="21282"/>
    <cellStyle name="Comma 2 6 3 2 2 2" xfId="47696"/>
    <cellStyle name="Comma 2 6 3 2 3" xfId="37068"/>
    <cellStyle name="Comma 2 6 3 3" xfId="12688"/>
    <cellStyle name="Comma 2 6 3 3 2" xfId="39109"/>
    <cellStyle name="Comma 2 6 3 4" xfId="29015"/>
    <cellStyle name="Comma 2 6 4" xfId="2461"/>
    <cellStyle name="Comma 2 6 4 2" xfId="11079"/>
    <cellStyle name="Comma 2 6 4 2 2" xfId="21724"/>
    <cellStyle name="Comma 2 6 4 2 2 2" xfId="48138"/>
    <cellStyle name="Comma 2 6 4 2 3" xfId="37500"/>
    <cellStyle name="Comma 2 6 4 3" xfId="13258"/>
    <cellStyle name="Comma 2 6 4 3 2" xfId="39678"/>
    <cellStyle name="Comma 2 6 4 4" xfId="29220"/>
    <cellStyle name="Comma 2 6 5" xfId="8185"/>
    <cellStyle name="Comma 2 6 5 2" xfId="18846"/>
    <cellStyle name="Comma 2 6 5 2 2" xfId="45260"/>
    <cellStyle name="Comma 2 6 5 3" xfId="34749"/>
    <cellStyle name="Comma 2 6 6" xfId="11393"/>
    <cellStyle name="Comma 2 6 6 2" xfId="37814"/>
    <cellStyle name="Comma 2 6 7" xfId="28821"/>
    <cellStyle name="Comma 2 7" xfId="340"/>
    <cellStyle name="Comma 2 7 2" xfId="1420"/>
    <cellStyle name="Comma 2 7 2 2" xfId="2042"/>
    <cellStyle name="Comma 2 7 2 2 2" xfId="12913"/>
    <cellStyle name="Comma 2 7 2 2 2 2" xfId="39334"/>
    <cellStyle name="Comma 2 7 2 2 3" xfId="29113"/>
    <cellStyle name="Comma 2 7 2 3" xfId="9232"/>
    <cellStyle name="Comma 2 7 2 3 2" xfId="19892"/>
    <cellStyle name="Comma 2 7 2 3 2 2" xfId="46306"/>
    <cellStyle name="Comma 2 7 2 3 3" xfId="35728"/>
    <cellStyle name="Comma 2 7 2 4" xfId="12368"/>
    <cellStyle name="Comma 2 7 2 4 2" xfId="38789"/>
    <cellStyle name="Comma 2 7 2 5" xfId="28923"/>
    <cellStyle name="Comma 2 7 3" xfId="1788"/>
    <cellStyle name="Comma 2 7 3 2" xfId="10635"/>
    <cellStyle name="Comma 2 7 3 2 2" xfId="21283"/>
    <cellStyle name="Comma 2 7 3 2 2 2" xfId="47697"/>
    <cellStyle name="Comma 2 7 3 2 3" xfId="37069"/>
    <cellStyle name="Comma 2 7 3 3" xfId="12689"/>
    <cellStyle name="Comma 2 7 3 3 2" xfId="39110"/>
    <cellStyle name="Comma 2 7 3 4" xfId="29016"/>
    <cellStyle name="Comma 2 7 4" xfId="2462"/>
    <cellStyle name="Comma 2 7 4 2" xfId="11080"/>
    <cellStyle name="Comma 2 7 4 2 2" xfId="21725"/>
    <cellStyle name="Comma 2 7 4 2 2 2" xfId="48139"/>
    <cellStyle name="Comma 2 7 4 2 3" xfId="37501"/>
    <cellStyle name="Comma 2 7 4 3" xfId="13259"/>
    <cellStyle name="Comma 2 7 4 3 2" xfId="39679"/>
    <cellStyle name="Comma 2 7 4 4" xfId="29221"/>
    <cellStyle name="Comma 2 7 5" xfId="8186"/>
    <cellStyle name="Comma 2 7 5 2" xfId="18847"/>
    <cellStyle name="Comma 2 7 5 2 2" xfId="45261"/>
    <cellStyle name="Comma 2 7 5 3" xfId="34750"/>
    <cellStyle name="Comma 2 7 6" xfId="11394"/>
    <cellStyle name="Comma 2 7 6 2" xfId="37815"/>
    <cellStyle name="Comma 2 7 7" xfId="28822"/>
    <cellStyle name="Comma 2 8" xfId="341"/>
    <cellStyle name="Comma 2 8 2" xfId="1421"/>
    <cellStyle name="Comma 2 8 2 2" xfId="2043"/>
    <cellStyle name="Comma 2 8 2 2 2" xfId="12914"/>
    <cellStyle name="Comma 2 8 2 2 2 2" xfId="39335"/>
    <cellStyle name="Comma 2 8 2 2 3" xfId="29114"/>
    <cellStyle name="Comma 2 8 2 3" xfId="9233"/>
    <cellStyle name="Comma 2 8 2 3 2" xfId="19893"/>
    <cellStyle name="Comma 2 8 2 3 2 2" xfId="46307"/>
    <cellStyle name="Comma 2 8 2 3 3" xfId="35729"/>
    <cellStyle name="Comma 2 8 2 4" xfId="12369"/>
    <cellStyle name="Comma 2 8 2 4 2" xfId="38790"/>
    <cellStyle name="Comma 2 8 2 5" xfId="28924"/>
    <cellStyle name="Comma 2 8 3" xfId="1789"/>
    <cellStyle name="Comma 2 8 3 2" xfId="10636"/>
    <cellStyle name="Comma 2 8 3 2 2" xfId="21284"/>
    <cellStyle name="Comma 2 8 3 2 2 2" xfId="47698"/>
    <cellStyle name="Comma 2 8 3 2 3" xfId="37070"/>
    <cellStyle name="Comma 2 8 3 3" xfId="12690"/>
    <cellStyle name="Comma 2 8 3 3 2" xfId="39111"/>
    <cellStyle name="Comma 2 8 3 4" xfId="29017"/>
    <cellStyle name="Comma 2 8 4" xfId="2463"/>
    <cellStyle name="Comma 2 8 4 2" xfId="11081"/>
    <cellStyle name="Comma 2 8 4 2 2" xfId="21726"/>
    <cellStyle name="Comma 2 8 4 2 2 2" xfId="48140"/>
    <cellStyle name="Comma 2 8 4 2 3" xfId="37502"/>
    <cellStyle name="Comma 2 8 4 3" xfId="13260"/>
    <cellStyle name="Comma 2 8 4 3 2" xfId="39680"/>
    <cellStyle name="Comma 2 8 4 4" xfId="29222"/>
    <cellStyle name="Comma 2 8 5" xfId="8187"/>
    <cellStyle name="Comma 2 8 5 2" xfId="18848"/>
    <cellStyle name="Comma 2 8 5 2 2" xfId="45262"/>
    <cellStyle name="Comma 2 8 5 3" xfId="34751"/>
    <cellStyle name="Comma 2 8 6" xfId="11395"/>
    <cellStyle name="Comma 2 8 6 2" xfId="37816"/>
    <cellStyle name="Comma 2 8 7" xfId="28823"/>
    <cellStyle name="Comma 2 9" xfId="342"/>
    <cellStyle name="Comma 2 9 2" xfId="1422"/>
    <cellStyle name="Comma 2 9 2 2" xfId="2044"/>
    <cellStyle name="Comma 2 9 2 2 2" xfId="12915"/>
    <cellStyle name="Comma 2 9 2 2 2 2" xfId="39336"/>
    <cellStyle name="Comma 2 9 2 2 3" xfId="29115"/>
    <cellStyle name="Comma 2 9 2 3" xfId="9234"/>
    <cellStyle name="Comma 2 9 2 3 2" xfId="19894"/>
    <cellStyle name="Comma 2 9 2 3 2 2" xfId="46308"/>
    <cellStyle name="Comma 2 9 2 3 3" xfId="35730"/>
    <cellStyle name="Comma 2 9 2 4" xfId="12370"/>
    <cellStyle name="Comma 2 9 2 4 2" xfId="38791"/>
    <cellStyle name="Comma 2 9 2 5" xfId="28925"/>
    <cellStyle name="Comma 2 9 3" xfId="1790"/>
    <cellStyle name="Comma 2 9 3 2" xfId="10637"/>
    <cellStyle name="Comma 2 9 3 2 2" xfId="21285"/>
    <cellStyle name="Comma 2 9 3 2 2 2" xfId="47699"/>
    <cellStyle name="Comma 2 9 3 2 3" xfId="37071"/>
    <cellStyle name="Comma 2 9 3 3" xfId="12691"/>
    <cellStyle name="Comma 2 9 3 3 2" xfId="39112"/>
    <cellStyle name="Comma 2 9 3 4" xfId="29018"/>
    <cellStyle name="Comma 2 9 4" xfId="2464"/>
    <cellStyle name="Comma 2 9 4 2" xfId="11082"/>
    <cellStyle name="Comma 2 9 4 2 2" xfId="21727"/>
    <cellStyle name="Comma 2 9 4 2 2 2" xfId="48141"/>
    <cellStyle name="Comma 2 9 4 2 3" xfId="37503"/>
    <cellStyle name="Comma 2 9 4 3" xfId="13261"/>
    <cellStyle name="Comma 2 9 4 3 2" xfId="39681"/>
    <cellStyle name="Comma 2 9 4 4" xfId="29223"/>
    <cellStyle name="Comma 2 9 5" xfId="8188"/>
    <cellStyle name="Comma 2 9 5 2" xfId="18849"/>
    <cellStyle name="Comma 2 9 5 2 2" xfId="45263"/>
    <cellStyle name="Comma 2 9 5 3" xfId="34752"/>
    <cellStyle name="Comma 2 9 6" xfId="11396"/>
    <cellStyle name="Comma 2 9 6 2" xfId="37817"/>
    <cellStyle name="Comma 2 9 7" xfId="28824"/>
    <cellStyle name="Comma 2_2.11 Staff NG BS" xfId="1318"/>
    <cellStyle name="Comma 20" xfId="2198"/>
    <cellStyle name="Comma 20 2" xfId="9614"/>
    <cellStyle name="Comma 20 2 2" xfId="20274"/>
    <cellStyle name="Comma 20 2 2 2" xfId="46688"/>
    <cellStyle name="Comma 20 2 3" xfId="36110"/>
    <cellStyle name="Comma 20 3" xfId="13042"/>
    <cellStyle name="Comma 20 3 2" xfId="39463"/>
    <cellStyle name="Comma 20 4" xfId="29140"/>
    <cellStyle name="Comma 21" xfId="2199"/>
    <cellStyle name="Comma 21 2" xfId="10481"/>
    <cellStyle name="Comma 21 2 2" xfId="21141"/>
    <cellStyle name="Comma 21 2 2 2" xfId="47555"/>
    <cellStyle name="Comma 21 2 3" xfId="36977"/>
    <cellStyle name="Comma 21 3" xfId="13043"/>
    <cellStyle name="Comma 21 3 2" xfId="39464"/>
    <cellStyle name="Comma 21 4" xfId="29141"/>
    <cellStyle name="Comma 22" xfId="2572"/>
    <cellStyle name="Comma 22 2" xfId="10139"/>
    <cellStyle name="Comma 22 2 2" xfId="20799"/>
    <cellStyle name="Comma 22 2 2 2" xfId="47213"/>
    <cellStyle name="Comma 22 2 3" xfId="36635"/>
    <cellStyle name="Comma 22 3" xfId="13366"/>
    <cellStyle name="Comma 22 3 2" xfId="39786"/>
    <cellStyle name="Comma 22 4" xfId="29248"/>
    <cellStyle name="Comma 23" xfId="2566"/>
    <cellStyle name="Comma 23 2" xfId="10475"/>
    <cellStyle name="Comma 23 2 2" xfId="21135"/>
    <cellStyle name="Comma 23 2 2 2" xfId="47549"/>
    <cellStyle name="Comma 23 2 3" xfId="36971"/>
    <cellStyle name="Comma 23 3" xfId="13360"/>
    <cellStyle name="Comma 23 3 2" xfId="39780"/>
    <cellStyle name="Comma 23 4" xfId="29246"/>
    <cellStyle name="Comma 24" xfId="2584"/>
    <cellStyle name="Comma 24 2" xfId="9608"/>
    <cellStyle name="Comma 24 2 2" xfId="20268"/>
    <cellStyle name="Comma 24 2 2 2" xfId="46682"/>
    <cellStyle name="Comma 24 2 3" xfId="36104"/>
    <cellStyle name="Comma 24 3" xfId="13377"/>
    <cellStyle name="Comma 24 3 2" xfId="39797"/>
    <cellStyle name="Comma 24 4" xfId="29256"/>
    <cellStyle name="Comma 25" xfId="2200"/>
    <cellStyle name="Comma 25 2" xfId="10471"/>
    <cellStyle name="Comma 25 2 2" xfId="21131"/>
    <cellStyle name="Comma 25 2 2 2" xfId="47545"/>
    <cellStyle name="Comma 25 2 3" xfId="36967"/>
    <cellStyle name="Comma 25 3" xfId="13044"/>
    <cellStyle name="Comma 25 3 2" xfId="39465"/>
    <cellStyle name="Comma 25 4" xfId="29142"/>
    <cellStyle name="Comma 26" xfId="2201"/>
    <cellStyle name="Comma 26 2" xfId="10011"/>
    <cellStyle name="Comma 26 2 2" xfId="20671"/>
    <cellStyle name="Comma 26 2 2 2" xfId="47085"/>
    <cellStyle name="Comma 26 2 3" xfId="36507"/>
    <cellStyle name="Comma 26 3" xfId="13045"/>
    <cellStyle name="Comma 26 3 2" xfId="39466"/>
    <cellStyle name="Comma 26 4" xfId="29143"/>
    <cellStyle name="Comma 27" xfId="2587"/>
    <cellStyle name="Comma 27 2" xfId="9746"/>
    <cellStyle name="Comma 27 2 2" xfId="20406"/>
    <cellStyle name="Comma 27 2 2 2" xfId="46820"/>
    <cellStyle name="Comma 27 2 3" xfId="36242"/>
    <cellStyle name="Comma 27 3" xfId="13380"/>
    <cellStyle name="Comma 27 3 2" xfId="39800"/>
    <cellStyle name="Comma 27 4" xfId="29257"/>
    <cellStyle name="Comma 28" xfId="1312"/>
    <cellStyle name="Comma 28 2" xfId="10492"/>
    <cellStyle name="Comma 28 2 2" xfId="21151"/>
    <cellStyle name="Comma 28 2 2 2" xfId="47565"/>
    <cellStyle name="Comma 28 2 3" xfId="36980"/>
    <cellStyle name="Comma 28 3" xfId="12269"/>
    <cellStyle name="Comma 28 3 2" xfId="38690"/>
    <cellStyle name="Comma 28 4" xfId="28847"/>
    <cellStyle name="Comma 29" xfId="3317"/>
    <cellStyle name="Comma 29 2" xfId="10662"/>
    <cellStyle name="Comma 29 2 2" xfId="21307"/>
    <cellStyle name="Comma 29 2 2 2" xfId="47721"/>
    <cellStyle name="Comma 29 2 3" xfId="37087"/>
    <cellStyle name="Comma 29 3" xfId="14107"/>
    <cellStyle name="Comma 29 3 2" xfId="40527"/>
    <cellStyle name="Comma 29 4" xfId="29987"/>
    <cellStyle name="Comma 3" xfId="343"/>
    <cellStyle name="Comma 3 10" xfId="11397"/>
    <cellStyle name="Comma 3 10 2" xfId="37818"/>
    <cellStyle name="Comma 3 11" xfId="28825"/>
    <cellStyle name="Comma 3 12" xfId="55224"/>
    <cellStyle name="Comma 3 13" xfId="1319"/>
    <cellStyle name="Comma 3 13 2" xfId="1591"/>
    <cellStyle name="Comma 3 13 2 2" xfId="9659"/>
    <cellStyle name="Comma 3 13 2 2 2" xfId="20319"/>
    <cellStyle name="Comma 3 13 2 2 2 2" xfId="46733"/>
    <cellStyle name="Comma 3 13 2 2 3" xfId="36155"/>
    <cellStyle name="Comma 3 13 2 3" xfId="12515"/>
    <cellStyle name="Comma 3 13 2 3 2" xfId="38936"/>
    <cellStyle name="Comma 3 13 2 4" xfId="28939"/>
    <cellStyle name="Comma 3 13 3" xfId="10758"/>
    <cellStyle name="Comma 3 13 3 2" xfId="21403"/>
    <cellStyle name="Comma 3 13 3 2 2" xfId="47817"/>
    <cellStyle name="Comma 3 13 3 3" xfId="37179"/>
    <cellStyle name="Comma 3 13 4" xfId="11096"/>
    <cellStyle name="Comma 3 13 4 2" xfId="21741"/>
    <cellStyle name="Comma 3 13 4 2 2" xfId="48155"/>
    <cellStyle name="Comma 3 13 4 3" xfId="37517"/>
    <cellStyle name="Comma 3 13 5" xfId="8283"/>
    <cellStyle name="Comma 3 13 5 2" xfId="18944"/>
    <cellStyle name="Comma 3 13 5 2 2" xfId="45358"/>
    <cellStyle name="Comma 3 13 5 3" xfId="34793"/>
    <cellStyle name="Comma 3 13 6" xfId="12273"/>
    <cellStyle name="Comma 3 13 6 2" xfId="38694"/>
    <cellStyle name="Comma 3 13 7" xfId="28848"/>
    <cellStyle name="Comma 3 2" xfId="344"/>
    <cellStyle name="Comma 3 2 2" xfId="345"/>
    <cellStyle name="Comma 3 2 2 2" xfId="1425"/>
    <cellStyle name="Comma 3 2 2 2 2" xfId="2047"/>
    <cellStyle name="Comma 3 2 2 2 2 2" xfId="12918"/>
    <cellStyle name="Comma 3 2 2 2 2 2 2" xfId="39339"/>
    <cellStyle name="Comma 3 2 2 2 2 3" xfId="29118"/>
    <cellStyle name="Comma 3 2 2 2 3" xfId="9237"/>
    <cellStyle name="Comma 3 2 2 2 3 2" xfId="19897"/>
    <cellStyle name="Comma 3 2 2 2 3 2 2" xfId="46311"/>
    <cellStyle name="Comma 3 2 2 2 3 3" xfId="35733"/>
    <cellStyle name="Comma 3 2 2 2 4" xfId="12373"/>
    <cellStyle name="Comma 3 2 2 2 4 2" xfId="38794"/>
    <cellStyle name="Comma 3 2 2 2 5" xfId="28928"/>
    <cellStyle name="Comma 3 2 2 3" xfId="1793"/>
    <cellStyle name="Comma 3 2 2 3 2" xfId="10640"/>
    <cellStyle name="Comma 3 2 2 3 2 2" xfId="21288"/>
    <cellStyle name="Comma 3 2 2 3 2 2 2" xfId="47702"/>
    <cellStyle name="Comma 3 2 2 3 2 3" xfId="37074"/>
    <cellStyle name="Comma 3 2 2 3 3" xfId="12694"/>
    <cellStyle name="Comma 3 2 2 3 3 2" xfId="39115"/>
    <cellStyle name="Comma 3 2 2 3 4" xfId="29021"/>
    <cellStyle name="Comma 3 2 2 4" xfId="2204"/>
    <cellStyle name="Comma 3 2 2 4 2" xfId="11085"/>
    <cellStyle name="Comma 3 2 2 4 2 2" xfId="21730"/>
    <cellStyle name="Comma 3 2 2 4 2 2 2" xfId="48144"/>
    <cellStyle name="Comma 3 2 2 4 2 3" xfId="37506"/>
    <cellStyle name="Comma 3 2 2 4 3" xfId="13048"/>
    <cellStyle name="Comma 3 2 2 4 3 2" xfId="39469"/>
    <cellStyle name="Comma 3 2 2 4 4" xfId="29146"/>
    <cellStyle name="Comma 3 2 2 5" xfId="8191"/>
    <cellStyle name="Comma 3 2 2 5 2" xfId="18852"/>
    <cellStyle name="Comma 3 2 2 5 2 2" xfId="45266"/>
    <cellStyle name="Comma 3 2 2 5 3" xfId="34755"/>
    <cellStyle name="Comma 3 2 2 6" xfId="11399"/>
    <cellStyle name="Comma 3 2 2 6 2" xfId="37820"/>
    <cellStyle name="Comma 3 2 2 7" xfId="28827"/>
    <cellStyle name="Comma 3 2 3" xfId="346"/>
    <cellStyle name="Comma 3 2 3 2" xfId="1426"/>
    <cellStyle name="Comma 3 2 3 2 2" xfId="2048"/>
    <cellStyle name="Comma 3 2 3 2 2 2" xfId="12919"/>
    <cellStyle name="Comma 3 2 3 2 2 2 2" xfId="39340"/>
    <cellStyle name="Comma 3 2 3 2 2 3" xfId="29119"/>
    <cellStyle name="Comma 3 2 3 2 3" xfId="9238"/>
    <cellStyle name="Comma 3 2 3 2 3 2" xfId="19898"/>
    <cellStyle name="Comma 3 2 3 2 3 2 2" xfId="46312"/>
    <cellStyle name="Comma 3 2 3 2 3 3" xfId="35734"/>
    <cellStyle name="Comma 3 2 3 2 4" xfId="12374"/>
    <cellStyle name="Comma 3 2 3 2 4 2" xfId="38795"/>
    <cellStyle name="Comma 3 2 3 2 5" xfId="28929"/>
    <cellStyle name="Comma 3 2 3 3" xfId="1794"/>
    <cellStyle name="Comma 3 2 3 3 2" xfId="10641"/>
    <cellStyle name="Comma 3 2 3 3 2 2" xfId="21289"/>
    <cellStyle name="Comma 3 2 3 3 2 2 2" xfId="47703"/>
    <cellStyle name="Comma 3 2 3 3 2 3" xfId="37075"/>
    <cellStyle name="Comma 3 2 3 3 3" xfId="12695"/>
    <cellStyle name="Comma 3 2 3 3 3 2" xfId="39116"/>
    <cellStyle name="Comma 3 2 3 3 4" xfId="29022"/>
    <cellStyle name="Comma 3 2 3 4" xfId="2465"/>
    <cellStyle name="Comma 3 2 3 4 2" xfId="11086"/>
    <cellStyle name="Comma 3 2 3 4 2 2" xfId="21731"/>
    <cellStyle name="Comma 3 2 3 4 2 2 2" xfId="48145"/>
    <cellStyle name="Comma 3 2 3 4 2 3" xfId="37507"/>
    <cellStyle name="Comma 3 2 3 4 3" xfId="13262"/>
    <cellStyle name="Comma 3 2 3 4 3 2" xfId="39682"/>
    <cellStyle name="Comma 3 2 3 4 4" xfId="29224"/>
    <cellStyle name="Comma 3 2 3 5" xfId="8192"/>
    <cellStyle name="Comma 3 2 3 5 2" xfId="18853"/>
    <cellStyle name="Comma 3 2 3 5 2 2" xfId="45267"/>
    <cellStyle name="Comma 3 2 3 5 3" xfId="34756"/>
    <cellStyle name="Comma 3 2 3 6" xfId="11400"/>
    <cellStyle name="Comma 3 2 3 6 2" xfId="37821"/>
    <cellStyle name="Comma 3 2 3 7" xfId="28828"/>
    <cellStyle name="Comma 3 2 4" xfId="1424"/>
    <cellStyle name="Comma 3 2 4 2" xfId="2046"/>
    <cellStyle name="Comma 3 2 4 2 2" xfId="12917"/>
    <cellStyle name="Comma 3 2 4 2 2 2" xfId="39338"/>
    <cellStyle name="Comma 3 2 4 2 3" xfId="29117"/>
    <cellStyle name="Comma 3 2 4 3" xfId="9236"/>
    <cellStyle name="Comma 3 2 4 3 2" xfId="19896"/>
    <cellStyle name="Comma 3 2 4 3 2 2" xfId="46310"/>
    <cellStyle name="Comma 3 2 4 3 3" xfId="35732"/>
    <cellStyle name="Comma 3 2 4 4" xfId="12372"/>
    <cellStyle name="Comma 3 2 4 4 2" xfId="38793"/>
    <cellStyle name="Comma 3 2 4 5" xfId="28927"/>
    <cellStyle name="Comma 3 2 5" xfId="1792"/>
    <cellStyle name="Comma 3 2 5 2" xfId="10639"/>
    <cellStyle name="Comma 3 2 5 2 2" xfId="21287"/>
    <cellStyle name="Comma 3 2 5 2 2 2" xfId="47701"/>
    <cellStyle name="Comma 3 2 5 2 3" xfId="37073"/>
    <cellStyle name="Comma 3 2 5 3" xfId="12693"/>
    <cellStyle name="Comma 3 2 5 3 2" xfId="39114"/>
    <cellStyle name="Comma 3 2 5 4" xfId="29020"/>
    <cellStyle name="Comma 3 2 6" xfId="2203"/>
    <cellStyle name="Comma 3 2 6 2" xfId="11084"/>
    <cellStyle name="Comma 3 2 6 2 2" xfId="21729"/>
    <cellStyle name="Comma 3 2 6 2 2 2" xfId="48143"/>
    <cellStyle name="Comma 3 2 6 2 3" xfId="37505"/>
    <cellStyle name="Comma 3 2 6 3" xfId="13047"/>
    <cellStyle name="Comma 3 2 6 3 2" xfId="39468"/>
    <cellStyle name="Comma 3 2 6 4" xfId="29145"/>
    <cellStyle name="Comma 3 2 7" xfId="8190"/>
    <cellStyle name="Comma 3 2 7 2" xfId="18851"/>
    <cellStyle name="Comma 3 2 7 2 2" xfId="45265"/>
    <cellStyle name="Comma 3 2 7 3" xfId="34754"/>
    <cellStyle name="Comma 3 2 8" xfId="11398"/>
    <cellStyle name="Comma 3 2 8 2" xfId="37819"/>
    <cellStyle name="Comma 3 2 9" xfId="28826"/>
    <cellStyle name="Comma 3 3" xfId="347"/>
    <cellStyle name="Comma 3 3 2" xfId="1320"/>
    <cellStyle name="Comma 3 3 2 2" xfId="1592"/>
    <cellStyle name="Comma 3 3 2 2 2" xfId="9660"/>
    <cellStyle name="Comma 3 3 2 2 2 2" xfId="20320"/>
    <cellStyle name="Comma 3 3 2 2 2 2 2" xfId="46734"/>
    <cellStyle name="Comma 3 3 2 2 2 3" xfId="36156"/>
    <cellStyle name="Comma 3 3 2 2 3" xfId="12516"/>
    <cellStyle name="Comma 3 3 2 2 3 2" xfId="38937"/>
    <cellStyle name="Comma 3 3 2 2 4" xfId="28940"/>
    <cellStyle name="Comma 3 3 2 3" xfId="2049"/>
    <cellStyle name="Comma 3 3 2 3 2" xfId="10759"/>
    <cellStyle name="Comma 3 3 2 3 2 2" xfId="21404"/>
    <cellStyle name="Comma 3 3 2 3 2 2 2" xfId="47818"/>
    <cellStyle name="Comma 3 3 2 3 2 3" xfId="37180"/>
    <cellStyle name="Comma 3 3 2 3 3" xfId="12920"/>
    <cellStyle name="Comma 3 3 2 3 3 2" xfId="39341"/>
    <cellStyle name="Comma 3 3 2 3 4" xfId="29120"/>
    <cellStyle name="Comma 3 3 2 4" xfId="2206"/>
    <cellStyle name="Comma 3 3 2 4 2" xfId="11097"/>
    <cellStyle name="Comma 3 3 2 4 2 2" xfId="21742"/>
    <cellStyle name="Comma 3 3 2 4 2 2 2" xfId="48156"/>
    <cellStyle name="Comma 3 3 2 4 2 3" xfId="37518"/>
    <cellStyle name="Comma 3 3 2 4 3" xfId="13050"/>
    <cellStyle name="Comma 3 3 2 4 3 2" xfId="39471"/>
    <cellStyle name="Comma 3 3 2 4 4" xfId="29148"/>
    <cellStyle name="Comma 3 3 2 5" xfId="8284"/>
    <cellStyle name="Comma 3 3 2 5 2" xfId="18945"/>
    <cellStyle name="Comma 3 3 2 5 2 2" xfId="45359"/>
    <cellStyle name="Comma 3 3 2 5 3" xfId="34794"/>
    <cellStyle name="Comma 3 3 2 6" xfId="12274"/>
    <cellStyle name="Comma 3 3 2 6 2" xfId="38695"/>
    <cellStyle name="Comma 3 3 2 7" xfId="28849"/>
    <cellStyle name="Comma 3 3 3" xfId="1427"/>
    <cellStyle name="Comma 3 3 3 2" xfId="9239"/>
    <cellStyle name="Comma 3 3 3 2 2" xfId="19899"/>
    <cellStyle name="Comma 3 3 3 2 2 2" xfId="46313"/>
    <cellStyle name="Comma 3 3 3 2 3" xfId="35735"/>
    <cellStyle name="Comma 3 3 3 3" xfId="12375"/>
    <cellStyle name="Comma 3 3 3 3 2" xfId="38796"/>
    <cellStyle name="Comma 3 3 3 4" xfId="28930"/>
    <cellStyle name="Comma 3 3 4" xfId="1795"/>
    <cellStyle name="Comma 3 3 4 2" xfId="10642"/>
    <cellStyle name="Comma 3 3 4 2 2" xfId="21290"/>
    <cellStyle name="Comma 3 3 4 2 2 2" xfId="47704"/>
    <cellStyle name="Comma 3 3 4 2 3" xfId="37076"/>
    <cellStyle name="Comma 3 3 4 3" xfId="12696"/>
    <cellStyle name="Comma 3 3 4 3 2" xfId="39117"/>
    <cellStyle name="Comma 3 3 4 4" xfId="29023"/>
    <cellStyle name="Comma 3 3 5" xfId="2205"/>
    <cellStyle name="Comma 3 3 5 2" xfId="11087"/>
    <cellStyle name="Comma 3 3 5 2 2" xfId="21732"/>
    <cellStyle name="Comma 3 3 5 2 2 2" xfId="48146"/>
    <cellStyle name="Comma 3 3 5 2 3" xfId="37508"/>
    <cellStyle name="Comma 3 3 5 3" xfId="13049"/>
    <cellStyle name="Comma 3 3 5 3 2" xfId="39470"/>
    <cellStyle name="Comma 3 3 5 4" xfId="29147"/>
    <cellStyle name="Comma 3 3 6" xfId="8193"/>
    <cellStyle name="Comma 3 3 6 2" xfId="18854"/>
    <cellStyle name="Comma 3 3 6 2 2" xfId="45268"/>
    <cellStyle name="Comma 3 3 6 3" xfId="34757"/>
    <cellStyle name="Comma 3 3 7" xfId="11401"/>
    <cellStyle name="Comma 3 3 7 2" xfId="37822"/>
    <cellStyle name="Comma 3 3 8" xfId="28829"/>
    <cellStyle name="Comma 3 4" xfId="1423"/>
    <cellStyle name="Comma 3 4 2" xfId="2045"/>
    <cellStyle name="Comma 3 4 2 2" xfId="12916"/>
    <cellStyle name="Comma 3 4 2 2 2" xfId="39337"/>
    <cellStyle name="Comma 3 4 2 3" xfId="29116"/>
    <cellStyle name="Comma 3 4 3" xfId="9235"/>
    <cellStyle name="Comma 3 4 3 2" xfId="19895"/>
    <cellStyle name="Comma 3 4 3 2 2" xfId="46309"/>
    <cellStyle name="Comma 3 4 3 3" xfId="35731"/>
    <cellStyle name="Comma 3 4 4" xfId="12371"/>
    <cellStyle name="Comma 3 4 4 2" xfId="38792"/>
    <cellStyle name="Comma 3 4 5" xfId="28926"/>
    <cellStyle name="Comma 3 5" xfId="1791"/>
    <cellStyle name="Comma 3 5 2" xfId="10638"/>
    <cellStyle name="Comma 3 5 2 2" xfId="21286"/>
    <cellStyle name="Comma 3 5 2 2 2" xfId="47700"/>
    <cellStyle name="Comma 3 5 2 3" xfId="37072"/>
    <cellStyle name="Comma 3 5 3" xfId="12692"/>
    <cellStyle name="Comma 3 5 3 2" xfId="39113"/>
    <cellStyle name="Comma 3 5 4" xfId="29019"/>
    <cellStyle name="Comma 3 6" xfId="2202"/>
    <cellStyle name="Comma 3 6 2" xfId="11083"/>
    <cellStyle name="Comma 3 6 2 2" xfId="21728"/>
    <cellStyle name="Comma 3 6 2 2 2" xfId="48142"/>
    <cellStyle name="Comma 3 6 2 3" xfId="37504"/>
    <cellStyle name="Comma 3 6 3" xfId="13046"/>
    <cellStyle name="Comma 3 6 3 2" xfId="39467"/>
    <cellStyle name="Comma 3 6 4" xfId="29144"/>
    <cellStyle name="Comma 3 7" xfId="2551"/>
    <cellStyle name="Comma 3 7 2" xfId="13346"/>
    <cellStyle name="Comma 3 7 2 2" xfId="39766"/>
    <cellStyle name="Comma 3 7 3" xfId="29242"/>
    <cellStyle name="Comma 3 8" xfId="2581"/>
    <cellStyle name="Comma 3 8 2" xfId="13374"/>
    <cellStyle name="Comma 3 8 2 2" xfId="39794"/>
    <cellStyle name="Comma 3 8 3" xfId="29254"/>
    <cellStyle name="Comma 3 9" xfId="8189"/>
    <cellStyle name="Comma 3 9 2" xfId="18850"/>
    <cellStyle name="Comma 3 9 2 2" xfId="45264"/>
    <cellStyle name="Comma 3 9 3" xfId="34753"/>
    <cellStyle name="Comma 3_Asset Health Themes (2)" xfId="348"/>
    <cellStyle name="Comma 30" xfId="3384"/>
    <cellStyle name="Comma 30 2" xfId="14171"/>
    <cellStyle name="Comma 30 2 2" xfId="40591"/>
    <cellStyle name="Comma 30 3" xfId="30054"/>
    <cellStyle name="Comma 31" xfId="3725"/>
    <cellStyle name="Comma 31 2" xfId="14509"/>
    <cellStyle name="Comma 31 2 2" xfId="40929"/>
    <cellStyle name="Comma 31 3" xfId="30395"/>
    <cellStyle name="Comma 32" xfId="3422"/>
    <cellStyle name="Comma 32 2" xfId="14208"/>
    <cellStyle name="Comma 32 2 2" xfId="40628"/>
    <cellStyle name="Comma 32 3" xfId="30092"/>
    <cellStyle name="Comma 33" xfId="6265"/>
    <cellStyle name="Comma 33 2" xfId="17004"/>
    <cellStyle name="Comma 33 2 2" xfId="43422"/>
    <cellStyle name="Comma 33 3" xfId="32935"/>
    <cellStyle name="Comma 34" xfId="6501"/>
    <cellStyle name="Comma 34 2" xfId="17231"/>
    <cellStyle name="Comma 34 2 2" xfId="43649"/>
    <cellStyle name="Comma 34 3" xfId="33171"/>
    <cellStyle name="Comma 35" xfId="4473"/>
    <cellStyle name="Comma 35 2" xfId="15251"/>
    <cellStyle name="Comma 35 2 2" xfId="41671"/>
    <cellStyle name="Comma 35 3" xfId="31143"/>
    <cellStyle name="Comma 36" xfId="3146"/>
    <cellStyle name="Comma 36 2" xfId="13937"/>
    <cellStyle name="Comma 36 2 2" xfId="40357"/>
    <cellStyle name="Comma 36 3" xfId="29816"/>
    <cellStyle name="Comma 37" xfId="8282"/>
    <cellStyle name="Comma 37 2" xfId="18943"/>
    <cellStyle name="Comma 37 2 2" xfId="45357"/>
    <cellStyle name="Comma 37 3" xfId="34792"/>
    <cellStyle name="Comma 38" xfId="11110"/>
    <cellStyle name="Comma 38 2" xfId="37531"/>
    <cellStyle name="Comma 39" xfId="12259"/>
    <cellStyle name="Comma 39 2" xfId="38680"/>
    <cellStyle name="Comma 4" xfId="349"/>
    <cellStyle name="Comma 4 2" xfId="1428"/>
    <cellStyle name="Comma 4 2 2" xfId="2050"/>
    <cellStyle name="Comma 4 2 2 2" xfId="12921"/>
    <cellStyle name="Comma 4 2 2 2 2" xfId="39342"/>
    <cellStyle name="Comma 4 2 2 3" xfId="29121"/>
    <cellStyle name="Comma 4 2 3" xfId="9240"/>
    <cellStyle name="Comma 4 2 3 2" xfId="19900"/>
    <cellStyle name="Comma 4 2 3 2 2" xfId="46314"/>
    <cellStyle name="Comma 4 2 3 3" xfId="35736"/>
    <cellStyle name="Comma 4 2 4" xfId="12376"/>
    <cellStyle name="Comma 4 2 4 2" xfId="38797"/>
    <cellStyle name="Comma 4 2 5" xfId="28931"/>
    <cellStyle name="Comma 4 3" xfId="1796"/>
    <cellStyle name="Comma 4 3 2" xfId="10643"/>
    <cellStyle name="Comma 4 3 2 2" xfId="21291"/>
    <cellStyle name="Comma 4 3 2 2 2" xfId="47705"/>
    <cellStyle name="Comma 4 3 2 3" xfId="37077"/>
    <cellStyle name="Comma 4 3 3" xfId="12697"/>
    <cellStyle name="Comma 4 3 3 2" xfId="39118"/>
    <cellStyle name="Comma 4 3 4" xfId="29024"/>
    <cellStyle name="Comma 4 4" xfId="2207"/>
    <cellStyle name="Comma 4 4 2" xfId="11088"/>
    <cellStyle name="Comma 4 4 2 2" xfId="21733"/>
    <cellStyle name="Comma 4 4 2 2 2" xfId="48147"/>
    <cellStyle name="Comma 4 4 2 3" xfId="37509"/>
    <cellStyle name="Comma 4 4 3" xfId="13051"/>
    <cellStyle name="Comma 4 4 3 2" xfId="39472"/>
    <cellStyle name="Comma 4 4 4" xfId="29149"/>
    <cellStyle name="Comma 4 5" xfId="8194"/>
    <cellStyle name="Comma 4 5 2" xfId="18855"/>
    <cellStyle name="Comma 4 5 2 2" xfId="45269"/>
    <cellStyle name="Comma 4 5 3" xfId="34758"/>
    <cellStyle name="Comma 4 6" xfId="11402"/>
    <cellStyle name="Comma 4 6 2" xfId="37823"/>
    <cellStyle name="Comma 4 7" xfId="28830"/>
    <cellStyle name="Comma 4 8" xfId="55229"/>
    <cellStyle name="Comma 40" xfId="12537"/>
    <cellStyle name="Comma 40 2" xfId="38958"/>
    <cellStyle name="Comma 41" xfId="28740"/>
    <cellStyle name="Comma 42" xfId="55253"/>
    <cellStyle name="Comma 5" xfId="350"/>
    <cellStyle name="Comma 5 2" xfId="1429"/>
    <cellStyle name="Comma 5 2 2" xfId="2051"/>
    <cellStyle name="Comma 5 2 2 2" xfId="12922"/>
    <cellStyle name="Comma 5 2 2 2 2" xfId="39343"/>
    <cellStyle name="Comma 5 2 2 3" xfId="29122"/>
    <cellStyle name="Comma 5 2 3" xfId="9241"/>
    <cellStyle name="Comma 5 2 3 2" xfId="19901"/>
    <cellStyle name="Comma 5 2 3 2 2" xfId="46315"/>
    <cellStyle name="Comma 5 2 3 3" xfId="35737"/>
    <cellStyle name="Comma 5 2 4" xfId="12377"/>
    <cellStyle name="Comma 5 2 4 2" xfId="38798"/>
    <cellStyle name="Comma 5 2 5" xfId="28932"/>
    <cellStyle name="Comma 5 3" xfId="1797"/>
    <cellStyle name="Comma 5 3 2" xfId="10644"/>
    <cellStyle name="Comma 5 3 2 2" xfId="21292"/>
    <cellStyle name="Comma 5 3 2 2 2" xfId="47706"/>
    <cellStyle name="Comma 5 3 2 3" xfId="37078"/>
    <cellStyle name="Comma 5 3 3" xfId="12698"/>
    <cellStyle name="Comma 5 3 3 2" xfId="39119"/>
    <cellStyle name="Comma 5 3 4" xfId="29025"/>
    <cellStyle name="Comma 5 4" xfId="2208"/>
    <cellStyle name="Comma 5 4 2" xfId="11089"/>
    <cellStyle name="Comma 5 4 2 2" xfId="21734"/>
    <cellStyle name="Comma 5 4 2 2 2" xfId="48148"/>
    <cellStyle name="Comma 5 4 2 3" xfId="37510"/>
    <cellStyle name="Comma 5 4 3" xfId="13052"/>
    <cellStyle name="Comma 5 4 3 2" xfId="39473"/>
    <cellStyle name="Comma 5 4 4" xfId="29150"/>
    <cellStyle name="Comma 5 5" xfId="8195"/>
    <cellStyle name="Comma 5 5 2" xfId="18856"/>
    <cellStyle name="Comma 5 5 2 2" xfId="45270"/>
    <cellStyle name="Comma 5 5 3" xfId="34759"/>
    <cellStyle name="Comma 5 6" xfId="11403"/>
    <cellStyle name="Comma 5 6 2" xfId="37824"/>
    <cellStyle name="Comma 5 7" xfId="28831"/>
    <cellStyle name="Comma 6" xfId="22"/>
    <cellStyle name="Comma 6 2" xfId="1344"/>
    <cellStyle name="Comma 6 2 2" xfId="1970"/>
    <cellStyle name="Comma 6 2 2 2" xfId="12841"/>
    <cellStyle name="Comma 6 2 2 2 2" xfId="39262"/>
    <cellStyle name="Comma 6 2 2 3" xfId="29041"/>
    <cellStyle name="Comma 6 2 3" xfId="8915"/>
    <cellStyle name="Comma 6 2 3 2" xfId="19575"/>
    <cellStyle name="Comma 6 2 3 2 2" xfId="45989"/>
    <cellStyle name="Comma 6 2 3 3" xfId="35411"/>
    <cellStyle name="Comma 6 2 4" xfId="12294"/>
    <cellStyle name="Comma 6 2 4 2" xfId="38715"/>
    <cellStyle name="Comma 6 2 5" xfId="28851"/>
    <cellStyle name="Comma 6 3" xfId="1702"/>
    <cellStyle name="Comma 6 3 2" xfId="10536"/>
    <cellStyle name="Comma 6 3 2 2" xfId="21189"/>
    <cellStyle name="Comma 6 3 2 2 2" xfId="47603"/>
    <cellStyle name="Comma 6 3 2 3" xfId="36996"/>
    <cellStyle name="Comma 6 3 3" xfId="12605"/>
    <cellStyle name="Comma 6 3 3 2" xfId="39026"/>
    <cellStyle name="Comma 6 3 4" xfId="28944"/>
    <cellStyle name="Comma 6 4" xfId="2209"/>
    <cellStyle name="Comma 6 4 2" xfId="11008"/>
    <cellStyle name="Comma 6 4 2 2" xfId="21653"/>
    <cellStyle name="Comma 6 4 2 2 2" xfId="48067"/>
    <cellStyle name="Comma 6 4 2 3" xfId="37429"/>
    <cellStyle name="Comma 6 4 3" xfId="13053"/>
    <cellStyle name="Comma 6 4 3 2" xfId="39474"/>
    <cellStyle name="Comma 6 4 4" xfId="29151"/>
    <cellStyle name="Comma 6 5" xfId="8113"/>
    <cellStyle name="Comma 6 5 2" xfId="18774"/>
    <cellStyle name="Comma 6 5 2 2" xfId="45188"/>
    <cellStyle name="Comma 6 5 3" xfId="34678"/>
    <cellStyle name="Comma 6 6" xfId="11125"/>
    <cellStyle name="Comma 6 6 2" xfId="37546"/>
    <cellStyle name="Comma 6 7" xfId="28750"/>
    <cellStyle name="Comma 7" xfId="351"/>
    <cellStyle name="Comma 7 2" xfId="1430"/>
    <cellStyle name="Comma 7 2 2" xfId="2052"/>
    <cellStyle name="Comma 7 2 2 2" xfId="12923"/>
    <cellStyle name="Comma 7 2 2 2 2" xfId="39344"/>
    <cellStyle name="Comma 7 2 2 3" xfId="29123"/>
    <cellStyle name="Comma 7 2 3" xfId="9242"/>
    <cellStyle name="Comma 7 2 3 2" xfId="19902"/>
    <cellStyle name="Comma 7 2 3 2 2" xfId="46316"/>
    <cellStyle name="Comma 7 2 3 3" xfId="35738"/>
    <cellStyle name="Comma 7 2 4" xfId="12378"/>
    <cellStyle name="Comma 7 2 4 2" xfId="38799"/>
    <cellStyle name="Comma 7 2 5" xfId="28933"/>
    <cellStyle name="Comma 7 3" xfId="1798"/>
    <cellStyle name="Comma 7 3 2" xfId="10645"/>
    <cellStyle name="Comma 7 3 2 2" xfId="21293"/>
    <cellStyle name="Comma 7 3 2 2 2" xfId="47707"/>
    <cellStyle name="Comma 7 3 2 3" xfId="37079"/>
    <cellStyle name="Comma 7 3 3" xfId="12699"/>
    <cellStyle name="Comma 7 3 3 2" xfId="39120"/>
    <cellStyle name="Comma 7 3 4" xfId="29026"/>
    <cellStyle name="Comma 7 4" xfId="2210"/>
    <cellStyle name="Comma 7 4 2" xfId="11090"/>
    <cellStyle name="Comma 7 4 2 2" xfId="21735"/>
    <cellStyle name="Comma 7 4 2 2 2" xfId="48149"/>
    <cellStyle name="Comma 7 4 2 3" xfId="37511"/>
    <cellStyle name="Comma 7 4 3" xfId="13054"/>
    <cellStyle name="Comma 7 4 3 2" xfId="39475"/>
    <cellStyle name="Comma 7 4 4" xfId="29152"/>
    <cellStyle name="Comma 7 5" xfId="8196"/>
    <cellStyle name="Comma 7 5 2" xfId="18857"/>
    <cellStyle name="Comma 7 5 2 2" xfId="45271"/>
    <cellStyle name="Comma 7 5 3" xfId="34760"/>
    <cellStyle name="Comma 7 6" xfId="11404"/>
    <cellStyle name="Comma 7 6 2" xfId="37825"/>
    <cellStyle name="Comma 7 7" xfId="28832"/>
    <cellStyle name="Comma 8" xfId="352"/>
    <cellStyle name="Comma 8 2" xfId="353"/>
    <cellStyle name="Comma 8 2 2" xfId="1432"/>
    <cellStyle name="Comma 8 2 2 2" xfId="2054"/>
    <cellStyle name="Comma 8 2 2 2 2" xfId="12925"/>
    <cellStyle name="Comma 8 2 2 2 2 2" xfId="39346"/>
    <cellStyle name="Comma 8 2 2 2 3" xfId="29125"/>
    <cellStyle name="Comma 8 2 2 3" xfId="9244"/>
    <cellStyle name="Comma 8 2 2 3 2" xfId="19904"/>
    <cellStyle name="Comma 8 2 2 3 2 2" xfId="46318"/>
    <cellStyle name="Comma 8 2 2 3 3" xfId="35740"/>
    <cellStyle name="Comma 8 2 2 4" xfId="12380"/>
    <cellStyle name="Comma 8 2 2 4 2" xfId="38801"/>
    <cellStyle name="Comma 8 2 2 5" xfId="28935"/>
    <cellStyle name="Comma 8 2 3" xfId="1800"/>
    <cellStyle name="Comma 8 2 3 2" xfId="10647"/>
    <cellStyle name="Comma 8 2 3 2 2" xfId="21295"/>
    <cellStyle name="Comma 8 2 3 2 2 2" xfId="47709"/>
    <cellStyle name="Comma 8 2 3 2 3" xfId="37081"/>
    <cellStyle name="Comma 8 2 3 3" xfId="12701"/>
    <cellStyle name="Comma 8 2 3 3 2" xfId="39122"/>
    <cellStyle name="Comma 8 2 3 4" xfId="29028"/>
    <cellStyle name="Comma 8 2 4" xfId="2466"/>
    <cellStyle name="Comma 8 2 4 2" xfId="11092"/>
    <cellStyle name="Comma 8 2 4 2 2" xfId="21737"/>
    <cellStyle name="Comma 8 2 4 2 2 2" xfId="48151"/>
    <cellStyle name="Comma 8 2 4 2 3" xfId="37513"/>
    <cellStyle name="Comma 8 2 4 3" xfId="13263"/>
    <cellStyle name="Comma 8 2 4 3 2" xfId="39683"/>
    <cellStyle name="Comma 8 2 4 4" xfId="29225"/>
    <cellStyle name="Comma 8 2 5" xfId="8198"/>
    <cellStyle name="Comma 8 2 5 2" xfId="18859"/>
    <cellStyle name="Comma 8 2 5 2 2" xfId="45273"/>
    <cellStyle name="Comma 8 2 5 3" xfId="34762"/>
    <cellStyle name="Comma 8 2 6" xfId="11406"/>
    <cellStyle name="Comma 8 2 6 2" xfId="37827"/>
    <cellStyle name="Comma 8 2 7" xfId="28834"/>
    <cellStyle name="Comma 8 3" xfId="354"/>
    <cellStyle name="Comma 8 3 2" xfId="1433"/>
    <cellStyle name="Comma 8 3 2 2" xfId="2055"/>
    <cellStyle name="Comma 8 3 2 2 2" xfId="12926"/>
    <cellStyle name="Comma 8 3 2 2 2 2" xfId="39347"/>
    <cellStyle name="Comma 8 3 2 2 3" xfId="29126"/>
    <cellStyle name="Comma 8 3 2 3" xfId="9245"/>
    <cellStyle name="Comma 8 3 2 3 2" xfId="19905"/>
    <cellStyle name="Comma 8 3 2 3 2 2" xfId="46319"/>
    <cellStyle name="Comma 8 3 2 3 3" xfId="35741"/>
    <cellStyle name="Comma 8 3 2 4" xfId="12381"/>
    <cellStyle name="Comma 8 3 2 4 2" xfId="38802"/>
    <cellStyle name="Comma 8 3 2 5" xfId="28936"/>
    <cellStyle name="Comma 8 3 3" xfId="1801"/>
    <cellStyle name="Comma 8 3 3 2" xfId="10648"/>
    <cellStyle name="Comma 8 3 3 2 2" xfId="21296"/>
    <cellStyle name="Comma 8 3 3 2 2 2" xfId="47710"/>
    <cellStyle name="Comma 8 3 3 2 3" xfId="37082"/>
    <cellStyle name="Comma 8 3 3 3" xfId="12702"/>
    <cellStyle name="Comma 8 3 3 3 2" xfId="39123"/>
    <cellStyle name="Comma 8 3 3 4" xfId="29029"/>
    <cellStyle name="Comma 8 3 4" xfId="2467"/>
    <cellStyle name="Comma 8 3 4 2" xfId="11093"/>
    <cellStyle name="Comma 8 3 4 2 2" xfId="21738"/>
    <cellStyle name="Comma 8 3 4 2 2 2" xfId="48152"/>
    <cellStyle name="Comma 8 3 4 2 3" xfId="37514"/>
    <cellStyle name="Comma 8 3 4 3" xfId="13264"/>
    <cellStyle name="Comma 8 3 4 3 2" xfId="39684"/>
    <cellStyle name="Comma 8 3 4 4" xfId="29226"/>
    <cellStyle name="Comma 8 3 5" xfId="8199"/>
    <cellStyle name="Comma 8 3 5 2" xfId="18860"/>
    <cellStyle name="Comma 8 3 5 2 2" xfId="45274"/>
    <cellStyle name="Comma 8 3 5 3" xfId="34763"/>
    <cellStyle name="Comma 8 3 6" xfId="11407"/>
    <cellStyle name="Comma 8 3 6 2" xfId="37828"/>
    <cellStyle name="Comma 8 3 7" xfId="28835"/>
    <cellStyle name="Comma 8 4" xfId="1431"/>
    <cellStyle name="Comma 8 4 2" xfId="2053"/>
    <cellStyle name="Comma 8 4 2 2" xfId="12924"/>
    <cellStyle name="Comma 8 4 2 2 2" xfId="39345"/>
    <cellStyle name="Comma 8 4 2 3" xfId="29124"/>
    <cellStyle name="Comma 8 4 3" xfId="9243"/>
    <cellStyle name="Comma 8 4 3 2" xfId="19903"/>
    <cellStyle name="Comma 8 4 3 2 2" xfId="46317"/>
    <cellStyle name="Comma 8 4 3 3" xfId="35739"/>
    <cellStyle name="Comma 8 4 4" xfId="12379"/>
    <cellStyle name="Comma 8 4 4 2" xfId="38800"/>
    <cellStyle name="Comma 8 4 5" xfId="28934"/>
    <cellStyle name="Comma 8 5" xfId="1799"/>
    <cellStyle name="Comma 8 5 2" xfId="10646"/>
    <cellStyle name="Comma 8 5 2 2" xfId="21294"/>
    <cellStyle name="Comma 8 5 2 2 2" xfId="47708"/>
    <cellStyle name="Comma 8 5 2 3" xfId="37080"/>
    <cellStyle name="Comma 8 5 3" xfId="12700"/>
    <cellStyle name="Comma 8 5 3 2" xfId="39121"/>
    <cellStyle name="Comma 8 5 4" xfId="29027"/>
    <cellStyle name="Comma 8 6" xfId="2211"/>
    <cellStyle name="Comma 8 6 2" xfId="11091"/>
    <cellStyle name="Comma 8 6 2 2" xfId="21736"/>
    <cellStyle name="Comma 8 6 2 2 2" xfId="48150"/>
    <cellStyle name="Comma 8 6 2 3" xfId="37512"/>
    <cellStyle name="Comma 8 6 3" xfId="13055"/>
    <cellStyle name="Comma 8 6 3 2" xfId="39476"/>
    <cellStyle name="Comma 8 6 4" xfId="29153"/>
    <cellStyle name="Comma 8 7" xfId="8197"/>
    <cellStyle name="Comma 8 7 2" xfId="18858"/>
    <cellStyle name="Comma 8 7 2 2" xfId="45272"/>
    <cellStyle name="Comma 8 7 3" xfId="34761"/>
    <cellStyle name="Comma 8 8" xfId="11405"/>
    <cellStyle name="Comma 8 8 2" xfId="37826"/>
    <cellStyle name="Comma 8 9" xfId="28833"/>
    <cellStyle name="Comma 9" xfId="355"/>
    <cellStyle name="Comma 9 2" xfId="1434"/>
    <cellStyle name="Comma 9 2 2" xfId="2056"/>
    <cellStyle name="Comma 9 2 2 2" xfId="12927"/>
    <cellStyle name="Comma 9 2 2 2 2" xfId="39348"/>
    <cellStyle name="Comma 9 2 2 3" xfId="29127"/>
    <cellStyle name="Comma 9 2 3" xfId="9246"/>
    <cellStyle name="Comma 9 2 3 2" xfId="19906"/>
    <cellStyle name="Comma 9 2 3 2 2" xfId="46320"/>
    <cellStyle name="Comma 9 2 3 3" xfId="35742"/>
    <cellStyle name="Comma 9 2 4" xfId="12382"/>
    <cellStyle name="Comma 9 2 4 2" xfId="38803"/>
    <cellStyle name="Comma 9 2 5" xfId="28937"/>
    <cellStyle name="Comma 9 3" xfId="1802"/>
    <cellStyle name="Comma 9 3 2" xfId="10649"/>
    <cellStyle name="Comma 9 3 2 2" xfId="21297"/>
    <cellStyle name="Comma 9 3 2 2 2" xfId="47711"/>
    <cellStyle name="Comma 9 3 2 3" xfId="37083"/>
    <cellStyle name="Comma 9 3 3" xfId="12703"/>
    <cellStyle name="Comma 9 3 3 2" xfId="39124"/>
    <cellStyle name="Comma 9 3 4" xfId="29030"/>
    <cellStyle name="Comma 9 4" xfId="2212"/>
    <cellStyle name="Comma 9 4 2" xfId="11094"/>
    <cellStyle name="Comma 9 4 2 2" xfId="21739"/>
    <cellStyle name="Comma 9 4 2 2 2" xfId="48153"/>
    <cellStyle name="Comma 9 4 2 3" xfId="37515"/>
    <cellStyle name="Comma 9 4 3" xfId="13056"/>
    <cellStyle name="Comma 9 4 3 2" xfId="39477"/>
    <cellStyle name="Comma 9 4 4" xfId="29154"/>
    <cellStyle name="Comma 9 5" xfId="8200"/>
    <cellStyle name="Comma 9 5 2" xfId="18861"/>
    <cellStyle name="Comma 9 5 2 2" xfId="45275"/>
    <cellStyle name="Comma 9 5 3" xfId="34764"/>
    <cellStyle name="Comma 9 6" xfId="11408"/>
    <cellStyle name="Comma 9 6 2" xfId="37829"/>
    <cellStyle name="Comma 9 7" xfId="28836"/>
    <cellStyle name="Comment" xfId="4"/>
    <cellStyle name="Currency 2" xfId="2546"/>
    <cellStyle name="Currency 2 2" xfId="2579"/>
    <cellStyle name="Currency 2 2 2" xfId="13372"/>
    <cellStyle name="Currency 2 2 2 2" xfId="39792"/>
    <cellStyle name="Currency 2 2 3" xfId="29252"/>
    <cellStyle name="Currency 2 3" xfId="13342"/>
    <cellStyle name="Currency 2 3 2" xfId="39762"/>
    <cellStyle name="Currency 2 4" xfId="29240"/>
    <cellStyle name="Currency 3" xfId="2553"/>
    <cellStyle name="Currency 3 2" xfId="2582"/>
    <cellStyle name="Currency 3 2 2" xfId="13375"/>
    <cellStyle name="Currency 3 2 2 2" xfId="39795"/>
    <cellStyle name="Currency 3 2 3" xfId="29255"/>
    <cellStyle name="Currency 3 3" xfId="13347"/>
    <cellStyle name="Currency 3 3 2" xfId="39767"/>
    <cellStyle name="Currency 3 4" xfId="29243"/>
    <cellStyle name="Date" xfId="356"/>
    <cellStyle name="Date 2" xfId="357"/>
    <cellStyle name="Date_0910 GSO Capex RRP - Final (Detail) v2 220710" xfId="358"/>
    <cellStyle name="Default Blue" xfId="55255"/>
    <cellStyle name="Dezimal [0]_Compiling Utility Macros" xfId="359"/>
    <cellStyle name="Dezimal_Compiling Utility Macros" xfId="360"/>
    <cellStyle name="Emphasis 1" xfId="361"/>
    <cellStyle name="Emphasis 1 2" xfId="2213"/>
    <cellStyle name="Emphasis 2" xfId="362"/>
    <cellStyle name="Emphasis 2 2" xfId="2214"/>
    <cellStyle name="Emphasis 3" xfId="363"/>
    <cellStyle name="Emphasis 3 2" xfId="2215"/>
    <cellStyle name="Euro" xfId="364"/>
    <cellStyle name="Euro 2" xfId="2216"/>
    <cellStyle name="Explanatory Text" xfId="8092" builtinId="53" customBuiltin="1"/>
    <cellStyle name="Explanatory Text 2" xfId="365"/>
    <cellStyle name="Explanatory Text 2 2" xfId="10650"/>
    <cellStyle name="Explanatory Text 2 3" xfId="10508"/>
    <cellStyle name="Explanatory Text 3" xfId="366"/>
    <cellStyle name="Good" xfId="8083" builtinId="26" customBuiltin="1"/>
    <cellStyle name="Good 2" xfId="367"/>
    <cellStyle name="Good 2 2" xfId="10651"/>
    <cellStyle name="Good 2 3" xfId="10498"/>
    <cellStyle name="Good 3" xfId="368"/>
    <cellStyle name="GreyOrWhite" xfId="369"/>
    <cellStyle name="GreyOrWhite 2" xfId="370"/>
    <cellStyle name="GreyOrWhite 2 2" xfId="371"/>
    <cellStyle name="GreyOrWhite 2 3" xfId="372"/>
    <cellStyle name="GreyOrWhite 2 4" xfId="373"/>
    <cellStyle name="GreyOrWhite 2 5" xfId="374"/>
    <cellStyle name="GreyOrWhite 2 6" xfId="375"/>
    <cellStyle name="GreyOrWhite 2 7" xfId="376"/>
    <cellStyle name="GreyOrWhite 2 8" xfId="377"/>
    <cellStyle name="Heading 1" xfId="8079" builtinId="16" customBuiltin="1"/>
    <cellStyle name="Heading 1 2" xfId="378"/>
    <cellStyle name="Heading 1 2 2" xfId="10652"/>
    <cellStyle name="Heading 1 2 3" xfId="10494"/>
    <cellStyle name="Heading 1 3" xfId="379"/>
    <cellStyle name="Heading 2" xfId="8080" builtinId="17" customBuiltin="1"/>
    <cellStyle name="Heading 2 2" xfId="380"/>
    <cellStyle name="Heading 2 2 2" xfId="10653"/>
    <cellStyle name="Heading 2 2 3" xfId="10495"/>
    <cellStyle name="Heading 2 3" xfId="381"/>
    <cellStyle name="Heading 3" xfId="8081" builtinId="18" customBuiltin="1"/>
    <cellStyle name="Heading 3 2" xfId="382"/>
    <cellStyle name="Heading 3 2 2" xfId="10654"/>
    <cellStyle name="Heading 3 2 3" xfId="10496"/>
    <cellStyle name="Heading 3 3" xfId="383"/>
    <cellStyle name="Heading 4" xfId="8082" builtinId="19" customBuiltin="1"/>
    <cellStyle name="Heading 4 2" xfId="384"/>
    <cellStyle name="Heading 4 2 2" xfId="10655"/>
    <cellStyle name="Heading 4 2 3" xfId="10497"/>
    <cellStyle name="Heading 4 3" xfId="385"/>
    <cellStyle name="Hyperlink" xfId="55254" builtinId="8"/>
    <cellStyle name="Hyperlink 2" xfId="1705"/>
    <cellStyle name="Hyperlink 2 2" xfId="55197"/>
    <cellStyle name="Imported" xfId="2586"/>
    <cellStyle name="Input" xfId="8085" builtinId="20" customBuiltin="1"/>
    <cellStyle name="Input 2" xfId="386"/>
    <cellStyle name="Input 2 10" xfId="6935"/>
    <cellStyle name="Input 2 10 2" xfId="10501"/>
    <cellStyle name="Input 2 10 3" xfId="23528"/>
    <cellStyle name="Input 2 10 3 2" xfId="49942"/>
    <cellStyle name="Input 2 10 4" xfId="33605"/>
    <cellStyle name="Input 2 11" xfId="12743"/>
    <cellStyle name="Input 2 11 2" xfId="39164"/>
    <cellStyle name="Input 2 12" xfId="21902"/>
    <cellStyle name="Input 2 12 2" xfId="48316"/>
    <cellStyle name="Input 2 2" xfId="1435"/>
    <cellStyle name="Input 2 2 10" xfId="8363"/>
    <cellStyle name="Input 2 2 10 2" xfId="19023"/>
    <cellStyle name="Input 2 2 10 2 2" xfId="45437"/>
    <cellStyle name="Input 2 2 10 3" xfId="16873"/>
    <cellStyle name="Input 2 2 10 3 2" xfId="43291"/>
    <cellStyle name="Input 2 2 10 4" xfId="34859"/>
    <cellStyle name="Input 2 2 11" xfId="12088"/>
    <cellStyle name="Input 2 2 11 2" xfId="38509"/>
    <cellStyle name="Input 2 2 12" xfId="23712"/>
    <cellStyle name="Input 2 2 12 2" xfId="50126"/>
    <cellStyle name="Input 2 2 2" xfId="3429"/>
    <cellStyle name="Input 2 2 2 2" xfId="9053"/>
    <cellStyle name="Input 2 2 2 2 2" xfId="19713"/>
    <cellStyle name="Input 2 2 2 2 2 2" xfId="46127"/>
    <cellStyle name="Input 2 2 2 2 3" xfId="27132"/>
    <cellStyle name="Input 2 2 2 2 3 2" xfId="53546"/>
    <cellStyle name="Input 2 2 2 2 4" xfId="35549"/>
    <cellStyle name="Input 2 2 2 3" xfId="10466"/>
    <cellStyle name="Input 2 2 2 3 2" xfId="21126"/>
    <cellStyle name="Input 2 2 2 3 2 2" xfId="47540"/>
    <cellStyle name="Input 2 2 2 3 3" xfId="28390"/>
    <cellStyle name="Input 2 2 2 3 3 2" xfId="54804"/>
    <cellStyle name="Input 2 2 2 3 4" xfId="36962"/>
    <cellStyle name="Input 2 2 2 4" xfId="10898"/>
    <cellStyle name="Input 2 2 2 4 2" xfId="21543"/>
    <cellStyle name="Input 2 2 2 4 2 2" xfId="47957"/>
    <cellStyle name="Input 2 2 2 4 3" xfId="28632"/>
    <cellStyle name="Input 2 2 2 4 3 2" xfId="55046"/>
    <cellStyle name="Input 2 2 2 4 4" xfId="37319"/>
    <cellStyle name="Input 2 2 2 5" xfId="8670"/>
    <cellStyle name="Input 2 2 2 5 2" xfId="19330"/>
    <cellStyle name="Input 2 2 2 5 2 2" xfId="45744"/>
    <cellStyle name="Input 2 2 2 5 3" xfId="16348"/>
    <cellStyle name="Input 2 2 2 5 3 2" xfId="42767"/>
    <cellStyle name="Input 2 2 2 5 4" xfId="35166"/>
    <cellStyle name="Input 2 2 2 6" xfId="14214"/>
    <cellStyle name="Input 2 2 2 6 2" xfId="40634"/>
    <cellStyle name="Input 2 2 2 7" xfId="25197"/>
    <cellStyle name="Input 2 2 2 7 2" xfId="51611"/>
    <cellStyle name="Input 2 2 2 8" xfId="30099"/>
    <cellStyle name="Input 2 2 3" xfId="4313"/>
    <cellStyle name="Input 2 2 3 2" xfId="10788"/>
    <cellStyle name="Input 2 2 3 2 2" xfId="21433"/>
    <cellStyle name="Input 2 2 3 2 2 2" xfId="47847"/>
    <cellStyle name="Input 2 2 3 2 3" xfId="28522"/>
    <cellStyle name="Input 2 2 3 2 3 2" xfId="54936"/>
    <cellStyle name="Input 2 2 3 2 4" xfId="37209"/>
    <cellStyle name="Input 2 2 3 3" xfId="9422"/>
    <cellStyle name="Input 2 2 3 3 2" xfId="20082"/>
    <cellStyle name="Input 2 2 3 3 2 2" xfId="46496"/>
    <cellStyle name="Input 2 2 3 3 3" xfId="26765"/>
    <cellStyle name="Input 2 2 3 3 3 2" xfId="53179"/>
    <cellStyle name="Input 2 2 3 3 4" xfId="35918"/>
    <cellStyle name="Input 2 2 3 4" xfId="15092"/>
    <cellStyle name="Input 2 2 3 4 2" xfId="41512"/>
    <cellStyle name="Input 2 2 3 5" xfId="24516"/>
    <cellStyle name="Input 2 2 3 5 2" xfId="50930"/>
    <cellStyle name="Input 2 2 3 6" xfId="30983"/>
    <cellStyle name="Input 2 2 4" xfId="3034"/>
    <cellStyle name="Input 2 2 4 2" xfId="9694"/>
    <cellStyle name="Input 2 2 4 2 2" xfId="20354"/>
    <cellStyle name="Input 2 2 4 2 2 2" xfId="46768"/>
    <cellStyle name="Input 2 2 4 2 3" xfId="25913"/>
    <cellStyle name="Input 2 2 4 2 3 2" xfId="52327"/>
    <cellStyle name="Input 2 2 4 2 4" xfId="36190"/>
    <cellStyle name="Input 2 2 4 3" xfId="13826"/>
    <cellStyle name="Input 2 2 4 3 2" xfId="40246"/>
    <cellStyle name="Input 2 2 4 4" xfId="27720"/>
    <cellStyle name="Input 2 2 4 4 2" xfId="54134"/>
    <cellStyle name="Input 2 2 4 5" xfId="29704"/>
    <cellStyle name="Input 2 2 5" xfId="5284"/>
    <cellStyle name="Input 2 2 5 2" xfId="10656"/>
    <cellStyle name="Input 2 2 5 2 2" xfId="21301"/>
    <cellStyle name="Input 2 2 5 2 2 2" xfId="47715"/>
    <cellStyle name="Input 2 2 5 2 3" xfId="28405"/>
    <cellStyle name="Input 2 2 5 2 3 2" xfId="54819"/>
    <cellStyle name="Input 2 2 5 2 4" xfId="37084"/>
    <cellStyle name="Input 2 2 5 3" xfId="16059"/>
    <cellStyle name="Input 2 2 5 3 2" xfId="42478"/>
    <cellStyle name="Input 2 2 5 4" xfId="23967"/>
    <cellStyle name="Input 2 2 5 4 2" xfId="50381"/>
    <cellStyle name="Input 2 2 5 5" xfId="31954"/>
    <cellStyle name="Input 2 2 6" xfId="6247"/>
    <cellStyle name="Input 2 2 6 2" xfId="16988"/>
    <cellStyle name="Input 2 2 6 2 2" xfId="43406"/>
    <cellStyle name="Input 2 2 6 3" xfId="23575"/>
    <cellStyle name="Input 2 2 6 3 2" xfId="49989"/>
    <cellStyle name="Input 2 2 6 4" xfId="32917"/>
    <cellStyle name="Input 2 2 7" xfId="5186"/>
    <cellStyle name="Input 2 2 7 2" xfId="25276"/>
    <cellStyle name="Input 2 2 7 2 2" xfId="51690"/>
    <cellStyle name="Input 2 2 7 3" xfId="31856"/>
    <cellStyle name="Input 2 2 8" xfId="7095"/>
    <cellStyle name="Input 2 2 8 2" xfId="17783"/>
    <cellStyle name="Input 2 2 8 2 2" xfId="44200"/>
    <cellStyle name="Input 2 2 8 3" xfId="25409"/>
    <cellStyle name="Input 2 2 8 3 2" xfId="51823"/>
    <cellStyle name="Input 2 2 8 4" xfId="33765"/>
    <cellStyle name="Input 2 2 9" xfId="7808"/>
    <cellStyle name="Input 2 2 9 2" xfId="18475"/>
    <cellStyle name="Input 2 2 9 2 2" xfId="44890"/>
    <cellStyle name="Input 2 2 9 3" xfId="24087"/>
    <cellStyle name="Input 2 2 9 3 2" xfId="50501"/>
    <cellStyle name="Input 2 2 9 4" xfId="34478"/>
    <cellStyle name="Input 2 3" xfId="1438"/>
    <cellStyle name="Input 2 3 10" xfId="8368"/>
    <cellStyle name="Input 2 3 10 2" xfId="19028"/>
    <cellStyle name="Input 2 3 10 2 2" xfId="45442"/>
    <cellStyle name="Input 2 3 10 3" xfId="12713"/>
    <cellStyle name="Input 2 3 10 3 2" xfId="39134"/>
    <cellStyle name="Input 2 3 10 4" xfId="34864"/>
    <cellStyle name="Input 2 3 11" xfId="12085"/>
    <cellStyle name="Input 2 3 11 2" xfId="38506"/>
    <cellStyle name="Input 2 3 12" xfId="25472"/>
    <cellStyle name="Input 2 3 12 2" xfId="51886"/>
    <cellStyle name="Input 2 3 2" xfId="3432"/>
    <cellStyle name="Input 2 3 2 2" xfId="9048"/>
    <cellStyle name="Input 2 3 2 2 2" xfId="19708"/>
    <cellStyle name="Input 2 3 2 2 2 2" xfId="46122"/>
    <cellStyle name="Input 2 3 2 2 3" xfId="26051"/>
    <cellStyle name="Input 2 3 2 2 3 2" xfId="52465"/>
    <cellStyle name="Input 2 3 2 2 4" xfId="35544"/>
    <cellStyle name="Input 2 3 2 3" xfId="9970"/>
    <cellStyle name="Input 2 3 2 3 2" xfId="20630"/>
    <cellStyle name="Input 2 3 2 3 2 2" xfId="47044"/>
    <cellStyle name="Input 2 3 2 3 3" xfId="28144"/>
    <cellStyle name="Input 2 3 2 3 3 2" xfId="54558"/>
    <cellStyle name="Input 2 3 2 3 4" xfId="36466"/>
    <cellStyle name="Input 2 3 2 4" xfId="10903"/>
    <cellStyle name="Input 2 3 2 4 2" xfId="21548"/>
    <cellStyle name="Input 2 3 2 4 2 2" xfId="47962"/>
    <cellStyle name="Input 2 3 2 4 3" xfId="28637"/>
    <cellStyle name="Input 2 3 2 4 3 2" xfId="55051"/>
    <cellStyle name="Input 2 3 2 4 4" xfId="37324"/>
    <cellStyle name="Input 2 3 2 5" xfId="8675"/>
    <cellStyle name="Input 2 3 2 5 2" xfId="19335"/>
    <cellStyle name="Input 2 3 2 5 2 2" xfId="45749"/>
    <cellStyle name="Input 2 3 2 5 3" xfId="12964"/>
    <cellStyle name="Input 2 3 2 5 3 2" xfId="39385"/>
    <cellStyle name="Input 2 3 2 5 4" xfId="35171"/>
    <cellStyle name="Input 2 3 2 6" xfId="14217"/>
    <cellStyle name="Input 2 3 2 6 2" xfId="40637"/>
    <cellStyle name="Input 2 3 2 7" xfId="23865"/>
    <cellStyle name="Input 2 3 2 7 2" xfId="50279"/>
    <cellStyle name="Input 2 3 2 8" xfId="30102"/>
    <cellStyle name="Input 2 3 3" xfId="3362"/>
    <cellStyle name="Input 2 3 3 2" xfId="9417"/>
    <cellStyle name="Input 2 3 3 2 2" xfId="20077"/>
    <cellStyle name="Input 2 3 3 2 2 2" xfId="46491"/>
    <cellStyle name="Input 2 3 3 2 3" xfId="25942"/>
    <cellStyle name="Input 2 3 3 2 3 2" xfId="52356"/>
    <cellStyle name="Input 2 3 3 2 4" xfId="35913"/>
    <cellStyle name="Input 2 3 3 3" xfId="14149"/>
    <cellStyle name="Input 2 3 3 3 2" xfId="40569"/>
    <cellStyle name="Input 2 3 3 4" xfId="23866"/>
    <cellStyle name="Input 2 3 3 4 2" xfId="50280"/>
    <cellStyle name="Input 2 3 3 5" xfId="30032"/>
    <cellStyle name="Input 2 3 4" xfId="2600"/>
    <cellStyle name="Input 2 3 4 2" xfId="10151"/>
    <cellStyle name="Input 2 3 4 2 2" xfId="20811"/>
    <cellStyle name="Input 2 3 4 2 2 2" xfId="47225"/>
    <cellStyle name="Input 2 3 4 2 3" xfId="25894"/>
    <cellStyle name="Input 2 3 4 2 3 2" xfId="52308"/>
    <cellStyle name="Input 2 3 4 2 4" xfId="36647"/>
    <cellStyle name="Input 2 3 4 3" xfId="13392"/>
    <cellStyle name="Input 2 3 4 3 2" xfId="39812"/>
    <cellStyle name="Input 2 3 4 4" xfId="24085"/>
    <cellStyle name="Input 2 3 4 4 2" xfId="50499"/>
    <cellStyle name="Input 2 3 4 5" xfId="29270"/>
    <cellStyle name="Input 2 3 5" xfId="2894"/>
    <cellStyle name="Input 2 3 5 2" xfId="10710"/>
    <cellStyle name="Input 2 3 5 2 2" xfId="21355"/>
    <cellStyle name="Input 2 3 5 2 2 2" xfId="47769"/>
    <cellStyle name="Input 2 3 5 2 3" xfId="28452"/>
    <cellStyle name="Input 2 3 5 2 3 2" xfId="54866"/>
    <cellStyle name="Input 2 3 5 2 4" xfId="37133"/>
    <cellStyle name="Input 2 3 5 3" xfId="13686"/>
    <cellStyle name="Input 2 3 5 3 2" xfId="40106"/>
    <cellStyle name="Input 2 3 5 4" xfId="26857"/>
    <cellStyle name="Input 2 3 5 4 2" xfId="53271"/>
    <cellStyle name="Input 2 3 5 5" xfId="29564"/>
    <cellStyle name="Input 2 3 6" xfId="5170"/>
    <cellStyle name="Input 2 3 6 2" xfId="15947"/>
    <cellStyle name="Input 2 3 6 2 2" xfId="42366"/>
    <cellStyle name="Input 2 3 6 3" xfId="27316"/>
    <cellStyle name="Input 2 3 6 3 2" xfId="53730"/>
    <cellStyle name="Input 2 3 6 4" xfId="31840"/>
    <cellStyle name="Input 2 3 7" xfId="5479"/>
    <cellStyle name="Input 2 3 7 2" xfId="24920"/>
    <cellStyle name="Input 2 3 7 2 2" xfId="51334"/>
    <cellStyle name="Input 2 3 7 3" xfId="32149"/>
    <cellStyle name="Input 2 3 8" xfId="7365"/>
    <cellStyle name="Input 2 3 8 2" xfId="18032"/>
    <cellStyle name="Input 2 3 8 2 2" xfId="44448"/>
    <cellStyle name="Input 2 3 8 3" xfId="25552"/>
    <cellStyle name="Input 2 3 8 3 2" xfId="51966"/>
    <cellStyle name="Input 2 3 8 4" xfId="34035"/>
    <cellStyle name="Input 2 3 9" xfId="7465"/>
    <cellStyle name="Input 2 3 9 2" xfId="18132"/>
    <cellStyle name="Input 2 3 9 2 2" xfId="44548"/>
    <cellStyle name="Input 2 3 9 3" xfId="26916"/>
    <cellStyle name="Input 2 3 9 3 2" xfId="53330"/>
    <cellStyle name="Input 2 3 9 4" xfId="34135"/>
    <cellStyle name="Input 2 4" xfId="1803"/>
    <cellStyle name="Input 2 4 10" xfId="8365"/>
    <cellStyle name="Input 2 4 10 2" xfId="19025"/>
    <cellStyle name="Input 2 4 10 2 2" xfId="45439"/>
    <cellStyle name="Input 2 4 10 3" xfId="17705"/>
    <cellStyle name="Input 2 4 10 3 2" xfId="44122"/>
    <cellStyle name="Input 2 4 10 4" xfId="34861"/>
    <cellStyle name="Input 2 4 11" xfId="11777"/>
    <cellStyle name="Input 2 4 11 2" xfId="38198"/>
    <cellStyle name="Input 2 4 12" xfId="24339"/>
    <cellStyle name="Input 2 4 12 2" xfId="50753"/>
    <cellStyle name="Input 2 4 2" xfId="3780"/>
    <cellStyle name="Input 2 4 2 2" xfId="9051"/>
    <cellStyle name="Input 2 4 2 2 2" xfId="19711"/>
    <cellStyle name="Input 2 4 2 2 2 2" xfId="46125"/>
    <cellStyle name="Input 2 4 2 2 3" xfId="27969"/>
    <cellStyle name="Input 2 4 2 2 3 2" xfId="54383"/>
    <cellStyle name="Input 2 4 2 2 4" xfId="35547"/>
    <cellStyle name="Input 2 4 2 3" xfId="10323"/>
    <cellStyle name="Input 2 4 2 3 2" xfId="20983"/>
    <cellStyle name="Input 2 4 2 3 2 2" xfId="47397"/>
    <cellStyle name="Input 2 4 2 3 3" xfId="16861"/>
    <cellStyle name="Input 2 4 2 3 3 2" xfId="43279"/>
    <cellStyle name="Input 2 4 2 3 4" xfId="36819"/>
    <cellStyle name="Input 2 4 2 4" xfId="10900"/>
    <cellStyle name="Input 2 4 2 4 2" xfId="21545"/>
    <cellStyle name="Input 2 4 2 4 2 2" xfId="47959"/>
    <cellStyle name="Input 2 4 2 4 3" xfId="28634"/>
    <cellStyle name="Input 2 4 2 4 3 2" xfId="55048"/>
    <cellStyle name="Input 2 4 2 4 4" xfId="37321"/>
    <cellStyle name="Input 2 4 2 5" xfId="8672"/>
    <cellStyle name="Input 2 4 2 5 2" xfId="19332"/>
    <cellStyle name="Input 2 4 2 5 2 2" xfId="45746"/>
    <cellStyle name="Input 2 4 2 5 3" xfId="16890"/>
    <cellStyle name="Input 2 4 2 5 3 2" xfId="43308"/>
    <cellStyle name="Input 2 4 2 5 4" xfId="35168"/>
    <cellStyle name="Input 2 4 2 6" xfId="14563"/>
    <cellStyle name="Input 2 4 2 6 2" xfId="40983"/>
    <cellStyle name="Input 2 4 2 7" xfId="23850"/>
    <cellStyle name="Input 2 4 2 7 2" xfId="50264"/>
    <cellStyle name="Input 2 4 2 8" xfId="30450"/>
    <cellStyle name="Input 2 4 3" xfId="4507"/>
    <cellStyle name="Input 2 4 3 2" xfId="9420"/>
    <cellStyle name="Input 2 4 3 2 2" xfId="20080"/>
    <cellStyle name="Input 2 4 3 2 2 2" xfId="46494"/>
    <cellStyle name="Input 2 4 3 2 3" xfId="27858"/>
    <cellStyle name="Input 2 4 3 2 3 2" xfId="54272"/>
    <cellStyle name="Input 2 4 3 2 4" xfId="35916"/>
    <cellStyle name="Input 2 4 3 3" xfId="15285"/>
    <cellStyle name="Input 2 4 3 3 2" xfId="41705"/>
    <cellStyle name="Input 2 4 3 4" xfId="27594"/>
    <cellStyle name="Input 2 4 3 4 2" xfId="54008"/>
    <cellStyle name="Input 2 4 3 5" xfId="31177"/>
    <cellStyle name="Input 2 4 4" xfId="3304"/>
    <cellStyle name="Input 2 4 4 2" xfId="10289"/>
    <cellStyle name="Input 2 4 4 2 2" xfId="20949"/>
    <cellStyle name="Input 2 4 4 2 2 2" xfId="47363"/>
    <cellStyle name="Input 2 4 4 2 3" xfId="12928"/>
    <cellStyle name="Input 2 4 4 2 3 2" xfId="39349"/>
    <cellStyle name="Input 2 4 4 2 4" xfId="36785"/>
    <cellStyle name="Input 2 4 4 3" xfId="14094"/>
    <cellStyle name="Input 2 4 4 3 2" xfId="40514"/>
    <cellStyle name="Input 2 4 4 4" xfId="27118"/>
    <cellStyle name="Input 2 4 4 4 2" xfId="53532"/>
    <cellStyle name="Input 2 4 4 5" xfId="29974"/>
    <cellStyle name="Input 2 4 5" xfId="3994"/>
    <cellStyle name="Input 2 4 5 2" xfId="10789"/>
    <cellStyle name="Input 2 4 5 2 2" xfId="21434"/>
    <cellStyle name="Input 2 4 5 2 2 2" xfId="47848"/>
    <cellStyle name="Input 2 4 5 2 3" xfId="28523"/>
    <cellStyle name="Input 2 4 5 2 3 2" xfId="54937"/>
    <cellStyle name="Input 2 4 5 2 4" xfId="37210"/>
    <cellStyle name="Input 2 4 5 3" xfId="14777"/>
    <cellStyle name="Input 2 4 5 3 2" xfId="41197"/>
    <cellStyle name="Input 2 4 5 4" xfId="27929"/>
    <cellStyle name="Input 2 4 5 4 2" xfId="54343"/>
    <cellStyle name="Input 2 4 5 5" xfId="30664"/>
    <cellStyle name="Input 2 4 6" xfId="5722"/>
    <cellStyle name="Input 2 4 6 2" xfId="16484"/>
    <cellStyle name="Input 2 4 6 2 2" xfId="42902"/>
    <cellStyle name="Input 2 4 6 3" xfId="25478"/>
    <cellStyle name="Input 2 4 6 3 2" xfId="51892"/>
    <cellStyle name="Input 2 4 6 4" xfId="32392"/>
    <cellStyle name="Input 2 4 7" xfId="5897"/>
    <cellStyle name="Input 2 4 7 2" xfId="26950"/>
    <cellStyle name="Input 2 4 7 2 2" xfId="53364"/>
    <cellStyle name="Input 2 4 7 3" xfId="32567"/>
    <cellStyle name="Input 2 4 8" xfId="7466"/>
    <cellStyle name="Input 2 4 8 2" xfId="18133"/>
    <cellStyle name="Input 2 4 8 2 2" xfId="44549"/>
    <cellStyle name="Input 2 4 8 3" xfId="22778"/>
    <cellStyle name="Input 2 4 8 3 2" xfId="49192"/>
    <cellStyle name="Input 2 4 8 4" xfId="34136"/>
    <cellStyle name="Input 2 4 9" xfId="7460"/>
    <cellStyle name="Input 2 4 9 2" xfId="18127"/>
    <cellStyle name="Input 2 4 9 2 2" xfId="44543"/>
    <cellStyle name="Input 2 4 9 3" xfId="24251"/>
    <cellStyle name="Input 2 4 9 3 2" xfId="50665"/>
    <cellStyle name="Input 2 4 9 4" xfId="34130"/>
    <cellStyle name="Input 2 5" xfId="1806"/>
    <cellStyle name="Input 2 5 10" xfId="8514"/>
    <cellStyle name="Input 2 5 10 2" xfId="19174"/>
    <cellStyle name="Input 2 5 10 2 2" xfId="45588"/>
    <cellStyle name="Input 2 5 10 3" xfId="17246"/>
    <cellStyle name="Input 2 5 10 3 2" xfId="43664"/>
    <cellStyle name="Input 2 5 10 4" xfId="35010"/>
    <cellStyle name="Input 2 5 11" xfId="11774"/>
    <cellStyle name="Input 2 5 11 2" xfId="38195"/>
    <cellStyle name="Input 2 5 12" xfId="23445"/>
    <cellStyle name="Input 2 5 12 2" xfId="49859"/>
    <cellStyle name="Input 2 5 2" xfId="3783"/>
    <cellStyle name="Input 2 5 2 2" xfId="9685"/>
    <cellStyle name="Input 2 5 2 2 2" xfId="20345"/>
    <cellStyle name="Input 2 5 2 2 2 2" xfId="46759"/>
    <cellStyle name="Input 2 5 2 2 3" xfId="28191"/>
    <cellStyle name="Input 2 5 2 2 3 2" xfId="54605"/>
    <cellStyle name="Input 2 5 2 2 4" xfId="36181"/>
    <cellStyle name="Input 2 5 2 3" xfId="14566"/>
    <cellStyle name="Input 2 5 2 3 2" xfId="40986"/>
    <cellStyle name="Input 2 5 2 4" xfId="27265"/>
    <cellStyle name="Input 2 5 2 4 2" xfId="53679"/>
    <cellStyle name="Input 2 5 2 5" xfId="30453"/>
    <cellStyle name="Input 2 5 3" xfId="4510"/>
    <cellStyle name="Input 2 5 3 2" xfId="9777"/>
    <cellStyle name="Input 2 5 3 2 2" xfId="20437"/>
    <cellStyle name="Input 2 5 3 2 2 2" xfId="46851"/>
    <cellStyle name="Input 2 5 3 2 3" xfId="28180"/>
    <cellStyle name="Input 2 5 3 2 3 2" xfId="54594"/>
    <cellStyle name="Input 2 5 3 2 4" xfId="36273"/>
    <cellStyle name="Input 2 5 3 3" xfId="15288"/>
    <cellStyle name="Input 2 5 3 3 2" xfId="41708"/>
    <cellStyle name="Input 2 5 3 4" xfId="22892"/>
    <cellStyle name="Input 2 5 3 4 2" xfId="49306"/>
    <cellStyle name="Input 2 5 3 5" xfId="31180"/>
    <cellStyle name="Input 2 5 4" xfId="3166"/>
    <cellStyle name="Input 2 5 4 2" xfId="10838"/>
    <cellStyle name="Input 2 5 4 2 2" xfId="21483"/>
    <cellStyle name="Input 2 5 4 2 2 2" xfId="47897"/>
    <cellStyle name="Input 2 5 4 2 3" xfId="28572"/>
    <cellStyle name="Input 2 5 4 2 3 2" xfId="54986"/>
    <cellStyle name="Input 2 5 4 2 4" xfId="37259"/>
    <cellStyle name="Input 2 5 4 3" xfId="13956"/>
    <cellStyle name="Input 2 5 4 3 2" xfId="40376"/>
    <cellStyle name="Input 2 5 4 4" xfId="26738"/>
    <cellStyle name="Input 2 5 4 4 2" xfId="53152"/>
    <cellStyle name="Input 2 5 4 5" xfId="29836"/>
    <cellStyle name="Input 2 5 5" xfId="4343"/>
    <cellStyle name="Input 2 5 5 2" xfId="15121"/>
    <cellStyle name="Input 2 5 5 2 2" xfId="41541"/>
    <cellStyle name="Input 2 5 5 3" xfId="22803"/>
    <cellStyle name="Input 2 5 5 3 2" xfId="49217"/>
    <cellStyle name="Input 2 5 5 4" xfId="31013"/>
    <cellStyle name="Input 2 5 6" xfId="5725"/>
    <cellStyle name="Input 2 5 6 2" xfId="16487"/>
    <cellStyle name="Input 2 5 6 2 2" xfId="42905"/>
    <cellStyle name="Input 2 5 6 3" xfId="28014"/>
    <cellStyle name="Input 2 5 6 3 2" xfId="54428"/>
    <cellStyle name="Input 2 5 6 4" xfId="32395"/>
    <cellStyle name="Input 2 5 7" xfId="4193"/>
    <cellStyle name="Input 2 5 7 2" xfId="25005"/>
    <cellStyle name="Input 2 5 7 2 2" xfId="51419"/>
    <cellStyle name="Input 2 5 7 3" xfId="30863"/>
    <cellStyle name="Input 2 5 8" xfId="7469"/>
    <cellStyle name="Input 2 5 8 2" xfId="18136"/>
    <cellStyle name="Input 2 5 8 2 2" xfId="44552"/>
    <cellStyle name="Input 2 5 8 3" xfId="27476"/>
    <cellStyle name="Input 2 5 8 3 2" xfId="53890"/>
    <cellStyle name="Input 2 5 8 4" xfId="34139"/>
    <cellStyle name="Input 2 5 9" xfId="5493"/>
    <cellStyle name="Input 2 5 9 2" xfId="16264"/>
    <cellStyle name="Input 2 5 9 2 2" xfId="42683"/>
    <cellStyle name="Input 2 5 9 3" xfId="25167"/>
    <cellStyle name="Input 2 5 9 3 2" xfId="51581"/>
    <cellStyle name="Input 2 5 9 4" xfId="32163"/>
    <cellStyle name="Input 2 6" xfId="2468"/>
    <cellStyle name="Input 2 6 10" xfId="26302"/>
    <cellStyle name="Input 2 6 10 2" xfId="52716"/>
    <cellStyle name="Input 2 6 2" xfId="4365"/>
    <cellStyle name="Input 2 6 2 2" xfId="9892"/>
    <cellStyle name="Input 2 6 2 2 2" xfId="20552"/>
    <cellStyle name="Input 2 6 2 2 2 2" xfId="46966"/>
    <cellStyle name="Input 2 6 2 2 3" xfId="13007"/>
    <cellStyle name="Input 2 6 2 2 3 2" xfId="39428"/>
    <cellStyle name="Input 2 6 2 2 4" xfId="36388"/>
    <cellStyle name="Input 2 6 2 3" xfId="15143"/>
    <cellStyle name="Input 2 6 2 3 2" xfId="41563"/>
    <cellStyle name="Input 2 6 2 4" xfId="22255"/>
    <cellStyle name="Input 2 6 2 4 2" xfId="48669"/>
    <cellStyle name="Input 2 6 2 5" xfId="31035"/>
    <cellStyle name="Input 2 6 3" xfId="5097"/>
    <cellStyle name="Input 2 6 3 2" xfId="9936"/>
    <cellStyle name="Input 2 6 3 2 2" xfId="20596"/>
    <cellStyle name="Input 2 6 3 2 2 2" xfId="47010"/>
    <cellStyle name="Input 2 6 3 2 3" xfId="27171"/>
    <cellStyle name="Input 2 6 3 2 3 2" xfId="53585"/>
    <cellStyle name="Input 2 6 3 2 4" xfId="36432"/>
    <cellStyle name="Input 2 6 3 3" xfId="15874"/>
    <cellStyle name="Input 2 6 3 3 2" xfId="42293"/>
    <cellStyle name="Input 2 6 3 4" xfId="25172"/>
    <cellStyle name="Input 2 6 3 4 2" xfId="51586"/>
    <cellStyle name="Input 2 6 3 5" xfId="31767"/>
    <cellStyle name="Input 2 6 4" xfId="6281"/>
    <cellStyle name="Input 2 6 4 2" xfId="11002"/>
    <cellStyle name="Input 2 6 4 2 2" xfId="21647"/>
    <cellStyle name="Input 2 6 4 2 2 2" xfId="48061"/>
    <cellStyle name="Input 2 6 4 2 3" xfId="28736"/>
    <cellStyle name="Input 2 6 4 2 3 2" xfId="55150"/>
    <cellStyle name="Input 2 6 4 2 4" xfId="37423"/>
    <cellStyle name="Input 2 6 4 3" xfId="17020"/>
    <cellStyle name="Input 2 6 4 3 2" xfId="43438"/>
    <cellStyle name="Input 2 6 4 4" xfId="22140"/>
    <cellStyle name="Input 2 6 4 4 2" xfId="48554"/>
    <cellStyle name="Input 2 6 4 5" xfId="32951"/>
    <cellStyle name="Input 2 6 5" xfId="6856"/>
    <cellStyle name="Input 2 6 5 2" xfId="17561"/>
    <cellStyle name="Input 2 6 5 2 2" xfId="43978"/>
    <cellStyle name="Input 2 6 5 3" xfId="22967"/>
    <cellStyle name="Input 2 6 5 3 2" xfId="49381"/>
    <cellStyle name="Input 2 6 5 4" xfId="33526"/>
    <cellStyle name="Input 2 6 6" xfId="7382"/>
    <cellStyle name="Input 2 6 6 2" xfId="18049"/>
    <cellStyle name="Input 2 6 6 2 2" xfId="44465"/>
    <cellStyle name="Input 2 6 6 3" xfId="25344"/>
    <cellStyle name="Input 2 6 6 3 2" xfId="51758"/>
    <cellStyle name="Input 2 6 6 4" xfId="34052"/>
    <cellStyle name="Input 2 6 7" xfId="8005"/>
    <cellStyle name="Input 2 6 7 2" xfId="18672"/>
    <cellStyle name="Input 2 6 7 2 2" xfId="45086"/>
    <cellStyle name="Input 2 6 7 3" xfId="16997"/>
    <cellStyle name="Input 2 6 7 3 2" xfId="43415"/>
    <cellStyle name="Input 2 6 7 4" xfId="34610"/>
    <cellStyle name="Input 2 6 8" xfId="13265"/>
    <cellStyle name="Input 2 6 8 2" xfId="39685"/>
    <cellStyle name="Input 2 6 9" xfId="21196"/>
    <cellStyle name="Input 2 6 9 2" xfId="47610"/>
    <cellStyle name="Input 2 7" xfId="2909"/>
    <cellStyle name="Input 2 7 2" xfId="9733"/>
    <cellStyle name="Input 2 7 2 2" xfId="20393"/>
    <cellStyle name="Input 2 7 2 2 2" xfId="46807"/>
    <cellStyle name="Input 2 7 2 3" xfId="27826"/>
    <cellStyle name="Input 2 7 2 3 2" xfId="54240"/>
    <cellStyle name="Input 2 7 2 4" xfId="36229"/>
    <cellStyle name="Input 2 7 3" xfId="13701"/>
    <cellStyle name="Input 2 7 3 2" xfId="40121"/>
    <cellStyle name="Input 2 7 4" xfId="25809"/>
    <cellStyle name="Input 2 7 4 2" xfId="52223"/>
    <cellStyle name="Input 2 7 5" xfId="29579"/>
    <cellStyle name="Input 2 8" xfId="4445"/>
    <cellStyle name="Input 2 8 2" xfId="9612"/>
    <cellStyle name="Input 2 8 2 2" xfId="20272"/>
    <cellStyle name="Input 2 8 2 2 2" xfId="46686"/>
    <cellStyle name="Input 2 8 2 3" xfId="25923"/>
    <cellStyle name="Input 2 8 2 3 2" xfId="52337"/>
    <cellStyle name="Input 2 8 2 4" xfId="36108"/>
    <cellStyle name="Input 2 8 3" xfId="15223"/>
    <cellStyle name="Input 2 8 3 2" xfId="41643"/>
    <cellStyle name="Input 2 8 4" xfId="22073"/>
    <cellStyle name="Input 2 8 4 2" xfId="48487"/>
    <cellStyle name="Input 2 8 5" xfId="31115"/>
    <cellStyle name="Input 2 9" xfId="2915"/>
    <cellStyle name="Input 2 9 2" xfId="10474"/>
    <cellStyle name="Input 2 9 2 2" xfId="21134"/>
    <cellStyle name="Input 2 9 2 2 2" xfId="47548"/>
    <cellStyle name="Input 2 9 2 3" xfId="28396"/>
    <cellStyle name="Input 2 9 2 3 2" xfId="54810"/>
    <cellStyle name="Input 2 9 2 4" xfId="36970"/>
    <cellStyle name="Input 2 9 3" xfId="13707"/>
    <cellStyle name="Input 2 9 3 2" xfId="40127"/>
    <cellStyle name="Input 2 9 4" xfId="24718"/>
    <cellStyle name="Input 2 9 4 2" xfId="51132"/>
    <cellStyle name="Input 2 9 5" xfId="29585"/>
    <cellStyle name="Input 3" xfId="387"/>
    <cellStyle name="Input 3 10" xfId="2911"/>
    <cellStyle name="Input 3 10 2" xfId="24935"/>
    <cellStyle name="Input 3 10 2 2" xfId="51349"/>
    <cellStyle name="Input 3 10 3" xfId="29581"/>
    <cellStyle name="Input 3 11" xfId="17833"/>
    <cellStyle name="Input 3 11 2" xfId="44250"/>
    <cellStyle name="Input 3 12" xfId="23769"/>
    <cellStyle name="Input 3 12 2" xfId="50183"/>
    <cellStyle name="Input 3 2" xfId="1436"/>
    <cellStyle name="Input 3 2 10" xfId="8364"/>
    <cellStyle name="Input 3 2 10 2" xfId="19024"/>
    <cellStyle name="Input 3 2 10 2 2" xfId="45438"/>
    <cellStyle name="Input 3 2 10 3" xfId="12772"/>
    <cellStyle name="Input 3 2 10 3 2" xfId="39193"/>
    <cellStyle name="Input 3 2 10 4" xfId="34860"/>
    <cellStyle name="Input 3 2 11" xfId="12087"/>
    <cellStyle name="Input 3 2 11 2" xfId="38508"/>
    <cellStyle name="Input 3 2 12" xfId="23141"/>
    <cellStyle name="Input 3 2 12 2" xfId="49555"/>
    <cellStyle name="Input 3 2 2" xfId="3430"/>
    <cellStyle name="Input 3 2 2 2" xfId="9052"/>
    <cellStyle name="Input 3 2 2 2 2" xfId="19712"/>
    <cellStyle name="Input 3 2 2 2 2 2" xfId="46126"/>
    <cellStyle name="Input 3 2 2 2 3" xfId="11550"/>
    <cellStyle name="Input 3 2 2 2 3 2" xfId="37971"/>
    <cellStyle name="Input 3 2 2 2 4" xfId="35548"/>
    <cellStyle name="Input 3 2 2 3" xfId="10067"/>
    <cellStyle name="Input 3 2 2 3 2" xfId="20727"/>
    <cellStyle name="Input 3 2 2 3 2 2" xfId="47141"/>
    <cellStyle name="Input 3 2 2 3 3" xfId="12577"/>
    <cellStyle name="Input 3 2 2 3 3 2" xfId="38998"/>
    <cellStyle name="Input 3 2 2 3 4" xfId="36563"/>
    <cellStyle name="Input 3 2 2 4" xfId="10899"/>
    <cellStyle name="Input 3 2 2 4 2" xfId="21544"/>
    <cellStyle name="Input 3 2 2 4 2 2" xfId="47958"/>
    <cellStyle name="Input 3 2 2 4 3" xfId="28633"/>
    <cellStyle name="Input 3 2 2 4 3 2" xfId="55047"/>
    <cellStyle name="Input 3 2 2 4 4" xfId="37320"/>
    <cellStyle name="Input 3 2 2 5" xfId="8671"/>
    <cellStyle name="Input 3 2 2 5 2" xfId="19331"/>
    <cellStyle name="Input 3 2 2 5 2 2" xfId="45745"/>
    <cellStyle name="Input 3 2 2 5 3" xfId="12570"/>
    <cellStyle name="Input 3 2 2 5 3 2" xfId="38991"/>
    <cellStyle name="Input 3 2 2 5 4" xfId="35167"/>
    <cellStyle name="Input 3 2 2 6" xfId="14215"/>
    <cellStyle name="Input 3 2 2 6 2" xfId="40635"/>
    <cellStyle name="Input 3 2 2 7" xfId="24764"/>
    <cellStyle name="Input 3 2 2 7 2" xfId="51178"/>
    <cellStyle name="Input 3 2 2 8" xfId="30100"/>
    <cellStyle name="Input 3 2 3" xfId="3719"/>
    <cellStyle name="Input 3 2 3 2" xfId="9421"/>
    <cellStyle name="Input 3 2 3 2 2" xfId="20081"/>
    <cellStyle name="Input 3 2 3 2 2 2" xfId="46495"/>
    <cellStyle name="Input 3 2 3 2 3" xfId="11815"/>
    <cellStyle name="Input 3 2 3 2 3 2" xfId="38236"/>
    <cellStyle name="Input 3 2 3 2 4" xfId="35917"/>
    <cellStyle name="Input 3 2 3 3" xfId="14503"/>
    <cellStyle name="Input 3 2 3 3 2" xfId="40923"/>
    <cellStyle name="Input 3 2 3 4" xfId="23300"/>
    <cellStyle name="Input 3 2 3 4 2" xfId="49714"/>
    <cellStyle name="Input 3 2 3 5" xfId="30389"/>
    <cellStyle name="Input 3 2 4" xfId="3035"/>
    <cellStyle name="Input 3 2 4 2" xfId="10034"/>
    <cellStyle name="Input 3 2 4 2 2" xfId="20694"/>
    <cellStyle name="Input 3 2 4 2 2 2" xfId="47108"/>
    <cellStyle name="Input 3 2 4 2 3" xfId="16993"/>
    <cellStyle name="Input 3 2 4 2 3 2" xfId="43411"/>
    <cellStyle name="Input 3 2 4 2 4" xfId="36530"/>
    <cellStyle name="Input 3 2 4 3" xfId="13827"/>
    <cellStyle name="Input 3 2 4 3 2" xfId="40247"/>
    <cellStyle name="Input 3 2 4 4" xfId="22096"/>
    <cellStyle name="Input 3 2 4 4 2" xfId="48510"/>
    <cellStyle name="Input 3 2 4 5" xfId="29705"/>
    <cellStyle name="Input 3 2 5" xfId="5074"/>
    <cellStyle name="Input 3 2 5 2" xfId="10711"/>
    <cellStyle name="Input 3 2 5 2 2" xfId="21356"/>
    <cellStyle name="Input 3 2 5 2 2 2" xfId="47770"/>
    <cellStyle name="Input 3 2 5 2 3" xfId="28453"/>
    <cellStyle name="Input 3 2 5 2 3 2" xfId="54867"/>
    <cellStyle name="Input 3 2 5 2 4" xfId="37134"/>
    <cellStyle name="Input 3 2 5 3" xfId="15851"/>
    <cellStyle name="Input 3 2 5 3 2" xfId="42270"/>
    <cellStyle name="Input 3 2 5 4" xfId="22442"/>
    <cellStyle name="Input 3 2 5 4 2" xfId="48856"/>
    <cellStyle name="Input 3 2 5 5" xfId="31744"/>
    <cellStyle name="Input 3 2 6" xfId="4994"/>
    <cellStyle name="Input 3 2 6 2" xfId="15771"/>
    <cellStyle name="Input 3 2 6 2 2" xfId="42191"/>
    <cellStyle name="Input 3 2 6 3" xfId="27655"/>
    <cellStyle name="Input 3 2 6 3 2" xfId="54069"/>
    <cellStyle name="Input 3 2 6 4" xfId="31664"/>
    <cellStyle name="Input 3 2 7" xfId="3776"/>
    <cellStyle name="Input 3 2 7 2" xfId="25591"/>
    <cellStyle name="Input 3 2 7 2 2" xfId="52005"/>
    <cellStyle name="Input 3 2 7 3" xfId="30446"/>
    <cellStyle name="Input 3 2 8" xfId="6499"/>
    <cellStyle name="Input 3 2 8 2" xfId="17229"/>
    <cellStyle name="Input 3 2 8 2 2" xfId="43647"/>
    <cellStyle name="Input 3 2 8 3" xfId="23635"/>
    <cellStyle name="Input 3 2 8 3 2" xfId="50049"/>
    <cellStyle name="Input 3 2 8 4" xfId="33169"/>
    <cellStyle name="Input 3 2 9" xfId="2907"/>
    <cellStyle name="Input 3 2 9 2" xfId="13699"/>
    <cellStyle name="Input 3 2 9 2 2" xfId="40119"/>
    <cellStyle name="Input 3 2 9 3" xfId="22043"/>
    <cellStyle name="Input 3 2 9 3 2" xfId="48457"/>
    <cellStyle name="Input 3 2 9 4" xfId="29577"/>
    <cellStyle name="Input 3 3" xfId="1437"/>
    <cellStyle name="Input 3 3 10" xfId="8367"/>
    <cellStyle name="Input 3 3 10 2" xfId="19027"/>
    <cellStyle name="Input 3 3 10 2 2" xfId="45441"/>
    <cellStyle name="Input 3 3 10 3" xfId="17807"/>
    <cellStyle name="Input 3 3 10 3 2" xfId="44224"/>
    <cellStyle name="Input 3 3 10 4" xfId="34863"/>
    <cellStyle name="Input 3 3 11" xfId="12086"/>
    <cellStyle name="Input 3 3 11 2" xfId="38507"/>
    <cellStyle name="Input 3 3 12" xfId="24714"/>
    <cellStyle name="Input 3 3 12 2" xfId="51128"/>
    <cellStyle name="Input 3 3 2" xfId="3431"/>
    <cellStyle name="Input 3 3 2 2" xfId="9049"/>
    <cellStyle name="Input 3 3 2 2 2" xfId="19709"/>
    <cellStyle name="Input 3 3 2 2 2 2" xfId="46123"/>
    <cellStyle name="Input 3 3 2 2 3" xfId="28256"/>
    <cellStyle name="Input 3 3 2 2 3 2" xfId="54670"/>
    <cellStyle name="Input 3 3 2 2 4" xfId="35545"/>
    <cellStyle name="Input 3 3 2 3" xfId="10321"/>
    <cellStyle name="Input 3 3 2 3 2" xfId="20981"/>
    <cellStyle name="Input 3 3 2 3 2 2" xfId="47395"/>
    <cellStyle name="Input 3 3 2 3 3" xfId="17236"/>
    <cellStyle name="Input 3 3 2 3 3 2" xfId="43654"/>
    <cellStyle name="Input 3 3 2 3 4" xfId="36817"/>
    <cellStyle name="Input 3 3 2 4" xfId="10902"/>
    <cellStyle name="Input 3 3 2 4 2" xfId="21547"/>
    <cellStyle name="Input 3 3 2 4 2 2" xfId="47961"/>
    <cellStyle name="Input 3 3 2 4 3" xfId="28636"/>
    <cellStyle name="Input 3 3 2 4 3 2" xfId="55050"/>
    <cellStyle name="Input 3 3 2 4 4" xfId="37323"/>
    <cellStyle name="Input 3 3 2 5" xfId="8674"/>
    <cellStyle name="Input 3 3 2 5 2" xfId="19334"/>
    <cellStyle name="Input 3 3 2 5 2 2" xfId="45748"/>
    <cellStyle name="Input 3 3 2 5 3" xfId="17730"/>
    <cellStyle name="Input 3 3 2 5 3 2" xfId="44147"/>
    <cellStyle name="Input 3 3 2 5 4" xfId="35170"/>
    <cellStyle name="Input 3 3 2 6" xfId="14216"/>
    <cellStyle name="Input 3 3 2 6 2" xfId="40636"/>
    <cellStyle name="Input 3 3 2 7" xfId="24322"/>
    <cellStyle name="Input 3 3 2 7 2" xfId="50736"/>
    <cellStyle name="Input 3 3 2 8" xfId="30101"/>
    <cellStyle name="Input 3 3 3" xfId="3959"/>
    <cellStyle name="Input 3 3 3 2" xfId="9418"/>
    <cellStyle name="Input 3 3 3 2 2" xfId="20078"/>
    <cellStyle name="Input 3 3 3 2 2 2" xfId="46492"/>
    <cellStyle name="Input 3 3 3 2 3" xfId="28218"/>
    <cellStyle name="Input 3 3 3 2 3 2" xfId="54632"/>
    <cellStyle name="Input 3 3 3 2 4" xfId="35914"/>
    <cellStyle name="Input 3 3 3 3" xfId="14742"/>
    <cellStyle name="Input 3 3 3 3 2" xfId="41162"/>
    <cellStyle name="Input 3 3 3 4" xfId="27548"/>
    <cellStyle name="Input 3 3 3 4 2" xfId="53962"/>
    <cellStyle name="Input 3 3 3 5" xfId="30629"/>
    <cellStyle name="Input 3 3 4" xfId="5065"/>
    <cellStyle name="Input 3 3 4 2" xfId="10257"/>
    <cellStyle name="Input 3 3 4 2 2" xfId="20917"/>
    <cellStyle name="Input 3 3 4 2 2 2" xfId="47331"/>
    <cellStyle name="Input 3 3 4 2 3" xfId="12506"/>
    <cellStyle name="Input 3 3 4 2 3 2" xfId="38927"/>
    <cellStyle name="Input 3 3 4 2 4" xfId="36753"/>
    <cellStyle name="Input 3 3 4 3" xfId="15842"/>
    <cellStyle name="Input 3 3 4 3 2" xfId="42261"/>
    <cellStyle name="Input 3 3 4 4" xfId="23057"/>
    <cellStyle name="Input 3 3 4 4 2" xfId="49471"/>
    <cellStyle name="Input 3 3 4 5" xfId="31735"/>
    <cellStyle name="Input 3 3 5" xfId="5168"/>
    <cellStyle name="Input 3 3 5 2" xfId="10791"/>
    <cellStyle name="Input 3 3 5 2 2" xfId="21436"/>
    <cellStyle name="Input 3 3 5 2 2 2" xfId="47850"/>
    <cellStyle name="Input 3 3 5 2 3" xfId="28525"/>
    <cellStyle name="Input 3 3 5 2 3 2" xfId="54939"/>
    <cellStyle name="Input 3 3 5 2 4" xfId="37212"/>
    <cellStyle name="Input 3 3 5 3" xfId="15945"/>
    <cellStyle name="Input 3 3 5 3 2" xfId="42364"/>
    <cellStyle name="Input 3 3 5 4" xfId="28152"/>
    <cellStyle name="Input 3 3 5 4 2" xfId="54566"/>
    <cellStyle name="Input 3 3 5 5" xfId="31838"/>
    <cellStyle name="Input 3 3 6" xfId="5891"/>
    <cellStyle name="Input 3 3 6 2" xfId="16646"/>
    <cellStyle name="Input 3 3 6 2 2" xfId="43064"/>
    <cellStyle name="Input 3 3 6 3" xfId="24418"/>
    <cellStyle name="Input 3 3 6 3 2" xfId="50832"/>
    <cellStyle name="Input 3 3 6 4" xfId="32561"/>
    <cellStyle name="Input 3 3 7" xfId="4015"/>
    <cellStyle name="Input 3 3 7 2" xfId="23296"/>
    <cellStyle name="Input 3 3 7 2 2" xfId="49710"/>
    <cellStyle name="Input 3 3 7 3" xfId="30685"/>
    <cellStyle name="Input 3 3 8" xfId="2922"/>
    <cellStyle name="Input 3 3 8 2" xfId="13714"/>
    <cellStyle name="Input 3 3 8 2 2" xfId="40134"/>
    <cellStyle name="Input 3 3 8 3" xfId="27925"/>
    <cellStyle name="Input 3 3 8 3 2" xfId="54339"/>
    <cellStyle name="Input 3 3 8 4" xfId="29592"/>
    <cellStyle name="Input 3 3 9" xfId="7807"/>
    <cellStyle name="Input 3 3 9 2" xfId="18474"/>
    <cellStyle name="Input 3 3 9 2 2" xfId="44889"/>
    <cellStyle name="Input 3 3 9 3" xfId="25436"/>
    <cellStyle name="Input 3 3 9 3 2" xfId="51850"/>
    <cellStyle name="Input 3 3 9 4" xfId="34477"/>
    <cellStyle name="Input 3 4" xfId="1804"/>
    <cellStyle name="Input 3 4 10" xfId="8366"/>
    <cellStyle name="Input 3 4 10 2" xfId="19026"/>
    <cellStyle name="Input 3 4 10 2 2" xfId="45440"/>
    <cellStyle name="Input 3 4 10 3" xfId="12939"/>
    <cellStyle name="Input 3 4 10 3 2" xfId="39360"/>
    <cellStyle name="Input 3 4 10 4" xfId="34862"/>
    <cellStyle name="Input 3 4 11" xfId="11776"/>
    <cellStyle name="Input 3 4 11 2" xfId="38197"/>
    <cellStyle name="Input 3 4 12" xfId="23883"/>
    <cellStyle name="Input 3 4 12 2" xfId="50297"/>
    <cellStyle name="Input 3 4 2" xfId="3781"/>
    <cellStyle name="Input 3 4 2 2" xfId="9050"/>
    <cellStyle name="Input 3 4 2 2 2" xfId="19710"/>
    <cellStyle name="Input 3 4 2 2 2 2" xfId="46124"/>
    <cellStyle name="Input 3 4 2 2 3" xfId="17075"/>
    <cellStyle name="Input 3 4 2 2 3 2" xfId="43493"/>
    <cellStyle name="Input 3 4 2 2 4" xfId="35546"/>
    <cellStyle name="Input 3 4 2 3" xfId="10065"/>
    <cellStyle name="Input 3 4 2 3 2" xfId="20725"/>
    <cellStyle name="Input 3 4 2 3 2 2" xfId="47139"/>
    <cellStyle name="Input 3 4 2 3 3" xfId="16851"/>
    <cellStyle name="Input 3 4 2 3 3 2" xfId="43269"/>
    <cellStyle name="Input 3 4 2 3 4" xfId="36561"/>
    <cellStyle name="Input 3 4 2 4" xfId="10901"/>
    <cellStyle name="Input 3 4 2 4 2" xfId="21546"/>
    <cellStyle name="Input 3 4 2 4 2 2" xfId="47960"/>
    <cellStyle name="Input 3 4 2 4 3" xfId="28635"/>
    <cellStyle name="Input 3 4 2 4 3 2" xfId="55049"/>
    <cellStyle name="Input 3 4 2 4 4" xfId="37322"/>
    <cellStyle name="Input 3 4 2 5" xfId="8673"/>
    <cellStyle name="Input 3 4 2 5 2" xfId="19333"/>
    <cellStyle name="Input 3 4 2 5 2 2" xfId="45747"/>
    <cellStyle name="Input 3 4 2 5 3" xfId="12798"/>
    <cellStyle name="Input 3 4 2 5 3 2" xfId="39219"/>
    <cellStyle name="Input 3 4 2 5 4" xfId="35169"/>
    <cellStyle name="Input 3 4 2 6" xfId="14564"/>
    <cellStyle name="Input 3 4 2 6 2" xfId="40984"/>
    <cellStyle name="Input 3 4 2 7" xfId="27682"/>
    <cellStyle name="Input 3 4 2 7 2" xfId="54096"/>
    <cellStyle name="Input 3 4 2 8" xfId="30451"/>
    <cellStyle name="Input 3 4 3" xfId="4508"/>
    <cellStyle name="Input 3 4 3 2" xfId="9419"/>
    <cellStyle name="Input 3 4 3 2 2" xfId="20079"/>
    <cellStyle name="Input 3 4 3 2 2 2" xfId="46493"/>
    <cellStyle name="Input 3 4 3 2 3" xfId="11257"/>
    <cellStyle name="Input 3 4 3 2 3 2" xfId="37678"/>
    <cellStyle name="Input 3 4 3 2 4" xfId="35915"/>
    <cellStyle name="Input 3 4 3 3" xfId="15286"/>
    <cellStyle name="Input 3 4 3 3 2" xfId="41706"/>
    <cellStyle name="Input 3 4 3 4" xfId="22087"/>
    <cellStyle name="Input 3 4 3 4 2" xfId="48501"/>
    <cellStyle name="Input 3 4 3 5" xfId="31178"/>
    <cellStyle name="Input 3 4 4" xfId="3165"/>
    <cellStyle name="Input 3 4 4 2" xfId="10000"/>
    <cellStyle name="Input 3 4 4 2 2" xfId="20660"/>
    <cellStyle name="Input 3 4 4 2 2 2" xfId="47074"/>
    <cellStyle name="Input 3 4 4 2 3" xfId="27996"/>
    <cellStyle name="Input 3 4 4 2 3 2" xfId="54410"/>
    <cellStyle name="Input 3 4 4 2 4" xfId="36496"/>
    <cellStyle name="Input 3 4 4 3" xfId="13955"/>
    <cellStyle name="Input 3 4 4 3 2" xfId="40375"/>
    <cellStyle name="Input 3 4 4 4" xfId="23308"/>
    <cellStyle name="Input 3 4 4 4 2" xfId="49722"/>
    <cellStyle name="Input 3 4 4 5" xfId="29835"/>
    <cellStyle name="Input 3 4 5" xfId="3399"/>
    <cellStyle name="Input 3 4 5 2" xfId="10790"/>
    <cellStyle name="Input 3 4 5 2 2" xfId="21435"/>
    <cellStyle name="Input 3 4 5 2 2 2" xfId="47849"/>
    <cellStyle name="Input 3 4 5 2 3" xfId="28524"/>
    <cellStyle name="Input 3 4 5 2 3 2" xfId="54938"/>
    <cellStyle name="Input 3 4 5 2 4" xfId="37211"/>
    <cellStyle name="Input 3 4 5 3" xfId="14185"/>
    <cellStyle name="Input 3 4 5 3 2" xfId="40605"/>
    <cellStyle name="Input 3 4 5 4" xfId="23170"/>
    <cellStyle name="Input 3 4 5 4 2" xfId="49584"/>
    <cellStyle name="Input 3 4 5 5" xfId="30069"/>
    <cellStyle name="Input 3 4 6" xfId="5723"/>
    <cellStyle name="Input 3 4 6 2" xfId="16485"/>
    <cellStyle name="Input 3 4 6 2 2" xfId="42903"/>
    <cellStyle name="Input 3 4 6 3" xfId="25082"/>
    <cellStyle name="Input 3 4 6 3 2" xfId="51496"/>
    <cellStyle name="Input 3 4 6 4" xfId="32393"/>
    <cellStyle name="Input 3 4 7" xfId="6632"/>
    <cellStyle name="Input 3 4 7 2" xfId="12412"/>
    <cellStyle name="Input 3 4 7 2 2" xfId="38833"/>
    <cellStyle name="Input 3 4 7 3" xfId="33302"/>
    <cellStyle name="Input 3 4 8" xfId="7467"/>
    <cellStyle name="Input 3 4 8 2" xfId="18134"/>
    <cellStyle name="Input 3 4 8 2 2" xfId="44550"/>
    <cellStyle name="Input 3 4 8 3" xfId="26383"/>
    <cellStyle name="Input 3 4 8 3 2" xfId="52797"/>
    <cellStyle name="Input 3 4 8 4" xfId="34137"/>
    <cellStyle name="Input 3 4 9" xfId="7459"/>
    <cellStyle name="Input 3 4 9 2" xfId="18126"/>
    <cellStyle name="Input 3 4 9 2 2" xfId="44542"/>
    <cellStyle name="Input 3 4 9 3" xfId="24962"/>
    <cellStyle name="Input 3 4 9 3 2" xfId="51376"/>
    <cellStyle name="Input 3 4 9 4" xfId="34129"/>
    <cellStyle name="Input 3 5" xfId="1805"/>
    <cellStyle name="Input 3 5 10" xfId="8515"/>
    <cellStyle name="Input 3 5 10 2" xfId="19175"/>
    <cellStyle name="Input 3 5 10 2 2" xfId="45589"/>
    <cellStyle name="Input 3 5 10 3" xfId="12466"/>
    <cellStyle name="Input 3 5 10 3 2" xfId="38887"/>
    <cellStyle name="Input 3 5 10 4" xfId="35011"/>
    <cellStyle name="Input 3 5 11" xfId="11775"/>
    <cellStyle name="Input 3 5 11 2" xfId="38196"/>
    <cellStyle name="Input 3 5 12" xfId="27478"/>
    <cellStyle name="Input 3 5 12 2" xfId="53892"/>
    <cellStyle name="Input 3 5 2" xfId="3782"/>
    <cellStyle name="Input 3 5 2 2" xfId="9739"/>
    <cellStyle name="Input 3 5 2 2 2" xfId="20399"/>
    <cellStyle name="Input 3 5 2 2 2 2" xfId="46813"/>
    <cellStyle name="Input 3 5 2 2 3" xfId="25908"/>
    <cellStyle name="Input 3 5 2 2 3 2" xfId="52322"/>
    <cellStyle name="Input 3 5 2 2 4" xfId="36235"/>
    <cellStyle name="Input 3 5 2 3" xfId="14565"/>
    <cellStyle name="Input 3 5 2 3 2" xfId="40985"/>
    <cellStyle name="Input 3 5 2 4" xfId="23413"/>
    <cellStyle name="Input 3 5 2 4 2" xfId="49827"/>
    <cellStyle name="Input 3 5 2 5" xfId="30452"/>
    <cellStyle name="Input 3 5 3" xfId="4509"/>
    <cellStyle name="Input 3 5 3 2" xfId="9978"/>
    <cellStyle name="Input 3 5 3 2 2" xfId="20638"/>
    <cellStyle name="Input 3 5 3 2 2 2" xfId="47052"/>
    <cellStyle name="Input 3 5 3 2 3" xfId="24510"/>
    <cellStyle name="Input 3 5 3 2 3 2" xfId="50924"/>
    <cellStyle name="Input 3 5 3 2 4" xfId="36474"/>
    <cellStyle name="Input 3 5 3 3" xfId="15287"/>
    <cellStyle name="Input 3 5 3 3 2" xfId="41707"/>
    <cellStyle name="Input 3 5 3 4" xfId="26967"/>
    <cellStyle name="Input 3 5 3 4 2" xfId="53381"/>
    <cellStyle name="Input 3 5 3 5" xfId="31179"/>
    <cellStyle name="Input 3 5 4" xfId="3335"/>
    <cellStyle name="Input 3 5 4 2" xfId="10839"/>
    <cellStyle name="Input 3 5 4 2 2" xfId="21484"/>
    <cellStyle name="Input 3 5 4 2 2 2" xfId="47898"/>
    <cellStyle name="Input 3 5 4 2 3" xfId="28573"/>
    <cellStyle name="Input 3 5 4 2 3 2" xfId="54987"/>
    <cellStyle name="Input 3 5 4 2 4" xfId="37260"/>
    <cellStyle name="Input 3 5 4 3" xfId="14122"/>
    <cellStyle name="Input 3 5 4 3 2" xfId="40542"/>
    <cellStyle name="Input 3 5 4 4" xfId="22468"/>
    <cellStyle name="Input 3 5 4 4 2" xfId="48882"/>
    <cellStyle name="Input 3 5 4 5" xfId="30005"/>
    <cellStyle name="Input 3 5 5" xfId="2874"/>
    <cellStyle name="Input 3 5 5 2" xfId="13666"/>
    <cellStyle name="Input 3 5 5 2 2" xfId="40086"/>
    <cellStyle name="Input 3 5 5 3" xfId="24595"/>
    <cellStyle name="Input 3 5 5 3 2" xfId="51009"/>
    <cellStyle name="Input 3 5 5 4" xfId="29544"/>
    <cellStyle name="Input 3 5 6" xfId="5724"/>
    <cellStyle name="Input 3 5 6 2" xfId="16486"/>
    <cellStyle name="Input 3 5 6 2 2" xfId="42904"/>
    <cellStyle name="Input 3 5 6 3" xfId="24611"/>
    <cellStyle name="Input 3 5 6 3 2" xfId="51025"/>
    <cellStyle name="Input 3 5 6 4" xfId="32394"/>
    <cellStyle name="Input 3 5 7" xfId="6336"/>
    <cellStyle name="Input 3 5 7 2" xfId="24810"/>
    <cellStyle name="Input 3 5 7 2 2" xfId="51224"/>
    <cellStyle name="Input 3 5 7 3" xfId="33006"/>
    <cellStyle name="Input 3 5 8" xfId="7468"/>
    <cellStyle name="Input 3 5 8 2" xfId="18135"/>
    <cellStyle name="Input 3 5 8 2 2" xfId="44551"/>
    <cellStyle name="Input 3 5 8 3" xfId="28107"/>
    <cellStyle name="Input 3 5 8 3 2" xfId="54521"/>
    <cellStyle name="Input 3 5 8 4" xfId="34138"/>
    <cellStyle name="Input 3 5 9" xfId="5719"/>
    <cellStyle name="Input 3 5 9 2" xfId="16481"/>
    <cellStyle name="Input 3 5 9 2 2" xfId="42899"/>
    <cellStyle name="Input 3 5 9 3" xfId="22836"/>
    <cellStyle name="Input 3 5 9 3 2" xfId="49250"/>
    <cellStyle name="Input 3 5 9 4" xfId="32389"/>
    <cellStyle name="Input 3 6" xfId="2469"/>
    <cellStyle name="Input 3 6 10" xfId="27514"/>
    <cellStyle name="Input 3 6 10 2" xfId="53928"/>
    <cellStyle name="Input 3 6 2" xfId="4366"/>
    <cellStyle name="Input 3 6 2 2" xfId="9891"/>
    <cellStyle name="Input 3 6 2 2 2" xfId="20551"/>
    <cellStyle name="Input 3 6 2 2 2 2" xfId="46965"/>
    <cellStyle name="Input 3 6 2 2 3" xfId="26529"/>
    <cellStyle name="Input 3 6 2 2 3 2" xfId="52943"/>
    <cellStyle name="Input 3 6 2 2 4" xfId="36387"/>
    <cellStyle name="Input 3 6 2 3" xfId="15144"/>
    <cellStyle name="Input 3 6 2 3 2" xfId="41564"/>
    <cellStyle name="Input 3 6 2 4" xfId="27701"/>
    <cellStyle name="Input 3 6 2 4 2" xfId="54115"/>
    <cellStyle name="Input 3 6 2 5" xfId="31036"/>
    <cellStyle name="Input 3 6 3" xfId="5098"/>
    <cellStyle name="Input 3 6 3 2" xfId="10218"/>
    <cellStyle name="Input 3 6 3 2 2" xfId="20878"/>
    <cellStyle name="Input 3 6 3 2 2 2" xfId="47292"/>
    <cellStyle name="Input 3 6 3 2 3" xfId="17230"/>
    <cellStyle name="Input 3 6 3 2 3 2" xfId="43648"/>
    <cellStyle name="Input 3 6 3 2 4" xfId="36714"/>
    <cellStyle name="Input 3 6 3 3" xfId="15875"/>
    <cellStyle name="Input 3 6 3 3 2" xfId="42294"/>
    <cellStyle name="Input 3 6 3 4" xfId="24739"/>
    <cellStyle name="Input 3 6 3 4 2" xfId="51153"/>
    <cellStyle name="Input 3 6 3 5" xfId="31768"/>
    <cellStyle name="Input 3 6 4" xfId="6282"/>
    <cellStyle name="Input 3 6 4 2" xfId="11001"/>
    <cellStyle name="Input 3 6 4 2 2" xfId="21646"/>
    <cellStyle name="Input 3 6 4 2 2 2" xfId="48060"/>
    <cellStyle name="Input 3 6 4 2 3" xfId="28735"/>
    <cellStyle name="Input 3 6 4 2 3 2" xfId="55149"/>
    <cellStyle name="Input 3 6 4 2 4" xfId="37422"/>
    <cellStyle name="Input 3 6 4 3" xfId="17021"/>
    <cellStyle name="Input 3 6 4 3 2" xfId="43439"/>
    <cellStyle name="Input 3 6 4 4" xfId="24067"/>
    <cellStyle name="Input 3 6 4 4 2" xfId="50481"/>
    <cellStyle name="Input 3 6 4 5" xfId="32952"/>
    <cellStyle name="Input 3 6 5" xfId="6857"/>
    <cellStyle name="Input 3 6 5 2" xfId="17562"/>
    <cellStyle name="Input 3 6 5 2 2" xfId="43979"/>
    <cellStyle name="Input 3 6 5 3" xfId="11413"/>
    <cellStyle name="Input 3 6 5 3 2" xfId="37834"/>
    <cellStyle name="Input 3 6 5 4" xfId="33527"/>
    <cellStyle name="Input 3 6 6" xfId="7383"/>
    <cellStyle name="Input 3 6 6 2" xfId="18050"/>
    <cellStyle name="Input 3 6 6 2 2" xfId="44466"/>
    <cellStyle name="Input 3 6 6 3" xfId="24024"/>
    <cellStyle name="Input 3 6 6 3 2" xfId="50438"/>
    <cellStyle name="Input 3 6 6 4" xfId="34053"/>
    <cellStyle name="Input 3 6 7" xfId="8006"/>
    <cellStyle name="Input 3 6 7 2" xfId="18673"/>
    <cellStyle name="Input 3 6 7 2 2" xfId="45087"/>
    <cellStyle name="Input 3 6 7 3" xfId="28257"/>
    <cellStyle name="Input 3 6 7 3 2" xfId="54671"/>
    <cellStyle name="Input 3 6 7 4" xfId="34611"/>
    <cellStyle name="Input 3 6 8" xfId="13266"/>
    <cellStyle name="Input 3 6 8 2" xfId="39686"/>
    <cellStyle name="Input 3 6 9" xfId="11245"/>
    <cellStyle name="Input 3 6 9 2" xfId="37666"/>
    <cellStyle name="Input 3 7" xfId="2910"/>
    <cellStyle name="Input 3 7 2" xfId="9675"/>
    <cellStyle name="Input 3 7 2 2" xfId="20335"/>
    <cellStyle name="Input 3 7 2 2 2" xfId="46749"/>
    <cellStyle name="Input 3 7 2 3" xfId="25916"/>
    <cellStyle name="Input 3 7 2 3 2" xfId="52330"/>
    <cellStyle name="Input 3 7 2 4" xfId="36171"/>
    <cellStyle name="Input 3 7 3" xfId="13702"/>
    <cellStyle name="Input 3 7 3 2" xfId="40122"/>
    <cellStyle name="Input 3 7 4" xfId="25334"/>
    <cellStyle name="Input 3 7 4 2" xfId="51748"/>
    <cellStyle name="Input 3 7 5" xfId="29580"/>
    <cellStyle name="Input 3 8" xfId="4471"/>
    <cellStyle name="Input 3 8 2" xfId="9609"/>
    <cellStyle name="Input 3 8 2 2" xfId="20269"/>
    <cellStyle name="Input 3 8 2 2 2" xfId="46683"/>
    <cellStyle name="Input 3 8 2 3" xfId="11595"/>
    <cellStyle name="Input 3 8 2 3 2" xfId="38016"/>
    <cellStyle name="Input 3 8 2 4" xfId="36105"/>
    <cellStyle name="Input 3 8 3" xfId="15249"/>
    <cellStyle name="Input 3 8 3 2" xfId="41669"/>
    <cellStyle name="Input 3 8 4" xfId="27267"/>
    <cellStyle name="Input 3 8 4 2" xfId="53681"/>
    <cellStyle name="Input 3 8 5" xfId="31141"/>
    <cellStyle name="Input 3 9" xfId="2914"/>
    <cellStyle name="Input 3 9 2" xfId="10478"/>
    <cellStyle name="Input 3 9 2 2" xfId="21138"/>
    <cellStyle name="Input 3 9 2 2 2" xfId="47552"/>
    <cellStyle name="Input 3 9 2 3" xfId="28399"/>
    <cellStyle name="Input 3 9 2 3 2" xfId="54813"/>
    <cellStyle name="Input 3 9 2 4" xfId="36974"/>
    <cellStyle name="Input 3 9 3" xfId="13706"/>
    <cellStyle name="Input 3 9 3 2" xfId="40126"/>
    <cellStyle name="Input 3 9 4" xfId="23037"/>
    <cellStyle name="Input 3 9 4 2" xfId="49451"/>
    <cellStyle name="Input 3 9 5" xfId="29584"/>
    <cellStyle name="InputData" xfId="388"/>
    <cellStyle name="InputData 2" xfId="2217"/>
    <cellStyle name="Level 1" xfId="2"/>
    <cellStyle name="Level 2" xfId="3"/>
    <cellStyle name="Level 3" xfId="5"/>
    <cellStyle name="Level 4" xfId="9"/>
    <cellStyle name="Level 4 2" xfId="2218"/>
    <cellStyle name="Linked Cell" xfId="8088" builtinId="24" customBuiltin="1"/>
    <cellStyle name="Linked Cell 2" xfId="389"/>
    <cellStyle name="Linked Cell 2 2" xfId="10657"/>
    <cellStyle name="Linked Cell 2 3" xfId="10504"/>
    <cellStyle name="Linked Cell 3" xfId="390"/>
    <cellStyle name="Main Heading" xfId="391"/>
    <cellStyle name="Neutral 2" xfId="392"/>
    <cellStyle name="Neutral 2 2" xfId="10658"/>
    <cellStyle name="Neutral 2 3" xfId="10500"/>
    <cellStyle name="Neutral 3" xfId="393"/>
    <cellStyle name="Neutral 3 2" xfId="55199"/>
    <cellStyle name="Neutral 4" xfId="10485"/>
    <cellStyle name="Neutral 4 2" xfId="55198"/>
    <cellStyle name="Neutral 5" xfId="55231"/>
    <cellStyle name="Neutral 6" xfId="55213"/>
    <cellStyle name="Normal" xfId="0" builtinId="0"/>
    <cellStyle name="Normal - Style1 2 2" xfId="8072"/>
    <cellStyle name="Normal 10" xfId="394"/>
    <cellStyle name="Normal 10 2" xfId="55222"/>
    <cellStyle name="Normal 10 2 2 2" xfId="2144"/>
    <cellStyle name="Normal 10 2 2 2 2" xfId="8073"/>
    <cellStyle name="Normal 11" xfId="8"/>
    <cellStyle name="Normal 11 2" xfId="395"/>
    <cellStyle name="Normal 11 2 2" xfId="2220"/>
    <cellStyle name="Normal 11 2 26" xfId="8075"/>
    <cellStyle name="Normal 11 3" xfId="2219"/>
    <cellStyle name="Normal 11 4" xfId="55223"/>
    <cellStyle name="Normal 11_3.15 Additional Data" xfId="2221"/>
    <cellStyle name="Normal 12" xfId="396"/>
    <cellStyle name="Normal 12 2" xfId="397"/>
    <cellStyle name="Normal 12 2 2" xfId="2223"/>
    <cellStyle name="Normal 12 3" xfId="2222"/>
    <cellStyle name="Normal 12 4" xfId="55230"/>
    <cellStyle name="Normal 12_3.15 Additional Data" xfId="2224"/>
    <cellStyle name="Normal 13" xfId="398"/>
    <cellStyle name="Normal 13 2" xfId="23"/>
    <cellStyle name="Normal 13 2 10" xfId="1309"/>
    <cellStyle name="Normal 13 2 2" xfId="1321"/>
    <cellStyle name="Normal 13 2 2 2 15" xfId="2470"/>
    <cellStyle name="Normal 14" xfId="20"/>
    <cellStyle name="Normal 14 2 10" xfId="1310"/>
    <cellStyle name="Normal 14 2_List of table gaps" xfId="2471"/>
    <cellStyle name="Normal 15" xfId="18"/>
    <cellStyle name="Normal 15 2" xfId="2225"/>
    <cellStyle name="Normal 16" xfId="399"/>
    <cellStyle name="Normal 16 2" xfId="2226"/>
    <cellStyle name="Normal 16 3" xfId="55200"/>
    <cellStyle name="Normal 17" xfId="400"/>
    <cellStyle name="Normal 17 2" xfId="2148"/>
    <cellStyle name="Normal 17 2 2" xfId="13000"/>
    <cellStyle name="Normal 17 2 2 2" xfId="39421"/>
    <cellStyle name="Normal 17 2 3" xfId="29128"/>
    <cellStyle name="Normal 18" xfId="401"/>
    <cellStyle name="Normal 19" xfId="402"/>
    <cellStyle name="Normal 2" xfId="403"/>
    <cellStyle name="Normal 2 10" xfId="404"/>
    <cellStyle name="Normal 2 11" xfId="405"/>
    <cellStyle name="Normal 2 12" xfId="406"/>
    <cellStyle name="Normal 2 13" xfId="407"/>
    <cellStyle name="Normal 2 130 2 2" xfId="8077"/>
    <cellStyle name="Normal 2 130 2 2 2" xfId="18744"/>
    <cellStyle name="Normal 2 130 2 2 2 2" xfId="45158"/>
    <cellStyle name="Normal 2 130 2 2 2 3" xfId="55252"/>
    <cellStyle name="Normal 2 130 2 2 3" xfId="34675"/>
    <cellStyle name="Normal 2 130 2 2 4" xfId="55251"/>
    <cellStyle name="Normal 2 14" xfId="408"/>
    <cellStyle name="Normal 2 15" xfId="409"/>
    <cellStyle name="Normal 2 16" xfId="410"/>
    <cellStyle name="Normal 2 17" xfId="411"/>
    <cellStyle name="Normal 2 18" xfId="412"/>
    <cellStyle name="Normal 2 19" xfId="413"/>
    <cellStyle name="Normal 2 2" xfId="414"/>
    <cellStyle name="Normal 2 2 10" xfId="415"/>
    <cellStyle name="Normal 2 2 11" xfId="416"/>
    <cellStyle name="Normal 2 2 11 2" xfId="417"/>
    <cellStyle name="Normal 2 2 11 2 2" xfId="418"/>
    <cellStyle name="Normal 2 2 11 2 3" xfId="419"/>
    <cellStyle name="Normal 2 2 11 2 4" xfId="420"/>
    <cellStyle name="Normal 2 2 11 2 5" xfId="421"/>
    <cellStyle name="Normal 2 2 11 2 6" xfId="422"/>
    <cellStyle name="Normal 2 2 11 2 7" xfId="423"/>
    <cellStyle name="Normal 2 2 11 3" xfId="424"/>
    <cellStyle name="Normal 2 2 11 4" xfId="425"/>
    <cellStyle name="Normal 2 2 11 5" xfId="426"/>
    <cellStyle name="Normal 2 2 11 6" xfId="427"/>
    <cellStyle name="Normal 2 2 11 7" xfId="428"/>
    <cellStyle name="Normal 2 2 11 8" xfId="429"/>
    <cellStyle name="Normal 2 2 12" xfId="430"/>
    <cellStyle name="Normal 2 2 13" xfId="431"/>
    <cellStyle name="Normal 2 2 13 2" xfId="432"/>
    <cellStyle name="Normal 2 2 13 3" xfId="433"/>
    <cellStyle name="Normal 2 2 13 4" xfId="434"/>
    <cellStyle name="Normal 2 2 13 5" xfId="435"/>
    <cellStyle name="Normal 2 2 13 6" xfId="436"/>
    <cellStyle name="Normal 2 2 13 7" xfId="437"/>
    <cellStyle name="Normal 2 2 14" xfId="438"/>
    <cellStyle name="Normal 2 2 15" xfId="439"/>
    <cellStyle name="Normal 2 2 16" xfId="440"/>
    <cellStyle name="Normal 2 2 17" xfId="441"/>
    <cellStyle name="Normal 2 2 18" xfId="442"/>
    <cellStyle name="Normal 2 2 19" xfId="443"/>
    <cellStyle name="Normal 2 2 2" xfId="444"/>
    <cellStyle name="Normal 2 2 2 10" xfId="445"/>
    <cellStyle name="Normal 2 2 2 11" xfId="446"/>
    <cellStyle name="Normal 2 2 2 11 2" xfId="447"/>
    <cellStyle name="Normal 2 2 2 11 2 2" xfId="448"/>
    <cellStyle name="Normal 2 2 2 11 2 3" xfId="449"/>
    <cellStyle name="Normal 2 2 2 11 2 4" xfId="450"/>
    <cellStyle name="Normal 2 2 2 11 2 5" xfId="451"/>
    <cellStyle name="Normal 2 2 2 11 2 6" xfId="452"/>
    <cellStyle name="Normal 2 2 2 11 2 7" xfId="453"/>
    <cellStyle name="Normal 2 2 2 11 3" xfId="454"/>
    <cellStyle name="Normal 2 2 2 11 4" xfId="455"/>
    <cellStyle name="Normal 2 2 2 11 5" xfId="456"/>
    <cellStyle name="Normal 2 2 2 11 6" xfId="457"/>
    <cellStyle name="Normal 2 2 2 11 7" xfId="458"/>
    <cellStyle name="Normal 2 2 2 11 8" xfId="459"/>
    <cellStyle name="Normal 2 2 2 12" xfId="460"/>
    <cellStyle name="Normal 2 2 2 13" xfId="461"/>
    <cellStyle name="Normal 2 2 2 13 2" xfId="462"/>
    <cellStyle name="Normal 2 2 2 13 3" xfId="463"/>
    <cellStyle name="Normal 2 2 2 13 4" xfId="464"/>
    <cellStyle name="Normal 2 2 2 13 5" xfId="465"/>
    <cellStyle name="Normal 2 2 2 13 6" xfId="466"/>
    <cellStyle name="Normal 2 2 2 13 7" xfId="467"/>
    <cellStyle name="Normal 2 2 2 14" xfId="468"/>
    <cellStyle name="Normal 2 2 2 15" xfId="469"/>
    <cellStyle name="Normal 2 2 2 16" xfId="470"/>
    <cellStyle name="Normal 2 2 2 17" xfId="471"/>
    <cellStyle name="Normal 2 2 2 18" xfId="472"/>
    <cellStyle name="Normal 2 2 2 19" xfId="473"/>
    <cellStyle name="Normal 2 2 2 2" xfId="474"/>
    <cellStyle name="Normal 2 2 2 2 10" xfId="475"/>
    <cellStyle name="Normal 2 2 2 2 11" xfId="476"/>
    <cellStyle name="Normal 2 2 2 2 11 2" xfId="477"/>
    <cellStyle name="Normal 2 2 2 2 11 3" xfId="478"/>
    <cellStyle name="Normal 2 2 2 2 11 4" xfId="479"/>
    <cellStyle name="Normal 2 2 2 2 11 5" xfId="480"/>
    <cellStyle name="Normal 2 2 2 2 11 6" xfId="481"/>
    <cellStyle name="Normal 2 2 2 2 11 7" xfId="482"/>
    <cellStyle name="Normal 2 2 2 2 12" xfId="483"/>
    <cellStyle name="Normal 2 2 2 2 13" xfId="484"/>
    <cellStyle name="Normal 2 2 2 2 14" xfId="485"/>
    <cellStyle name="Normal 2 2 2 2 15" xfId="486"/>
    <cellStyle name="Normal 2 2 2 2 16" xfId="487"/>
    <cellStyle name="Normal 2 2 2 2 17" xfId="488"/>
    <cellStyle name="Normal 2 2 2 2 18" xfId="489"/>
    <cellStyle name="Normal 2 2 2 2 19" xfId="490"/>
    <cellStyle name="Normal 2 2 2 2 2" xfId="491"/>
    <cellStyle name="Normal 2 2 2 2 2 10" xfId="492"/>
    <cellStyle name="Normal 2 2 2 2 2 11" xfId="493"/>
    <cellStyle name="Normal 2 2 2 2 2 11 2" xfId="494"/>
    <cellStyle name="Normal 2 2 2 2 2 11 3" xfId="495"/>
    <cellStyle name="Normal 2 2 2 2 2 11 4" xfId="496"/>
    <cellStyle name="Normal 2 2 2 2 2 11 5" xfId="497"/>
    <cellStyle name="Normal 2 2 2 2 2 11 6" xfId="498"/>
    <cellStyle name="Normal 2 2 2 2 2 11 7" xfId="499"/>
    <cellStyle name="Normal 2 2 2 2 2 12" xfId="500"/>
    <cellStyle name="Normal 2 2 2 2 2 13" xfId="501"/>
    <cellStyle name="Normal 2 2 2 2 2 14" xfId="502"/>
    <cellStyle name="Normal 2 2 2 2 2 15" xfId="503"/>
    <cellStyle name="Normal 2 2 2 2 2 16" xfId="504"/>
    <cellStyle name="Normal 2 2 2 2 2 17" xfId="505"/>
    <cellStyle name="Normal 2 2 2 2 2 18" xfId="506"/>
    <cellStyle name="Normal 2 2 2 2 2 19" xfId="507"/>
    <cellStyle name="Normal 2 2 2 2 2 2" xfId="508"/>
    <cellStyle name="Normal 2 2 2 2 2 2 10" xfId="509"/>
    <cellStyle name="Normal 2 2 2 2 2 2 10 2" xfId="510"/>
    <cellStyle name="Normal 2 2 2 2 2 2 10 3" xfId="511"/>
    <cellStyle name="Normal 2 2 2 2 2 2 10 4" xfId="512"/>
    <cellStyle name="Normal 2 2 2 2 2 2 10 5" xfId="513"/>
    <cellStyle name="Normal 2 2 2 2 2 2 10 6" xfId="514"/>
    <cellStyle name="Normal 2 2 2 2 2 2 10 7" xfId="515"/>
    <cellStyle name="Normal 2 2 2 2 2 2 11" xfId="516"/>
    <cellStyle name="Normal 2 2 2 2 2 2 12" xfId="517"/>
    <cellStyle name="Normal 2 2 2 2 2 2 13" xfId="518"/>
    <cellStyle name="Normal 2 2 2 2 2 2 14" xfId="519"/>
    <cellStyle name="Normal 2 2 2 2 2 2 15" xfId="520"/>
    <cellStyle name="Normal 2 2 2 2 2 2 16" xfId="521"/>
    <cellStyle name="Normal 2 2 2 2 2 2 17" xfId="522"/>
    <cellStyle name="Normal 2 2 2 2 2 2 18" xfId="523"/>
    <cellStyle name="Normal 2 2 2 2 2 2 19" xfId="524"/>
    <cellStyle name="Normal 2 2 2 2 2 2 2" xfId="525"/>
    <cellStyle name="Normal 2 2 2 2 2 2 2 10" xfId="526"/>
    <cellStyle name="Normal 2 2 2 2 2 2 2 10 2" xfId="527"/>
    <cellStyle name="Normal 2 2 2 2 2 2 2 10 3" xfId="528"/>
    <cellStyle name="Normal 2 2 2 2 2 2 2 10 4" xfId="529"/>
    <cellStyle name="Normal 2 2 2 2 2 2 2 10 5" xfId="530"/>
    <cellStyle name="Normal 2 2 2 2 2 2 2 10 6" xfId="531"/>
    <cellStyle name="Normal 2 2 2 2 2 2 2 10 7" xfId="532"/>
    <cellStyle name="Normal 2 2 2 2 2 2 2 11" xfId="533"/>
    <cellStyle name="Normal 2 2 2 2 2 2 2 12" xfId="534"/>
    <cellStyle name="Normal 2 2 2 2 2 2 2 13" xfId="535"/>
    <cellStyle name="Normal 2 2 2 2 2 2 2 14" xfId="536"/>
    <cellStyle name="Normal 2 2 2 2 2 2 2 15" xfId="537"/>
    <cellStyle name="Normal 2 2 2 2 2 2 2 16" xfId="538"/>
    <cellStyle name="Normal 2 2 2 2 2 2 2 17" xfId="539"/>
    <cellStyle name="Normal 2 2 2 2 2 2 2 18" xfId="540"/>
    <cellStyle name="Normal 2 2 2 2 2 2 2 19" xfId="541"/>
    <cellStyle name="Normal 2 2 2 2 2 2 2 2" xfId="542"/>
    <cellStyle name="Normal 2 2 2 2 2 2 2 2 10" xfId="543"/>
    <cellStyle name="Normal 2 2 2 2 2 2 2 2 11" xfId="544"/>
    <cellStyle name="Normal 2 2 2 2 2 2 2 2 12" xfId="545"/>
    <cellStyle name="Normal 2 2 2 2 2 2 2 2 13" xfId="546"/>
    <cellStyle name="Normal 2 2 2 2 2 2 2 2 14" xfId="547"/>
    <cellStyle name="Normal 2 2 2 2 2 2 2 2 15" xfId="548"/>
    <cellStyle name="Normal 2 2 2 2 2 2 2 2 16" xfId="549"/>
    <cellStyle name="Normal 2 2 2 2 2 2 2 2 17" xfId="550"/>
    <cellStyle name="Normal 2 2 2 2 2 2 2 2 18" xfId="551"/>
    <cellStyle name="Normal 2 2 2 2 2 2 2 2 19" xfId="552"/>
    <cellStyle name="Normal 2 2 2 2 2 2 2 2 2" xfId="553"/>
    <cellStyle name="Normal 2 2 2 2 2 2 2 2 2 10" xfId="554"/>
    <cellStyle name="Normal 2 2 2 2 2 2 2 2 2 11" xfId="555"/>
    <cellStyle name="Normal 2 2 2 2 2 2 2 2 2 12" xfId="556"/>
    <cellStyle name="Normal 2 2 2 2 2 2 2 2 2 13" xfId="557"/>
    <cellStyle name="Normal 2 2 2 2 2 2 2 2 2 14" xfId="558"/>
    <cellStyle name="Normal 2 2 2 2 2 2 2 2 2 15" xfId="559"/>
    <cellStyle name="Normal 2 2 2 2 2 2 2 2 2 16" xfId="560"/>
    <cellStyle name="Normal 2 2 2 2 2 2 2 2 2 17" xfId="561"/>
    <cellStyle name="Normal 2 2 2 2 2 2 2 2 2 18" xfId="562"/>
    <cellStyle name="Normal 2 2 2 2 2 2 2 2 2 19" xfId="563"/>
    <cellStyle name="Normal 2 2 2 2 2 2 2 2 2 2" xfId="564"/>
    <cellStyle name="Normal 2 2 2 2 2 2 2 2 2 2 10" xfId="565"/>
    <cellStyle name="Normal 2 2 2 2 2 2 2 2 2 2 11" xfId="566"/>
    <cellStyle name="Normal 2 2 2 2 2 2 2 2 2 2 12" xfId="567"/>
    <cellStyle name="Normal 2 2 2 2 2 2 2 2 2 2 13" xfId="568"/>
    <cellStyle name="Normal 2 2 2 2 2 2 2 2 2 2 14" xfId="569"/>
    <cellStyle name="Normal 2 2 2 2 2 2 2 2 2 2 15" xfId="570"/>
    <cellStyle name="Normal 2 2 2 2 2 2 2 2 2 2 16" xfId="571"/>
    <cellStyle name="Normal 2 2 2 2 2 2 2 2 2 2 17" xfId="572"/>
    <cellStyle name="Normal 2 2 2 2 2 2 2 2 2 2 18" xfId="573"/>
    <cellStyle name="Normal 2 2 2 2 2 2 2 2 2 2 2" xfId="574"/>
    <cellStyle name="Normal 2 2 2 2 2 2 2 2 2 2 2 2" xfId="575"/>
    <cellStyle name="Normal 2 2 2 2 2 2 2 2 2 2 2 2 2" xfId="576"/>
    <cellStyle name="Normal 2 2 2 2 2 2 2 2 2 2 2 2 3" xfId="577"/>
    <cellStyle name="Normal 2 2 2 2 2 2 2 2 2 2 2 2 4" xfId="578"/>
    <cellStyle name="Normal 2 2 2 2 2 2 2 2 2 2 2 2 5" xfId="579"/>
    <cellStyle name="Normal 2 2 2 2 2 2 2 2 2 2 2 2 6" xfId="580"/>
    <cellStyle name="Normal 2 2 2 2 2 2 2 2 2 2 2 2 7" xfId="581"/>
    <cellStyle name="Normal 2 2 2 2 2 2 2 2 2 2 2 3" xfId="582"/>
    <cellStyle name="Normal 2 2 2 2 2 2 2 2 2 2 2 4" xfId="583"/>
    <cellStyle name="Normal 2 2 2 2 2 2 2 2 2 2 2 5" xfId="584"/>
    <cellStyle name="Normal 2 2 2 2 2 2 2 2 2 2 2 6" xfId="585"/>
    <cellStyle name="Normal 2 2 2 2 2 2 2 2 2 2 2 7" xfId="586"/>
    <cellStyle name="Normal 2 2 2 2 2 2 2 2 2 2 2 8" xfId="587"/>
    <cellStyle name="Normal 2 2 2 2 2 2 2 2 2 2 3" xfId="588"/>
    <cellStyle name="Normal 2 2 2 2 2 2 2 2 2 2 4" xfId="589"/>
    <cellStyle name="Normal 2 2 2 2 2 2 2 2 2 2 5" xfId="590"/>
    <cellStyle name="Normal 2 2 2 2 2 2 2 2 2 2 5 2" xfId="591"/>
    <cellStyle name="Normal 2 2 2 2 2 2 2 2 2 2 5 3" xfId="592"/>
    <cellStyle name="Normal 2 2 2 2 2 2 2 2 2 2 5 4" xfId="593"/>
    <cellStyle name="Normal 2 2 2 2 2 2 2 2 2 2 5 5" xfId="594"/>
    <cellStyle name="Normal 2 2 2 2 2 2 2 2 2 2 5 6" xfId="595"/>
    <cellStyle name="Normal 2 2 2 2 2 2 2 2 2 2 5 7" xfId="596"/>
    <cellStyle name="Normal 2 2 2 2 2 2 2 2 2 2 6" xfId="597"/>
    <cellStyle name="Normal 2 2 2 2 2 2 2 2 2 2 7" xfId="598"/>
    <cellStyle name="Normal 2 2 2 2 2 2 2 2 2 2 8" xfId="599"/>
    <cellStyle name="Normal 2 2 2 2 2 2 2 2 2 2 9" xfId="600"/>
    <cellStyle name="Normal 2 2 2 2 2 2 2 2 2 3" xfId="601"/>
    <cellStyle name="Normal 2 2 2 2 2 2 2 2 2 4" xfId="602"/>
    <cellStyle name="Normal 2 2 2 2 2 2 2 2 2 4 2" xfId="603"/>
    <cellStyle name="Normal 2 2 2 2 2 2 2 2 2 4 2 2" xfId="604"/>
    <cellStyle name="Normal 2 2 2 2 2 2 2 2 2 4 2 3" xfId="605"/>
    <cellStyle name="Normal 2 2 2 2 2 2 2 2 2 4 2 4" xfId="606"/>
    <cellStyle name="Normal 2 2 2 2 2 2 2 2 2 4 2 5" xfId="607"/>
    <cellStyle name="Normal 2 2 2 2 2 2 2 2 2 4 2 6" xfId="608"/>
    <cellStyle name="Normal 2 2 2 2 2 2 2 2 2 4 2 7" xfId="609"/>
    <cellStyle name="Normal 2 2 2 2 2 2 2 2 2 4 3" xfId="610"/>
    <cellStyle name="Normal 2 2 2 2 2 2 2 2 2 4 4" xfId="611"/>
    <cellStyle name="Normal 2 2 2 2 2 2 2 2 2 4 5" xfId="612"/>
    <cellStyle name="Normal 2 2 2 2 2 2 2 2 2 4 6" xfId="613"/>
    <cellStyle name="Normal 2 2 2 2 2 2 2 2 2 4 7" xfId="614"/>
    <cellStyle name="Normal 2 2 2 2 2 2 2 2 2 4 8" xfId="615"/>
    <cellStyle name="Normal 2 2 2 2 2 2 2 2 2 5" xfId="616"/>
    <cellStyle name="Normal 2 2 2 2 2 2 2 2 2 6" xfId="617"/>
    <cellStyle name="Normal 2 2 2 2 2 2 2 2 2 6 2" xfId="618"/>
    <cellStyle name="Normal 2 2 2 2 2 2 2 2 2 6 3" xfId="619"/>
    <cellStyle name="Normal 2 2 2 2 2 2 2 2 2 6 4" xfId="620"/>
    <cellStyle name="Normal 2 2 2 2 2 2 2 2 2 6 5" xfId="621"/>
    <cellStyle name="Normal 2 2 2 2 2 2 2 2 2 6 6" xfId="622"/>
    <cellStyle name="Normal 2 2 2 2 2 2 2 2 2 6 7" xfId="623"/>
    <cellStyle name="Normal 2 2 2 2 2 2 2 2 2 7" xfId="624"/>
    <cellStyle name="Normal 2 2 2 2 2 2 2 2 2 8" xfId="625"/>
    <cellStyle name="Normal 2 2 2 2 2 2 2 2 2 9" xfId="626"/>
    <cellStyle name="Normal 2 2 2 2 2 2 2 2 2_Opex Input" xfId="627"/>
    <cellStyle name="Normal 2 2 2 2 2 2 2 2 20" xfId="628"/>
    <cellStyle name="Normal 2 2 2 2 2 2 2 2 3" xfId="629"/>
    <cellStyle name="Normal 2 2 2 2 2 2 2 2 4" xfId="630"/>
    <cellStyle name="Normal 2 2 2 2 2 2 2 2 5" xfId="631"/>
    <cellStyle name="Normal 2 2 2 2 2 2 2 2 5 2" xfId="632"/>
    <cellStyle name="Normal 2 2 2 2 2 2 2 2 5 2 2" xfId="633"/>
    <cellStyle name="Normal 2 2 2 2 2 2 2 2 5 2 3" xfId="634"/>
    <cellStyle name="Normal 2 2 2 2 2 2 2 2 5 2 4" xfId="635"/>
    <cellStyle name="Normal 2 2 2 2 2 2 2 2 5 2 5" xfId="636"/>
    <cellStyle name="Normal 2 2 2 2 2 2 2 2 5 2 6" xfId="637"/>
    <cellStyle name="Normal 2 2 2 2 2 2 2 2 5 2 7" xfId="638"/>
    <cellStyle name="Normal 2 2 2 2 2 2 2 2 5 3" xfId="639"/>
    <cellStyle name="Normal 2 2 2 2 2 2 2 2 5 4" xfId="640"/>
    <cellStyle name="Normal 2 2 2 2 2 2 2 2 5 5" xfId="641"/>
    <cellStyle name="Normal 2 2 2 2 2 2 2 2 5 6" xfId="642"/>
    <cellStyle name="Normal 2 2 2 2 2 2 2 2 5 7" xfId="643"/>
    <cellStyle name="Normal 2 2 2 2 2 2 2 2 5 8" xfId="644"/>
    <cellStyle name="Normal 2 2 2 2 2 2 2 2 6" xfId="645"/>
    <cellStyle name="Normal 2 2 2 2 2 2 2 2 7" xfId="646"/>
    <cellStyle name="Normal 2 2 2 2 2 2 2 2 7 2" xfId="647"/>
    <cellStyle name="Normal 2 2 2 2 2 2 2 2 7 3" xfId="648"/>
    <cellStyle name="Normal 2 2 2 2 2 2 2 2 7 4" xfId="649"/>
    <cellStyle name="Normal 2 2 2 2 2 2 2 2 7 5" xfId="650"/>
    <cellStyle name="Normal 2 2 2 2 2 2 2 2 7 6" xfId="651"/>
    <cellStyle name="Normal 2 2 2 2 2 2 2 2 7 7" xfId="652"/>
    <cellStyle name="Normal 2 2 2 2 2 2 2 2 8" xfId="653"/>
    <cellStyle name="Normal 2 2 2 2 2 2 2 2 9" xfId="654"/>
    <cellStyle name="Normal 2 2 2 2 2 2 2 2_ELEC SAP FCST UPLOAD" xfId="655"/>
    <cellStyle name="Normal 2 2 2 2 2 2 2 20" xfId="656"/>
    <cellStyle name="Normal 2 2 2 2 2 2 2 21" xfId="657"/>
    <cellStyle name="Normal 2 2 2 2 2 2 2 22" xfId="658"/>
    <cellStyle name="Normal 2 2 2 2 2 2 2 23" xfId="659"/>
    <cellStyle name="Normal 2 2 2 2 2 2 2 3" xfId="660"/>
    <cellStyle name="Normal 2 2 2 2 2 2 2 4" xfId="661"/>
    <cellStyle name="Normal 2 2 2 2 2 2 2 5" xfId="662"/>
    <cellStyle name="Normal 2 2 2 2 2 2 2 6" xfId="663"/>
    <cellStyle name="Normal 2 2 2 2 2 2 2 7" xfId="664"/>
    <cellStyle name="Normal 2 2 2 2 2 2 2 8" xfId="665"/>
    <cellStyle name="Normal 2 2 2 2 2 2 2 8 2" xfId="666"/>
    <cellStyle name="Normal 2 2 2 2 2 2 2 8 2 2" xfId="667"/>
    <cellStyle name="Normal 2 2 2 2 2 2 2 8 2 3" xfId="668"/>
    <cellStyle name="Normal 2 2 2 2 2 2 2 8 2 4" xfId="669"/>
    <cellStyle name="Normal 2 2 2 2 2 2 2 8 2 5" xfId="670"/>
    <cellStyle name="Normal 2 2 2 2 2 2 2 8 2 6" xfId="671"/>
    <cellStyle name="Normal 2 2 2 2 2 2 2 8 2 7" xfId="672"/>
    <cellStyle name="Normal 2 2 2 2 2 2 2 8 3" xfId="673"/>
    <cellStyle name="Normal 2 2 2 2 2 2 2 8 4" xfId="674"/>
    <cellStyle name="Normal 2 2 2 2 2 2 2 8 5" xfId="675"/>
    <cellStyle name="Normal 2 2 2 2 2 2 2 8 6" xfId="676"/>
    <cellStyle name="Normal 2 2 2 2 2 2 2 8 7" xfId="677"/>
    <cellStyle name="Normal 2 2 2 2 2 2 2 8 8" xfId="678"/>
    <cellStyle name="Normal 2 2 2 2 2 2 2 9" xfId="679"/>
    <cellStyle name="Normal 2 2 2 2 2 2 2_ELEC SAP FCST UPLOAD" xfId="680"/>
    <cellStyle name="Normal 2 2 2 2 2 2 20" xfId="681"/>
    <cellStyle name="Normal 2 2 2 2 2 2 21" xfId="682"/>
    <cellStyle name="Normal 2 2 2 2 2 2 22" xfId="683"/>
    <cellStyle name="Normal 2 2 2 2 2 2 23" xfId="684"/>
    <cellStyle name="Normal 2 2 2 2 2 2 3" xfId="685"/>
    <cellStyle name="Normal 2 2 2 2 2 2 3 2" xfId="686"/>
    <cellStyle name="Normal 2 2 2 2 2 2 3 3" xfId="687"/>
    <cellStyle name="Normal 2 2 2 2 2 2 3_ELEC SAP FCST UPLOAD" xfId="688"/>
    <cellStyle name="Normal 2 2 2 2 2 2 4" xfId="689"/>
    <cellStyle name="Normal 2 2 2 2 2 2 5" xfId="690"/>
    <cellStyle name="Normal 2 2 2 2 2 2 6" xfId="691"/>
    <cellStyle name="Normal 2 2 2 2 2 2 7" xfId="692"/>
    <cellStyle name="Normal 2 2 2 2 2 2 8" xfId="693"/>
    <cellStyle name="Normal 2 2 2 2 2 2 8 2" xfId="694"/>
    <cellStyle name="Normal 2 2 2 2 2 2 8 2 2" xfId="695"/>
    <cellStyle name="Normal 2 2 2 2 2 2 8 2 3" xfId="696"/>
    <cellStyle name="Normal 2 2 2 2 2 2 8 2 4" xfId="697"/>
    <cellStyle name="Normal 2 2 2 2 2 2 8 2 5" xfId="698"/>
    <cellStyle name="Normal 2 2 2 2 2 2 8 2 6" xfId="699"/>
    <cellStyle name="Normal 2 2 2 2 2 2 8 2 7" xfId="700"/>
    <cellStyle name="Normal 2 2 2 2 2 2 8 3" xfId="701"/>
    <cellStyle name="Normal 2 2 2 2 2 2 8 4" xfId="702"/>
    <cellStyle name="Normal 2 2 2 2 2 2 8 5" xfId="703"/>
    <cellStyle name="Normal 2 2 2 2 2 2 8 6" xfId="704"/>
    <cellStyle name="Normal 2 2 2 2 2 2 8 7" xfId="705"/>
    <cellStyle name="Normal 2 2 2 2 2 2 8 8" xfId="706"/>
    <cellStyle name="Normal 2 2 2 2 2 2 9" xfId="707"/>
    <cellStyle name="Normal 2 2 2 2 2 2_ELEC SAP FCST UPLOAD" xfId="708"/>
    <cellStyle name="Normal 2 2 2 2 2 20" xfId="709"/>
    <cellStyle name="Normal 2 2 2 2 2 21" xfId="710"/>
    <cellStyle name="Normal 2 2 2 2 2 22" xfId="711"/>
    <cellStyle name="Normal 2 2 2 2 2 23" xfId="712"/>
    <cellStyle name="Normal 2 2 2 2 2 24" xfId="713"/>
    <cellStyle name="Normal 2 2 2 2 2 3" xfId="714"/>
    <cellStyle name="Normal 2 2 2 2 2 3 2" xfId="715"/>
    <cellStyle name="Normal 2 2 2 2 2 3 3" xfId="716"/>
    <cellStyle name="Normal 2 2 2 2 2 3_ELEC SAP FCST UPLOAD" xfId="717"/>
    <cellStyle name="Normal 2 2 2 2 2 4" xfId="718"/>
    <cellStyle name="Normal 2 2 2 2 2 5" xfId="719"/>
    <cellStyle name="Normal 2 2 2 2 2 6" xfId="720"/>
    <cellStyle name="Normal 2 2 2 2 2 7" xfId="721"/>
    <cellStyle name="Normal 2 2 2 2 2 8" xfId="722"/>
    <cellStyle name="Normal 2 2 2 2 2 9" xfId="723"/>
    <cellStyle name="Normal 2 2 2 2 2 9 2" xfId="724"/>
    <cellStyle name="Normal 2 2 2 2 2 9 2 2" xfId="725"/>
    <cellStyle name="Normal 2 2 2 2 2 9 2 3" xfId="726"/>
    <cellStyle name="Normal 2 2 2 2 2 9 2 4" xfId="727"/>
    <cellStyle name="Normal 2 2 2 2 2 9 2 5" xfId="728"/>
    <cellStyle name="Normal 2 2 2 2 2 9 2 6" xfId="729"/>
    <cellStyle name="Normal 2 2 2 2 2 9 2 7" xfId="730"/>
    <cellStyle name="Normal 2 2 2 2 2 9 3" xfId="731"/>
    <cellStyle name="Normal 2 2 2 2 2 9 4" xfId="732"/>
    <cellStyle name="Normal 2 2 2 2 2 9 5" xfId="733"/>
    <cellStyle name="Normal 2 2 2 2 2 9 6" xfId="734"/>
    <cellStyle name="Normal 2 2 2 2 2 9 7" xfId="735"/>
    <cellStyle name="Normal 2 2 2 2 2 9 8" xfId="736"/>
    <cellStyle name="Normal 2 2 2 2 2_ELEC SAP FCST UPLOAD" xfId="737"/>
    <cellStyle name="Normal 2 2 2 2 20" xfId="738"/>
    <cellStyle name="Normal 2 2 2 2 21" xfId="739"/>
    <cellStyle name="Normal 2 2 2 2 22" xfId="740"/>
    <cellStyle name="Normal 2 2 2 2 23" xfId="741"/>
    <cellStyle name="Normal 2 2 2 2 24" xfId="742"/>
    <cellStyle name="Normal 2 2 2 2 3" xfId="743"/>
    <cellStyle name="Normal 2 2 2 2 3 2" xfId="744"/>
    <cellStyle name="Normal 2 2 2 2 3 2 2" xfId="745"/>
    <cellStyle name="Normal 2 2 2 2 3 2 3" xfId="746"/>
    <cellStyle name="Normal 2 2 2 2 3 2_ELEC SAP FCST UPLOAD" xfId="747"/>
    <cellStyle name="Normal 2 2 2 2 3 3" xfId="748"/>
    <cellStyle name="Normal 2 2 2 2 3 4" xfId="749"/>
    <cellStyle name="Normal 2 2 2 2 3 5" xfId="750"/>
    <cellStyle name="Normal 2 2 2 2 3 6" xfId="751"/>
    <cellStyle name="Normal 2 2 2 2 3_ELEC SAP FCST UPLOAD" xfId="752"/>
    <cellStyle name="Normal 2 2 2 2 4" xfId="753"/>
    <cellStyle name="Normal 2 2 2 2 4 2" xfId="754"/>
    <cellStyle name="Normal 2 2 2 2 4 3" xfId="755"/>
    <cellStyle name="Normal 2 2 2 2 4_ELEC SAP FCST UPLOAD" xfId="756"/>
    <cellStyle name="Normal 2 2 2 2 5" xfId="757"/>
    <cellStyle name="Normal 2 2 2 2 6" xfId="758"/>
    <cellStyle name="Normal 2 2 2 2 7" xfId="759"/>
    <cellStyle name="Normal 2 2 2 2 8" xfId="760"/>
    <cellStyle name="Normal 2 2 2 2 9" xfId="761"/>
    <cellStyle name="Normal 2 2 2 2 9 2" xfId="762"/>
    <cellStyle name="Normal 2 2 2 2 9 2 2" xfId="763"/>
    <cellStyle name="Normal 2 2 2 2 9 2 3" xfId="764"/>
    <cellStyle name="Normal 2 2 2 2 9 2 4" xfId="765"/>
    <cellStyle name="Normal 2 2 2 2 9 2 5" xfId="766"/>
    <cellStyle name="Normal 2 2 2 2 9 2 6" xfId="767"/>
    <cellStyle name="Normal 2 2 2 2 9 2 7" xfId="768"/>
    <cellStyle name="Normal 2 2 2 2 9 3" xfId="769"/>
    <cellStyle name="Normal 2 2 2 2 9 4" xfId="770"/>
    <cellStyle name="Normal 2 2 2 2 9 5" xfId="771"/>
    <cellStyle name="Normal 2 2 2 2 9 6" xfId="772"/>
    <cellStyle name="Normal 2 2 2 2 9 7" xfId="773"/>
    <cellStyle name="Normal 2 2 2 2 9 8" xfId="774"/>
    <cellStyle name="Normal 2 2 2 2_ELEC SAP FCST UPLOAD" xfId="775"/>
    <cellStyle name="Normal 2 2 2 20" xfId="776"/>
    <cellStyle name="Normal 2 2 2 21" xfId="777"/>
    <cellStyle name="Normal 2 2 2 22" xfId="778"/>
    <cellStyle name="Normal 2 2 2 23" xfId="779"/>
    <cellStyle name="Normal 2 2 2 24" xfId="780"/>
    <cellStyle name="Normal 2 2 2 25" xfId="781"/>
    <cellStyle name="Normal 2 2 2 26" xfId="782"/>
    <cellStyle name="Normal 2 2 2 27" xfId="2229"/>
    <cellStyle name="Normal 2 2 2 3" xfId="783"/>
    <cellStyle name="Normal 2 2 2 4" xfId="784"/>
    <cellStyle name="Normal 2 2 2 4 2" xfId="785"/>
    <cellStyle name="Normal 2 2 2 4 2 2" xfId="786"/>
    <cellStyle name="Normal 2 2 2 4 2 2 2" xfId="787"/>
    <cellStyle name="Normal 2 2 2 4 2 2 3" xfId="788"/>
    <cellStyle name="Normal 2 2 2 4 2 2_ELEC SAP FCST UPLOAD" xfId="789"/>
    <cellStyle name="Normal 2 2 2 4 2 3" xfId="790"/>
    <cellStyle name="Normal 2 2 2 4 2 4" xfId="791"/>
    <cellStyle name="Normal 2 2 2 4 2 5" xfId="792"/>
    <cellStyle name="Normal 2 2 2 4 2 6" xfId="793"/>
    <cellStyle name="Normal 2 2 2 4 2_ELEC SAP FCST UPLOAD" xfId="794"/>
    <cellStyle name="Normal 2 2 2 4 3" xfId="795"/>
    <cellStyle name="Normal 2 2 2 4 3 2" xfId="796"/>
    <cellStyle name="Normal 2 2 2 4 3 3" xfId="797"/>
    <cellStyle name="Normal 2 2 2 4 3_ELEC SAP FCST UPLOAD" xfId="798"/>
    <cellStyle name="Normal 2 2 2 4 4" xfId="799"/>
    <cellStyle name="Normal 2 2 2 4 5" xfId="800"/>
    <cellStyle name="Normal 2 2 2 4 6" xfId="801"/>
    <cellStyle name="Normal 2 2 2 4_ELEC SAP FCST UPLOAD" xfId="802"/>
    <cellStyle name="Normal 2 2 2 5" xfId="803"/>
    <cellStyle name="Normal 2 2 2 5 2" xfId="804"/>
    <cellStyle name="Normal 2 2 2 5 3" xfId="805"/>
    <cellStyle name="Normal 2 2 2 5_ELEC SAP FCST UPLOAD" xfId="806"/>
    <cellStyle name="Normal 2 2 2 6" xfId="807"/>
    <cellStyle name="Normal 2 2 2 7" xfId="808"/>
    <cellStyle name="Normal 2 2 2 8" xfId="809"/>
    <cellStyle name="Normal 2 2 2 9" xfId="810"/>
    <cellStyle name="Normal 2 2 2_ELEC SAP FCST UPLOAD" xfId="811"/>
    <cellStyle name="Normal 2 2 20" xfId="812"/>
    <cellStyle name="Normal 2 2 21" xfId="813"/>
    <cellStyle name="Normal 2 2 22" xfId="814"/>
    <cellStyle name="Normal 2 2 23" xfId="815"/>
    <cellStyle name="Normal 2 2 24" xfId="816"/>
    <cellStyle name="Normal 2 2 25" xfId="817"/>
    <cellStyle name="Normal 2 2 26" xfId="818"/>
    <cellStyle name="Normal 2 2 27" xfId="2228"/>
    <cellStyle name="Normal 2 2 28" xfId="2554"/>
    <cellStyle name="Normal 2 2 29" xfId="2571"/>
    <cellStyle name="Normal 2 2 3" xfId="819"/>
    <cellStyle name="Normal 2 2 3 2" xfId="820"/>
    <cellStyle name="Normal 2 2 3 2 2" xfId="821"/>
    <cellStyle name="Normal 2 2 3 2 2 2" xfId="822"/>
    <cellStyle name="Normal 2 2 3 2 2 2 2" xfId="823"/>
    <cellStyle name="Normal 2 2 3 2 2 2 2 2" xfId="824"/>
    <cellStyle name="Normal 2 2 3 2 2 2 2 3" xfId="825"/>
    <cellStyle name="Normal 2 2 3 2 2 2 2_ELEC SAP FCST UPLOAD" xfId="826"/>
    <cellStyle name="Normal 2 2 3 2 2 2 3" xfId="827"/>
    <cellStyle name="Normal 2 2 3 2 2 2 4" xfId="828"/>
    <cellStyle name="Normal 2 2 3 2 2 2 5" xfId="829"/>
    <cellStyle name="Normal 2 2 3 2 2 2 6" xfId="830"/>
    <cellStyle name="Normal 2 2 3 2 2 2_ELEC SAP FCST UPLOAD" xfId="831"/>
    <cellStyle name="Normal 2 2 3 2 2 3" xfId="832"/>
    <cellStyle name="Normal 2 2 3 2 2 3 2" xfId="833"/>
    <cellStyle name="Normal 2 2 3 2 2 3 3" xfId="834"/>
    <cellStyle name="Normal 2 2 3 2 2 3_ELEC SAP FCST UPLOAD" xfId="835"/>
    <cellStyle name="Normal 2 2 3 2 2 4" xfId="836"/>
    <cellStyle name="Normal 2 2 3 2 2 5" xfId="837"/>
    <cellStyle name="Normal 2 2 3 2 2 6" xfId="838"/>
    <cellStyle name="Normal 2 2 3 2 2_ELEC SAP FCST UPLOAD" xfId="839"/>
    <cellStyle name="Normal 2 2 3 2 3" xfId="840"/>
    <cellStyle name="Normal 2 2 3 2 3 2" xfId="841"/>
    <cellStyle name="Normal 2 2 3 2 3 3" xfId="842"/>
    <cellStyle name="Normal 2 2 3 2 3_ELEC SAP FCST UPLOAD" xfId="843"/>
    <cellStyle name="Normal 2 2 3 2 4" xfId="844"/>
    <cellStyle name="Normal 2 2 3 2 5" xfId="845"/>
    <cellStyle name="Normal 2 2 3 2 6" xfId="846"/>
    <cellStyle name="Normal 2 2 3 2 7" xfId="847"/>
    <cellStyle name="Normal 2 2 3 2_ELEC SAP FCST UPLOAD" xfId="848"/>
    <cellStyle name="Normal 2 2 3 3" xfId="849"/>
    <cellStyle name="Normal 2 2 3 3 2" xfId="850"/>
    <cellStyle name="Normal 2 2 3 3 2 2" xfId="851"/>
    <cellStyle name="Normal 2 2 3 3 2 3" xfId="852"/>
    <cellStyle name="Normal 2 2 3 3 2_ELEC SAP FCST UPLOAD" xfId="853"/>
    <cellStyle name="Normal 2 2 3 3 3" xfId="854"/>
    <cellStyle name="Normal 2 2 3 3 4" xfId="855"/>
    <cellStyle name="Normal 2 2 3 3 5" xfId="856"/>
    <cellStyle name="Normal 2 2 3 3 6" xfId="857"/>
    <cellStyle name="Normal 2 2 3 3_ELEC SAP FCST UPLOAD" xfId="858"/>
    <cellStyle name="Normal 2 2 3 4" xfId="859"/>
    <cellStyle name="Normal 2 2 3 4 2" xfId="860"/>
    <cellStyle name="Normal 2 2 3 4 3" xfId="861"/>
    <cellStyle name="Normal 2 2 3 4_ELEC SAP FCST UPLOAD" xfId="862"/>
    <cellStyle name="Normal 2 2 3 5" xfId="863"/>
    <cellStyle name="Normal 2 2 3 6" xfId="864"/>
    <cellStyle name="Normal 2 2 3 7" xfId="865"/>
    <cellStyle name="Normal 2 2 3_ELEC SAP FCST UPLOAD" xfId="866"/>
    <cellStyle name="Normal 2 2 30" xfId="2570"/>
    <cellStyle name="Normal 2 2 31" xfId="2583"/>
    <cellStyle name="Normal 2 2 32" xfId="55160"/>
    <cellStyle name="Normal 2 2 4" xfId="867"/>
    <cellStyle name="Normal 2 2 4 2" xfId="868"/>
    <cellStyle name="Normal 2 2 4 2 2" xfId="869"/>
    <cellStyle name="Normal 2 2 4 2 2 2" xfId="870"/>
    <cellStyle name="Normal 2 2 4 2 2 3" xfId="871"/>
    <cellStyle name="Normal 2 2 4 2 2_ELEC SAP FCST UPLOAD" xfId="872"/>
    <cellStyle name="Normal 2 2 4 2 3" xfId="873"/>
    <cellStyle name="Normal 2 2 4 2 4" xfId="874"/>
    <cellStyle name="Normal 2 2 4 2 5" xfId="875"/>
    <cellStyle name="Normal 2 2 4 2 6" xfId="876"/>
    <cellStyle name="Normal 2 2 4 2_ELEC SAP FCST UPLOAD" xfId="877"/>
    <cellStyle name="Normal 2 2 4 3" xfId="878"/>
    <cellStyle name="Normal 2 2 4 3 2" xfId="879"/>
    <cellStyle name="Normal 2 2 4 3 3" xfId="880"/>
    <cellStyle name="Normal 2 2 4 3_ELEC SAP FCST UPLOAD" xfId="881"/>
    <cellStyle name="Normal 2 2 4 4" xfId="882"/>
    <cellStyle name="Normal 2 2 4 5" xfId="883"/>
    <cellStyle name="Normal 2 2 4 6" xfId="884"/>
    <cellStyle name="Normal 2 2 4_ELEC SAP FCST UPLOAD" xfId="885"/>
    <cellStyle name="Normal 2 2 5" xfId="886"/>
    <cellStyle name="Normal 2 2 5 2" xfId="887"/>
    <cellStyle name="Normal 2 2 5 3" xfId="888"/>
    <cellStyle name="Normal 2 2 5_ELEC SAP FCST UPLOAD" xfId="889"/>
    <cellStyle name="Normal 2 2 54" xfId="2547"/>
    <cellStyle name="Normal 2 2 6" xfId="890"/>
    <cellStyle name="Normal 2 2 7" xfId="891"/>
    <cellStyle name="Normal 2 2 8" xfId="892"/>
    <cellStyle name="Normal 2 2 9" xfId="893"/>
    <cellStyle name="Normal 2 2_ELEC SAP FCST UPLOAD" xfId="894"/>
    <cellStyle name="Normal 2 20" xfId="895"/>
    <cellStyle name="Normal 2 21" xfId="896"/>
    <cellStyle name="Normal 2 22" xfId="897"/>
    <cellStyle name="Normal 2 23" xfId="898"/>
    <cellStyle name="Normal 2 24" xfId="899"/>
    <cellStyle name="Normal 2 25" xfId="900"/>
    <cellStyle name="Normal 2 26" xfId="901"/>
    <cellStyle name="Normal 2 27" xfId="902"/>
    <cellStyle name="Normal 2 28" xfId="2227"/>
    <cellStyle name="Normal 2 28 2" xfId="10659"/>
    <cellStyle name="Normal 2 29" xfId="10712"/>
    <cellStyle name="Normal 2 3" xfId="903"/>
    <cellStyle name="Normal 2 3 2" xfId="904"/>
    <cellStyle name="Normal 2 3 2 2" xfId="905"/>
    <cellStyle name="Normal 2 3 2 2 2" xfId="906"/>
    <cellStyle name="Normal 2 3 2 2 2 2" xfId="907"/>
    <cellStyle name="Normal 2 3 2 2 2 2 2" xfId="908"/>
    <cellStyle name="Normal 2 3 2 2 2 2 3" xfId="909"/>
    <cellStyle name="Normal 2 3 2 2 2 2_ELEC SAP FCST UPLOAD" xfId="910"/>
    <cellStyle name="Normal 2 3 2 2 2 3" xfId="911"/>
    <cellStyle name="Normal 2 3 2 2 2 4" xfId="912"/>
    <cellStyle name="Normal 2 3 2 2 2 5" xfId="913"/>
    <cellStyle name="Normal 2 3 2 2 2 6" xfId="914"/>
    <cellStyle name="Normal 2 3 2 2 2_ELEC SAP FCST UPLOAD" xfId="915"/>
    <cellStyle name="Normal 2 3 2 2 3" xfId="916"/>
    <cellStyle name="Normal 2 3 2 2 3 2" xfId="917"/>
    <cellStyle name="Normal 2 3 2 2 3 3" xfId="918"/>
    <cellStyle name="Normal 2 3 2 2 3_ELEC SAP FCST UPLOAD" xfId="919"/>
    <cellStyle name="Normal 2 3 2 2 4" xfId="920"/>
    <cellStyle name="Normal 2 3 2 2 5" xfId="921"/>
    <cellStyle name="Normal 2 3 2 2 6" xfId="922"/>
    <cellStyle name="Normal 2 3 2 2_ELEC SAP FCST UPLOAD" xfId="923"/>
    <cellStyle name="Normal 2 3 2 3" xfId="924"/>
    <cellStyle name="Normal 2 3 2 3 2" xfId="925"/>
    <cellStyle name="Normal 2 3 2 3 3" xfId="926"/>
    <cellStyle name="Normal 2 3 2 3_ELEC SAP FCST UPLOAD" xfId="927"/>
    <cellStyle name="Normal 2 3 2 4" xfId="928"/>
    <cellStyle name="Normal 2 3 2 5" xfId="929"/>
    <cellStyle name="Normal 2 3 2 6" xfId="930"/>
    <cellStyle name="Normal 2 3 2 7" xfId="931"/>
    <cellStyle name="Normal 2 3 2 8" xfId="2149"/>
    <cellStyle name="Normal 2 3 2_ELEC SAP FCST UPLOAD" xfId="932"/>
    <cellStyle name="Normal 2 3 3" xfId="933"/>
    <cellStyle name="Normal 2 3 3 2" xfId="934"/>
    <cellStyle name="Normal 2 3 3 2 2" xfId="935"/>
    <cellStyle name="Normal 2 3 3 2 3" xfId="936"/>
    <cellStyle name="Normal 2 3 3 2_ELEC SAP FCST UPLOAD" xfId="937"/>
    <cellStyle name="Normal 2 3 3 3" xfId="938"/>
    <cellStyle name="Normal 2 3 3 4" xfId="939"/>
    <cellStyle name="Normal 2 3 3 5" xfId="940"/>
    <cellStyle name="Normal 2 3 3 6" xfId="941"/>
    <cellStyle name="Normal 2 3 3_ELEC SAP FCST UPLOAD" xfId="942"/>
    <cellStyle name="Normal 2 3 4" xfId="943"/>
    <cellStyle name="Normal 2 3 4 2" xfId="944"/>
    <cellStyle name="Normal 2 3 4 3" xfId="945"/>
    <cellStyle name="Normal 2 3 4_ELEC SAP FCST UPLOAD" xfId="946"/>
    <cellStyle name="Normal 2 3 5" xfId="947"/>
    <cellStyle name="Normal 2 3 6" xfId="948"/>
    <cellStyle name="Normal 2 3 7" xfId="949"/>
    <cellStyle name="Normal 2 3 8" xfId="2230"/>
    <cellStyle name="Normal 2 3_ELEC SAP FCST UPLOAD" xfId="950"/>
    <cellStyle name="Normal 2 30" xfId="10713"/>
    <cellStyle name="Normal 2 31" xfId="10709"/>
    <cellStyle name="Normal 2 32" xfId="10493"/>
    <cellStyle name="Normal 2 32 2" xfId="21152"/>
    <cellStyle name="Normal 2 32 2 2" xfId="47566"/>
    <cellStyle name="Normal 2 32 3" xfId="36981"/>
    <cellStyle name="Normal 2 33" xfId="10661"/>
    <cellStyle name="Normal 2 33 2" xfId="21306"/>
    <cellStyle name="Normal 2 33 2 2" xfId="47720"/>
    <cellStyle name="Normal 2 33 3" xfId="37086"/>
    <cellStyle name="Normal 2 34" xfId="55155"/>
    <cellStyle name="Normal 2 35" xfId="2561"/>
    <cellStyle name="Normal 2 35 2" xfId="2544"/>
    <cellStyle name="Normal 2 4" xfId="951"/>
    <cellStyle name="Normal 2 4 2" xfId="1322"/>
    <cellStyle name="Normal 2 5" xfId="952"/>
    <cellStyle name="Normal 2 5 2" xfId="953"/>
    <cellStyle name="Normal 2 5 2 2" xfId="954"/>
    <cellStyle name="Normal 2 5 2 2 2" xfId="955"/>
    <cellStyle name="Normal 2 5 2 2 3" xfId="956"/>
    <cellStyle name="Normal 2 5 2 2_ELEC SAP FCST UPLOAD" xfId="957"/>
    <cellStyle name="Normal 2 5 2 3" xfId="958"/>
    <cellStyle name="Normal 2 5 2 4" xfId="959"/>
    <cellStyle name="Normal 2 5 2 5" xfId="960"/>
    <cellStyle name="Normal 2 5 2 6" xfId="961"/>
    <cellStyle name="Normal 2 5 2 7" xfId="2232"/>
    <cellStyle name="Normal 2 5 2_ELEC SAP FCST UPLOAD" xfId="962"/>
    <cellStyle name="Normal 2 5 3" xfId="963"/>
    <cellStyle name="Normal 2 5 3 2" xfId="964"/>
    <cellStyle name="Normal 2 5 3 3" xfId="965"/>
    <cellStyle name="Normal 2 5 3_ELEC SAP FCST UPLOAD" xfId="966"/>
    <cellStyle name="Normal 2 5 4" xfId="967"/>
    <cellStyle name="Normal 2 5 5" xfId="968"/>
    <cellStyle name="Normal 2 5 6" xfId="969"/>
    <cellStyle name="Normal 2 5 7" xfId="2231"/>
    <cellStyle name="Normal 2 5 9 2 2 3" xfId="2539"/>
    <cellStyle name="Normal 2 5_3.15 Additional Data" xfId="2233"/>
    <cellStyle name="Normal 2 6" xfId="970"/>
    <cellStyle name="Normal 2 6 2" xfId="1323"/>
    <cellStyle name="Normal 2 6 3" xfId="2234"/>
    <cellStyle name="Normal 2 7" xfId="971"/>
    <cellStyle name="Normal 2 8" xfId="972"/>
    <cellStyle name="Normal 2 9" xfId="973"/>
    <cellStyle name="Normal 20" xfId="974"/>
    <cellStyle name="Normal 209 2" xfId="55157"/>
    <cellStyle name="Normal 21" xfId="975"/>
    <cellStyle name="Normal 22" xfId="976"/>
    <cellStyle name="Normal 23" xfId="977"/>
    <cellStyle name="Normal 23 2" xfId="8369"/>
    <cellStyle name="Normal 23 2 2" xfId="8676"/>
    <cellStyle name="Normal 23 2 2 2" xfId="11102"/>
    <cellStyle name="Normal 23 2 2 2 2" xfId="21747"/>
    <cellStyle name="Normal 23 2 2 2 2 2" xfId="48161"/>
    <cellStyle name="Normal 23 2 2 2 3" xfId="37523"/>
    <cellStyle name="Normal 23 2 2 3" xfId="19336"/>
    <cellStyle name="Normal 23 2 2 3 2" xfId="45750"/>
    <cellStyle name="Normal 23 2 2 4" xfId="35172"/>
    <cellStyle name="Normal 23 2 3" xfId="11099"/>
    <cellStyle name="Normal 23 2 3 2" xfId="21744"/>
    <cellStyle name="Normal 23 2 3 2 2" xfId="48158"/>
    <cellStyle name="Normal 23 2 3 3" xfId="37520"/>
    <cellStyle name="Normal 23 2 4" xfId="19029"/>
    <cellStyle name="Normal 23 2 4 2" xfId="45443"/>
    <cellStyle name="Normal 23 2 5" xfId="34865"/>
    <cellStyle name="Normal 23 3" xfId="8516"/>
    <cellStyle name="Normal 23 3 2" xfId="8896"/>
    <cellStyle name="Normal 23 3 2 2" xfId="11103"/>
    <cellStyle name="Normal 23 3 2 2 2" xfId="21748"/>
    <cellStyle name="Normal 23 3 2 2 2 2" xfId="48162"/>
    <cellStyle name="Normal 23 3 2 2 3" xfId="37524"/>
    <cellStyle name="Normal 23 3 2 3" xfId="19556"/>
    <cellStyle name="Normal 23 3 2 3 2" xfId="45970"/>
    <cellStyle name="Normal 23 3 2 4" xfId="35392"/>
    <cellStyle name="Normal 23 3 3" xfId="11100"/>
    <cellStyle name="Normal 23 3 3 2" xfId="21745"/>
    <cellStyle name="Normal 23 3 3 2 2" xfId="48159"/>
    <cellStyle name="Normal 23 3 3 3" xfId="37521"/>
    <cellStyle name="Normal 23 3 4" xfId="19176"/>
    <cellStyle name="Normal 23 3 4 2" xfId="45590"/>
    <cellStyle name="Normal 23 3 5" xfId="35012"/>
    <cellStyle name="Normal 23 4" xfId="8601"/>
    <cellStyle name="Normal 23 4 2" xfId="11101"/>
    <cellStyle name="Normal 23 4 2 2" xfId="21746"/>
    <cellStyle name="Normal 23 4 2 2 2" xfId="48160"/>
    <cellStyle name="Normal 23 4 2 3" xfId="37522"/>
    <cellStyle name="Normal 23 4 3" xfId="19261"/>
    <cellStyle name="Normal 23 4 3 2" xfId="45675"/>
    <cellStyle name="Normal 23 4 4" xfId="35097"/>
    <cellStyle name="Normal 23 5" xfId="11095"/>
    <cellStyle name="Normal 23 5 2" xfId="21740"/>
    <cellStyle name="Normal 23 5 2 2" xfId="48154"/>
    <cellStyle name="Normal 23 5 3" xfId="37516"/>
    <cellStyle name="Normal 23 6" xfId="11986"/>
    <cellStyle name="Normal 23 6 2" xfId="38407"/>
    <cellStyle name="Normal 23 7" xfId="28837"/>
    <cellStyle name="Normal 24" xfId="1311"/>
    <cellStyle name="Normal 24 2" xfId="1589"/>
    <cellStyle name="Normal 24 3" xfId="2576"/>
    <cellStyle name="Normal 25" xfId="2540"/>
    <cellStyle name="Normal 25 2" xfId="13336"/>
    <cellStyle name="Normal 25 2 2" xfId="39756"/>
    <cellStyle name="Normal 25 3" xfId="29236"/>
    <cellStyle name="Normal 26" xfId="2541"/>
    <cellStyle name="Normal 26 2" xfId="13337"/>
    <cellStyle name="Normal 26 2 2" xfId="39757"/>
    <cellStyle name="Normal 26 3" xfId="29237"/>
    <cellStyle name="Normal 27" xfId="2574"/>
    <cellStyle name="Normal 27 2" xfId="13368"/>
    <cellStyle name="Normal 27 2 2" xfId="39788"/>
    <cellStyle name="Normal 27 3" xfId="29249"/>
    <cellStyle name="Normal 28" xfId="2577"/>
    <cellStyle name="Normal 28 2" xfId="13370"/>
    <cellStyle name="Normal 28 2 2" xfId="39790"/>
    <cellStyle name="Normal 28 3" xfId="29250"/>
    <cellStyle name="Normal 3" xfId="978"/>
    <cellStyle name="Normal 3 10" xfId="979"/>
    <cellStyle name="Normal 3 10 2" xfId="980"/>
    <cellStyle name="Normal 3 10 3" xfId="981"/>
    <cellStyle name="Normal 3 10 4" xfId="982"/>
    <cellStyle name="Normal 3 10 5" xfId="983"/>
    <cellStyle name="Normal 3 10 6" xfId="984"/>
    <cellStyle name="Normal 3 10 7" xfId="985"/>
    <cellStyle name="Normal 3 10 8" xfId="2558"/>
    <cellStyle name="Normal 3 11" xfId="986"/>
    <cellStyle name="Normal 3 12" xfId="987"/>
    <cellStyle name="Normal 3 13" xfId="988"/>
    <cellStyle name="Normal 3 14" xfId="989"/>
    <cellStyle name="Normal 3 15" xfId="990"/>
    <cellStyle name="Normal 3 16" xfId="991"/>
    <cellStyle name="Normal 3 17" xfId="992"/>
    <cellStyle name="Normal 3 18" xfId="993"/>
    <cellStyle name="Normal 3 19" xfId="994"/>
    <cellStyle name="Normal 3 2" xfId="995"/>
    <cellStyle name="Normal 3 2 10" xfId="996"/>
    <cellStyle name="Normal 3 2 11" xfId="997"/>
    <cellStyle name="Normal 3 2 12" xfId="998"/>
    <cellStyle name="Normal 3 2 13" xfId="999"/>
    <cellStyle name="Normal 3 2 14" xfId="1000"/>
    <cellStyle name="Normal 3 2 15" xfId="1001"/>
    <cellStyle name="Normal 3 2 16" xfId="1002"/>
    <cellStyle name="Normal 3 2 17" xfId="2150"/>
    <cellStyle name="Normal 3 2 18" xfId="55201"/>
    <cellStyle name="Normal 3 2 2" xfId="1003"/>
    <cellStyle name="Normal 3 2 2 2" xfId="1004"/>
    <cellStyle name="Normal 3 2 2 3" xfId="1005"/>
    <cellStyle name="Normal 3 2 2 4" xfId="1006"/>
    <cellStyle name="Normal 3 2 2 5" xfId="1007"/>
    <cellStyle name="Normal 3 2 2 6" xfId="1008"/>
    <cellStyle name="Normal 3 2 2 7" xfId="1009"/>
    <cellStyle name="Normal 3 2 3" xfId="1010"/>
    <cellStyle name="Normal 3 2 4" xfId="1011"/>
    <cellStyle name="Normal 3 2 5" xfId="1012"/>
    <cellStyle name="Normal 3 2 6" xfId="1013"/>
    <cellStyle name="Normal 3 2 7" xfId="1014"/>
    <cellStyle name="Normal 3 2 8" xfId="1015"/>
    <cellStyle name="Normal 3 2 9" xfId="1016"/>
    <cellStyle name="Normal 3 20" xfId="1017"/>
    <cellStyle name="Normal 3 21" xfId="2235"/>
    <cellStyle name="Normal 3 22" xfId="55158"/>
    <cellStyle name="Normal 3 3" xfId="1018"/>
    <cellStyle name="Normal 3 3 2" xfId="1019"/>
    <cellStyle name="Normal 3 3 2 2" xfId="1324"/>
    <cellStyle name="Normal 3 3 2 5" xfId="1325"/>
    <cellStyle name="Normal 3 3 2 5 10 2" xfId="2147"/>
    <cellStyle name="Normal 3 3 2 5 15" xfId="2472"/>
    <cellStyle name="Normal 3 3 2_3.15 Additional Data" xfId="2237"/>
    <cellStyle name="Normal 3 3 3" xfId="1326"/>
    <cellStyle name="Normal 3 3 4" xfId="2236"/>
    <cellStyle name="Normal 3 3_GTO Non Operational Capex Roll-over submission (FINAL with property)" xfId="1020"/>
    <cellStyle name="Normal 3 4" xfId="1021"/>
    <cellStyle name="Normal 3 4 2" xfId="2238"/>
    <cellStyle name="Normal 3 5" xfId="1022"/>
    <cellStyle name="Normal 3 6" xfId="1023"/>
    <cellStyle name="Normal 3 7" xfId="1024"/>
    <cellStyle name="Normal 3 8" xfId="1025"/>
    <cellStyle name="Normal 3 9" xfId="1026"/>
    <cellStyle name="Normal 3_3.15 Additional Data" xfId="2239"/>
    <cellStyle name="Normal 30" xfId="21749"/>
    <cellStyle name="Normal 30 2" xfId="48163"/>
    <cellStyle name="Normal 4" xfId="1027"/>
    <cellStyle name="Normal 4 10" xfId="2564"/>
    <cellStyle name="Normal 4 11" xfId="55202"/>
    <cellStyle name="Normal 4 2" xfId="1028"/>
    <cellStyle name="Normal 4 2 2" xfId="1029"/>
    <cellStyle name="Normal 4 2 2 2" xfId="1030"/>
    <cellStyle name="Normal 4 2 2 2 2" xfId="1031"/>
    <cellStyle name="Normal 4 2 2 2 2 2" xfId="1032"/>
    <cellStyle name="Normal 4 2 2 2 2 3" xfId="1033"/>
    <cellStyle name="Normal 4 2 2 2 2_ELEC SAP FCST UPLOAD" xfId="1034"/>
    <cellStyle name="Normal 4 2 2 2 3" xfId="1035"/>
    <cellStyle name="Normal 4 2 2 2 4" xfId="1036"/>
    <cellStyle name="Normal 4 2 2 2 5" xfId="1037"/>
    <cellStyle name="Normal 4 2 2 2 6" xfId="1038"/>
    <cellStyle name="Normal 4 2 2 2_ELEC SAP FCST UPLOAD" xfId="1039"/>
    <cellStyle name="Normal 4 2 2 3" xfId="1040"/>
    <cellStyle name="Normal 4 2 2 3 2" xfId="1041"/>
    <cellStyle name="Normal 4 2 2 3 3" xfId="1042"/>
    <cellStyle name="Normal 4 2 2 3_ELEC SAP FCST UPLOAD" xfId="1043"/>
    <cellStyle name="Normal 4 2 2 4" xfId="1044"/>
    <cellStyle name="Normal 4 2 2 5" xfId="1045"/>
    <cellStyle name="Normal 4 2 2 6" xfId="1046"/>
    <cellStyle name="Normal 4 2 2_ELEC SAP FCST UPLOAD" xfId="1047"/>
    <cellStyle name="Normal 4 2 24" xfId="2146"/>
    <cellStyle name="Normal 4 2 3" xfId="1048"/>
    <cellStyle name="Normal 4 2 3 2" xfId="1049"/>
    <cellStyle name="Normal 4 2 3 3" xfId="1050"/>
    <cellStyle name="Normal 4 2 3_ELEC SAP FCST UPLOAD" xfId="1051"/>
    <cellStyle name="Normal 4 2 4" xfId="1052"/>
    <cellStyle name="Normal 4 2 5" xfId="1053"/>
    <cellStyle name="Normal 4 2 6" xfId="1054"/>
    <cellStyle name="Normal 4 2 7" xfId="1055"/>
    <cellStyle name="Normal 4 2_ELEC SAP FCST UPLOAD" xfId="1056"/>
    <cellStyle name="Normal 4 3" xfId="1057"/>
    <cellStyle name="Normal 4 3 2" xfId="1058"/>
    <cellStyle name="Normal 4 3 2 2" xfId="1059"/>
    <cellStyle name="Normal 4 3 2 3" xfId="1060"/>
    <cellStyle name="Normal 4 3 2_ELEC SAP FCST UPLOAD" xfId="1061"/>
    <cellStyle name="Normal 4 3 3" xfId="1062"/>
    <cellStyle name="Normal 4 3 4" xfId="1063"/>
    <cellStyle name="Normal 4 3 5" xfId="1064"/>
    <cellStyle name="Normal 4 3 6" xfId="1065"/>
    <cellStyle name="Normal 4 3_ELEC SAP FCST UPLOAD" xfId="1066"/>
    <cellStyle name="Normal 4 4" xfId="1067"/>
    <cellStyle name="Normal 4 5" xfId="1068"/>
    <cellStyle name="Normal 4 6" xfId="1069"/>
    <cellStyle name="Normal 4 7" xfId="2240"/>
    <cellStyle name="Normal 4 8" xfId="2550"/>
    <cellStyle name="Normal 4 9" xfId="2568"/>
    <cellStyle name="Normal 4_ELEC SAP FCST UPLOAD" xfId="1070"/>
    <cellStyle name="Normal 5" xfId="1071"/>
    <cellStyle name="Normal 5 10" xfId="2585"/>
    <cellStyle name="Normal 5 11" xfId="55203"/>
    <cellStyle name="Normal 5 2" xfId="1072"/>
    <cellStyle name="Normal 5 2 2" xfId="1073"/>
    <cellStyle name="Normal 5 2 2 2" xfId="1074"/>
    <cellStyle name="Normal 5 2 2 3" xfId="1075"/>
    <cellStyle name="Normal 5 2 2_ELEC SAP FCST UPLOAD" xfId="1076"/>
    <cellStyle name="Normal 5 2 3" xfId="1077"/>
    <cellStyle name="Normal 5 2 4" xfId="1078"/>
    <cellStyle name="Normal 5 2 5" xfId="1079"/>
    <cellStyle name="Normal 5 2 6" xfId="1080"/>
    <cellStyle name="Normal 5 2 7" xfId="55204"/>
    <cellStyle name="Normal 5 2_ELEC SAP FCST UPLOAD" xfId="1081"/>
    <cellStyle name="Normal 5 3" xfId="1082"/>
    <cellStyle name="Normal 5 33" xfId="55156"/>
    <cellStyle name="Normal 5 4" xfId="1083"/>
    <cellStyle name="Normal 5 5" xfId="1084"/>
    <cellStyle name="Normal 5 6" xfId="2241"/>
    <cellStyle name="Normal 5 7" xfId="2556"/>
    <cellStyle name="Normal 5 8" xfId="2573"/>
    <cellStyle name="Normal 5 9" xfId="2569"/>
    <cellStyle name="Normal 5_ELEC SAP FCST UPLOAD" xfId="1085"/>
    <cellStyle name="Normal 54" xfId="1327"/>
    <cellStyle name="Normal 6" xfId="1086"/>
    <cellStyle name="Normal 6 2" xfId="2242"/>
    <cellStyle name="Normal 6 3" xfId="2559"/>
    <cellStyle name="Normal 6 4" xfId="55205"/>
    <cellStyle name="Normal 60 2 2" xfId="8076"/>
    <cellStyle name="Normal 62 2 2 2" xfId="2145"/>
    <cellStyle name="Normal 7" xfId="1087"/>
    <cellStyle name="Normal 7 2" xfId="1328"/>
    <cellStyle name="Normal 7 2 2" xfId="2473"/>
    <cellStyle name="Normal 7 2 3" xfId="55225"/>
    <cellStyle name="Normal 7 3" xfId="2562"/>
    <cellStyle name="Normal 7 4" xfId="55212"/>
    <cellStyle name="Normal 70" xfId="55227"/>
    <cellStyle name="Normal 71" xfId="55228"/>
    <cellStyle name="Normal 8" xfId="1088"/>
    <cellStyle name="Normal 8 2" xfId="2243"/>
    <cellStyle name="Normal 8 2 2" xfId="55226"/>
    <cellStyle name="Normal 8 3" xfId="55221"/>
    <cellStyle name="Normal 9" xfId="1089"/>
    <cellStyle name="Normal 9 10" xfId="2245"/>
    <cellStyle name="Normal 9 2" xfId="1090"/>
    <cellStyle name="Normal 9 2 2" xfId="2246"/>
    <cellStyle name="Normal 9 3" xfId="2244"/>
    <cellStyle name="Normal 9 4" xfId="55220"/>
    <cellStyle name="Normal 9_GTO Non Operational Capex Roll-over submission (FINAL with property)" xfId="1091"/>
    <cellStyle name="Normal U" xfId="1092"/>
    <cellStyle name="Note" xfId="8091" builtinId="10" customBuiltin="1"/>
    <cellStyle name="Note 2" xfId="1093"/>
    <cellStyle name="Note 2 10" xfId="6854"/>
    <cellStyle name="Note 2 10 2" xfId="10507"/>
    <cellStyle name="Note 2 10 2 2" xfId="21162"/>
    <cellStyle name="Note 2 10 2 2 2" xfId="47576"/>
    <cellStyle name="Note 2 10 2 3" xfId="36982"/>
    <cellStyle name="Note 2 10 3" xfId="24861"/>
    <cellStyle name="Note 2 10 3 2" xfId="51275"/>
    <cellStyle name="Note 2 10 4" xfId="33524"/>
    <cellStyle name="Note 2 11" xfId="12286"/>
    <cellStyle name="Note 2 11 2" xfId="38707"/>
    <cellStyle name="Note 2 12" xfId="25535"/>
    <cellStyle name="Note 2 12 2" xfId="51949"/>
    <cellStyle name="Note 2 13" xfId="55207"/>
    <cellStyle name="Note 2 2" xfId="1441"/>
    <cellStyle name="Note 2 2 10" xfId="8379"/>
    <cellStyle name="Note 2 2 10 2" xfId="19039"/>
    <cellStyle name="Note 2 2 10 2 2" xfId="45453"/>
    <cellStyle name="Note 2 2 10 3" xfId="12940"/>
    <cellStyle name="Note 2 2 10 3 2" xfId="39361"/>
    <cellStyle name="Note 2 2 10 4" xfId="34875"/>
    <cellStyle name="Note 2 2 11" xfId="12082"/>
    <cellStyle name="Note 2 2 11 2" xfId="38503"/>
    <cellStyle name="Note 2 2 12" xfId="23895"/>
    <cellStyle name="Note 2 2 12 2" xfId="50309"/>
    <cellStyle name="Note 2 2 2" xfId="3435"/>
    <cellStyle name="Note 2 2 2 2" xfId="9038"/>
    <cellStyle name="Note 2 2 2 2 2" xfId="19698"/>
    <cellStyle name="Note 2 2 2 2 2 2" xfId="46112"/>
    <cellStyle name="Note 2 2 2 2 3" xfId="26789"/>
    <cellStyle name="Note 2 2 2 2 3 2" xfId="53203"/>
    <cellStyle name="Note 2 2 2 2 4" xfId="35534"/>
    <cellStyle name="Note 2 2 2 3" xfId="10194"/>
    <cellStyle name="Note 2 2 2 3 2" xfId="20854"/>
    <cellStyle name="Note 2 2 2 3 2 2" xfId="47268"/>
    <cellStyle name="Note 2 2 2 3 3" xfId="17759"/>
    <cellStyle name="Note 2 2 2 3 3 2" xfId="44176"/>
    <cellStyle name="Note 2 2 2 3 4" xfId="36690"/>
    <cellStyle name="Note 2 2 2 4" xfId="10913"/>
    <cellStyle name="Note 2 2 2 4 2" xfId="21558"/>
    <cellStyle name="Note 2 2 2 4 2 2" xfId="47972"/>
    <cellStyle name="Note 2 2 2 4 3" xfId="28647"/>
    <cellStyle name="Note 2 2 2 4 3 2" xfId="55061"/>
    <cellStyle name="Note 2 2 2 4 4" xfId="37334"/>
    <cellStyle name="Note 2 2 2 5" xfId="8686"/>
    <cellStyle name="Note 2 2 2 5 2" xfId="19346"/>
    <cellStyle name="Note 2 2 2 5 2 2" xfId="45760"/>
    <cellStyle name="Note 2 2 2 5 3" xfId="12799"/>
    <cellStyle name="Note 2 2 2 5 3 2" xfId="39220"/>
    <cellStyle name="Note 2 2 2 5 4" xfId="35182"/>
    <cellStyle name="Note 2 2 2 6" xfId="14220"/>
    <cellStyle name="Note 2 2 2 6 2" xfId="40640"/>
    <cellStyle name="Note 2 2 2 7" xfId="27253"/>
    <cellStyle name="Note 2 2 2 7 2" xfId="53667"/>
    <cellStyle name="Note 2 2 2 8" xfId="30105"/>
    <cellStyle name="Note 2 2 3" xfId="3718"/>
    <cellStyle name="Note 2 2 3 2" xfId="10801"/>
    <cellStyle name="Note 2 2 3 2 2" xfId="21446"/>
    <cellStyle name="Note 2 2 3 2 2 2" xfId="47860"/>
    <cellStyle name="Note 2 2 3 2 3" xfId="28535"/>
    <cellStyle name="Note 2 2 3 2 3 2" xfId="54949"/>
    <cellStyle name="Note 2 2 3 2 4" xfId="37222"/>
    <cellStyle name="Note 2 2 3 3" xfId="9407"/>
    <cellStyle name="Note 2 2 3 3 2" xfId="20067"/>
    <cellStyle name="Note 2 2 3 3 2 2" xfId="46481"/>
    <cellStyle name="Note 2 2 3 3 3" xfId="12213"/>
    <cellStyle name="Note 2 2 3 3 3 2" xfId="38634"/>
    <cellStyle name="Note 2 2 3 3 4" xfId="35903"/>
    <cellStyle name="Note 2 2 3 4" xfId="14502"/>
    <cellStyle name="Note 2 2 3 4 2" xfId="40922"/>
    <cellStyle name="Note 2 2 3 5" xfId="27419"/>
    <cellStyle name="Note 2 2 3 5 2" xfId="53833"/>
    <cellStyle name="Note 2 2 3 6" xfId="30388"/>
    <cellStyle name="Note 2 2 4" xfId="4112"/>
    <cellStyle name="Note 2 2 4 2" xfId="10291"/>
    <cellStyle name="Note 2 2 4 2 2" xfId="20951"/>
    <cellStyle name="Note 2 2 4 2 2 2" xfId="47365"/>
    <cellStyle name="Note 2 2 4 2 3" xfId="17237"/>
    <cellStyle name="Note 2 2 4 2 3 2" xfId="43655"/>
    <cellStyle name="Note 2 2 4 2 4" xfId="36787"/>
    <cellStyle name="Note 2 2 4 3" xfId="14894"/>
    <cellStyle name="Note 2 2 4 3 2" xfId="41314"/>
    <cellStyle name="Note 2 2 4 4" xfId="26425"/>
    <cellStyle name="Note 2 2 4 4 2" xfId="52839"/>
    <cellStyle name="Note 2 2 4 5" xfId="30782"/>
    <cellStyle name="Note 2 2 5" xfId="5654"/>
    <cellStyle name="Note 2 2 5 2" xfId="10660"/>
    <cellStyle name="Note 2 2 5 2 2" xfId="21305"/>
    <cellStyle name="Note 2 2 5 2 2 2" xfId="47719"/>
    <cellStyle name="Note 2 2 5 2 3" xfId="28406"/>
    <cellStyle name="Note 2 2 5 2 3 2" xfId="54820"/>
    <cellStyle name="Note 2 2 5 2 4" xfId="37085"/>
    <cellStyle name="Note 2 2 5 3" xfId="16418"/>
    <cellStyle name="Note 2 2 5 3 2" xfId="42836"/>
    <cellStyle name="Note 2 2 5 4" xfId="23464"/>
    <cellStyle name="Note 2 2 5 4 2" xfId="49878"/>
    <cellStyle name="Note 2 2 5 5" xfId="32324"/>
    <cellStyle name="Note 2 2 6" xfId="4001"/>
    <cellStyle name="Note 2 2 6 2" xfId="14784"/>
    <cellStyle name="Note 2 2 6 2 2" xfId="41204"/>
    <cellStyle name="Note 2 2 6 3" xfId="24314"/>
    <cellStyle name="Note 2 2 6 3 2" xfId="50728"/>
    <cellStyle name="Note 2 2 6 4" xfId="30671"/>
    <cellStyle name="Note 2 2 7" xfId="5290"/>
    <cellStyle name="Note 2 2 7 2" xfId="21788"/>
    <cellStyle name="Note 2 2 7 2 2" xfId="48202"/>
    <cellStyle name="Note 2 2 7 3" xfId="31960"/>
    <cellStyle name="Note 2 2 8" xfId="5596"/>
    <cellStyle name="Note 2 2 8 2" xfId="16363"/>
    <cellStyle name="Note 2 2 8 2 2" xfId="42782"/>
    <cellStyle name="Note 2 2 8 3" xfId="27123"/>
    <cellStyle name="Note 2 2 8 3 2" xfId="53537"/>
    <cellStyle name="Note 2 2 8 4" xfId="32266"/>
    <cellStyle name="Note 2 2 9" xfId="4171"/>
    <cellStyle name="Note 2 2 9 2" xfId="14951"/>
    <cellStyle name="Note 2 2 9 2 2" xfId="41371"/>
    <cellStyle name="Note 2 2 9 3" xfId="22537"/>
    <cellStyle name="Note 2 2 9 3 2" xfId="48951"/>
    <cellStyle name="Note 2 2 9 4" xfId="30841"/>
    <cellStyle name="Note 2 3" xfId="1605"/>
    <cellStyle name="Note 2 3 10" xfId="8360"/>
    <cellStyle name="Note 2 3 10 2" xfId="19020"/>
    <cellStyle name="Note 2 3 10 2 2" xfId="45434"/>
    <cellStyle name="Note 2 3 10 3" xfId="17766"/>
    <cellStyle name="Note 2 3 10 3 2" xfId="44183"/>
    <cellStyle name="Note 2 3 10 4" xfId="34856"/>
    <cellStyle name="Note 2 3 11" xfId="11957"/>
    <cellStyle name="Note 2 3 11 2" xfId="38378"/>
    <cellStyle name="Note 2 3 12" xfId="23324"/>
    <cellStyle name="Note 2 3 12 2" xfId="49738"/>
    <cellStyle name="Note 2 3 2" xfId="3598"/>
    <cellStyle name="Note 2 3 2 2" xfId="9056"/>
    <cellStyle name="Note 2 3 2 2 2" xfId="19716"/>
    <cellStyle name="Note 2 3 2 2 2 2" xfId="46130"/>
    <cellStyle name="Note 2 3 2 2 3" xfId="16813"/>
    <cellStyle name="Note 2 3 2 2 3 2" xfId="43231"/>
    <cellStyle name="Note 2 3 2 2 4" xfId="35552"/>
    <cellStyle name="Note 2 3 2 3" xfId="9962"/>
    <cellStyle name="Note 2 3 2 3 2" xfId="20622"/>
    <cellStyle name="Note 2 3 2 3 2 2" xfId="47036"/>
    <cellStyle name="Note 2 3 2 3 3" xfId="23373"/>
    <cellStyle name="Note 2 3 2 3 3 2" xfId="49787"/>
    <cellStyle name="Note 2 3 2 3 4" xfId="36458"/>
    <cellStyle name="Note 2 3 2 4" xfId="10895"/>
    <cellStyle name="Note 2 3 2 4 2" xfId="21540"/>
    <cellStyle name="Note 2 3 2 4 2 2" xfId="47954"/>
    <cellStyle name="Note 2 3 2 4 3" xfId="28629"/>
    <cellStyle name="Note 2 3 2 4 3 2" xfId="55043"/>
    <cellStyle name="Note 2 3 2 4 4" xfId="37316"/>
    <cellStyle name="Note 2 3 2 5" xfId="8667"/>
    <cellStyle name="Note 2 3 2 5 2" xfId="19327"/>
    <cellStyle name="Note 2 3 2 5 2 2" xfId="45741"/>
    <cellStyle name="Note 2 3 2 5 3" xfId="12207"/>
    <cellStyle name="Note 2 3 2 5 3 2" xfId="38628"/>
    <cellStyle name="Note 2 3 2 5 4" xfId="35163"/>
    <cellStyle name="Note 2 3 2 6" xfId="14383"/>
    <cellStyle name="Note 2 3 2 6 2" xfId="40803"/>
    <cellStyle name="Note 2 3 2 7" xfId="26432"/>
    <cellStyle name="Note 2 3 2 7 2" xfId="52846"/>
    <cellStyle name="Note 2 3 2 8" xfId="30268"/>
    <cellStyle name="Note 2 3 3" xfId="4128"/>
    <cellStyle name="Note 2 3 3 2" xfId="9425"/>
    <cellStyle name="Note 2 3 3 2 2" xfId="20085"/>
    <cellStyle name="Note 2 3 3 2 2 2" xfId="46499"/>
    <cellStyle name="Note 2 3 3 2 3" xfId="12487"/>
    <cellStyle name="Note 2 3 3 2 3 2" xfId="38908"/>
    <cellStyle name="Note 2 3 3 2 4" xfId="35921"/>
    <cellStyle name="Note 2 3 3 3" xfId="14910"/>
    <cellStyle name="Note 2 3 3 3 2" xfId="41330"/>
    <cellStyle name="Note 2 3 3 4" xfId="25446"/>
    <cellStyle name="Note 2 3 3 4 2" xfId="51860"/>
    <cellStyle name="Note 2 3 3 5" xfId="30798"/>
    <cellStyle name="Note 2 3 4" xfId="4681"/>
    <cellStyle name="Note 2 3 4 2" xfId="10278"/>
    <cellStyle name="Note 2 3 4 2 2" xfId="20938"/>
    <cellStyle name="Note 2 3 4 2 2 2" xfId="47352"/>
    <cellStyle name="Note 2 3 4 2 3" xfId="14207"/>
    <cellStyle name="Note 2 3 4 2 3 2" xfId="40627"/>
    <cellStyle name="Note 2 3 4 2 4" xfId="36774"/>
    <cellStyle name="Note 2 3 4 3" xfId="15459"/>
    <cellStyle name="Note 2 3 4 3 2" xfId="41879"/>
    <cellStyle name="Note 2 3 4 4" xfId="25691"/>
    <cellStyle name="Note 2 3 4 4 2" xfId="52105"/>
    <cellStyle name="Note 2 3 4 5" xfId="31351"/>
    <cellStyle name="Note 2 3 5" xfId="5255"/>
    <cellStyle name="Note 2 3 5 2" xfId="10714"/>
    <cellStyle name="Note 2 3 5 2 2" xfId="21359"/>
    <cellStyle name="Note 2 3 5 2 2 2" xfId="47773"/>
    <cellStyle name="Note 2 3 5 2 3" xfId="28454"/>
    <cellStyle name="Note 2 3 5 2 3 2" xfId="54868"/>
    <cellStyle name="Note 2 3 5 2 4" xfId="37135"/>
    <cellStyle name="Note 2 3 5 3" xfId="16030"/>
    <cellStyle name="Note 2 3 5 3 2" xfId="42449"/>
    <cellStyle name="Note 2 3 5 4" xfId="25170"/>
    <cellStyle name="Note 2 3 5 4 2" xfId="51584"/>
    <cellStyle name="Note 2 3 5 5" xfId="31925"/>
    <cellStyle name="Note 2 3 6" xfId="6059"/>
    <cellStyle name="Note 2 3 6 2" xfId="16810"/>
    <cellStyle name="Note 2 3 6 2 2" xfId="43228"/>
    <cellStyle name="Note 2 3 6 3" xfId="27691"/>
    <cellStyle name="Note 2 3 6 3 2" xfId="54105"/>
    <cellStyle name="Note 2 3 6 4" xfId="32729"/>
    <cellStyle name="Note 2 3 7" xfId="6117"/>
    <cellStyle name="Note 2 3 7 2" xfId="23016"/>
    <cellStyle name="Note 2 3 7 2 2" xfId="49430"/>
    <cellStyle name="Note 2 3 7 3" xfId="32787"/>
    <cellStyle name="Note 2 3 8" xfId="7214"/>
    <cellStyle name="Note 2 3 8 2" xfId="17881"/>
    <cellStyle name="Note 2 3 8 2 2" xfId="44298"/>
    <cellStyle name="Note 2 3 8 3" xfId="24517"/>
    <cellStyle name="Note 2 3 8 3 2" xfId="50931"/>
    <cellStyle name="Note 2 3 8 4" xfId="33884"/>
    <cellStyle name="Note 2 3 9" xfId="7790"/>
    <cellStyle name="Note 2 3 9 2" xfId="18457"/>
    <cellStyle name="Note 2 3 9 2 2" xfId="44872"/>
    <cellStyle name="Note 2 3 9 3" xfId="27652"/>
    <cellStyle name="Note 2 3 9 3 2" xfId="54066"/>
    <cellStyle name="Note 2 3 9 4" xfId="34460"/>
    <cellStyle name="Note 2 4" xfId="1820"/>
    <cellStyle name="Note 2 4 10" xfId="8370"/>
    <cellStyle name="Note 2 4 10 2" xfId="19030"/>
    <cellStyle name="Note 2 4 10 2 2" xfId="45444"/>
    <cellStyle name="Note 2 4 10 3" xfId="17646"/>
    <cellStyle name="Note 2 4 10 3 2" xfId="44063"/>
    <cellStyle name="Note 2 4 10 4" xfId="34866"/>
    <cellStyle name="Note 2 4 11" xfId="11760"/>
    <cellStyle name="Note 2 4 11 2" xfId="38181"/>
    <cellStyle name="Note 2 4 12" xfId="26292"/>
    <cellStyle name="Note 2 4 12 2" xfId="52706"/>
    <cellStyle name="Note 2 4 2" xfId="3797"/>
    <cellStyle name="Note 2 4 2 2" xfId="9047"/>
    <cellStyle name="Note 2 4 2 2 2" xfId="19707"/>
    <cellStyle name="Note 2 4 2 2 2 2" xfId="46121"/>
    <cellStyle name="Note 2 4 2 2 3" xfId="12092"/>
    <cellStyle name="Note 2 4 2 2 3 2" xfId="38513"/>
    <cellStyle name="Note 2 4 2 2 4" xfId="35543"/>
    <cellStyle name="Note 2 4 2 3" xfId="10183"/>
    <cellStyle name="Note 2 4 2 3 2" xfId="20843"/>
    <cellStyle name="Note 2 4 2 3 2 2" xfId="47257"/>
    <cellStyle name="Note 2 4 2 3 3" xfId="17689"/>
    <cellStyle name="Note 2 4 2 3 3 2" xfId="44106"/>
    <cellStyle name="Note 2 4 2 3 4" xfId="36679"/>
    <cellStyle name="Note 2 4 2 4" xfId="10904"/>
    <cellStyle name="Note 2 4 2 4 2" xfId="21549"/>
    <cellStyle name="Note 2 4 2 4 2 2" xfId="47963"/>
    <cellStyle name="Note 2 4 2 4 3" xfId="28638"/>
    <cellStyle name="Note 2 4 2 4 3 2" xfId="55052"/>
    <cellStyle name="Note 2 4 2 4 4" xfId="37325"/>
    <cellStyle name="Note 2 4 2 5" xfId="8677"/>
    <cellStyle name="Note 2 4 2 5 2" xfId="19337"/>
    <cellStyle name="Note 2 4 2 5 2 2" xfId="45751"/>
    <cellStyle name="Note 2 4 2 5 3" xfId="12741"/>
    <cellStyle name="Note 2 4 2 5 3 2" xfId="39162"/>
    <cellStyle name="Note 2 4 2 5 4" xfId="35173"/>
    <cellStyle name="Note 2 4 2 6" xfId="14580"/>
    <cellStyle name="Note 2 4 2 6 2" xfId="41000"/>
    <cellStyle name="Note 2 4 2 7" xfId="25350"/>
    <cellStyle name="Note 2 4 2 7 2" xfId="51764"/>
    <cellStyle name="Note 2 4 2 8" xfId="30467"/>
    <cellStyle name="Note 2 4 3" xfId="4524"/>
    <cellStyle name="Note 2 4 3 2" xfId="9416"/>
    <cellStyle name="Note 2 4 3 2 2" xfId="20076"/>
    <cellStyle name="Note 2 4 3 2 2 2" xfId="46490"/>
    <cellStyle name="Note 2 4 3 2 3" xfId="17547"/>
    <cellStyle name="Note 2 4 3 2 3 2" xfId="43964"/>
    <cellStyle name="Note 2 4 3 2 4" xfId="35912"/>
    <cellStyle name="Note 2 4 3 3" xfId="15302"/>
    <cellStyle name="Note 2 4 3 3 2" xfId="41722"/>
    <cellStyle name="Note 2 4 3 4" xfId="22900"/>
    <cellStyle name="Note 2 4 3 4 2" xfId="49314"/>
    <cellStyle name="Note 2 4 3 5" xfId="31194"/>
    <cellStyle name="Note 2 4 4" xfId="3175"/>
    <cellStyle name="Note 2 4 4 2" xfId="9758"/>
    <cellStyle name="Note 2 4 4 2 2" xfId="20418"/>
    <cellStyle name="Note 2 4 4 2 2 2" xfId="46832"/>
    <cellStyle name="Note 2 4 4 2 3" xfId="25906"/>
    <cellStyle name="Note 2 4 4 2 3 2" xfId="52320"/>
    <cellStyle name="Note 2 4 4 2 4" xfId="36254"/>
    <cellStyle name="Note 2 4 4 3" xfId="13965"/>
    <cellStyle name="Note 2 4 4 3 2" xfId="40385"/>
    <cellStyle name="Note 2 4 4 4" xfId="22094"/>
    <cellStyle name="Note 2 4 4 4 2" xfId="48508"/>
    <cellStyle name="Note 2 4 4 5" xfId="29845"/>
    <cellStyle name="Note 2 4 5" xfId="2871"/>
    <cellStyle name="Note 2 4 5 2" xfId="10792"/>
    <cellStyle name="Note 2 4 5 2 2" xfId="21437"/>
    <cellStyle name="Note 2 4 5 2 2 2" xfId="47851"/>
    <cellStyle name="Note 2 4 5 2 3" xfId="28526"/>
    <cellStyle name="Note 2 4 5 2 3 2" xfId="54940"/>
    <cellStyle name="Note 2 4 5 2 4" xfId="37213"/>
    <cellStyle name="Note 2 4 5 3" xfId="13663"/>
    <cellStyle name="Note 2 4 5 3 2" xfId="40083"/>
    <cellStyle name="Note 2 4 5 4" xfId="22741"/>
    <cellStyle name="Note 2 4 5 4 2" xfId="49155"/>
    <cellStyle name="Note 2 4 5 5" xfId="29541"/>
    <cellStyle name="Note 2 4 6" xfId="5616"/>
    <cellStyle name="Note 2 4 6 2" xfId="16380"/>
    <cellStyle name="Note 2 4 6 2 2" xfId="42798"/>
    <cellStyle name="Note 2 4 6 3" xfId="26035"/>
    <cellStyle name="Note 2 4 6 3 2" xfId="52449"/>
    <cellStyle name="Note 2 4 6 4" xfId="32286"/>
    <cellStyle name="Note 2 4 7" xfId="3968"/>
    <cellStyle name="Note 2 4 7 2" xfId="27500"/>
    <cellStyle name="Note 2 4 7 2 2" xfId="53914"/>
    <cellStyle name="Note 2 4 7 3" xfId="30638"/>
    <cellStyle name="Note 2 4 8" xfId="7483"/>
    <cellStyle name="Note 2 4 8 2" xfId="18150"/>
    <cellStyle name="Note 2 4 8 2 2" xfId="44566"/>
    <cellStyle name="Note 2 4 8 3" xfId="28163"/>
    <cellStyle name="Note 2 4 8 3 2" xfId="54577"/>
    <cellStyle name="Note 2 4 8 4" xfId="34153"/>
    <cellStyle name="Note 2 4 9" xfId="7248"/>
    <cellStyle name="Note 2 4 9 2" xfId="17915"/>
    <cellStyle name="Note 2 4 9 2 2" xfId="44332"/>
    <cellStyle name="Note 2 4 9 3" xfId="27209"/>
    <cellStyle name="Note 2 4 9 3 2" xfId="53623"/>
    <cellStyle name="Note 2 4 9 4" xfId="33918"/>
    <cellStyle name="Note 2 5" xfId="1714"/>
    <cellStyle name="Note 2 5 10" xfId="8517"/>
    <cellStyle name="Note 2 5 10 2" xfId="19177"/>
    <cellStyle name="Note 2 5 10 2 2" xfId="45591"/>
    <cellStyle name="Note 2 5 10 3" xfId="12557"/>
    <cellStyle name="Note 2 5 10 3 2" xfId="38978"/>
    <cellStyle name="Note 2 5 10 4" xfId="35013"/>
    <cellStyle name="Note 2 5 11" xfId="11856"/>
    <cellStyle name="Note 2 5 11 2" xfId="38277"/>
    <cellStyle name="Note 2 5 12" xfId="24574"/>
    <cellStyle name="Note 2 5 12 2" xfId="50988"/>
    <cellStyle name="Note 2 5 2" xfId="3705"/>
    <cellStyle name="Note 2 5 2 2" xfId="9276"/>
    <cellStyle name="Note 2 5 2 2 2" xfId="19936"/>
    <cellStyle name="Note 2 5 2 2 2 2" xfId="46350"/>
    <cellStyle name="Note 2 5 2 2 3" xfId="11562"/>
    <cellStyle name="Note 2 5 2 2 3 2" xfId="37983"/>
    <cellStyle name="Note 2 5 2 2 4" xfId="35772"/>
    <cellStyle name="Note 2 5 2 3" xfId="14489"/>
    <cellStyle name="Note 2 5 2 3 2" xfId="40909"/>
    <cellStyle name="Note 2 5 2 4" xfId="24318"/>
    <cellStyle name="Note 2 5 2 4 2" xfId="50732"/>
    <cellStyle name="Note 2 5 2 5" xfId="30375"/>
    <cellStyle name="Note 2 5 3" xfId="2629"/>
    <cellStyle name="Note 2 5 3 2" xfId="9504"/>
    <cellStyle name="Note 2 5 3 2 2" xfId="20164"/>
    <cellStyle name="Note 2 5 3 2 2 2" xfId="46578"/>
    <cellStyle name="Note 2 5 3 2 3" xfId="21149"/>
    <cellStyle name="Note 2 5 3 2 3 2" xfId="47563"/>
    <cellStyle name="Note 2 5 3 2 4" xfId="36000"/>
    <cellStyle name="Note 2 5 3 3" xfId="13421"/>
    <cellStyle name="Note 2 5 3 3 2" xfId="39841"/>
    <cellStyle name="Note 2 5 3 4" xfId="22268"/>
    <cellStyle name="Note 2 5 3 4 2" xfId="48682"/>
    <cellStyle name="Note 2 5 3 5" xfId="29299"/>
    <cellStyle name="Note 2 5 4" xfId="3118"/>
    <cellStyle name="Note 2 5 4 2" xfId="10840"/>
    <cellStyle name="Note 2 5 4 2 2" xfId="21485"/>
    <cellStyle name="Note 2 5 4 2 2 2" xfId="47899"/>
    <cellStyle name="Note 2 5 4 2 3" xfId="28574"/>
    <cellStyle name="Note 2 5 4 2 3 2" xfId="54988"/>
    <cellStyle name="Note 2 5 4 2 4" xfId="37261"/>
    <cellStyle name="Note 2 5 4 3" xfId="13909"/>
    <cellStyle name="Note 2 5 4 3 2" xfId="40329"/>
    <cellStyle name="Note 2 5 4 4" xfId="27502"/>
    <cellStyle name="Note 2 5 4 4 2" xfId="53916"/>
    <cellStyle name="Note 2 5 4 5" xfId="29788"/>
    <cellStyle name="Note 2 5 5" xfId="4154"/>
    <cellStyle name="Note 2 5 5 2" xfId="14935"/>
    <cellStyle name="Note 2 5 5 2 2" xfId="41355"/>
    <cellStyle name="Note 2 5 5 3" xfId="27616"/>
    <cellStyle name="Note 2 5 5 3 2" xfId="54030"/>
    <cellStyle name="Note 2 5 5 4" xfId="30824"/>
    <cellStyle name="Note 2 5 6" xfId="5574"/>
    <cellStyle name="Note 2 5 6 2" xfId="16344"/>
    <cellStyle name="Note 2 5 6 2 2" xfId="42763"/>
    <cellStyle name="Note 2 5 6 3" xfId="27403"/>
    <cellStyle name="Note 2 5 6 3 2" xfId="53817"/>
    <cellStyle name="Note 2 5 6 4" xfId="32244"/>
    <cellStyle name="Note 2 5 7" xfId="4854"/>
    <cellStyle name="Note 2 5 7 2" xfId="26662"/>
    <cellStyle name="Note 2 5 7 2 2" xfId="53076"/>
    <cellStyle name="Note 2 5 7 3" xfId="31524"/>
    <cellStyle name="Note 2 5 8" xfId="6346"/>
    <cellStyle name="Note 2 5 8 2" xfId="17083"/>
    <cellStyle name="Note 2 5 8 2 2" xfId="43501"/>
    <cellStyle name="Note 2 5 8 3" xfId="22593"/>
    <cellStyle name="Note 2 5 8 3 2" xfId="49007"/>
    <cellStyle name="Note 2 5 8 4" xfId="33016"/>
    <cellStyle name="Note 2 5 9" xfId="5931"/>
    <cellStyle name="Note 2 5 9 2" xfId="16683"/>
    <cellStyle name="Note 2 5 9 2 2" xfId="43101"/>
    <cellStyle name="Note 2 5 9 3" xfId="25792"/>
    <cellStyle name="Note 2 5 9 3 2" xfId="52206"/>
    <cellStyle name="Note 2 5 9 4" xfId="32601"/>
    <cellStyle name="Note 2 6" xfId="2474"/>
    <cellStyle name="Note 2 6 10" xfId="25237"/>
    <cellStyle name="Note 2 6 10 2" xfId="51651"/>
    <cellStyle name="Note 2 6 2" xfId="4369"/>
    <cellStyle name="Note 2 6 2 2" xfId="9890"/>
    <cellStyle name="Note 2 6 2 2 2" xfId="20550"/>
    <cellStyle name="Note 2 6 2 2 2 2" xfId="46964"/>
    <cellStyle name="Note 2 6 2 2 3" xfId="22282"/>
    <cellStyle name="Note 2 6 2 2 3 2" xfId="48696"/>
    <cellStyle name="Note 2 6 2 2 4" xfId="36386"/>
    <cellStyle name="Note 2 6 2 3" xfId="15147"/>
    <cellStyle name="Note 2 6 2 3 2" xfId="41567"/>
    <cellStyle name="Note 2 6 2 4" xfId="22720"/>
    <cellStyle name="Note 2 6 2 4 2" xfId="49134"/>
    <cellStyle name="Note 2 6 2 5" xfId="31039"/>
    <cellStyle name="Note 2 6 3" xfId="5102"/>
    <cellStyle name="Note 2 6 3 2" xfId="10133"/>
    <cellStyle name="Note 2 6 3 2 2" xfId="20793"/>
    <cellStyle name="Note 2 6 3 2 2 2" xfId="47207"/>
    <cellStyle name="Note 2 6 3 2 3" xfId="27771"/>
    <cellStyle name="Note 2 6 3 2 3 2" xfId="54185"/>
    <cellStyle name="Note 2 6 3 2 4" xfId="36629"/>
    <cellStyle name="Note 2 6 3 3" xfId="15879"/>
    <cellStyle name="Note 2 6 3 3 2" xfId="42298"/>
    <cellStyle name="Note 2 6 3 4" xfId="27416"/>
    <cellStyle name="Note 2 6 3 4 2" xfId="53830"/>
    <cellStyle name="Note 2 6 3 5" xfId="31772"/>
    <cellStyle name="Note 2 6 4" xfId="6284"/>
    <cellStyle name="Note 2 6 4 2" xfId="11000"/>
    <cellStyle name="Note 2 6 4 2 2" xfId="21645"/>
    <cellStyle name="Note 2 6 4 2 2 2" xfId="48059"/>
    <cellStyle name="Note 2 6 4 2 3" xfId="28734"/>
    <cellStyle name="Note 2 6 4 2 3 2" xfId="55148"/>
    <cellStyle name="Note 2 6 4 2 4" xfId="37421"/>
    <cellStyle name="Note 2 6 4 3" xfId="17023"/>
    <cellStyle name="Note 2 6 4 3 2" xfId="43441"/>
    <cellStyle name="Note 2 6 4 4" xfId="22420"/>
    <cellStyle name="Note 2 6 4 4 2" xfId="48834"/>
    <cellStyle name="Note 2 6 4 5" xfId="32954"/>
    <cellStyle name="Note 2 6 5" xfId="6860"/>
    <cellStyle name="Note 2 6 5 2" xfId="17565"/>
    <cellStyle name="Note 2 6 5 2 2" xfId="43982"/>
    <cellStyle name="Note 2 6 5 3" xfId="21991"/>
    <cellStyle name="Note 2 6 5 3 2" xfId="48405"/>
    <cellStyle name="Note 2 6 5 4" xfId="33530"/>
    <cellStyle name="Note 2 6 6" xfId="7385"/>
    <cellStyle name="Note 2 6 6 2" xfId="18052"/>
    <cellStyle name="Note 2 6 6 2 2" xfId="44468"/>
    <cellStyle name="Note 2 6 6 3" xfId="27949"/>
    <cellStyle name="Note 2 6 6 3 2" xfId="54363"/>
    <cellStyle name="Note 2 6 6 4" xfId="34055"/>
    <cellStyle name="Note 2 6 7" xfId="8007"/>
    <cellStyle name="Note 2 6 7 2" xfId="18674"/>
    <cellStyle name="Note 2 6 7 2 2" xfId="45088"/>
    <cellStyle name="Note 2 6 7 3" xfId="18748"/>
    <cellStyle name="Note 2 6 7 3 2" xfId="45162"/>
    <cellStyle name="Note 2 6 7 4" xfId="34612"/>
    <cellStyle name="Note 2 6 8" xfId="13270"/>
    <cellStyle name="Note 2 6 8 2" xfId="39690"/>
    <cellStyle name="Note 2 6 9" xfId="18771"/>
    <cellStyle name="Note 2 6 9 2" xfId="45185"/>
    <cellStyle name="Note 2 7" xfId="3125"/>
    <cellStyle name="Note 2 7 2" xfId="9597"/>
    <cellStyle name="Note 2 7 2 2" xfId="20257"/>
    <cellStyle name="Note 2 7 2 2 2" xfId="46671"/>
    <cellStyle name="Note 2 7 2 3" xfId="16896"/>
    <cellStyle name="Note 2 7 2 3 2" xfId="43314"/>
    <cellStyle name="Note 2 7 2 4" xfId="36093"/>
    <cellStyle name="Note 2 7 3" xfId="13916"/>
    <cellStyle name="Note 2 7 3 2" xfId="40336"/>
    <cellStyle name="Note 2 7 4" xfId="22471"/>
    <cellStyle name="Note 2 7 4 2" xfId="48885"/>
    <cellStyle name="Note 2 7 5" xfId="29795"/>
    <cellStyle name="Note 2 8" xfId="4908"/>
    <cellStyle name="Note 2 8 2" xfId="9703"/>
    <cellStyle name="Note 2 8 2 2" xfId="20363"/>
    <cellStyle name="Note 2 8 2 2 2" xfId="46777"/>
    <cellStyle name="Note 2 8 2 3" xfId="25912"/>
    <cellStyle name="Note 2 8 2 3 2" xfId="52326"/>
    <cellStyle name="Note 2 8 2 4" xfId="36199"/>
    <cellStyle name="Note 2 8 3" xfId="15685"/>
    <cellStyle name="Note 2 8 3 2" xfId="42105"/>
    <cellStyle name="Note 2 8 4" xfId="22586"/>
    <cellStyle name="Note 2 8 4 2" xfId="49000"/>
    <cellStyle name="Note 2 8 5" xfId="31578"/>
    <cellStyle name="Note 2 9" xfId="4016"/>
    <cellStyle name="Note 2 9 2" xfId="9790"/>
    <cellStyle name="Note 2 9 2 2" xfId="20450"/>
    <cellStyle name="Note 2 9 2 2 2" xfId="46864"/>
    <cellStyle name="Note 2 9 2 3" xfId="11434"/>
    <cellStyle name="Note 2 9 2 3 2" xfId="37855"/>
    <cellStyle name="Note 2 9 2 4" xfId="36286"/>
    <cellStyle name="Note 2 9 3" xfId="14799"/>
    <cellStyle name="Note 2 9 3 2" xfId="41219"/>
    <cellStyle name="Note 2 9 4" xfId="26760"/>
    <cellStyle name="Note 2 9 4 2" xfId="53174"/>
    <cellStyle name="Note 2 9 5" xfId="30686"/>
    <cellStyle name="Note 3" xfId="1094"/>
    <cellStyle name="Note 3 10" xfId="1606"/>
    <cellStyle name="Note 3 10 10" xfId="8359"/>
    <cellStyle name="Note 3 10 10 2" xfId="19019"/>
    <cellStyle name="Note 3 10 10 2 2" xfId="45433"/>
    <cellStyle name="Note 3 10 10 3" xfId="12834"/>
    <cellStyle name="Note 3 10 10 3 2" xfId="39255"/>
    <cellStyle name="Note 3 10 10 4" xfId="34855"/>
    <cellStyle name="Note 3 10 11" xfId="11956"/>
    <cellStyle name="Note 3 10 11 2" xfId="38377"/>
    <cellStyle name="Note 3 10 12" xfId="26697"/>
    <cellStyle name="Note 3 10 12 2" xfId="53111"/>
    <cellStyle name="Note 3 10 2" xfId="3599"/>
    <cellStyle name="Note 3 10 2 2" xfId="9057"/>
    <cellStyle name="Note 3 10 2 2 2" xfId="19717"/>
    <cellStyle name="Note 3 10 2 2 2 2" xfId="46131"/>
    <cellStyle name="Note 3 10 2 2 3" xfId="25967"/>
    <cellStyle name="Note 3 10 2 2 3 2" xfId="52381"/>
    <cellStyle name="Note 3 10 2 2 4" xfId="35553"/>
    <cellStyle name="Note 3 10 2 3" xfId="10330"/>
    <cellStyle name="Note 3 10 2 3 2" xfId="20990"/>
    <cellStyle name="Note 3 10 2 3 2 2" xfId="47404"/>
    <cellStyle name="Note 3 10 2 3 3" xfId="17770"/>
    <cellStyle name="Note 3 10 2 3 3 2" xfId="44187"/>
    <cellStyle name="Note 3 10 2 3 4" xfId="36826"/>
    <cellStyle name="Note 3 10 2 4" xfId="10894"/>
    <cellStyle name="Note 3 10 2 4 2" xfId="21539"/>
    <cellStyle name="Note 3 10 2 4 2 2" xfId="47953"/>
    <cellStyle name="Note 3 10 2 4 3" xfId="28628"/>
    <cellStyle name="Note 3 10 2 4 3 2" xfId="55042"/>
    <cellStyle name="Note 3 10 2 4 4" xfId="37315"/>
    <cellStyle name="Note 3 10 2 5" xfId="8666"/>
    <cellStyle name="Note 3 10 2 5 2" xfId="19326"/>
    <cellStyle name="Note 3 10 2 5 2 2" xfId="45740"/>
    <cellStyle name="Note 3 10 2 5 3" xfId="17670"/>
    <cellStyle name="Note 3 10 2 5 3 2" xfId="44087"/>
    <cellStyle name="Note 3 10 2 5 4" xfId="35162"/>
    <cellStyle name="Note 3 10 2 6" xfId="14384"/>
    <cellStyle name="Note 3 10 2 6 2" xfId="40804"/>
    <cellStyle name="Note 3 10 2 7" xfId="27658"/>
    <cellStyle name="Note 3 10 2 7 2" xfId="54072"/>
    <cellStyle name="Note 3 10 2 8" xfId="30269"/>
    <cellStyle name="Note 3 10 3" xfId="2721"/>
    <cellStyle name="Note 3 10 3 2" xfId="9426"/>
    <cellStyle name="Note 3 10 3 2 2" xfId="20086"/>
    <cellStyle name="Note 3 10 3 2 2 2" xfId="46500"/>
    <cellStyle name="Note 3 10 3 2 3" xfId="25941"/>
    <cellStyle name="Note 3 10 3 2 3 2" xfId="52355"/>
    <cellStyle name="Note 3 10 3 2 4" xfId="35922"/>
    <cellStyle name="Note 3 10 3 3" xfId="13513"/>
    <cellStyle name="Note 3 10 3 3 2" xfId="39933"/>
    <cellStyle name="Note 3 10 3 4" xfId="23314"/>
    <cellStyle name="Note 3 10 3 4 2" xfId="49728"/>
    <cellStyle name="Note 3 10 3 5" xfId="29391"/>
    <cellStyle name="Note 3 10 4" xfId="2842"/>
    <cellStyle name="Note 3 10 4 2" xfId="10024"/>
    <cellStyle name="Note 3 10 4 2 2" xfId="20684"/>
    <cellStyle name="Note 3 10 4 2 2 2" xfId="47098"/>
    <cellStyle name="Note 3 10 4 2 3" xfId="12996"/>
    <cellStyle name="Note 3 10 4 2 3 2" xfId="39417"/>
    <cellStyle name="Note 3 10 4 2 4" xfId="36520"/>
    <cellStyle name="Note 3 10 4 3" xfId="13634"/>
    <cellStyle name="Note 3 10 4 3 2" xfId="40054"/>
    <cellStyle name="Note 3 10 4 4" xfId="25461"/>
    <cellStyle name="Note 3 10 4 4 2" xfId="51875"/>
    <cellStyle name="Note 3 10 4 5" xfId="29512"/>
    <cellStyle name="Note 3 10 5" xfId="3016"/>
    <cellStyle name="Note 3 10 5 2" xfId="10786"/>
    <cellStyle name="Note 3 10 5 2 2" xfId="21431"/>
    <cellStyle name="Note 3 10 5 2 2 2" xfId="47845"/>
    <cellStyle name="Note 3 10 5 2 3" xfId="28520"/>
    <cellStyle name="Note 3 10 5 2 3 2" xfId="54934"/>
    <cellStyle name="Note 3 10 5 2 4" xfId="37207"/>
    <cellStyle name="Note 3 10 5 3" xfId="13808"/>
    <cellStyle name="Note 3 10 5 3 2" xfId="40228"/>
    <cellStyle name="Note 3 10 5 4" xfId="22875"/>
    <cellStyle name="Note 3 10 5 4 2" xfId="49289"/>
    <cellStyle name="Note 3 10 5 5" xfId="29686"/>
    <cellStyle name="Note 3 10 6" xfId="3946"/>
    <cellStyle name="Note 3 10 6 2" xfId="14729"/>
    <cellStyle name="Note 3 10 6 2 2" xfId="41149"/>
    <cellStyle name="Note 3 10 6 3" xfId="26759"/>
    <cellStyle name="Note 3 10 6 3 2" xfId="53173"/>
    <cellStyle name="Note 3 10 6 4" xfId="30616"/>
    <cellStyle name="Note 3 10 7" xfId="6119"/>
    <cellStyle name="Note 3 10 7 2" xfId="24397"/>
    <cellStyle name="Note 3 10 7 2 2" xfId="50811"/>
    <cellStyle name="Note 3 10 7 3" xfId="32789"/>
    <cellStyle name="Note 3 10 8" xfId="6073"/>
    <cellStyle name="Note 3 10 8 2" xfId="16824"/>
    <cellStyle name="Note 3 10 8 2 2" xfId="43242"/>
    <cellStyle name="Note 3 10 8 3" xfId="26399"/>
    <cellStyle name="Note 3 10 8 3 2" xfId="52813"/>
    <cellStyle name="Note 3 10 8 4" xfId="32743"/>
    <cellStyle name="Note 3 10 9" xfId="5266"/>
    <cellStyle name="Note 3 10 9 2" xfId="16041"/>
    <cellStyle name="Note 3 10 9 2 2" xfId="42460"/>
    <cellStyle name="Note 3 10 9 3" xfId="25484"/>
    <cellStyle name="Note 3 10 9 3 2" xfId="51898"/>
    <cellStyle name="Note 3 10 9 4" xfId="31936"/>
    <cellStyle name="Note 3 11" xfId="1821"/>
    <cellStyle name="Note 3 11 10" xfId="8371"/>
    <cellStyle name="Note 3 11 10 2" xfId="19031"/>
    <cellStyle name="Note 3 11 10 2 2" xfId="45445"/>
    <cellStyle name="Note 3 11 10 3" xfId="12182"/>
    <cellStyle name="Note 3 11 10 3 2" xfId="38603"/>
    <cellStyle name="Note 3 11 10 4" xfId="34867"/>
    <cellStyle name="Note 3 11 11" xfId="11759"/>
    <cellStyle name="Note 3 11 11 2" xfId="38180"/>
    <cellStyle name="Note 3 11 12" xfId="25642"/>
    <cellStyle name="Note 3 11 12 2" xfId="52056"/>
    <cellStyle name="Note 3 11 2" xfId="3798"/>
    <cellStyle name="Note 3 11 2 2" xfId="9046"/>
    <cellStyle name="Note 3 11 2 2 2" xfId="19706"/>
    <cellStyle name="Note 3 11 2 2 2 2" xfId="46120"/>
    <cellStyle name="Note 3 11 2 2 3" xfId="26793"/>
    <cellStyle name="Note 3 11 2 2 3 2" xfId="53207"/>
    <cellStyle name="Note 3 11 2 2 4" xfId="35542"/>
    <cellStyle name="Note 3 11 2 3" xfId="10421"/>
    <cellStyle name="Note 3 11 2 3 2" xfId="21081"/>
    <cellStyle name="Note 3 11 2 3 2 2" xfId="47495"/>
    <cellStyle name="Note 3 11 2 3 3" xfId="28346"/>
    <cellStyle name="Note 3 11 2 3 3 2" xfId="54760"/>
    <cellStyle name="Note 3 11 2 3 4" xfId="36917"/>
    <cellStyle name="Note 3 11 2 4" xfId="10905"/>
    <cellStyle name="Note 3 11 2 4 2" xfId="21550"/>
    <cellStyle name="Note 3 11 2 4 2 2" xfId="47964"/>
    <cellStyle name="Note 3 11 2 4 3" xfId="28639"/>
    <cellStyle name="Note 3 11 2 4 3 2" xfId="55053"/>
    <cellStyle name="Note 3 11 2 4 4" xfId="37326"/>
    <cellStyle name="Note 3 11 2 5" xfId="8678"/>
    <cellStyle name="Note 3 11 2 5 2" xfId="19338"/>
    <cellStyle name="Note 3 11 2 5 2 2" xfId="45752"/>
    <cellStyle name="Note 3 11 2 5 3" xfId="17671"/>
    <cellStyle name="Note 3 11 2 5 3 2" xfId="44088"/>
    <cellStyle name="Note 3 11 2 5 4" xfId="35174"/>
    <cellStyle name="Note 3 11 2 6" xfId="14581"/>
    <cellStyle name="Note 3 11 2 6 2" xfId="41001"/>
    <cellStyle name="Note 3 11 2 7" xfId="23367"/>
    <cellStyle name="Note 3 11 2 7 2" xfId="49781"/>
    <cellStyle name="Note 3 11 2 8" xfId="30468"/>
    <cellStyle name="Note 3 11 3" xfId="4525"/>
    <cellStyle name="Note 3 11 3 2" xfId="9415"/>
    <cellStyle name="Note 3 11 3 2 2" xfId="20075"/>
    <cellStyle name="Note 3 11 3 2 2 2" xfId="46489"/>
    <cellStyle name="Note 3 11 3 2 3" xfId="12716"/>
    <cellStyle name="Note 3 11 3 2 3 2" xfId="39137"/>
    <cellStyle name="Note 3 11 3 2 4" xfId="35911"/>
    <cellStyle name="Note 3 11 3 3" xfId="15303"/>
    <cellStyle name="Note 3 11 3 3 2" xfId="41723"/>
    <cellStyle name="Note 3 11 3 4" xfId="26882"/>
    <cellStyle name="Note 3 11 3 4 2" xfId="53296"/>
    <cellStyle name="Note 3 11 3 5" xfId="31195"/>
    <cellStyle name="Note 3 11 4" xfId="3176"/>
    <cellStyle name="Note 3 11 4 2" xfId="10035"/>
    <cellStyle name="Note 3 11 4 2 2" xfId="20695"/>
    <cellStyle name="Note 3 11 4 2 2 2" xfId="47109"/>
    <cellStyle name="Note 3 11 4 2 3" xfId="11438"/>
    <cellStyle name="Note 3 11 4 2 3 2" xfId="37859"/>
    <cellStyle name="Note 3 11 4 2 4" xfId="36531"/>
    <cellStyle name="Note 3 11 4 3" xfId="13966"/>
    <cellStyle name="Note 3 11 4 3 2" xfId="40386"/>
    <cellStyle name="Note 3 11 4 4" xfId="26842"/>
    <cellStyle name="Note 3 11 4 4 2" xfId="53256"/>
    <cellStyle name="Note 3 11 4 5" xfId="29846"/>
    <cellStyle name="Note 3 11 5" xfId="3742"/>
    <cellStyle name="Note 3 11 5 2" xfId="10793"/>
    <cellStyle name="Note 3 11 5 2 2" xfId="21438"/>
    <cellStyle name="Note 3 11 5 2 2 2" xfId="47852"/>
    <cellStyle name="Note 3 11 5 2 3" xfId="28527"/>
    <cellStyle name="Note 3 11 5 2 3 2" xfId="54941"/>
    <cellStyle name="Note 3 11 5 2 4" xfId="37214"/>
    <cellStyle name="Note 3 11 5 3" xfId="14525"/>
    <cellStyle name="Note 3 11 5 3 2" xfId="40945"/>
    <cellStyle name="Note 3 11 5 4" xfId="27359"/>
    <cellStyle name="Note 3 11 5 4 2" xfId="53773"/>
    <cellStyle name="Note 3 11 5 5" xfId="30412"/>
    <cellStyle name="Note 3 11 6" xfId="5737"/>
    <cellStyle name="Note 3 11 6 2" xfId="16499"/>
    <cellStyle name="Note 3 11 6 2 2" xfId="42917"/>
    <cellStyle name="Note 3 11 6 3" xfId="25651"/>
    <cellStyle name="Note 3 11 6 3 2" xfId="52065"/>
    <cellStyle name="Note 3 11 6 4" xfId="32407"/>
    <cellStyle name="Note 3 11 7" xfId="5684"/>
    <cellStyle name="Note 3 11 7 2" xfId="24064"/>
    <cellStyle name="Note 3 11 7 2 2" xfId="50478"/>
    <cellStyle name="Note 3 11 7 3" xfId="32354"/>
    <cellStyle name="Note 3 11 8" xfId="7484"/>
    <cellStyle name="Note 3 11 8 2" xfId="18151"/>
    <cellStyle name="Note 3 11 8 2 2" xfId="44567"/>
    <cellStyle name="Note 3 11 8 3" xfId="24541"/>
    <cellStyle name="Note 3 11 8 3 2" xfId="50955"/>
    <cellStyle name="Note 3 11 8 4" xfId="34154"/>
    <cellStyle name="Note 3 11 9" xfId="7246"/>
    <cellStyle name="Note 3 11 9 2" xfId="17913"/>
    <cellStyle name="Note 3 11 9 2 2" xfId="44330"/>
    <cellStyle name="Note 3 11 9 3" xfId="27082"/>
    <cellStyle name="Note 3 11 9 3 2" xfId="53496"/>
    <cellStyle name="Note 3 11 9 4" xfId="33916"/>
    <cellStyle name="Note 3 12" xfId="1713"/>
    <cellStyle name="Note 3 12 10" xfId="8518"/>
    <cellStyle name="Note 3 12 10 2" xfId="19178"/>
    <cellStyle name="Note 3 12 10 2 2" xfId="45592"/>
    <cellStyle name="Note 3 12 10 3" xfId="14121"/>
    <cellStyle name="Note 3 12 10 3 2" xfId="40541"/>
    <cellStyle name="Note 3 12 10 4" xfId="35014"/>
    <cellStyle name="Note 3 12 11" xfId="11857"/>
    <cellStyle name="Note 3 12 11 2" xfId="38278"/>
    <cellStyle name="Note 3 12 12" xfId="25026"/>
    <cellStyle name="Note 3 12 12 2" xfId="51440"/>
    <cellStyle name="Note 3 12 2" xfId="3704"/>
    <cellStyle name="Note 3 12 2 2" xfId="9794"/>
    <cellStyle name="Note 3 12 2 2 2" xfId="20454"/>
    <cellStyle name="Note 3 12 2 2 2 2" xfId="46868"/>
    <cellStyle name="Note 3 12 2 2 3" xfId="11195"/>
    <cellStyle name="Note 3 12 2 2 3 2" xfId="37616"/>
    <cellStyle name="Note 3 12 2 2 4" xfId="36290"/>
    <cellStyle name="Note 3 12 2 3" xfId="14488"/>
    <cellStyle name="Note 3 12 2 3 2" xfId="40908"/>
    <cellStyle name="Note 3 12 2 4" xfId="24760"/>
    <cellStyle name="Note 3 12 2 4 2" xfId="51174"/>
    <cellStyle name="Note 3 12 2 5" xfId="30374"/>
    <cellStyle name="Note 3 12 3" xfId="2630"/>
    <cellStyle name="Note 3 12 3 2" xfId="9500"/>
    <cellStyle name="Note 3 12 3 2 2" xfId="20160"/>
    <cellStyle name="Note 3 12 3 2 2 2" xfId="46574"/>
    <cellStyle name="Note 3 12 3 2 3" xfId="12530"/>
    <cellStyle name="Note 3 12 3 2 3 2" xfId="38951"/>
    <cellStyle name="Note 3 12 3 2 4" xfId="35996"/>
    <cellStyle name="Note 3 12 3 3" xfId="13422"/>
    <cellStyle name="Note 3 12 3 3 2" xfId="39842"/>
    <cellStyle name="Note 3 12 3 4" xfId="22599"/>
    <cellStyle name="Note 3 12 3 4 2" xfId="49013"/>
    <cellStyle name="Note 3 12 3 5" xfId="29300"/>
    <cellStyle name="Note 3 12 4" xfId="4858"/>
    <cellStyle name="Note 3 12 4 2" xfId="10841"/>
    <cellStyle name="Note 3 12 4 2 2" xfId="21486"/>
    <cellStyle name="Note 3 12 4 2 2 2" xfId="47900"/>
    <cellStyle name="Note 3 12 4 2 3" xfId="28575"/>
    <cellStyle name="Note 3 12 4 2 3 2" xfId="54989"/>
    <cellStyle name="Note 3 12 4 2 4" xfId="37262"/>
    <cellStyle name="Note 3 12 4 3" xfId="15635"/>
    <cellStyle name="Note 3 12 4 3 2" xfId="42055"/>
    <cellStyle name="Note 3 12 4 4" xfId="23997"/>
    <cellStyle name="Note 3 12 4 4 2" xfId="50411"/>
    <cellStyle name="Note 3 12 4 5" xfId="31528"/>
    <cellStyle name="Note 3 12 5" xfId="2806"/>
    <cellStyle name="Note 3 12 5 2" xfId="13598"/>
    <cellStyle name="Note 3 12 5 2 2" xfId="40018"/>
    <cellStyle name="Note 3 12 5 3" xfId="23909"/>
    <cellStyle name="Note 3 12 5 3 2" xfId="50323"/>
    <cellStyle name="Note 3 12 5 4" xfId="29476"/>
    <cellStyle name="Note 3 12 6" xfId="5572"/>
    <cellStyle name="Note 3 12 6 2" xfId="16342"/>
    <cellStyle name="Note 3 12 6 2 2" xfId="42761"/>
    <cellStyle name="Note 3 12 6 3" xfId="28016"/>
    <cellStyle name="Note 3 12 6 3 2" xfId="54430"/>
    <cellStyle name="Note 3 12 6 4" xfId="32242"/>
    <cellStyle name="Note 3 12 7" xfId="6634"/>
    <cellStyle name="Note 3 12 7 2" xfId="22020"/>
    <cellStyle name="Note 3 12 7 2 2" xfId="48434"/>
    <cellStyle name="Note 3 12 7 3" xfId="33304"/>
    <cellStyle name="Note 3 12 8" xfId="6360"/>
    <cellStyle name="Note 3 12 8 2" xfId="17096"/>
    <cellStyle name="Note 3 12 8 2 2" xfId="43514"/>
    <cellStyle name="Note 3 12 8 3" xfId="23664"/>
    <cellStyle name="Note 3 12 8 3 2" xfId="50078"/>
    <cellStyle name="Note 3 12 8 4" xfId="33030"/>
    <cellStyle name="Note 3 12 9" xfId="7765"/>
    <cellStyle name="Note 3 12 9 2" xfId="18432"/>
    <cellStyle name="Note 3 12 9 2 2" xfId="44848"/>
    <cellStyle name="Note 3 12 9 3" xfId="27945"/>
    <cellStyle name="Note 3 12 9 3 2" xfId="54359"/>
    <cellStyle name="Note 3 12 9 4" xfId="34435"/>
    <cellStyle name="Note 3 13" xfId="2475"/>
    <cellStyle name="Note 3 13 10" xfId="24674"/>
    <cellStyle name="Note 3 13 10 2" xfId="51088"/>
    <cellStyle name="Note 3 13 2" xfId="4370"/>
    <cellStyle name="Note 3 13 2 2" xfId="9889"/>
    <cellStyle name="Note 3 13 2 2 2" xfId="20549"/>
    <cellStyle name="Note 3 13 2 2 2 2" xfId="46963"/>
    <cellStyle name="Note 3 13 2 2 3" xfId="27212"/>
    <cellStyle name="Note 3 13 2 2 3 2" xfId="53626"/>
    <cellStyle name="Note 3 13 2 2 4" xfId="36385"/>
    <cellStyle name="Note 3 13 2 3" xfId="15148"/>
    <cellStyle name="Note 3 13 2 3 2" xfId="41568"/>
    <cellStyle name="Note 3 13 2 4" xfId="26261"/>
    <cellStyle name="Note 3 13 2 4 2" xfId="52675"/>
    <cellStyle name="Note 3 13 2 5" xfId="31040"/>
    <cellStyle name="Note 3 13 3" xfId="5103"/>
    <cellStyle name="Note 3 13 3 2" xfId="10363"/>
    <cellStyle name="Note 3 13 3 2 2" xfId="21023"/>
    <cellStyle name="Note 3 13 3 2 2 2" xfId="47437"/>
    <cellStyle name="Note 3 13 3 2 3" xfId="28288"/>
    <cellStyle name="Note 3 13 3 2 3 2" xfId="54702"/>
    <cellStyle name="Note 3 13 3 2 4" xfId="36859"/>
    <cellStyle name="Note 3 13 3 3" xfId="15880"/>
    <cellStyle name="Note 3 13 3 3 2" xfId="42299"/>
    <cellStyle name="Note 3 13 3 4" xfId="23403"/>
    <cellStyle name="Note 3 13 3 4 2" xfId="49817"/>
    <cellStyle name="Note 3 13 3 5" xfId="31773"/>
    <cellStyle name="Note 3 13 4" xfId="6285"/>
    <cellStyle name="Note 3 13 4 2" xfId="10999"/>
    <cellStyle name="Note 3 13 4 2 2" xfId="21644"/>
    <cellStyle name="Note 3 13 4 2 2 2" xfId="48058"/>
    <cellStyle name="Note 3 13 4 2 3" xfId="28733"/>
    <cellStyle name="Note 3 13 4 2 3 2" xfId="55147"/>
    <cellStyle name="Note 3 13 4 2 4" xfId="37420"/>
    <cellStyle name="Note 3 13 4 3" xfId="17024"/>
    <cellStyle name="Note 3 13 4 3 2" xfId="43442"/>
    <cellStyle name="Note 3 13 4 4" xfId="12037"/>
    <cellStyle name="Note 3 13 4 4 2" xfId="38458"/>
    <cellStyle name="Note 3 13 4 5" xfId="32955"/>
    <cellStyle name="Note 3 13 5" xfId="6861"/>
    <cellStyle name="Note 3 13 5 2" xfId="17566"/>
    <cellStyle name="Note 3 13 5 2 2" xfId="43983"/>
    <cellStyle name="Note 3 13 5 3" xfId="23189"/>
    <cellStyle name="Note 3 13 5 3 2" xfId="49603"/>
    <cellStyle name="Note 3 13 5 4" xfId="33531"/>
    <cellStyle name="Note 3 13 6" xfId="7386"/>
    <cellStyle name="Note 3 13 6 2" xfId="18053"/>
    <cellStyle name="Note 3 13 6 2 2" xfId="44469"/>
    <cellStyle name="Note 3 13 6 3" xfId="24072"/>
    <cellStyle name="Note 3 13 6 3 2" xfId="50486"/>
    <cellStyle name="Note 3 13 6 4" xfId="34056"/>
    <cellStyle name="Note 3 13 7" xfId="8008"/>
    <cellStyle name="Note 3 13 7 2" xfId="18675"/>
    <cellStyle name="Note 3 13 7 2 2" xfId="45089"/>
    <cellStyle name="Note 3 13 7 3" xfId="12438"/>
    <cellStyle name="Note 3 13 7 3 2" xfId="38859"/>
    <cellStyle name="Note 3 13 7 4" xfId="34613"/>
    <cellStyle name="Note 3 13 8" xfId="13271"/>
    <cellStyle name="Note 3 13 8 2" xfId="39691"/>
    <cellStyle name="Note 3 13 9" xfId="11242"/>
    <cellStyle name="Note 3 13 9 2" xfId="37663"/>
    <cellStyle name="Note 3 14" xfId="3126"/>
    <cellStyle name="Note 3 14 2" xfId="9596"/>
    <cellStyle name="Note 3 14 2 2" xfId="20256"/>
    <cellStyle name="Note 3 14 2 2 2" xfId="46670"/>
    <cellStyle name="Note 3 14 2 3" xfId="12581"/>
    <cellStyle name="Note 3 14 2 3 2" xfId="39002"/>
    <cellStyle name="Note 3 14 2 4" xfId="36092"/>
    <cellStyle name="Note 3 14 3" xfId="13917"/>
    <cellStyle name="Note 3 14 3 2" xfId="40337"/>
    <cellStyle name="Note 3 14 4" xfId="26192"/>
    <cellStyle name="Note 3 14 4 2" xfId="52606"/>
    <cellStyle name="Note 3 14 5" xfId="29796"/>
    <cellStyle name="Note 3 15" xfId="2958"/>
    <cellStyle name="Note 3 15 2" xfId="9765"/>
    <cellStyle name="Note 3 15 2 2" xfId="20425"/>
    <cellStyle name="Note 3 15 2 2 2" xfId="46839"/>
    <cellStyle name="Note 3 15 2 3" xfId="12393"/>
    <cellStyle name="Note 3 15 2 3 2" xfId="38814"/>
    <cellStyle name="Note 3 15 2 4" xfId="36261"/>
    <cellStyle name="Note 3 15 3" xfId="13750"/>
    <cellStyle name="Note 3 15 3 2" xfId="40170"/>
    <cellStyle name="Note 3 15 4" xfId="26679"/>
    <cellStyle name="Note 3 15 4 2" xfId="53093"/>
    <cellStyle name="Note 3 15 5" xfId="29628"/>
    <cellStyle name="Note 3 16" xfId="3423"/>
    <cellStyle name="Note 3 16 2" xfId="9945"/>
    <cellStyle name="Note 3 16 2 2" xfId="20605"/>
    <cellStyle name="Note 3 16 2 2 2" xfId="47019"/>
    <cellStyle name="Note 3 16 2 3" xfId="27238"/>
    <cellStyle name="Note 3 16 2 3 2" xfId="53652"/>
    <cellStyle name="Note 3 16 2 4" xfId="36441"/>
    <cellStyle name="Note 3 16 3" xfId="14209"/>
    <cellStyle name="Note 3 16 3 2" xfId="40629"/>
    <cellStyle name="Note 3 16 4" xfId="23331"/>
    <cellStyle name="Note 3 16 4 2" xfId="49745"/>
    <cellStyle name="Note 3 16 5" xfId="30093"/>
    <cellStyle name="Note 3 17" xfId="5720"/>
    <cellStyle name="Note 3 17 2" xfId="26247"/>
    <cellStyle name="Note 3 17 2 2" xfId="52661"/>
    <cellStyle name="Note 3 17 3" xfId="32390"/>
    <cellStyle name="Note 3 18" xfId="12154"/>
    <cellStyle name="Note 3 18 2" xfId="38575"/>
    <cellStyle name="Note 3 19" xfId="25137"/>
    <cellStyle name="Note 3 19 2" xfId="51551"/>
    <cellStyle name="Note 3 2" xfId="1095"/>
    <cellStyle name="Note 3 2 10" xfId="6535"/>
    <cellStyle name="Note 3 2 10 2" xfId="24885"/>
    <cellStyle name="Note 3 2 10 2 2" xfId="51299"/>
    <cellStyle name="Note 3 2 10 3" xfId="33205"/>
    <cellStyle name="Note 3 2 11" xfId="17527"/>
    <cellStyle name="Note 3 2 11 2" xfId="43944"/>
    <cellStyle name="Note 3 2 12" xfId="24668"/>
    <cellStyle name="Note 3 2 12 2" xfId="51082"/>
    <cellStyle name="Note 3 2 2" xfId="1443"/>
    <cellStyle name="Note 3 2 2 10" xfId="8381"/>
    <cellStyle name="Note 3 2 2 10 2" xfId="19041"/>
    <cellStyle name="Note 3 2 2 10 2 2" xfId="45455"/>
    <cellStyle name="Note 3 2 2 10 3" xfId="12714"/>
    <cellStyle name="Note 3 2 2 10 3 2" xfId="39135"/>
    <cellStyle name="Note 3 2 2 10 4" xfId="34877"/>
    <cellStyle name="Note 3 2 2 11" xfId="12080"/>
    <cellStyle name="Note 3 2 2 11 2" xfId="38501"/>
    <cellStyle name="Note 3 2 2 12" xfId="23266"/>
    <cellStyle name="Note 3 2 2 12 2" xfId="49680"/>
    <cellStyle name="Note 3 2 2 2" xfId="3437"/>
    <cellStyle name="Note 3 2 2 2 2" xfId="9037"/>
    <cellStyle name="Note 3 2 2 2 2 2" xfId="19697"/>
    <cellStyle name="Note 3 2 2 2 2 2 2" xfId="46111"/>
    <cellStyle name="Note 3 2 2 2 2 3" xfId="11789"/>
    <cellStyle name="Note 3 2 2 2 2 3 2" xfId="38210"/>
    <cellStyle name="Note 3 2 2 2 2 4" xfId="35533"/>
    <cellStyle name="Note 3 2 2 2 3" xfId="10075"/>
    <cellStyle name="Note 3 2 2 2 3 2" xfId="20735"/>
    <cellStyle name="Note 3 2 2 2 3 2 2" xfId="47149"/>
    <cellStyle name="Note 3 2 2 2 3 3" xfId="11440"/>
    <cellStyle name="Note 3 2 2 2 3 3 2" xfId="37861"/>
    <cellStyle name="Note 3 2 2 2 3 4" xfId="36571"/>
    <cellStyle name="Note 3 2 2 2 4" xfId="10915"/>
    <cellStyle name="Note 3 2 2 2 4 2" xfId="21560"/>
    <cellStyle name="Note 3 2 2 2 4 2 2" xfId="47974"/>
    <cellStyle name="Note 3 2 2 2 4 3" xfId="28649"/>
    <cellStyle name="Note 3 2 2 2 4 3 2" xfId="55063"/>
    <cellStyle name="Note 3 2 2 2 4 4" xfId="37336"/>
    <cellStyle name="Note 3 2 2 2 5" xfId="8688"/>
    <cellStyle name="Note 3 2 2 2 5 2" xfId="19348"/>
    <cellStyle name="Note 3 2 2 2 5 2 2" xfId="45762"/>
    <cellStyle name="Note 3 2 2 2 5 3" xfId="11452"/>
    <cellStyle name="Note 3 2 2 2 5 3 2" xfId="37873"/>
    <cellStyle name="Note 3 2 2 2 5 4" xfId="35184"/>
    <cellStyle name="Note 3 2 2 2 6" xfId="14222"/>
    <cellStyle name="Note 3 2 2 2 6 2" xfId="40642"/>
    <cellStyle name="Note 3 2 2 2 7" xfId="26491"/>
    <cellStyle name="Note 3 2 2 2 7 2" xfId="52905"/>
    <cellStyle name="Note 3 2 2 2 8" xfId="30107"/>
    <cellStyle name="Note 3 2 2 3" xfId="3361"/>
    <cellStyle name="Note 3 2 2 3 2" xfId="9405"/>
    <cellStyle name="Note 3 2 2 3 2 2" xfId="20065"/>
    <cellStyle name="Note 3 2 2 3 2 2 2" xfId="46479"/>
    <cellStyle name="Note 3 2 2 3 2 3" xfId="11575"/>
    <cellStyle name="Note 3 2 2 3 2 3 2" xfId="37996"/>
    <cellStyle name="Note 3 2 2 3 2 4" xfId="35901"/>
    <cellStyle name="Note 3 2 2 3 3" xfId="14148"/>
    <cellStyle name="Note 3 2 2 3 3 2" xfId="40568"/>
    <cellStyle name="Note 3 2 2 3 4" xfId="24323"/>
    <cellStyle name="Note 3 2 2 3 4 2" xfId="50737"/>
    <cellStyle name="Note 3 2 2 3 5" xfId="30031"/>
    <cellStyle name="Note 3 2 2 4" xfId="2601"/>
    <cellStyle name="Note 3 2 2 4 2" xfId="10255"/>
    <cellStyle name="Note 3 2 2 4 2 2" xfId="20915"/>
    <cellStyle name="Note 3 2 2 4 2 2 2" xfId="47329"/>
    <cellStyle name="Note 3 2 2 4 2 3" xfId="12241"/>
    <cellStyle name="Note 3 2 2 4 2 3 2" xfId="38662"/>
    <cellStyle name="Note 3 2 2 4 2 4" xfId="36751"/>
    <cellStyle name="Note 3 2 2 4 3" xfId="13393"/>
    <cellStyle name="Note 3 2 2 4 3 2" xfId="39813"/>
    <cellStyle name="Note 3 2 2 4 4" xfId="23931"/>
    <cellStyle name="Note 3 2 2 4 4 2" xfId="50345"/>
    <cellStyle name="Note 3 2 2 4 5" xfId="29271"/>
    <cellStyle name="Note 3 2 2 5" xfId="5660"/>
    <cellStyle name="Note 3 2 2 5 2" xfId="10716"/>
    <cellStyle name="Note 3 2 2 5 2 2" xfId="21361"/>
    <cellStyle name="Note 3 2 2 5 2 2 2" xfId="47775"/>
    <cellStyle name="Note 3 2 2 5 2 3" xfId="28456"/>
    <cellStyle name="Note 3 2 2 5 2 3 2" xfId="54870"/>
    <cellStyle name="Note 3 2 2 5 2 4" xfId="37137"/>
    <cellStyle name="Note 3 2 2 5 3" xfId="16424"/>
    <cellStyle name="Note 3 2 2 5 3 2" xfId="42842"/>
    <cellStyle name="Note 3 2 2 5 4" xfId="26606"/>
    <cellStyle name="Note 3 2 2 5 4 2" xfId="53020"/>
    <cellStyle name="Note 3 2 2 5 5" xfId="32330"/>
    <cellStyle name="Note 3 2 2 6" xfId="4712"/>
    <cellStyle name="Note 3 2 2 6 2" xfId="15489"/>
    <cellStyle name="Note 3 2 2 6 2 2" xfId="41909"/>
    <cellStyle name="Note 3 2 2 6 3" xfId="26664"/>
    <cellStyle name="Note 3 2 2 6 3 2" xfId="53078"/>
    <cellStyle name="Note 3 2 2 6 4" xfId="31382"/>
    <cellStyle name="Note 3 2 2 7" xfId="6022"/>
    <cellStyle name="Note 3 2 2 7 2" xfId="24727"/>
    <cellStyle name="Note 3 2 2 7 2 2" xfId="51141"/>
    <cellStyle name="Note 3 2 2 7 3" xfId="32692"/>
    <cellStyle name="Note 3 2 2 8" xfId="7364"/>
    <cellStyle name="Note 3 2 2 8 2" xfId="18031"/>
    <cellStyle name="Note 3 2 2 8 2 2" xfId="44447"/>
    <cellStyle name="Note 3 2 2 8 3" xfId="26133"/>
    <cellStyle name="Note 3 2 2 8 3 2" xfId="52547"/>
    <cellStyle name="Note 3 2 2 8 4" xfId="34034"/>
    <cellStyle name="Note 3 2 2 9" xfId="7366"/>
    <cellStyle name="Note 3 2 2 9 2" xfId="18033"/>
    <cellStyle name="Note 3 2 2 9 2 2" xfId="44449"/>
    <cellStyle name="Note 3 2 2 9 3" xfId="24388"/>
    <cellStyle name="Note 3 2 2 9 3 2" xfId="50802"/>
    <cellStyle name="Note 3 2 2 9 4" xfId="34036"/>
    <cellStyle name="Note 3 2 3" xfId="1607"/>
    <cellStyle name="Note 3 2 3 10" xfId="8358"/>
    <cellStyle name="Note 3 2 3 10 2" xfId="19018"/>
    <cellStyle name="Note 3 2 3 10 2 2" xfId="45432"/>
    <cellStyle name="Note 3 2 3 10 3" xfId="17806"/>
    <cellStyle name="Note 3 2 3 10 3 2" xfId="44223"/>
    <cellStyle name="Note 3 2 3 10 4" xfId="34854"/>
    <cellStyle name="Note 3 2 3 11" xfId="11955"/>
    <cellStyle name="Note 3 2 3 11 2" xfId="38376"/>
    <cellStyle name="Note 3 2 3 12" xfId="22751"/>
    <cellStyle name="Note 3 2 3 12 2" xfId="49165"/>
    <cellStyle name="Note 3 2 3 2" xfId="3600"/>
    <cellStyle name="Note 3 2 3 2 2" xfId="9058"/>
    <cellStyle name="Note 3 2 3 2 2 2" xfId="19718"/>
    <cellStyle name="Note 3 2 3 2 2 2 2" xfId="46132"/>
    <cellStyle name="Note 3 2 3 2 2 3" xfId="28244"/>
    <cellStyle name="Note 3 2 3 2 2 3 2" xfId="54658"/>
    <cellStyle name="Note 3 2 3 2 2 4" xfId="35554"/>
    <cellStyle name="Note 3 2 3 2 3" xfId="10074"/>
    <cellStyle name="Note 3 2 3 2 3 2" xfId="20734"/>
    <cellStyle name="Note 3 2 3 2 3 2 2" xfId="47148"/>
    <cellStyle name="Note 3 2 3 2 3 3" xfId="17737"/>
    <cellStyle name="Note 3 2 3 2 3 3 2" xfId="44154"/>
    <cellStyle name="Note 3 2 3 2 3 4" xfId="36570"/>
    <cellStyle name="Note 3 2 3 2 4" xfId="10893"/>
    <cellStyle name="Note 3 2 3 2 4 2" xfId="21538"/>
    <cellStyle name="Note 3 2 3 2 4 2 2" xfId="47952"/>
    <cellStyle name="Note 3 2 3 2 4 3" xfId="28627"/>
    <cellStyle name="Note 3 2 3 2 4 3 2" xfId="55041"/>
    <cellStyle name="Note 3 2 3 2 4 4" xfId="37314"/>
    <cellStyle name="Note 3 2 3 2 5" xfId="8665"/>
    <cellStyle name="Note 3 2 3 2 5 2" xfId="19325"/>
    <cellStyle name="Note 3 2 3 2 5 2 2" xfId="45739"/>
    <cellStyle name="Note 3 2 3 2 5 3" xfId="12740"/>
    <cellStyle name="Note 3 2 3 2 5 3 2" xfId="39161"/>
    <cellStyle name="Note 3 2 3 2 5 4" xfId="35161"/>
    <cellStyle name="Note 3 2 3 2 6" xfId="14385"/>
    <cellStyle name="Note 3 2 3 2 6 2" xfId="40805"/>
    <cellStyle name="Note 3 2 3 2 7" xfId="26576"/>
    <cellStyle name="Note 3 2 3 2 7 2" xfId="52990"/>
    <cellStyle name="Note 3 2 3 2 8" xfId="30270"/>
    <cellStyle name="Note 3 2 3 3" xfId="2720"/>
    <cellStyle name="Note 3 2 3 3 2" xfId="9427"/>
    <cellStyle name="Note 3 2 3 3 2 2" xfId="20087"/>
    <cellStyle name="Note 3 2 3 3 2 2 2" xfId="46501"/>
    <cellStyle name="Note 3 2 3 3 2 3" xfId="28217"/>
    <cellStyle name="Note 3 2 3 3 2 3 2" xfId="54631"/>
    <cellStyle name="Note 3 2 3 3 2 4" xfId="35923"/>
    <cellStyle name="Note 3 2 3 3 3" xfId="13512"/>
    <cellStyle name="Note 3 2 3 3 3 2" xfId="39932"/>
    <cellStyle name="Note 3 2 3 3 4" xfId="27119"/>
    <cellStyle name="Note 3 2 3 3 4 2" xfId="53533"/>
    <cellStyle name="Note 3 2 3 3 5" xfId="29390"/>
    <cellStyle name="Note 3 2 3 4" xfId="3074"/>
    <cellStyle name="Note 3 2 3 4 2" xfId="10258"/>
    <cellStyle name="Note 3 2 3 4 2 2" xfId="20918"/>
    <cellStyle name="Note 3 2 3 4 2 2 2" xfId="47332"/>
    <cellStyle name="Note 3 2 3 4 2 3" xfId="16856"/>
    <cellStyle name="Note 3 2 3 4 2 3 2" xfId="43274"/>
    <cellStyle name="Note 3 2 3 4 2 4" xfId="36754"/>
    <cellStyle name="Note 3 2 3 4 3" xfId="13866"/>
    <cellStyle name="Note 3 2 3 4 3 2" xfId="40286"/>
    <cellStyle name="Note 3 2 3 4 4" xfId="27917"/>
    <cellStyle name="Note 3 2 3 4 4 2" xfId="54331"/>
    <cellStyle name="Note 3 2 3 4 5" xfId="29744"/>
    <cellStyle name="Note 3 2 3 5" xfId="3416"/>
    <cellStyle name="Note 3 2 3 5 2" xfId="10785"/>
    <cellStyle name="Note 3 2 3 5 2 2" xfId="21430"/>
    <cellStyle name="Note 3 2 3 5 2 2 2" xfId="47844"/>
    <cellStyle name="Note 3 2 3 5 2 3" xfId="28519"/>
    <cellStyle name="Note 3 2 3 5 2 3 2" xfId="54933"/>
    <cellStyle name="Note 3 2 3 5 2 4" xfId="37206"/>
    <cellStyle name="Note 3 2 3 5 3" xfId="14202"/>
    <cellStyle name="Note 3 2 3 5 3 2" xfId="40622"/>
    <cellStyle name="Note 3 2 3 5 4" xfId="23123"/>
    <cellStyle name="Note 3 2 3 5 4 2" xfId="49537"/>
    <cellStyle name="Note 3 2 3 5 5" xfId="30086"/>
    <cellStyle name="Note 3 2 3 6" xfId="5863"/>
    <cellStyle name="Note 3 2 3 6 2" xfId="16619"/>
    <cellStyle name="Note 3 2 3 6 2 2" xfId="43037"/>
    <cellStyle name="Note 3 2 3 6 3" xfId="25162"/>
    <cellStyle name="Note 3 2 3 6 3 2" xfId="51576"/>
    <cellStyle name="Note 3 2 3 6 4" xfId="32533"/>
    <cellStyle name="Note 3 2 3 7" xfId="6650"/>
    <cellStyle name="Note 3 2 3 7 2" xfId="24876"/>
    <cellStyle name="Note 3 2 3 7 2 2" xfId="51290"/>
    <cellStyle name="Note 3 2 3 7 3" xfId="33320"/>
    <cellStyle name="Note 3 2 3 8" xfId="4346"/>
    <cellStyle name="Note 3 2 3 8 2" xfId="15124"/>
    <cellStyle name="Note 3 2 3 8 2 2" xfId="41544"/>
    <cellStyle name="Note 3 2 3 8 3" xfId="27934"/>
    <cellStyle name="Note 3 2 3 8 3 2" xfId="54348"/>
    <cellStyle name="Note 3 2 3 8 4" xfId="31016"/>
    <cellStyle name="Note 3 2 3 9" xfId="7651"/>
    <cellStyle name="Note 3 2 3 9 2" xfId="18318"/>
    <cellStyle name="Note 3 2 3 9 2 2" xfId="44734"/>
    <cellStyle name="Note 3 2 3 9 3" xfId="22576"/>
    <cellStyle name="Note 3 2 3 9 3 2" xfId="48990"/>
    <cellStyle name="Note 3 2 3 9 4" xfId="34321"/>
    <cellStyle name="Note 3 2 4" xfId="1822"/>
    <cellStyle name="Note 3 2 4 10" xfId="8372"/>
    <cellStyle name="Note 3 2 4 10 2" xfId="19032"/>
    <cellStyle name="Note 3 2 4 10 2 2" xfId="45446"/>
    <cellStyle name="Note 3 2 4 10 3" xfId="17644"/>
    <cellStyle name="Note 3 2 4 10 3 2" xfId="44061"/>
    <cellStyle name="Note 3 2 4 10 4" xfId="34868"/>
    <cellStyle name="Note 3 2 4 11" xfId="11758"/>
    <cellStyle name="Note 3 2 4 11 2" xfId="38179"/>
    <cellStyle name="Note 3 2 4 12" xfId="22784"/>
    <cellStyle name="Note 3 2 4 12 2" xfId="49198"/>
    <cellStyle name="Note 3 2 4 2" xfId="3799"/>
    <cellStyle name="Note 3 2 4 2 2" xfId="9045"/>
    <cellStyle name="Note 3 2 4 2 2 2" xfId="19705"/>
    <cellStyle name="Note 3 2 4 2 2 2 2" xfId="46119"/>
    <cellStyle name="Note 3 2 4 2 2 3" xfId="11785"/>
    <cellStyle name="Note 3 2 4 2 2 3 2" xfId="38206"/>
    <cellStyle name="Note 3 2 4 2 2 4" xfId="35541"/>
    <cellStyle name="Note 3 2 4 2 3" xfId="9942"/>
    <cellStyle name="Note 3 2 4 2 3 2" xfId="20602"/>
    <cellStyle name="Note 3 2 4 2 3 2 2" xfId="47016"/>
    <cellStyle name="Note 3 2 4 2 3 3" xfId="24487"/>
    <cellStyle name="Note 3 2 4 2 3 3 2" xfId="50901"/>
    <cellStyle name="Note 3 2 4 2 3 4" xfId="36438"/>
    <cellStyle name="Note 3 2 4 2 4" xfId="10906"/>
    <cellStyle name="Note 3 2 4 2 4 2" xfId="21551"/>
    <cellStyle name="Note 3 2 4 2 4 2 2" xfId="47965"/>
    <cellStyle name="Note 3 2 4 2 4 3" xfId="28640"/>
    <cellStyle name="Note 3 2 4 2 4 3 2" xfId="55054"/>
    <cellStyle name="Note 3 2 4 2 4 4" xfId="37327"/>
    <cellStyle name="Note 3 2 4 2 5" xfId="8679"/>
    <cellStyle name="Note 3 2 4 2 5 2" xfId="19339"/>
    <cellStyle name="Note 3 2 4 2 5 2 2" xfId="45753"/>
    <cellStyle name="Note 3 2 4 2 5 3" xfId="12208"/>
    <cellStyle name="Note 3 2 4 2 5 3 2" xfId="38629"/>
    <cellStyle name="Note 3 2 4 2 5 4" xfId="35175"/>
    <cellStyle name="Note 3 2 4 2 6" xfId="14582"/>
    <cellStyle name="Note 3 2 4 2 6 2" xfId="41002"/>
    <cellStyle name="Note 3 2 4 2 7" xfId="24426"/>
    <cellStyle name="Note 3 2 4 2 7 2" xfId="50840"/>
    <cellStyle name="Note 3 2 4 2 8" xfId="30469"/>
    <cellStyle name="Note 3 2 4 3" xfId="4526"/>
    <cellStyle name="Note 3 2 4 3 2" xfId="9414"/>
    <cellStyle name="Note 3 2 4 3 2 2" xfId="20074"/>
    <cellStyle name="Note 3 2 4 3 2 2 2" xfId="46488"/>
    <cellStyle name="Note 3 2 4 3 2 3" xfId="11576"/>
    <cellStyle name="Note 3 2 4 3 2 3 2" xfId="37997"/>
    <cellStyle name="Note 3 2 4 3 2 4" xfId="35910"/>
    <cellStyle name="Note 3 2 4 3 3" xfId="15304"/>
    <cellStyle name="Note 3 2 4 3 3 2" xfId="41724"/>
    <cellStyle name="Note 3 2 4 3 4" xfId="22921"/>
    <cellStyle name="Note 3 2 4 3 4 2" xfId="49335"/>
    <cellStyle name="Note 3 2 4 3 5" xfId="31196"/>
    <cellStyle name="Note 3 2 4 4" xfId="3177"/>
    <cellStyle name="Note 3 2 4 4 2" xfId="10290"/>
    <cellStyle name="Note 3 2 4 4 2 2" xfId="20950"/>
    <cellStyle name="Note 3 2 4 4 2 2 2" xfId="47364"/>
    <cellStyle name="Note 3 2 4 4 2 3" xfId="12247"/>
    <cellStyle name="Note 3 2 4 4 2 3 2" xfId="38668"/>
    <cellStyle name="Note 3 2 4 4 2 4" xfId="36786"/>
    <cellStyle name="Note 3 2 4 4 3" xfId="13967"/>
    <cellStyle name="Note 3 2 4 4 3 2" xfId="40387"/>
    <cellStyle name="Note 3 2 4 4 4" xfId="21769"/>
    <cellStyle name="Note 3 2 4 4 4 2" xfId="48183"/>
    <cellStyle name="Note 3 2 4 4 5" xfId="29847"/>
    <cellStyle name="Note 3 2 4 5" xfId="3984"/>
    <cellStyle name="Note 3 2 4 5 2" xfId="10794"/>
    <cellStyle name="Note 3 2 4 5 2 2" xfId="21439"/>
    <cellStyle name="Note 3 2 4 5 2 2 2" xfId="47853"/>
    <cellStyle name="Note 3 2 4 5 2 3" xfId="28528"/>
    <cellStyle name="Note 3 2 4 5 2 3 2" xfId="54942"/>
    <cellStyle name="Note 3 2 4 5 2 4" xfId="37215"/>
    <cellStyle name="Note 3 2 4 5 3" xfId="14767"/>
    <cellStyle name="Note 3 2 4 5 3 2" xfId="41187"/>
    <cellStyle name="Note 3 2 4 5 4" xfId="24555"/>
    <cellStyle name="Note 3 2 4 5 4 2" xfId="50969"/>
    <cellStyle name="Note 3 2 4 5 5" xfId="30654"/>
    <cellStyle name="Note 3 2 4 6" xfId="5617"/>
    <cellStyle name="Note 3 2 4 6 2" xfId="16381"/>
    <cellStyle name="Note 3 2 4 6 2 2" xfId="42799"/>
    <cellStyle name="Note 3 2 4 6 3" xfId="24459"/>
    <cellStyle name="Note 3 2 4 6 3 2" xfId="50873"/>
    <cellStyle name="Note 3 2 4 6 4" xfId="32287"/>
    <cellStyle name="Note 3 2 4 7" xfId="2598"/>
    <cellStyle name="Note 3 2 4 7 2" xfId="26286"/>
    <cellStyle name="Note 3 2 4 7 2 2" xfId="52700"/>
    <cellStyle name="Note 3 2 4 7 3" xfId="29268"/>
    <cellStyle name="Note 3 2 4 8" xfId="7485"/>
    <cellStyle name="Note 3 2 4 8 2" xfId="18152"/>
    <cellStyle name="Note 3 2 4 8 2 2" xfId="44568"/>
    <cellStyle name="Note 3 2 4 8 3" xfId="27197"/>
    <cellStyle name="Note 3 2 4 8 3 2" xfId="53611"/>
    <cellStyle name="Note 3 2 4 8 4" xfId="34155"/>
    <cellStyle name="Note 3 2 4 9" xfId="5669"/>
    <cellStyle name="Note 3 2 4 9 2" xfId="16433"/>
    <cellStyle name="Note 3 2 4 9 2 2" xfId="42851"/>
    <cellStyle name="Note 3 2 4 9 3" xfId="27716"/>
    <cellStyle name="Note 3 2 4 9 3 2" xfId="54130"/>
    <cellStyle name="Note 3 2 4 9 4" xfId="32339"/>
    <cellStyle name="Note 3 2 5" xfId="1712"/>
    <cellStyle name="Note 3 2 5 10" xfId="8519"/>
    <cellStyle name="Note 3 2 5 10 2" xfId="19179"/>
    <cellStyle name="Note 3 2 5 10 2 2" xfId="45593"/>
    <cellStyle name="Note 3 2 5 10 3" xfId="12785"/>
    <cellStyle name="Note 3 2 5 10 3 2" xfId="39206"/>
    <cellStyle name="Note 3 2 5 10 4" xfId="35015"/>
    <cellStyle name="Note 3 2 5 11" xfId="11858"/>
    <cellStyle name="Note 3 2 5 11 2" xfId="38279"/>
    <cellStyle name="Note 3 2 5 12" xfId="25399"/>
    <cellStyle name="Note 3 2 5 12 2" xfId="51813"/>
    <cellStyle name="Note 3 2 5 2" xfId="3703"/>
    <cellStyle name="Note 3 2 5 2 2" xfId="9720"/>
    <cellStyle name="Note 3 2 5 2 2 2" xfId="20380"/>
    <cellStyle name="Note 3 2 5 2 2 2 2" xfId="46794"/>
    <cellStyle name="Note 3 2 5 2 2 3" xfId="12218"/>
    <cellStyle name="Note 3 2 5 2 2 3 2" xfId="38639"/>
    <cellStyle name="Note 3 2 5 2 2 4" xfId="36216"/>
    <cellStyle name="Note 3 2 5 2 3" xfId="14487"/>
    <cellStyle name="Note 3 2 5 2 3 2" xfId="40907"/>
    <cellStyle name="Note 3 2 5 2 4" xfId="25193"/>
    <cellStyle name="Note 3 2 5 2 4 2" xfId="51607"/>
    <cellStyle name="Note 3 2 5 2 5" xfId="30373"/>
    <cellStyle name="Note 3 2 5 3" xfId="2631"/>
    <cellStyle name="Note 3 2 5 3 2" xfId="9501"/>
    <cellStyle name="Note 3 2 5 3 2 2" xfId="20161"/>
    <cellStyle name="Note 3 2 5 3 2 2 2" xfId="46575"/>
    <cellStyle name="Note 3 2 5 3 2 3" xfId="12808"/>
    <cellStyle name="Note 3 2 5 3 2 3 2" xfId="39229"/>
    <cellStyle name="Note 3 2 5 3 2 4" xfId="35997"/>
    <cellStyle name="Note 3 2 5 3 3" xfId="13423"/>
    <cellStyle name="Note 3 2 5 3 3 2" xfId="39843"/>
    <cellStyle name="Note 3 2 5 3 4" xfId="21900"/>
    <cellStyle name="Note 3 2 5 3 4 2" xfId="48314"/>
    <cellStyle name="Note 3 2 5 3 5" xfId="29301"/>
    <cellStyle name="Note 3 2 5 4" xfId="4461"/>
    <cellStyle name="Note 3 2 5 4 2" xfId="10842"/>
    <cellStyle name="Note 3 2 5 4 2 2" xfId="21487"/>
    <cellStyle name="Note 3 2 5 4 2 2 2" xfId="47901"/>
    <cellStyle name="Note 3 2 5 4 2 3" xfId="28576"/>
    <cellStyle name="Note 3 2 5 4 2 3 2" xfId="54990"/>
    <cellStyle name="Note 3 2 5 4 2 4" xfId="37263"/>
    <cellStyle name="Note 3 2 5 4 3" xfId="15239"/>
    <cellStyle name="Note 3 2 5 4 3 2" xfId="41659"/>
    <cellStyle name="Note 3 2 5 4 4" xfId="27052"/>
    <cellStyle name="Note 3 2 5 4 4 2" xfId="53466"/>
    <cellStyle name="Note 3 2 5 4 5" xfId="31131"/>
    <cellStyle name="Note 3 2 5 5" xfId="3997"/>
    <cellStyle name="Note 3 2 5 5 2" xfId="14780"/>
    <cellStyle name="Note 3 2 5 5 2 2" xfId="41200"/>
    <cellStyle name="Note 3 2 5 5 3" xfId="25701"/>
    <cellStyle name="Note 3 2 5 5 3 2" xfId="52115"/>
    <cellStyle name="Note 3 2 5 5 4" xfId="30667"/>
    <cellStyle name="Note 3 2 5 6" xfId="5573"/>
    <cellStyle name="Note 3 2 5 6 2" xfId="16343"/>
    <cellStyle name="Note 3 2 5 6 2 2" xfId="42762"/>
    <cellStyle name="Note 3 2 5 6 3" xfId="21905"/>
    <cellStyle name="Note 3 2 5 6 3 2" xfId="48319"/>
    <cellStyle name="Note 3 2 5 6 4" xfId="32243"/>
    <cellStyle name="Note 3 2 5 7" xfId="5470"/>
    <cellStyle name="Note 3 2 5 7 2" xfId="26164"/>
    <cellStyle name="Note 3 2 5 7 2 2" xfId="52578"/>
    <cellStyle name="Note 3 2 5 7 3" xfId="32140"/>
    <cellStyle name="Note 3 2 5 8" xfId="6365"/>
    <cellStyle name="Note 3 2 5 8 2" xfId="17101"/>
    <cellStyle name="Note 3 2 5 8 2 2" xfId="43519"/>
    <cellStyle name="Note 3 2 5 8 3" xfId="17357"/>
    <cellStyle name="Note 3 2 5 8 3 2" xfId="43775"/>
    <cellStyle name="Note 3 2 5 8 4" xfId="33035"/>
    <cellStyle name="Note 3 2 5 9" xfId="5665"/>
    <cellStyle name="Note 3 2 5 9 2" xfId="16429"/>
    <cellStyle name="Note 3 2 5 9 2 2" xfId="42847"/>
    <cellStyle name="Note 3 2 5 9 3" xfId="24419"/>
    <cellStyle name="Note 3 2 5 9 3 2" xfId="50833"/>
    <cellStyle name="Note 3 2 5 9 4" xfId="32335"/>
    <cellStyle name="Note 3 2 6" xfId="2476"/>
    <cellStyle name="Note 3 2 6 10" xfId="22141"/>
    <cellStyle name="Note 3 2 6 10 2" xfId="48555"/>
    <cellStyle name="Note 3 2 6 2" xfId="4371"/>
    <cellStyle name="Note 3 2 6 2 2" xfId="9888"/>
    <cellStyle name="Note 3 2 6 2 2 2" xfId="20548"/>
    <cellStyle name="Note 3 2 6 2 2 2 2" xfId="46962"/>
    <cellStyle name="Note 3 2 6 2 2 3" xfId="22625"/>
    <cellStyle name="Note 3 2 6 2 2 3 2" xfId="49039"/>
    <cellStyle name="Note 3 2 6 2 2 4" xfId="36384"/>
    <cellStyle name="Note 3 2 6 2 3" xfId="15149"/>
    <cellStyle name="Note 3 2 6 2 3 2" xfId="41569"/>
    <cellStyle name="Note 3 2 6 2 4" xfId="25647"/>
    <cellStyle name="Note 3 2 6 2 4 2" xfId="52061"/>
    <cellStyle name="Note 3 2 6 2 5" xfId="31041"/>
    <cellStyle name="Note 3 2 6 3" xfId="5104"/>
    <cellStyle name="Note 3 2 6 3 2" xfId="10108"/>
    <cellStyle name="Note 3 2 6 3 2 2" xfId="20768"/>
    <cellStyle name="Note 3 2 6 3 2 2 2" xfId="47182"/>
    <cellStyle name="Note 3 2 6 3 2 3" xfId="16899"/>
    <cellStyle name="Note 3 2 6 3 2 3 2" xfId="43317"/>
    <cellStyle name="Note 3 2 6 3 2 4" xfId="36604"/>
    <cellStyle name="Note 3 2 6 3 3" xfId="15881"/>
    <cellStyle name="Note 3 2 6 3 3 2" xfId="42300"/>
    <cellStyle name="Note 3 2 6 3 4" xfId="26815"/>
    <cellStyle name="Note 3 2 6 3 4 2" xfId="53229"/>
    <cellStyle name="Note 3 2 6 3 5" xfId="31774"/>
    <cellStyle name="Note 3 2 6 4" xfId="6286"/>
    <cellStyle name="Note 3 2 6 4 2" xfId="10998"/>
    <cellStyle name="Note 3 2 6 4 2 2" xfId="21643"/>
    <cellStyle name="Note 3 2 6 4 2 2 2" xfId="48057"/>
    <cellStyle name="Note 3 2 6 4 2 3" xfId="28732"/>
    <cellStyle name="Note 3 2 6 4 2 3 2" xfId="55146"/>
    <cellStyle name="Note 3 2 6 4 2 4" xfId="37419"/>
    <cellStyle name="Note 3 2 6 4 3" xfId="17025"/>
    <cellStyle name="Note 3 2 6 4 3 2" xfId="43443"/>
    <cellStyle name="Note 3 2 6 4 4" xfId="13757"/>
    <cellStyle name="Note 3 2 6 4 4 2" xfId="40177"/>
    <cellStyle name="Note 3 2 6 4 5" xfId="32956"/>
    <cellStyle name="Note 3 2 6 5" xfId="6862"/>
    <cellStyle name="Note 3 2 6 5 2" xfId="17567"/>
    <cellStyle name="Note 3 2 6 5 2 2" xfId="43984"/>
    <cellStyle name="Note 3 2 6 5 3" xfId="22053"/>
    <cellStyle name="Note 3 2 6 5 3 2" xfId="48467"/>
    <cellStyle name="Note 3 2 6 5 4" xfId="33532"/>
    <cellStyle name="Note 3 2 6 6" xfId="7387"/>
    <cellStyle name="Note 3 2 6 6 2" xfId="18054"/>
    <cellStyle name="Note 3 2 6 6 2 2" xfId="44470"/>
    <cellStyle name="Note 3 2 6 6 3" xfId="27601"/>
    <cellStyle name="Note 3 2 6 6 3 2" xfId="54015"/>
    <cellStyle name="Note 3 2 6 6 4" xfId="34057"/>
    <cellStyle name="Note 3 2 6 7" xfId="8009"/>
    <cellStyle name="Note 3 2 6 7 2" xfId="18676"/>
    <cellStyle name="Note 3 2 6 7 2 2" xfId="45090"/>
    <cellStyle name="Note 3 2 6 7 3" xfId="16979"/>
    <cellStyle name="Note 3 2 6 7 3 2" xfId="43397"/>
    <cellStyle name="Note 3 2 6 7 4" xfId="34614"/>
    <cellStyle name="Note 3 2 6 8" xfId="13272"/>
    <cellStyle name="Note 3 2 6 8 2" xfId="39692"/>
    <cellStyle name="Note 3 2 6 9" xfId="21194"/>
    <cellStyle name="Note 3 2 6 9 2" xfId="47608"/>
    <cellStyle name="Note 3 2 7" xfId="3127"/>
    <cellStyle name="Note 3 2 7 2" xfId="9595"/>
    <cellStyle name="Note 3 2 7 2 2" xfId="20255"/>
    <cellStyle name="Note 3 2 7 2 2 2" xfId="46669"/>
    <cellStyle name="Note 3 2 7 2 3" xfId="15860"/>
    <cellStyle name="Note 3 2 7 2 3 2" xfId="42279"/>
    <cellStyle name="Note 3 2 7 2 4" xfId="36091"/>
    <cellStyle name="Note 3 2 7 3" xfId="13918"/>
    <cellStyle name="Note 3 2 7 3 2" xfId="40338"/>
    <cellStyle name="Note 3 2 7 4" xfId="24704"/>
    <cellStyle name="Note 3 2 7 4 2" xfId="51118"/>
    <cellStyle name="Note 3 2 7 5" xfId="29797"/>
    <cellStyle name="Note 3 2 8" xfId="2959"/>
    <cellStyle name="Note 3 2 8 2" xfId="9723"/>
    <cellStyle name="Note 3 2 8 2 2" xfId="20383"/>
    <cellStyle name="Note 3 2 8 2 2 2" xfId="46797"/>
    <cellStyle name="Note 3 2 8 2 3" xfId="18760"/>
    <cellStyle name="Note 3 2 8 2 3 2" xfId="45174"/>
    <cellStyle name="Note 3 2 8 2 4" xfId="36219"/>
    <cellStyle name="Note 3 2 8 3" xfId="13751"/>
    <cellStyle name="Note 3 2 8 3 2" xfId="40171"/>
    <cellStyle name="Note 3 2 8 4" xfId="22544"/>
    <cellStyle name="Note 3 2 8 4 2" xfId="48958"/>
    <cellStyle name="Note 3 2 8 5" xfId="29629"/>
    <cellStyle name="Note 3 2 9" xfId="4165"/>
    <cellStyle name="Note 3 2 9 2" xfId="9611"/>
    <cellStyle name="Note 3 2 9 2 2" xfId="20271"/>
    <cellStyle name="Note 3 2 9 2 2 2" xfId="46685"/>
    <cellStyle name="Note 3 2 9 2 3" xfId="17681"/>
    <cellStyle name="Note 3 2 9 2 3 2" xfId="44098"/>
    <cellStyle name="Note 3 2 9 2 4" xfId="36107"/>
    <cellStyle name="Note 3 2 9 3" xfId="14946"/>
    <cellStyle name="Note 3 2 9 3 2" xfId="41366"/>
    <cellStyle name="Note 3 2 9 4" xfId="11134"/>
    <cellStyle name="Note 3 2 9 4 2" xfId="37555"/>
    <cellStyle name="Note 3 2 9 5" xfId="30835"/>
    <cellStyle name="Note 3 20" xfId="55208"/>
    <cellStyle name="Note 3 3" xfId="1096"/>
    <cellStyle name="Note 3 3 10" xfId="5892"/>
    <cellStyle name="Note 3 3 10 2" xfId="23961"/>
    <cellStyle name="Note 3 3 10 2 2" xfId="50375"/>
    <cellStyle name="Note 3 3 10 3" xfId="32562"/>
    <cellStyle name="Note 3 3 11" xfId="16640"/>
    <cellStyle name="Note 3 3 11 2" xfId="43058"/>
    <cellStyle name="Note 3 3 12" xfId="23760"/>
    <cellStyle name="Note 3 3 12 2" xfId="50174"/>
    <cellStyle name="Note 3 3 2" xfId="1444"/>
    <cellStyle name="Note 3 3 2 10" xfId="8382"/>
    <cellStyle name="Note 3 3 2 10 2" xfId="19042"/>
    <cellStyle name="Note 3 3 2 10 2 2" xfId="45456"/>
    <cellStyle name="Note 3 3 2 10 3" xfId="16947"/>
    <cellStyle name="Note 3 3 2 10 3 2" xfId="43365"/>
    <cellStyle name="Note 3 3 2 10 4" xfId="34878"/>
    <cellStyle name="Note 3 3 2 11" xfId="12079"/>
    <cellStyle name="Note 3 3 2 11 2" xfId="38500"/>
    <cellStyle name="Note 3 3 2 12" xfId="27966"/>
    <cellStyle name="Note 3 3 2 12 2" xfId="54380"/>
    <cellStyle name="Note 3 3 2 2" xfId="3438"/>
    <cellStyle name="Note 3 3 2 2 2" xfId="9036"/>
    <cellStyle name="Note 3 3 2 2 2 2" xfId="19696"/>
    <cellStyle name="Note 3 3 2 2 2 2 2" xfId="46110"/>
    <cellStyle name="Note 3 3 2 2 2 3" xfId="27884"/>
    <cellStyle name="Note 3 3 2 2 2 3 2" xfId="54298"/>
    <cellStyle name="Note 3 3 2 2 2 4" xfId="35532"/>
    <cellStyle name="Note 3 3 2 2 3" xfId="10331"/>
    <cellStyle name="Note 3 3 2 2 3 2" xfId="20991"/>
    <cellStyle name="Note 3 3 2 2 3 2 2" xfId="47405"/>
    <cellStyle name="Note 3 3 2 2 3 3" xfId="16989"/>
    <cellStyle name="Note 3 3 2 2 3 3 2" xfId="43407"/>
    <cellStyle name="Note 3 3 2 2 3 4" xfId="36827"/>
    <cellStyle name="Note 3 3 2 2 4" xfId="10916"/>
    <cellStyle name="Note 3 3 2 2 4 2" xfId="21561"/>
    <cellStyle name="Note 3 3 2 2 4 2 2" xfId="47975"/>
    <cellStyle name="Note 3 3 2 2 4 3" xfId="28650"/>
    <cellStyle name="Note 3 3 2 2 4 3 2" xfId="55064"/>
    <cellStyle name="Note 3 3 2 2 4 4" xfId="37337"/>
    <cellStyle name="Note 3 3 2 2 5" xfId="8689"/>
    <cellStyle name="Note 3 3 2 2 5 2" xfId="19349"/>
    <cellStyle name="Note 3 3 2 2 5 2 2" xfId="45763"/>
    <cellStyle name="Note 3 3 2 2 5 3" xfId="12965"/>
    <cellStyle name="Note 3 3 2 2 5 3 2" xfId="39386"/>
    <cellStyle name="Note 3 3 2 2 5 4" xfId="35185"/>
    <cellStyle name="Note 3 3 2 2 6" xfId="14223"/>
    <cellStyle name="Note 3 3 2 2 6 2" xfId="40643"/>
    <cellStyle name="Note 3 3 2 2 7" xfId="25292"/>
    <cellStyle name="Note 3 3 2 2 7 2" xfId="51706"/>
    <cellStyle name="Note 3 3 2 2 8" xfId="30108"/>
    <cellStyle name="Note 3 3 2 3" xfId="2814"/>
    <cellStyle name="Note 3 3 2 3 2" xfId="9404"/>
    <cellStyle name="Note 3 3 2 3 2 2" xfId="20064"/>
    <cellStyle name="Note 3 3 2 3 2 2 2" xfId="46478"/>
    <cellStyle name="Note 3 3 2 3 2 3" xfId="26767"/>
    <cellStyle name="Note 3 3 2 3 2 3 2" xfId="53181"/>
    <cellStyle name="Note 3 3 2 3 2 4" xfId="35900"/>
    <cellStyle name="Note 3 3 2 3 3" xfId="13606"/>
    <cellStyle name="Note 3 3 2 3 3 2" xfId="40026"/>
    <cellStyle name="Note 3 3 2 3 4" xfId="26687"/>
    <cellStyle name="Note 3 3 2 3 4 2" xfId="53101"/>
    <cellStyle name="Note 3 3 2 3 5" xfId="29484"/>
    <cellStyle name="Note 3 3 2 4" xfId="4709"/>
    <cellStyle name="Note 3 3 2 4 2" xfId="10153"/>
    <cellStyle name="Note 3 3 2 4 2 2" xfId="20813"/>
    <cellStyle name="Note 3 3 2 4 2 2 2" xfId="47227"/>
    <cellStyle name="Note 3 3 2 4 2 3" xfId="27778"/>
    <cellStyle name="Note 3 3 2 4 2 3 2" xfId="54192"/>
    <cellStyle name="Note 3 3 2 4 2 4" xfId="36649"/>
    <cellStyle name="Note 3 3 2 4 3" xfId="15486"/>
    <cellStyle name="Note 3 3 2 4 3 2" xfId="41906"/>
    <cellStyle name="Note 3 3 2 4 4" xfId="21780"/>
    <cellStyle name="Note 3 3 2 4 4 2" xfId="48194"/>
    <cellStyle name="Note 3 3 2 4 5" xfId="31379"/>
    <cellStyle name="Note 3 3 2 5" xfId="3144"/>
    <cellStyle name="Note 3 3 2 5 2" xfId="10717"/>
    <cellStyle name="Note 3 3 2 5 2 2" xfId="21362"/>
    <cellStyle name="Note 3 3 2 5 2 2 2" xfId="47776"/>
    <cellStyle name="Note 3 3 2 5 2 3" xfId="28457"/>
    <cellStyle name="Note 3 3 2 5 2 3 2" xfId="54871"/>
    <cellStyle name="Note 3 3 2 5 2 4" xfId="37138"/>
    <cellStyle name="Note 3 3 2 5 3" xfId="13935"/>
    <cellStyle name="Note 3 3 2 5 3 2" xfId="40355"/>
    <cellStyle name="Note 3 3 2 5 4" xfId="27918"/>
    <cellStyle name="Note 3 3 2 5 4 2" xfId="54332"/>
    <cellStyle name="Note 3 3 2 5 5" xfId="29814"/>
    <cellStyle name="Note 3 3 2 6" xfId="5703"/>
    <cellStyle name="Note 3 3 2 6 2" xfId="16466"/>
    <cellStyle name="Note 3 3 2 6 2 2" xfId="42884"/>
    <cellStyle name="Note 3 3 2 6 3" xfId="22195"/>
    <cellStyle name="Note 3 3 2 6 3 2" xfId="48609"/>
    <cellStyle name="Note 3 3 2 6 4" xfId="32373"/>
    <cellStyle name="Note 3 3 2 7" xfId="6496"/>
    <cellStyle name="Note 3 3 2 7 2" xfId="24955"/>
    <cellStyle name="Note 3 3 2 7 2 2" xfId="51369"/>
    <cellStyle name="Note 3 3 2 7 3" xfId="33166"/>
    <cellStyle name="Note 3 3 2 8" xfId="6174"/>
    <cellStyle name="Note 3 3 2 8 2" xfId="16915"/>
    <cellStyle name="Note 3 3 2 8 2 2" xfId="43333"/>
    <cellStyle name="Note 3 3 2 8 3" xfId="24906"/>
    <cellStyle name="Note 3 3 2 8 3 2" xfId="51320"/>
    <cellStyle name="Note 3 3 2 8 4" xfId="32844"/>
    <cellStyle name="Note 3 3 2 9" xfId="7806"/>
    <cellStyle name="Note 3 3 2 9 2" xfId="18473"/>
    <cellStyle name="Note 3 3 2 9 2 2" xfId="44888"/>
    <cellStyle name="Note 3 3 2 9 3" xfId="25263"/>
    <cellStyle name="Note 3 3 2 9 3 2" xfId="51677"/>
    <cellStyle name="Note 3 3 2 9 4" xfId="34476"/>
    <cellStyle name="Note 3 3 3" xfId="1608"/>
    <cellStyle name="Note 3 3 3 10" xfId="8357"/>
    <cellStyle name="Note 3 3 3 10 2" xfId="19017"/>
    <cellStyle name="Note 3 3 3 10 2 2" xfId="45431"/>
    <cellStyle name="Note 3 3 3 10 3" xfId="12938"/>
    <cellStyle name="Note 3 3 3 10 3 2" xfId="39359"/>
    <cellStyle name="Note 3 3 3 10 4" xfId="34853"/>
    <cellStyle name="Note 3 3 3 11" xfId="11954"/>
    <cellStyle name="Note 3 3 3 11 2" xfId="38375"/>
    <cellStyle name="Note 3 3 3 12" xfId="26294"/>
    <cellStyle name="Note 3 3 3 12 2" xfId="52708"/>
    <cellStyle name="Note 3 3 3 2" xfId="3601"/>
    <cellStyle name="Note 3 3 3 2 2" xfId="9059"/>
    <cellStyle name="Note 3 3 3 2 2 2" xfId="19719"/>
    <cellStyle name="Note 3 3 3 2 2 2 2" xfId="46133"/>
    <cellStyle name="Note 3 3 3 2 2 3" xfId="11106"/>
    <cellStyle name="Note 3 3 3 2 2 3 2" xfId="37527"/>
    <cellStyle name="Note 3 3 3 2 2 4" xfId="35555"/>
    <cellStyle name="Note 3 3 3 2 3" xfId="9701"/>
    <cellStyle name="Note 3 3 3 2 3 2" xfId="20361"/>
    <cellStyle name="Note 3 3 3 2 3 2 2" xfId="46775"/>
    <cellStyle name="Note 3 3 3 2 3 3" xfId="17363"/>
    <cellStyle name="Note 3 3 3 2 3 3 2" xfId="43781"/>
    <cellStyle name="Note 3 3 3 2 3 4" xfId="36197"/>
    <cellStyle name="Note 3 3 3 2 4" xfId="10892"/>
    <cellStyle name="Note 3 3 3 2 4 2" xfId="21537"/>
    <cellStyle name="Note 3 3 3 2 4 2 2" xfId="47951"/>
    <cellStyle name="Note 3 3 3 2 4 3" xfId="28626"/>
    <cellStyle name="Note 3 3 3 2 4 3 2" xfId="55040"/>
    <cellStyle name="Note 3 3 3 2 4 4" xfId="37313"/>
    <cellStyle name="Note 3 3 3 2 5" xfId="8664"/>
    <cellStyle name="Note 3 3 3 2 5 2" xfId="19324"/>
    <cellStyle name="Note 3 3 3 2 5 2 2" xfId="45738"/>
    <cellStyle name="Note 3 3 3 2 5 3" xfId="17831"/>
    <cellStyle name="Note 3 3 3 2 5 3 2" xfId="44248"/>
    <cellStyle name="Note 3 3 3 2 5 4" xfId="35160"/>
    <cellStyle name="Note 3 3 3 2 6" xfId="14386"/>
    <cellStyle name="Note 3 3 3 2 6 2" xfId="40806"/>
    <cellStyle name="Note 3 3 3 2 7" xfId="22464"/>
    <cellStyle name="Note 3 3 3 2 7 2" xfId="48878"/>
    <cellStyle name="Note 3 3 3 2 8" xfId="30271"/>
    <cellStyle name="Note 3 3 3 3" xfId="2719"/>
    <cellStyle name="Note 3 3 3 3 2" xfId="9428"/>
    <cellStyle name="Note 3 3 3 3 2 2" xfId="20088"/>
    <cellStyle name="Note 3 3 3 3 2 2 2" xfId="46502"/>
    <cellStyle name="Note 3 3 3 3 2 3" xfId="21202"/>
    <cellStyle name="Note 3 3 3 3 2 3 2" xfId="47616"/>
    <cellStyle name="Note 3 3 3 3 2 4" xfId="35924"/>
    <cellStyle name="Note 3 3 3 3 3" xfId="13511"/>
    <cellStyle name="Note 3 3 3 3 3 2" xfId="39931"/>
    <cellStyle name="Note 3 3 3 3 4" xfId="23747"/>
    <cellStyle name="Note 3 3 3 3 4 2" xfId="50161"/>
    <cellStyle name="Note 3 3 3 3 5" xfId="29389"/>
    <cellStyle name="Note 3 3 3 4" xfId="5035"/>
    <cellStyle name="Note 3 3 3 4 2" xfId="10001"/>
    <cellStyle name="Note 3 3 3 4 2 2" xfId="20661"/>
    <cellStyle name="Note 3 3 3 4 2 2 2" xfId="47075"/>
    <cellStyle name="Note 3 3 3 4 2 3" xfId="22323"/>
    <cellStyle name="Note 3 3 3 4 2 3 2" xfId="48737"/>
    <cellStyle name="Note 3 3 3 4 2 4" xfId="36497"/>
    <cellStyle name="Note 3 3 3 4 3" xfId="15812"/>
    <cellStyle name="Note 3 3 3 4 3 2" xfId="42231"/>
    <cellStyle name="Note 3 3 3 4 4" xfId="23145"/>
    <cellStyle name="Note 3 3 3 4 4 2" xfId="49559"/>
    <cellStyle name="Note 3 3 3 4 5" xfId="31705"/>
    <cellStyle name="Note 3 3 3 5" xfId="5458"/>
    <cellStyle name="Note 3 3 3 5 2" xfId="10784"/>
    <cellStyle name="Note 3 3 3 5 2 2" xfId="21429"/>
    <cellStyle name="Note 3 3 3 5 2 2 2" xfId="47843"/>
    <cellStyle name="Note 3 3 3 5 2 3" xfId="28518"/>
    <cellStyle name="Note 3 3 3 5 2 3 2" xfId="54932"/>
    <cellStyle name="Note 3 3 3 5 2 4" xfId="37205"/>
    <cellStyle name="Note 3 3 3 5 3" xfId="16231"/>
    <cellStyle name="Note 3 3 3 5 3 2" xfId="42650"/>
    <cellStyle name="Note 3 3 3 5 4" xfId="22769"/>
    <cellStyle name="Note 3 3 3 5 4 2" xfId="49183"/>
    <cellStyle name="Note 3 3 3 5 5" xfId="32128"/>
    <cellStyle name="Note 3 3 3 6" xfId="5300"/>
    <cellStyle name="Note 3 3 3 6 2" xfId="16074"/>
    <cellStyle name="Note 3 3 3 6 2 2" xfId="42493"/>
    <cellStyle name="Note 3 3 3 6 3" xfId="23801"/>
    <cellStyle name="Note 3 3 3 6 3 2" xfId="50215"/>
    <cellStyle name="Note 3 3 3 6 4" xfId="31970"/>
    <cellStyle name="Note 3 3 3 7" xfId="5326"/>
    <cellStyle name="Note 3 3 3 7 2" xfId="28154"/>
    <cellStyle name="Note 3 3 3 7 2 2" xfId="54568"/>
    <cellStyle name="Note 3 3 3 7 3" xfId="31996"/>
    <cellStyle name="Note 3 3 3 8" xfId="5925"/>
    <cellStyle name="Note 3 3 3 8 2" xfId="16677"/>
    <cellStyle name="Note 3 3 3 8 2 2" xfId="43095"/>
    <cellStyle name="Note 3 3 3 8 3" xfId="23371"/>
    <cellStyle name="Note 3 3 3 8 3 2" xfId="49785"/>
    <cellStyle name="Note 3 3 3 8 4" xfId="32595"/>
    <cellStyle name="Note 3 3 3 9" xfId="6295"/>
    <cellStyle name="Note 3 3 3 9 2" xfId="17034"/>
    <cellStyle name="Note 3 3 3 9 2 2" xfId="43452"/>
    <cellStyle name="Note 3 3 3 9 3" xfId="24588"/>
    <cellStyle name="Note 3 3 3 9 3 2" xfId="51002"/>
    <cellStyle name="Note 3 3 3 9 4" xfId="32965"/>
    <cellStyle name="Note 3 3 4" xfId="1823"/>
    <cellStyle name="Note 3 3 4 10" xfId="8373"/>
    <cellStyle name="Note 3 3 4 10 2" xfId="19033"/>
    <cellStyle name="Note 3 3 4 10 2 2" xfId="45447"/>
    <cellStyle name="Note 3 3 4 10 3" xfId="12454"/>
    <cellStyle name="Note 3 3 4 10 3 2" xfId="38875"/>
    <cellStyle name="Note 3 3 4 10 4" xfId="34869"/>
    <cellStyle name="Note 3 3 4 11" xfId="11757"/>
    <cellStyle name="Note 3 3 4 11 2" xfId="38178"/>
    <cellStyle name="Note 3 3 4 12" xfId="22270"/>
    <cellStyle name="Note 3 3 4 12 2" xfId="48684"/>
    <cellStyle name="Note 3 3 4 2" xfId="3800"/>
    <cellStyle name="Note 3 3 4 2 2" xfId="9044"/>
    <cellStyle name="Note 3 3 4 2 2 2" xfId="19704"/>
    <cellStyle name="Note 3 3 4 2 2 2 2" xfId="46118"/>
    <cellStyle name="Note 3 3 4 2 2 3" xfId="27888"/>
    <cellStyle name="Note 3 3 4 2 2 3 2" xfId="54302"/>
    <cellStyle name="Note 3 3 4 2 2 4" xfId="35540"/>
    <cellStyle name="Note 3 3 4 2 3" xfId="9714"/>
    <cellStyle name="Note 3 3 4 2 3 2" xfId="20374"/>
    <cellStyle name="Note 3 3 4 2 3 2 2" xfId="46788"/>
    <cellStyle name="Note 3 3 4 2 3 3" xfId="11269"/>
    <cellStyle name="Note 3 3 4 2 3 3 2" xfId="37690"/>
    <cellStyle name="Note 3 3 4 2 3 4" xfId="36210"/>
    <cellStyle name="Note 3 3 4 2 4" xfId="10907"/>
    <cellStyle name="Note 3 3 4 2 4 2" xfId="21552"/>
    <cellStyle name="Note 3 3 4 2 4 2 2" xfId="47966"/>
    <cellStyle name="Note 3 3 4 2 4 3" xfId="28641"/>
    <cellStyle name="Note 3 3 4 2 4 3 2" xfId="55055"/>
    <cellStyle name="Note 3 3 4 2 4 4" xfId="37328"/>
    <cellStyle name="Note 3 3 4 2 5" xfId="8680"/>
    <cellStyle name="Note 3 3 4 2 5 2" xfId="19340"/>
    <cellStyle name="Note 3 3 4 2 5 2 2" xfId="45754"/>
    <cellStyle name="Note 3 3 4 2 5 3" xfId="25867"/>
    <cellStyle name="Note 3 3 4 2 5 3 2" xfId="52281"/>
    <cellStyle name="Note 3 3 4 2 5 4" xfId="35176"/>
    <cellStyle name="Note 3 3 4 2 6" xfId="14583"/>
    <cellStyle name="Note 3 3 4 2 6 2" xfId="41003"/>
    <cellStyle name="Note 3 3 4 2 7" xfId="23973"/>
    <cellStyle name="Note 3 3 4 2 7 2" xfId="50387"/>
    <cellStyle name="Note 3 3 4 2 8" xfId="30470"/>
    <cellStyle name="Note 3 3 4 3" xfId="4527"/>
    <cellStyle name="Note 3 3 4 3 2" xfId="9413"/>
    <cellStyle name="Note 3 3 4 3 2 2" xfId="20073"/>
    <cellStyle name="Note 3 3 4 3 2 2 2" xfId="46487"/>
    <cellStyle name="Note 3 3 4 3 2 3" xfId="26766"/>
    <cellStyle name="Note 3 3 4 3 2 3 2" xfId="53180"/>
    <cellStyle name="Note 3 3 4 3 2 4" xfId="35909"/>
    <cellStyle name="Note 3 3 4 3 3" xfId="15305"/>
    <cellStyle name="Note 3 3 4 3 3 2" xfId="41725"/>
    <cellStyle name="Note 3 3 4 3 4" xfId="26417"/>
    <cellStyle name="Note 3 3 4 3 4 2" xfId="52831"/>
    <cellStyle name="Note 3 3 4 3 5" xfId="31197"/>
    <cellStyle name="Note 3 3 4 4" xfId="3178"/>
    <cellStyle name="Note 3 3 4 4 2" xfId="9999"/>
    <cellStyle name="Note 3 3 4 4 2 2" xfId="20659"/>
    <cellStyle name="Note 3 3 4 4 2 2 2" xfId="47073"/>
    <cellStyle name="Note 3 3 4 4 2 3" xfId="26937"/>
    <cellStyle name="Note 3 3 4 4 2 3 2" xfId="53351"/>
    <cellStyle name="Note 3 3 4 4 2 4" xfId="36495"/>
    <cellStyle name="Note 3 3 4 4 3" xfId="13968"/>
    <cellStyle name="Note 3 3 4 4 3 2" xfId="40388"/>
    <cellStyle name="Note 3 3 4 4 4" xfId="26454"/>
    <cellStyle name="Note 3 3 4 4 4 2" xfId="52868"/>
    <cellStyle name="Note 3 3 4 4 5" xfId="29848"/>
    <cellStyle name="Note 3 3 4 5" xfId="3389"/>
    <cellStyle name="Note 3 3 4 5 2" xfId="10795"/>
    <cellStyle name="Note 3 3 4 5 2 2" xfId="21440"/>
    <cellStyle name="Note 3 3 4 5 2 2 2" xfId="47854"/>
    <cellStyle name="Note 3 3 4 5 2 3" xfId="28529"/>
    <cellStyle name="Note 3 3 4 5 2 3 2" xfId="54943"/>
    <cellStyle name="Note 3 3 4 5 2 4" xfId="37216"/>
    <cellStyle name="Note 3 3 4 5 3" xfId="14175"/>
    <cellStyle name="Note 3 3 4 5 3 2" xfId="40595"/>
    <cellStyle name="Note 3 3 4 5 4" xfId="27307"/>
    <cellStyle name="Note 3 3 4 5 4 2" xfId="53721"/>
    <cellStyle name="Note 3 3 4 5 5" xfId="30059"/>
    <cellStyle name="Note 3 3 4 6" xfId="5738"/>
    <cellStyle name="Note 3 3 4 6 2" xfId="16500"/>
    <cellStyle name="Note 3 3 4 6 2 2" xfId="42918"/>
    <cellStyle name="Note 3 3 4 6 3" xfId="23805"/>
    <cellStyle name="Note 3 3 4 6 3 2" xfId="50219"/>
    <cellStyle name="Note 3 3 4 6 4" xfId="32408"/>
    <cellStyle name="Note 3 3 4 7" xfId="6340"/>
    <cellStyle name="Note 3 3 4 7 2" xfId="22499"/>
    <cellStyle name="Note 3 3 4 7 2 2" xfId="48913"/>
    <cellStyle name="Note 3 3 4 7 3" xfId="33010"/>
    <cellStyle name="Note 3 3 4 8" xfId="7486"/>
    <cellStyle name="Note 3 3 4 8 2" xfId="18153"/>
    <cellStyle name="Note 3 3 4 8 2 2" xfId="44569"/>
    <cellStyle name="Note 3 3 4 8 3" xfId="23674"/>
    <cellStyle name="Note 3 3 4 8 3 2" xfId="50088"/>
    <cellStyle name="Note 3 3 4 8 4" xfId="34156"/>
    <cellStyle name="Note 3 3 4 9" xfId="4169"/>
    <cellStyle name="Note 3 3 4 9 2" xfId="14949"/>
    <cellStyle name="Note 3 3 4 9 2 2" xfId="41369"/>
    <cellStyle name="Note 3 3 4 9 3" xfId="27000"/>
    <cellStyle name="Note 3 3 4 9 3 2" xfId="53414"/>
    <cellStyle name="Note 3 3 4 9 4" xfId="30839"/>
    <cellStyle name="Note 3 3 5" xfId="1711"/>
    <cellStyle name="Note 3 3 5 10" xfId="8520"/>
    <cellStyle name="Note 3 3 5 10 2" xfId="19180"/>
    <cellStyle name="Note 3 3 5 10 2 2" xfId="45594"/>
    <cellStyle name="Note 3 3 5 10 3" xfId="17717"/>
    <cellStyle name="Note 3 3 5 10 3 2" xfId="44134"/>
    <cellStyle name="Note 3 3 5 10 4" xfId="35016"/>
    <cellStyle name="Note 3 3 5 11" xfId="11859"/>
    <cellStyle name="Note 3 3 5 11 2" xfId="38280"/>
    <cellStyle name="Note 3 3 5 12" xfId="25855"/>
    <cellStyle name="Note 3 3 5 12 2" xfId="52269"/>
    <cellStyle name="Note 3 3 5 2" xfId="3702"/>
    <cellStyle name="Note 3 3 5 2 2" xfId="9740"/>
    <cellStyle name="Note 3 3 5 2 2 2" xfId="20400"/>
    <cellStyle name="Note 3 3 5 2 2 2 2" xfId="46814"/>
    <cellStyle name="Note 3 3 5 2 2 3" xfId="28184"/>
    <cellStyle name="Note 3 3 5 2 2 3 2" xfId="54598"/>
    <cellStyle name="Note 3 3 5 2 2 4" xfId="36236"/>
    <cellStyle name="Note 3 3 5 2 3" xfId="14486"/>
    <cellStyle name="Note 3 3 5 2 3 2" xfId="40906"/>
    <cellStyle name="Note 3 3 5 2 4" xfId="25602"/>
    <cellStyle name="Note 3 3 5 2 4 2" xfId="52016"/>
    <cellStyle name="Note 3 3 5 2 5" xfId="30372"/>
    <cellStyle name="Note 3 3 5 3" xfId="2632"/>
    <cellStyle name="Note 3 3 5 3 2" xfId="9502"/>
    <cellStyle name="Note 3 3 5 3 2 2" xfId="20162"/>
    <cellStyle name="Note 3 3 5 3 2 2 2" xfId="46576"/>
    <cellStyle name="Note 3 3 5 3 2 3" xfId="25933"/>
    <cellStyle name="Note 3 3 5 3 2 3 2" xfId="52347"/>
    <cellStyle name="Note 3 3 5 3 2 4" xfId="35998"/>
    <cellStyle name="Note 3 3 5 3 3" xfId="13424"/>
    <cellStyle name="Note 3 3 5 3 3 2" xfId="39844"/>
    <cellStyle name="Note 3 3 5 3 4" xfId="22239"/>
    <cellStyle name="Note 3 3 5 3 4 2" xfId="48653"/>
    <cellStyle name="Note 3 3 5 3 5" xfId="29302"/>
    <cellStyle name="Note 3 3 5 4" xfId="4859"/>
    <cellStyle name="Note 3 3 5 4 2" xfId="10843"/>
    <cellStyle name="Note 3 3 5 4 2 2" xfId="21488"/>
    <cellStyle name="Note 3 3 5 4 2 2 2" xfId="47902"/>
    <cellStyle name="Note 3 3 5 4 2 3" xfId="28577"/>
    <cellStyle name="Note 3 3 5 4 2 3 2" xfId="54991"/>
    <cellStyle name="Note 3 3 5 4 2 4" xfId="37264"/>
    <cellStyle name="Note 3 3 5 4 3" xfId="15636"/>
    <cellStyle name="Note 3 3 5 4 3 2" xfId="42056"/>
    <cellStyle name="Note 3 3 5 4 4" xfId="13004"/>
    <cellStyle name="Note 3 3 5 4 4 2" xfId="39425"/>
    <cellStyle name="Note 3 3 5 4 5" xfId="31529"/>
    <cellStyle name="Note 3 3 5 5" xfId="3352"/>
    <cellStyle name="Note 3 3 5 5 2" xfId="14139"/>
    <cellStyle name="Note 3 3 5 5 2 2" xfId="40559"/>
    <cellStyle name="Note 3 3 5 5 3" xfId="22290"/>
    <cellStyle name="Note 3 3 5 5 3 2" xfId="48704"/>
    <cellStyle name="Note 3 3 5 5 4" xfId="30022"/>
    <cellStyle name="Note 3 3 5 6" xfId="6039"/>
    <cellStyle name="Note 3 3 5 6 2" xfId="16790"/>
    <cellStyle name="Note 3 3 5 6 2 2" xfId="43208"/>
    <cellStyle name="Note 3 3 5 6 3" xfId="26912"/>
    <cellStyle name="Note 3 3 5 6 3 2" xfId="53326"/>
    <cellStyle name="Note 3 3 5 6 4" xfId="32709"/>
    <cellStyle name="Note 3 3 5 7" xfId="6170"/>
    <cellStyle name="Note 3 3 5 7 2" xfId="12035"/>
    <cellStyle name="Note 3 3 5 7 2 2" xfId="38456"/>
    <cellStyle name="Note 3 3 5 7 3" xfId="32840"/>
    <cellStyle name="Note 3 3 5 8" xfId="5783"/>
    <cellStyle name="Note 3 3 5 8 2" xfId="16542"/>
    <cellStyle name="Note 3 3 5 8 2 2" xfId="42960"/>
    <cellStyle name="Note 3 3 5 8 3" xfId="22951"/>
    <cellStyle name="Note 3 3 5 8 3 2" xfId="49365"/>
    <cellStyle name="Note 3 3 5 8 4" xfId="32453"/>
    <cellStyle name="Note 3 3 5 9" xfId="7819"/>
    <cellStyle name="Note 3 3 5 9 2" xfId="18486"/>
    <cellStyle name="Note 3 3 5 9 2 2" xfId="44901"/>
    <cellStyle name="Note 3 3 5 9 3" xfId="26627"/>
    <cellStyle name="Note 3 3 5 9 3 2" xfId="53041"/>
    <cellStyle name="Note 3 3 5 9 4" xfId="34489"/>
    <cellStyle name="Note 3 3 6" xfId="2477"/>
    <cellStyle name="Note 3 3 6 10" xfId="24055"/>
    <cellStyle name="Note 3 3 6 10 2" xfId="50469"/>
    <cellStyle name="Note 3 3 6 2" xfId="4372"/>
    <cellStyle name="Note 3 3 6 2 2" xfId="9887"/>
    <cellStyle name="Note 3 3 6 2 2 2" xfId="20547"/>
    <cellStyle name="Note 3 3 6 2 2 2 2" xfId="46961"/>
    <cellStyle name="Note 3 3 6 2 2 3" xfId="28029"/>
    <cellStyle name="Note 3 3 6 2 2 3 2" xfId="54443"/>
    <cellStyle name="Note 3 3 6 2 2 4" xfId="36383"/>
    <cellStyle name="Note 3 3 6 2 3" xfId="15150"/>
    <cellStyle name="Note 3 3 6 2 3 2" xfId="41570"/>
    <cellStyle name="Note 3 3 6 2 4" xfId="21979"/>
    <cellStyle name="Note 3 3 6 2 4 2" xfId="48393"/>
    <cellStyle name="Note 3 3 6 2 5" xfId="31042"/>
    <cellStyle name="Note 3 3 6 3" xfId="5105"/>
    <cellStyle name="Note 3 3 6 3 2" xfId="9958"/>
    <cellStyle name="Note 3 3 6 3 2 2" xfId="20618"/>
    <cellStyle name="Note 3 3 6 3 2 2 2" xfId="47032"/>
    <cellStyle name="Note 3 3 6 3 2 3" xfId="26228"/>
    <cellStyle name="Note 3 3 6 3 2 3 2" xfId="52642"/>
    <cellStyle name="Note 3 3 6 3 2 4" xfId="36454"/>
    <cellStyle name="Note 3 3 6 3 3" xfId="15882"/>
    <cellStyle name="Note 3 3 6 3 3 2" xfId="42301"/>
    <cellStyle name="Note 3 3 6 3 4" xfId="22844"/>
    <cellStyle name="Note 3 3 6 3 4 2" xfId="49258"/>
    <cellStyle name="Note 3 3 6 3 5" xfId="31775"/>
    <cellStyle name="Note 3 3 6 4" xfId="6287"/>
    <cellStyle name="Note 3 3 6 4 2" xfId="10997"/>
    <cellStyle name="Note 3 3 6 4 2 2" xfId="21642"/>
    <cellStyle name="Note 3 3 6 4 2 2 2" xfId="48056"/>
    <cellStyle name="Note 3 3 6 4 2 3" xfId="28731"/>
    <cellStyle name="Note 3 3 6 4 2 3 2" xfId="55145"/>
    <cellStyle name="Note 3 3 6 4 2 4" xfId="37418"/>
    <cellStyle name="Note 3 3 6 4 3" xfId="17026"/>
    <cellStyle name="Note 3 3 6 4 3 2" xfId="43444"/>
    <cellStyle name="Note 3 3 6 4 4" xfId="24112"/>
    <cellStyle name="Note 3 3 6 4 4 2" xfId="50526"/>
    <cellStyle name="Note 3 3 6 4 5" xfId="32957"/>
    <cellStyle name="Note 3 3 6 5" xfId="6863"/>
    <cellStyle name="Note 3 3 6 5 2" xfId="17568"/>
    <cellStyle name="Note 3 3 6 5 2 2" xfId="43985"/>
    <cellStyle name="Note 3 3 6 5 3" xfId="22389"/>
    <cellStyle name="Note 3 3 6 5 3 2" xfId="48803"/>
    <cellStyle name="Note 3 3 6 5 4" xfId="33533"/>
    <cellStyle name="Note 3 3 6 6" xfId="7388"/>
    <cellStyle name="Note 3 3 6 6 2" xfId="18055"/>
    <cellStyle name="Note 3 3 6 6 2 2" xfId="44471"/>
    <cellStyle name="Note 3 3 6 6 3" xfId="11159"/>
    <cellStyle name="Note 3 3 6 6 3 2" xfId="37580"/>
    <cellStyle name="Note 3 3 6 6 4" xfId="34058"/>
    <cellStyle name="Note 3 3 6 7" xfId="8010"/>
    <cellStyle name="Note 3 3 6 7 2" xfId="18677"/>
    <cellStyle name="Note 3 3 6 7 2 2" xfId="45091"/>
    <cellStyle name="Note 3 3 6 7 3" xfId="17215"/>
    <cellStyle name="Note 3 3 6 7 3 2" xfId="43633"/>
    <cellStyle name="Note 3 3 6 7 4" xfId="34615"/>
    <cellStyle name="Note 3 3 6 8" xfId="13273"/>
    <cellStyle name="Note 3 3 6 8 2" xfId="39693"/>
    <cellStyle name="Note 3 3 6 9" xfId="11241"/>
    <cellStyle name="Note 3 3 6 9 2" xfId="37662"/>
    <cellStyle name="Note 3 3 7" xfId="3128"/>
    <cellStyle name="Note 3 3 7 2" xfId="9594"/>
    <cellStyle name="Note 3 3 7 2 2" xfId="20254"/>
    <cellStyle name="Note 3 3 7 2 2 2" xfId="46668"/>
    <cellStyle name="Note 3 3 7 2 3" xfId="12490"/>
    <cellStyle name="Note 3 3 7 2 3 2" xfId="38911"/>
    <cellStyle name="Note 3 3 7 2 4" xfId="36090"/>
    <cellStyle name="Note 3 3 7 3" xfId="13919"/>
    <cellStyle name="Note 3 3 7 3 2" xfId="40339"/>
    <cellStyle name="Note 3 3 7 4" xfId="24089"/>
    <cellStyle name="Note 3 3 7 4 2" xfId="50503"/>
    <cellStyle name="Note 3 3 7 5" xfId="29798"/>
    <cellStyle name="Note 3 3 8" xfId="4906"/>
    <cellStyle name="Note 3 3 8 2" xfId="9788"/>
    <cellStyle name="Note 3 3 8 2 2" xfId="20448"/>
    <cellStyle name="Note 3 3 8 2 2 2" xfId="46862"/>
    <cellStyle name="Note 3 3 8 2 3" xfId="11201"/>
    <cellStyle name="Note 3 3 8 2 3 2" xfId="37622"/>
    <cellStyle name="Note 3 3 8 2 4" xfId="36284"/>
    <cellStyle name="Note 3 3 8 3" xfId="15683"/>
    <cellStyle name="Note 3 3 8 3 2" xfId="42103"/>
    <cellStyle name="Note 3 3 8 4" xfId="24800"/>
    <cellStyle name="Note 3 3 8 4 2" xfId="51214"/>
    <cellStyle name="Note 3 3 8 5" xfId="31576"/>
    <cellStyle name="Note 3 3 9" xfId="3777"/>
    <cellStyle name="Note 3 3 9 2" xfId="9625"/>
    <cellStyle name="Note 3 3 9 2 2" xfId="20285"/>
    <cellStyle name="Note 3 3 9 2 2 2" xfId="46699"/>
    <cellStyle name="Note 3 3 9 2 3" xfId="13070"/>
    <cellStyle name="Note 3 3 9 2 3 2" xfId="39491"/>
    <cellStyle name="Note 3 3 9 2 4" xfId="36121"/>
    <cellStyle name="Note 3 3 9 3" xfId="14560"/>
    <cellStyle name="Note 3 3 9 3 2" xfId="40980"/>
    <cellStyle name="Note 3 3 9 4" xfId="25182"/>
    <cellStyle name="Note 3 3 9 4 2" xfId="51596"/>
    <cellStyle name="Note 3 3 9 5" xfId="30447"/>
    <cellStyle name="Note 3 4" xfId="1097"/>
    <cellStyle name="Note 3 4 10" xfId="3694"/>
    <cellStyle name="Note 3 4 10 2" xfId="24353"/>
    <cellStyle name="Note 3 4 10 2 2" xfId="50767"/>
    <cellStyle name="Note 3 4 10 3" xfId="30364"/>
    <cellStyle name="Note 3 4 11" xfId="12425"/>
    <cellStyle name="Note 3 4 11 2" xfId="38846"/>
    <cellStyle name="Note 3 4 12" xfId="23327"/>
    <cellStyle name="Note 3 4 12 2" xfId="49741"/>
    <cellStyle name="Note 3 4 2" xfId="1445"/>
    <cellStyle name="Note 3 4 2 10" xfId="8383"/>
    <cellStyle name="Note 3 4 2 10 2" xfId="19043"/>
    <cellStyle name="Note 3 4 2 10 2 2" xfId="45457"/>
    <cellStyle name="Note 3 4 2 10 3" xfId="12183"/>
    <cellStyle name="Note 3 4 2 10 3 2" xfId="38604"/>
    <cellStyle name="Note 3 4 2 10 4" xfId="34879"/>
    <cellStyle name="Note 3 4 2 11" xfId="13378"/>
    <cellStyle name="Note 3 4 2 11 2" xfId="39798"/>
    <cellStyle name="Note 3 4 2 12" xfId="22695"/>
    <cellStyle name="Note 3 4 2 12 2" xfId="49109"/>
    <cellStyle name="Note 3 4 2 2" xfId="3439"/>
    <cellStyle name="Note 3 4 2 2 2" xfId="9035"/>
    <cellStyle name="Note 3 4 2 2 2 2" xfId="19695"/>
    <cellStyle name="Note 3 4 2 2 2 2 2" xfId="46109"/>
    <cellStyle name="Note 3 4 2 2 2 3" xfId="11107"/>
    <cellStyle name="Note 3 4 2 2 2 3 2" xfId="37528"/>
    <cellStyle name="Note 3 4 2 2 2 4" xfId="35531"/>
    <cellStyle name="Note 3 4 2 2 3" xfId="9961"/>
    <cellStyle name="Note 3 4 2 2 3 2" xfId="20621"/>
    <cellStyle name="Note 3 4 2 2 3 2 2" xfId="47035"/>
    <cellStyle name="Note 3 4 2 2 3 3" xfId="24452"/>
    <cellStyle name="Note 3 4 2 2 3 3 2" xfId="50866"/>
    <cellStyle name="Note 3 4 2 2 3 4" xfId="36457"/>
    <cellStyle name="Note 3 4 2 2 4" xfId="10917"/>
    <cellStyle name="Note 3 4 2 2 4 2" xfId="21562"/>
    <cellStyle name="Note 3 4 2 2 4 2 2" xfId="47976"/>
    <cellStyle name="Note 3 4 2 2 4 3" xfId="28651"/>
    <cellStyle name="Note 3 4 2 2 4 3 2" xfId="55065"/>
    <cellStyle name="Note 3 4 2 2 4 4" xfId="37338"/>
    <cellStyle name="Note 3 4 2 2 5" xfId="8690"/>
    <cellStyle name="Note 3 4 2 2 5 2" xfId="19350"/>
    <cellStyle name="Note 3 4 2 2 5 2 2" xfId="45764"/>
    <cellStyle name="Note 3 4 2 2 5 3" xfId="11430"/>
    <cellStyle name="Note 3 4 2 2 5 3 2" xfId="37851"/>
    <cellStyle name="Note 3 4 2 2 5 4" xfId="35186"/>
    <cellStyle name="Note 3 4 2 2 6" xfId="14224"/>
    <cellStyle name="Note 3 4 2 2 6 2" xfId="40644"/>
    <cellStyle name="Note 3 4 2 2 7" xfId="25511"/>
    <cellStyle name="Note 3 4 2 2 7 2" xfId="51925"/>
    <cellStyle name="Note 3 4 2 2 8" xfId="30109"/>
    <cellStyle name="Note 3 4 2 3" xfId="4311"/>
    <cellStyle name="Note 3 4 2 3 2" xfId="9403"/>
    <cellStyle name="Note 3 4 2 3 2 2" xfId="20063"/>
    <cellStyle name="Note 3 4 2 3 2 2 2" xfId="46477"/>
    <cellStyle name="Note 3 4 2 3 2 3" xfId="11813"/>
    <cellStyle name="Note 3 4 2 3 2 3 2" xfId="38234"/>
    <cellStyle name="Note 3 4 2 3 2 4" xfId="35899"/>
    <cellStyle name="Note 3 4 2 3 3" xfId="15090"/>
    <cellStyle name="Note 3 4 2 3 3 2" xfId="41510"/>
    <cellStyle name="Note 3 4 2 3 4" xfId="22535"/>
    <cellStyle name="Note 3 4 2 3 4 2" xfId="48949"/>
    <cellStyle name="Note 3 4 2 3 5" xfId="30981"/>
    <cellStyle name="Note 3 4 2 4" xfId="3730"/>
    <cellStyle name="Note 3 4 2 4 2" xfId="10446"/>
    <cellStyle name="Note 3 4 2 4 2 2" xfId="21106"/>
    <cellStyle name="Note 3 4 2 4 2 2 2" xfId="47520"/>
    <cellStyle name="Note 3 4 2 4 2 3" xfId="28370"/>
    <cellStyle name="Note 3 4 2 4 2 3 2" xfId="54784"/>
    <cellStyle name="Note 3 4 2 4 2 4" xfId="36942"/>
    <cellStyle name="Note 3 4 2 4 3" xfId="14513"/>
    <cellStyle name="Note 3 4 2 4 3 2" xfId="40933"/>
    <cellStyle name="Note 3 4 2 4 4" xfId="26980"/>
    <cellStyle name="Note 3 4 2 4 4 2" xfId="53394"/>
    <cellStyle name="Note 3 4 2 4 5" xfId="30400"/>
    <cellStyle name="Note 3 4 2 5" xfId="5283"/>
    <cellStyle name="Note 3 4 2 5 2" xfId="10718"/>
    <cellStyle name="Note 3 4 2 5 2 2" xfId="21363"/>
    <cellStyle name="Note 3 4 2 5 2 2 2" xfId="47777"/>
    <cellStyle name="Note 3 4 2 5 2 3" xfId="28458"/>
    <cellStyle name="Note 3 4 2 5 2 3 2" xfId="54872"/>
    <cellStyle name="Note 3 4 2 5 2 4" xfId="37139"/>
    <cellStyle name="Note 3 4 2 5 3" xfId="16058"/>
    <cellStyle name="Note 3 4 2 5 3 2" xfId="42477"/>
    <cellStyle name="Note 3 4 2 5 4" xfId="24421"/>
    <cellStyle name="Note 3 4 2 5 4 2" xfId="50835"/>
    <cellStyle name="Note 3 4 2 5 5" xfId="31953"/>
    <cellStyle name="Note 3 4 2 6" xfId="6245"/>
    <cellStyle name="Note 3 4 2 6 2" xfId="16986"/>
    <cellStyle name="Note 3 4 2 6 2 2" xfId="43404"/>
    <cellStyle name="Note 3 4 2 6 3" xfId="25781"/>
    <cellStyle name="Note 3 4 2 6 3 2" xfId="52195"/>
    <cellStyle name="Note 3 4 2 6 4" xfId="32915"/>
    <cellStyle name="Note 3 4 2 7" xfId="5247"/>
    <cellStyle name="Note 3 4 2 7 2" xfId="28153"/>
    <cellStyle name="Note 3 4 2 7 2 2" xfId="54567"/>
    <cellStyle name="Note 3 4 2 7 3" xfId="31917"/>
    <cellStyle name="Note 3 4 2 8" xfId="7093"/>
    <cellStyle name="Note 3 4 2 8 2" xfId="17781"/>
    <cellStyle name="Note 3 4 2 8 2 2" xfId="44198"/>
    <cellStyle name="Note 3 4 2 8 3" xfId="23679"/>
    <cellStyle name="Note 3 4 2 8 3 2" xfId="50093"/>
    <cellStyle name="Note 3 4 2 8 4" xfId="33763"/>
    <cellStyle name="Note 3 4 2 9" xfId="7464"/>
    <cellStyle name="Note 3 4 2 9 2" xfId="18131"/>
    <cellStyle name="Note 3 4 2 9 2 2" xfId="44547"/>
    <cellStyle name="Note 3 4 2 9 3" xfId="23641"/>
    <cellStyle name="Note 3 4 2 9 3 2" xfId="50055"/>
    <cellStyle name="Note 3 4 2 9 4" xfId="34134"/>
    <cellStyle name="Note 3 4 3" xfId="1609"/>
    <cellStyle name="Note 3 4 3 10" xfId="8356"/>
    <cellStyle name="Note 3 4 3 10 2" xfId="19016"/>
    <cellStyle name="Note 3 4 3 10 2 2" xfId="45430"/>
    <cellStyle name="Note 3 4 3 10 3" xfId="17704"/>
    <cellStyle name="Note 3 4 3 10 3 2" xfId="44121"/>
    <cellStyle name="Note 3 4 3 10 4" xfId="34852"/>
    <cellStyle name="Note 3 4 3 11" xfId="11953"/>
    <cellStyle name="Note 3 4 3 11 2" xfId="38374"/>
    <cellStyle name="Note 3 4 3 12" xfId="23944"/>
    <cellStyle name="Note 3 4 3 12 2" xfId="50358"/>
    <cellStyle name="Note 3 4 3 2" xfId="3602"/>
    <cellStyle name="Note 3 4 3 2 2" xfId="9060"/>
    <cellStyle name="Note 3 4 3 2 2 2" xfId="19720"/>
    <cellStyle name="Note 3 4 3 2 2 2 2" xfId="46134"/>
    <cellStyle name="Note 3 4 3 2 2 3" xfId="27885"/>
    <cellStyle name="Note 3 4 3 2 2 3 2" xfId="54299"/>
    <cellStyle name="Note 3 4 3 2 2 4" xfId="35556"/>
    <cellStyle name="Note 3 4 3 2 3" xfId="10416"/>
    <cellStyle name="Note 3 4 3 2 3 2" xfId="21076"/>
    <cellStyle name="Note 3 4 3 2 3 2 2" xfId="47490"/>
    <cellStyle name="Note 3 4 3 2 3 3" xfId="28341"/>
    <cellStyle name="Note 3 4 3 2 3 3 2" xfId="54755"/>
    <cellStyle name="Note 3 4 3 2 3 4" xfId="36912"/>
    <cellStyle name="Note 3 4 3 2 4" xfId="10891"/>
    <cellStyle name="Note 3 4 3 2 4 2" xfId="21536"/>
    <cellStyle name="Note 3 4 3 2 4 2 2" xfId="47950"/>
    <cellStyle name="Note 3 4 3 2 4 3" xfId="28625"/>
    <cellStyle name="Note 3 4 3 2 4 3 2" xfId="55039"/>
    <cellStyle name="Note 3 4 3 2 4 4" xfId="37312"/>
    <cellStyle name="Note 3 4 3 2 5" xfId="8663"/>
    <cellStyle name="Note 3 4 3 2 5 2" xfId="19323"/>
    <cellStyle name="Note 3 4 3 2 5 2 2" xfId="45737"/>
    <cellStyle name="Note 3 4 3 2 5 3" xfId="12963"/>
    <cellStyle name="Note 3 4 3 2 5 3 2" xfId="39384"/>
    <cellStyle name="Note 3 4 3 2 5 4" xfId="35159"/>
    <cellStyle name="Note 3 4 3 2 6" xfId="14387"/>
    <cellStyle name="Note 3 4 3 2 6 2" xfId="40807"/>
    <cellStyle name="Note 3 4 3 2 7" xfId="26185"/>
    <cellStyle name="Note 3 4 3 2 7 2" xfId="52599"/>
    <cellStyle name="Note 3 4 3 2 8" xfId="30272"/>
    <cellStyle name="Note 3 4 3 3" xfId="2718"/>
    <cellStyle name="Note 3 4 3 3 2" xfId="9429"/>
    <cellStyle name="Note 3 4 3 3 2 2" xfId="20089"/>
    <cellStyle name="Note 3 4 3 3 2 2 2" xfId="46503"/>
    <cellStyle name="Note 3 4 3 3 2 3" xfId="27857"/>
    <cellStyle name="Note 3 4 3 3 2 3 2" xfId="54271"/>
    <cellStyle name="Note 3 4 3 3 2 4" xfId="35925"/>
    <cellStyle name="Note 3 4 3 3 3" xfId="13510"/>
    <cellStyle name="Note 3 4 3 3 3 2" xfId="39930"/>
    <cellStyle name="Note 3 4 3 3 4" xfId="24208"/>
    <cellStyle name="Note 3 4 3 3 4 2" xfId="50622"/>
    <cellStyle name="Note 3 4 3 3 5" xfId="29388"/>
    <cellStyle name="Note 3 4 3 4" xfId="2620"/>
    <cellStyle name="Note 3 4 3 4 2" xfId="10288"/>
    <cellStyle name="Note 3 4 3 4 2 2" xfId="20948"/>
    <cellStyle name="Note 3 4 3 4 2 2 2" xfId="47362"/>
    <cellStyle name="Note 3 4 3 4 2 3" xfId="13192"/>
    <cellStyle name="Note 3 4 3 4 2 3 2" xfId="39612"/>
    <cellStyle name="Note 3 4 3 4 2 4" xfId="36784"/>
    <cellStyle name="Note 3 4 3 4 3" xfId="13412"/>
    <cellStyle name="Note 3 4 3 4 3 2" xfId="39832"/>
    <cellStyle name="Note 3 4 3 4 4" xfId="26853"/>
    <cellStyle name="Note 3 4 3 4 4 2" xfId="53267"/>
    <cellStyle name="Note 3 4 3 4 5" xfId="29290"/>
    <cellStyle name="Note 3 4 3 5" xfId="4184"/>
    <cellStyle name="Note 3 4 3 5 2" xfId="10783"/>
    <cellStyle name="Note 3 4 3 5 2 2" xfId="21428"/>
    <cellStyle name="Note 3 4 3 5 2 2 2" xfId="47842"/>
    <cellStyle name="Note 3 4 3 5 2 3" xfId="28517"/>
    <cellStyle name="Note 3 4 3 5 2 3 2" xfId="54931"/>
    <cellStyle name="Note 3 4 3 5 2 4" xfId="37204"/>
    <cellStyle name="Note 3 4 3 5 3" xfId="14964"/>
    <cellStyle name="Note 3 4 3 5 3 2" xfId="41384"/>
    <cellStyle name="Note 3 4 3 5 4" xfId="26584"/>
    <cellStyle name="Note 3 4 3 5 4 2" xfId="52998"/>
    <cellStyle name="Note 3 4 3 5 5" xfId="30854"/>
    <cellStyle name="Note 3 4 3 6" xfId="5499"/>
    <cellStyle name="Note 3 4 3 6 2" xfId="16270"/>
    <cellStyle name="Note 3 4 3 6 2 2" xfId="42689"/>
    <cellStyle name="Note 3 4 3 6 3" xfId="27280"/>
    <cellStyle name="Note 3 4 3 6 3 2" xfId="53694"/>
    <cellStyle name="Note 3 4 3 6 4" xfId="32169"/>
    <cellStyle name="Note 3 4 3 7" xfId="6649"/>
    <cellStyle name="Note 3 4 3 7 2" xfId="25755"/>
    <cellStyle name="Note 3 4 3 7 2 2" xfId="52169"/>
    <cellStyle name="Note 3 4 3 7 3" xfId="33319"/>
    <cellStyle name="Note 3 4 3 8" xfId="5663"/>
    <cellStyle name="Note 3 4 3 8 2" xfId="16427"/>
    <cellStyle name="Note 3 4 3 8 2 2" xfId="42845"/>
    <cellStyle name="Note 3 4 3 8 3" xfId="25224"/>
    <cellStyle name="Note 3 4 3 8 3 2" xfId="51638"/>
    <cellStyle name="Note 3 4 3 8 4" xfId="32333"/>
    <cellStyle name="Note 3 4 3 9" xfId="7242"/>
    <cellStyle name="Note 3 4 3 9 2" xfId="17909"/>
    <cellStyle name="Note 3 4 3 9 2 2" xfId="44326"/>
    <cellStyle name="Note 3 4 3 9 3" xfId="27727"/>
    <cellStyle name="Note 3 4 3 9 3 2" xfId="54141"/>
    <cellStyle name="Note 3 4 3 9 4" xfId="33912"/>
    <cellStyle name="Note 3 4 4" xfId="1824"/>
    <cellStyle name="Note 3 4 4 10" xfId="8374"/>
    <cellStyle name="Note 3 4 4 10 2" xfId="19034"/>
    <cellStyle name="Note 3 4 4 10 2 2" xfId="45448"/>
    <cellStyle name="Note 3 4 4 10 3" xfId="17521"/>
    <cellStyle name="Note 3 4 4 10 3 2" xfId="43938"/>
    <cellStyle name="Note 3 4 4 10 4" xfId="34870"/>
    <cellStyle name="Note 3 4 4 11" xfId="11756"/>
    <cellStyle name="Note 3 4 4 11 2" xfId="38177"/>
    <cellStyle name="Note 3 4 4 12" xfId="23992"/>
    <cellStyle name="Note 3 4 4 12 2" xfId="50406"/>
    <cellStyle name="Note 3 4 4 2" xfId="3801"/>
    <cellStyle name="Note 3 4 4 2 2" xfId="9043"/>
    <cellStyle name="Note 3 4 4 2 2 2" xfId="19703"/>
    <cellStyle name="Note 3 4 4 2 2 2 2" xfId="46117"/>
    <cellStyle name="Note 3 4 4 2 2 3" xfId="11432"/>
    <cellStyle name="Note 3 4 4 2 2 3 2" xfId="37853"/>
    <cellStyle name="Note 3 4 4 2 2 4" xfId="35539"/>
    <cellStyle name="Note 3 4 4 2 3" xfId="9774"/>
    <cellStyle name="Note 3 4 4 2 3 2" xfId="20434"/>
    <cellStyle name="Note 3 4 4 2 3 2 2" xfId="46848"/>
    <cellStyle name="Note 3 4 4 2 3 3" xfId="15971"/>
    <cellStyle name="Note 3 4 4 2 3 3 2" xfId="42390"/>
    <cellStyle name="Note 3 4 4 2 3 4" xfId="36270"/>
    <cellStyle name="Note 3 4 4 2 4" xfId="10908"/>
    <cellStyle name="Note 3 4 4 2 4 2" xfId="21553"/>
    <cellStyle name="Note 3 4 4 2 4 2 2" xfId="47967"/>
    <cellStyle name="Note 3 4 4 2 4 3" xfId="28642"/>
    <cellStyle name="Note 3 4 4 2 4 3 2" xfId="55056"/>
    <cellStyle name="Note 3 4 4 2 4 4" xfId="37329"/>
    <cellStyle name="Note 3 4 4 2 5" xfId="8681"/>
    <cellStyle name="Note 3 4 4 2 5 2" xfId="19341"/>
    <cellStyle name="Note 3 4 4 2 5 2 2" xfId="45755"/>
    <cellStyle name="Note 3 4 4 2 5 3" xfId="17548"/>
    <cellStyle name="Note 3 4 4 2 5 3 2" xfId="43965"/>
    <cellStyle name="Note 3 4 4 2 5 4" xfId="35177"/>
    <cellStyle name="Note 3 4 4 2 6" xfId="14584"/>
    <cellStyle name="Note 3 4 4 2 6 2" xfId="41004"/>
    <cellStyle name="Note 3 4 4 2 7" xfId="23046"/>
    <cellStyle name="Note 3 4 4 2 7 2" xfId="49460"/>
    <cellStyle name="Note 3 4 4 2 8" xfId="30471"/>
    <cellStyle name="Note 3 4 4 3" xfId="4528"/>
    <cellStyle name="Note 3 4 4 3 2" xfId="9412"/>
    <cellStyle name="Note 3 4 4 3 2 2" xfId="20072"/>
    <cellStyle name="Note 3 4 4 3 2 2 2" xfId="46486"/>
    <cellStyle name="Note 3 4 4 3 2 3" xfId="11814"/>
    <cellStyle name="Note 3 4 4 3 2 3 2" xfId="38235"/>
    <cellStyle name="Note 3 4 4 3 2 4" xfId="35908"/>
    <cellStyle name="Note 3 4 4 3 3" xfId="15306"/>
    <cellStyle name="Note 3 4 4 3 3 2" xfId="41726"/>
    <cellStyle name="Note 3 4 4 3 4" xfId="28133"/>
    <cellStyle name="Note 3 4 4 3 4 2" xfId="54547"/>
    <cellStyle name="Note 3 4 4 3 5" xfId="31198"/>
    <cellStyle name="Note 3 4 4 4" xfId="3179"/>
    <cellStyle name="Note 3 4 4 4 2" xfId="10256"/>
    <cellStyle name="Note 3 4 4 4 2 2" xfId="20916"/>
    <cellStyle name="Note 3 4 4 4 2 2 2" xfId="47330"/>
    <cellStyle name="Note 3 4 4 4 2 3" xfId="16366"/>
    <cellStyle name="Note 3 4 4 4 2 3 2" xfId="42785"/>
    <cellStyle name="Note 3 4 4 4 2 4" xfId="36752"/>
    <cellStyle name="Note 3 4 4 4 3" xfId="13969"/>
    <cellStyle name="Note 3 4 4 4 3 2" xfId="40389"/>
    <cellStyle name="Note 3 4 4 4 4" xfId="27334"/>
    <cellStyle name="Note 3 4 4 4 4 2" xfId="53748"/>
    <cellStyle name="Note 3 4 4 4 5" xfId="29849"/>
    <cellStyle name="Note 3 4 4 5" xfId="4340"/>
    <cellStyle name="Note 3 4 4 5 2" xfId="10796"/>
    <cellStyle name="Note 3 4 4 5 2 2" xfId="21441"/>
    <cellStyle name="Note 3 4 4 5 2 2 2" xfId="47855"/>
    <cellStyle name="Note 3 4 4 5 2 3" xfId="28530"/>
    <cellStyle name="Note 3 4 4 5 2 3 2" xfId="54944"/>
    <cellStyle name="Note 3 4 4 5 2 4" xfId="37217"/>
    <cellStyle name="Note 3 4 4 5 3" xfId="15118"/>
    <cellStyle name="Note 3 4 4 5 3 2" xfId="41538"/>
    <cellStyle name="Note 3 4 4 5 4" xfId="25433"/>
    <cellStyle name="Note 3 4 4 5 4 2" xfId="51847"/>
    <cellStyle name="Note 3 4 4 5 5" xfId="31010"/>
    <cellStyle name="Note 3 4 4 6" xfId="5739"/>
    <cellStyle name="Note 3 4 4 6 2" xfId="16501"/>
    <cellStyle name="Note 3 4 4 6 2 2" xfId="42919"/>
    <cellStyle name="Note 3 4 4 6 3" xfId="23344"/>
    <cellStyle name="Note 3 4 4 6 3 2" xfId="49758"/>
    <cellStyle name="Note 3 4 4 6 4" xfId="32409"/>
    <cellStyle name="Note 3 4 4 7" xfId="5682"/>
    <cellStyle name="Note 3 4 4 7 2" xfId="23648"/>
    <cellStyle name="Note 3 4 4 7 2 2" xfId="50062"/>
    <cellStyle name="Note 3 4 4 7 3" xfId="32352"/>
    <cellStyle name="Note 3 4 4 8" xfId="7487"/>
    <cellStyle name="Note 3 4 4 8 2" xfId="18154"/>
    <cellStyle name="Note 3 4 4 8 2 2" xfId="44570"/>
    <cellStyle name="Note 3 4 4 8 3" xfId="27291"/>
    <cellStyle name="Note 3 4 4 8 3 2" xfId="53705"/>
    <cellStyle name="Note 3 4 4 8 4" xfId="34157"/>
    <cellStyle name="Note 3 4 4 9" xfId="7197"/>
    <cellStyle name="Note 3 4 4 9 2" xfId="17864"/>
    <cellStyle name="Note 3 4 4 9 2 2" xfId="44281"/>
    <cellStyle name="Note 3 4 4 9 3" xfId="26241"/>
    <cellStyle name="Note 3 4 4 9 3 2" xfId="52655"/>
    <cellStyle name="Note 3 4 4 9 4" xfId="33867"/>
    <cellStyle name="Note 3 4 5" xfId="1710"/>
    <cellStyle name="Note 3 4 5 10" xfId="8521"/>
    <cellStyle name="Note 3 4 5 10 2" xfId="19181"/>
    <cellStyle name="Note 3 4 5 10 2 2" xfId="45595"/>
    <cellStyle name="Note 3 4 5 10 3" xfId="12952"/>
    <cellStyle name="Note 3 4 5 10 3 2" xfId="39373"/>
    <cellStyle name="Note 3 4 5 10 4" xfId="35017"/>
    <cellStyle name="Note 3 4 5 11" xfId="11860"/>
    <cellStyle name="Note 3 4 5 11 2" xfId="38281"/>
    <cellStyle name="Note 3 4 5 12" xfId="22246"/>
    <cellStyle name="Note 3 4 5 12 2" xfId="48660"/>
    <cellStyle name="Note 3 4 5 2" xfId="3701"/>
    <cellStyle name="Note 3 4 5 2 2" xfId="9683"/>
    <cellStyle name="Note 3 4 5 2 2 2" xfId="20343"/>
    <cellStyle name="Note 3 4 5 2 2 2 2" xfId="46757"/>
    <cellStyle name="Note 3 4 5 2 2 3" xfId="17742"/>
    <cellStyle name="Note 3 4 5 2 2 3 2" xfId="44159"/>
    <cellStyle name="Note 3 4 5 2 2 4" xfId="36179"/>
    <cellStyle name="Note 3 4 5 2 3" xfId="14485"/>
    <cellStyle name="Note 3 4 5 2 3 2" xfId="40905"/>
    <cellStyle name="Note 3 4 5 2 4" xfId="25705"/>
    <cellStyle name="Note 3 4 5 2 4 2" xfId="52119"/>
    <cellStyle name="Note 3 4 5 2 5" xfId="30371"/>
    <cellStyle name="Note 3 4 5 3" xfId="2633"/>
    <cellStyle name="Note 3 4 5 3 2" xfId="10173"/>
    <cellStyle name="Note 3 4 5 3 2 2" xfId="20833"/>
    <cellStyle name="Note 3 4 5 3 2 2 2" xfId="47247"/>
    <cellStyle name="Note 3 4 5 3 2 3" xfId="16854"/>
    <cellStyle name="Note 3 4 5 3 2 3 2" xfId="43272"/>
    <cellStyle name="Note 3 4 5 3 2 4" xfId="36669"/>
    <cellStyle name="Note 3 4 5 3 3" xfId="13425"/>
    <cellStyle name="Note 3 4 5 3 3 2" xfId="39845"/>
    <cellStyle name="Note 3 4 5 3 4" xfId="25851"/>
    <cellStyle name="Note 3 4 5 3 4 2" xfId="52265"/>
    <cellStyle name="Note 3 4 5 3 5" xfId="29303"/>
    <cellStyle name="Note 3 4 5 4" xfId="4464"/>
    <cellStyle name="Note 3 4 5 4 2" xfId="10844"/>
    <cellStyle name="Note 3 4 5 4 2 2" xfId="21489"/>
    <cellStyle name="Note 3 4 5 4 2 2 2" xfId="47903"/>
    <cellStyle name="Note 3 4 5 4 2 3" xfId="28578"/>
    <cellStyle name="Note 3 4 5 4 2 3 2" xfId="54992"/>
    <cellStyle name="Note 3 4 5 4 2 4" xfId="37265"/>
    <cellStyle name="Note 3 4 5 4 3" xfId="15242"/>
    <cellStyle name="Note 3 4 5 4 3 2" xfId="41662"/>
    <cellStyle name="Note 3 4 5 4 4" xfId="25806"/>
    <cellStyle name="Note 3 4 5 4 4 2" xfId="52220"/>
    <cellStyle name="Note 3 4 5 4 5" xfId="31134"/>
    <cellStyle name="Note 3 4 5 5" xfId="3755"/>
    <cellStyle name="Note 3 4 5 5 2" xfId="14538"/>
    <cellStyle name="Note 3 4 5 5 2 2" xfId="40958"/>
    <cellStyle name="Note 3 4 5 5 3" xfId="24706"/>
    <cellStyle name="Note 3 4 5 5 3 2" xfId="51120"/>
    <cellStyle name="Note 3 4 5 5 4" xfId="30425"/>
    <cellStyle name="Note 3 4 5 6" xfId="5571"/>
    <cellStyle name="Note 3 4 5 6 2" xfId="16341"/>
    <cellStyle name="Note 3 4 5 6 2 2" xfId="42760"/>
    <cellStyle name="Note 3 4 5 6 3" xfId="24613"/>
    <cellStyle name="Note 3 4 5 6 3 2" xfId="51027"/>
    <cellStyle name="Note 3 4 5 6 4" xfId="32241"/>
    <cellStyle name="Note 3 4 5 7" xfId="3999"/>
    <cellStyle name="Note 3 4 5 7 2" xfId="25189"/>
    <cellStyle name="Note 3 4 5 7 2 2" xfId="51603"/>
    <cellStyle name="Note 3 4 5 7 3" xfId="30669"/>
    <cellStyle name="Note 3 4 5 8" xfId="2952"/>
    <cellStyle name="Note 3 4 5 8 2" xfId="13744"/>
    <cellStyle name="Note 3 4 5 8 2 2" xfId="40164"/>
    <cellStyle name="Note 3 4 5 8 3" xfId="27650"/>
    <cellStyle name="Note 3 4 5 8 3 2" xfId="54064"/>
    <cellStyle name="Note 3 4 5 8 4" xfId="29622"/>
    <cellStyle name="Note 3 4 5 9" xfId="7766"/>
    <cellStyle name="Note 3 4 5 9 2" xfId="18433"/>
    <cellStyle name="Note 3 4 5 9 2 2" xfId="44849"/>
    <cellStyle name="Note 3 4 5 9 3" xfId="24073"/>
    <cellStyle name="Note 3 4 5 9 3 2" xfId="50487"/>
    <cellStyle name="Note 3 4 5 9 4" xfId="34436"/>
    <cellStyle name="Note 3 4 6" xfId="2478"/>
    <cellStyle name="Note 3 4 6 10" xfId="27169"/>
    <cellStyle name="Note 3 4 6 10 2" xfId="53583"/>
    <cellStyle name="Note 3 4 6 2" xfId="4373"/>
    <cellStyle name="Note 3 4 6 2 2" xfId="9886"/>
    <cellStyle name="Note 3 4 6 2 2 2" xfId="20546"/>
    <cellStyle name="Note 3 4 6 2 2 2 2" xfId="46960"/>
    <cellStyle name="Note 3 4 6 2 2 3" xfId="24012"/>
    <cellStyle name="Note 3 4 6 2 2 3 2" xfId="50426"/>
    <cellStyle name="Note 3 4 6 2 2 4" xfId="36382"/>
    <cellStyle name="Note 3 4 6 2 3" xfId="15151"/>
    <cellStyle name="Note 3 4 6 2 3 2" xfId="41571"/>
    <cellStyle name="Note 3 4 6 2 4" xfId="24427"/>
    <cellStyle name="Note 3 4 6 2 4 2" xfId="50841"/>
    <cellStyle name="Note 3 4 6 2 5" xfId="31043"/>
    <cellStyle name="Note 3 4 6 3" xfId="5106"/>
    <cellStyle name="Note 3 4 6 3 2" xfId="9935"/>
    <cellStyle name="Note 3 4 6 3 2 2" xfId="20595"/>
    <cellStyle name="Note 3 4 6 3 2 2 2" xfId="47009"/>
    <cellStyle name="Note 3 4 6 3 2 3" xfId="22301"/>
    <cellStyle name="Note 3 4 6 3 2 3 2" xfId="48715"/>
    <cellStyle name="Note 3 4 6 3 2 4" xfId="36431"/>
    <cellStyle name="Note 3 4 6 3 3" xfId="15883"/>
    <cellStyle name="Note 3 4 6 3 3 2" xfId="42302"/>
    <cellStyle name="Note 3 4 6 3 4" xfId="26254"/>
    <cellStyle name="Note 3 4 6 3 4 2" xfId="52668"/>
    <cellStyle name="Note 3 4 6 3 5" xfId="31776"/>
    <cellStyle name="Note 3 4 6 4" xfId="6288"/>
    <cellStyle name="Note 3 4 6 4 2" xfId="10996"/>
    <cellStyle name="Note 3 4 6 4 2 2" xfId="21641"/>
    <cellStyle name="Note 3 4 6 4 2 2 2" xfId="48055"/>
    <cellStyle name="Note 3 4 6 4 2 3" xfId="28730"/>
    <cellStyle name="Note 3 4 6 4 2 3 2" xfId="55144"/>
    <cellStyle name="Note 3 4 6 4 2 4" xfId="37417"/>
    <cellStyle name="Note 3 4 6 4 3" xfId="17027"/>
    <cellStyle name="Note 3 4 6 4 3 2" xfId="43445"/>
    <cellStyle name="Note 3 4 6 4 4" xfId="22309"/>
    <cellStyle name="Note 3 4 6 4 4 2" xfId="48723"/>
    <cellStyle name="Note 3 4 6 4 5" xfId="32958"/>
    <cellStyle name="Note 3 4 6 5" xfId="6864"/>
    <cellStyle name="Note 3 4 6 5 2" xfId="17569"/>
    <cellStyle name="Note 3 4 6 5 2 2" xfId="43986"/>
    <cellStyle name="Note 3 4 6 5 3" xfId="12067"/>
    <cellStyle name="Note 3 4 6 5 3 2" xfId="38488"/>
    <cellStyle name="Note 3 4 6 5 4" xfId="33534"/>
    <cellStyle name="Note 3 4 6 6" xfId="7389"/>
    <cellStyle name="Note 3 4 6 6 2" xfId="18056"/>
    <cellStyle name="Note 3 4 6 6 2 2" xfId="44472"/>
    <cellStyle name="Note 3 4 6 6 3" xfId="26915"/>
    <cellStyle name="Note 3 4 6 6 3 2" xfId="53329"/>
    <cellStyle name="Note 3 4 6 6 4" xfId="34059"/>
    <cellStyle name="Note 3 4 6 7" xfId="8011"/>
    <cellStyle name="Note 3 4 6 7 2" xfId="18678"/>
    <cellStyle name="Note 3 4 6 7 2 2" xfId="45092"/>
    <cellStyle name="Note 3 4 6 7 3" xfId="12167"/>
    <cellStyle name="Note 3 4 6 7 3 2" xfId="38588"/>
    <cellStyle name="Note 3 4 6 7 4" xfId="34616"/>
    <cellStyle name="Note 3 4 6 8" xfId="13274"/>
    <cellStyle name="Note 3 4 6 8 2" xfId="39694"/>
    <cellStyle name="Note 3 4 6 9" xfId="18768"/>
    <cellStyle name="Note 3 4 6 9 2" xfId="45182"/>
    <cellStyle name="Note 3 4 7" xfId="3129"/>
    <cellStyle name="Note 3 4 7 2" xfId="9593"/>
    <cellStyle name="Note 3 4 7 2 2" xfId="20253"/>
    <cellStyle name="Note 3 4 7 2 2 2" xfId="46667"/>
    <cellStyle name="Note 3 4 7 2 3" xfId="14783"/>
    <cellStyle name="Note 3 4 7 2 3 2" xfId="41203"/>
    <cellStyle name="Note 3 4 7 2 4" xfId="36089"/>
    <cellStyle name="Note 3 4 7 3" xfId="13920"/>
    <cellStyle name="Note 3 4 7 3 2" xfId="40340"/>
    <cellStyle name="Note 3 4 7 4" xfId="21899"/>
    <cellStyle name="Note 3 4 7 4 2" xfId="48313"/>
    <cellStyle name="Note 3 4 7 5" xfId="29799"/>
    <cellStyle name="Note 3 4 8" xfId="4904"/>
    <cellStyle name="Note 3 4 8 2" xfId="9631"/>
    <cellStyle name="Note 3 4 8 2 2" xfId="20291"/>
    <cellStyle name="Note 3 4 8 2 2 2" xfId="46705"/>
    <cellStyle name="Note 3 4 8 2 3" xfId="28197"/>
    <cellStyle name="Note 3 4 8 2 3 2" xfId="54611"/>
    <cellStyle name="Note 3 4 8 2 4" xfId="36127"/>
    <cellStyle name="Note 3 4 8 3" xfId="15681"/>
    <cellStyle name="Note 3 4 8 3 2" xfId="42101"/>
    <cellStyle name="Note 3 4 8 4" xfId="11165"/>
    <cellStyle name="Note 3 4 8 4 2" xfId="37586"/>
    <cellStyle name="Note 3 4 8 5" xfId="31574"/>
    <cellStyle name="Note 3 4 9" xfId="3426"/>
    <cellStyle name="Note 3 4 9 2" xfId="9598"/>
    <cellStyle name="Note 3 4 9 2 2" xfId="20258"/>
    <cellStyle name="Note 3 4 9 2 2 2" xfId="46672"/>
    <cellStyle name="Note 3 4 9 2 3" xfId="12810"/>
    <cellStyle name="Note 3 4 9 2 3 2" xfId="39231"/>
    <cellStyle name="Note 3 4 9 2 4" xfId="36094"/>
    <cellStyle name="Note 3 4 9 3" xfId="14211"/>
    <cellStyle name="Note 3 4 9 3 2" xfId="40631"/>
    <cellStyle name="Note 3 4 9 4" xfId="27035"/>
    <cellStyle name="Note 3 4 9 4 2" xfId="53449"/>
    <cellStyle name="Note 3 4 9 5" xfId="30096"/>
    <cellStyle name="Note 3 5" xfId="1098"/>
    <cellStyle name="Note 3 5 10" xfId="3947"/>
    <cellStyle name="Note 3 5 10 2" xfId="22726"/>
    <cellStyle name="Note 3 5 10 2 2" xfId="49140"/>
    <cellStyle name="Note 3 5 10 3" xfId="30617"/>
    <cellStyle name="Note 3 5 11" xfId="16354"/>
    <cellStyle name="Note 3 5 11 2" xfId="42773"/>
    <cellStyle name="Note 3 5 12" xfId="11637"/>
    <cellStyle name="Note 3 5 12 2" xfId="38058"/>
    <cellStyle name="Note 3 5 2" xfId="1446"/>
    <cellStyle name="Note 3 5 2 10" xfId="8384"/>
    <cellStyle name="Note 3 5 2 10 2" xfId="19044"/>
    <cellStyle name="Note 3 5 2 10 2 2" xfId="45458"/>
    <cellStyle name="Note 3 5 2 10 3" xfId="17631"/>
    <cellStyle name="Note 3 5 2 10 3 2" xfId="44048"/>
    <cellStyle name="Note 3 5 2 10 4" xfId="34880"/>
    <cellStyle name="Note 3 5 2 11" xfId="12078"/>
    <cellStyle name="Note 3 5 2 11 2" xfId="38499"/>
    <cellStyle name="Note 3 5 2 12" xfId="27015"/>
    <cellStyle name="Note 3 5 2 12 2" xfId="53429"/>
    <cellStyle name="Note 3 5 2 2" xfId="3440"/>
    <cellStyle name="Note 3 5 2 2 2" xfId="9034"/>
    <cellStyle name="Note 3 5 2 2 2 2" xfId="19694"/>
    <cellStyle name="Note 3 5 2 2 2 2 2" xfId="46108"/>
    <cellStyle name="Note 3 5 2 2 2 3" xfId="28243"/>
    <cellStyle name="Note 3 5 2 2 2 3 2" xfId="54657"/>
    <cellStyle name="Note 3 5 2 2 2 4" xfId="35530"/>
    <cellStyle name="Note 3 5 2 2 3" xfId="10220"/>
    <cellStyle name="Note 3 5 2 2 3 2" xfId="20880"/>
    <cellStyle name="Note 3 5 2 2 3 2 2" xfId="47294"/>
    <cellStyle name="Note 3 5 2 2 3 3" xfId="12503"/>
    <cellStyle name="Note 3 5 2 2 3 3 2" xfId="38924"/>
    <cellStyle name="Note 3 5 2 2 3 4" xfId="36716"/>
    <cellStyle name="Note 3 5 2 2 4" xfId="10918"/>
    <cellStyle name="Note 3 5 2 2 4 2" xfId="21563"/>
    <cellStyle name="Note 3 5 2 2 4 2 2" xfId="47977"/>
    <cellStyle name="Note 3 5 2 2 4 3" xfId="28652"/>
    <cellStyle name="Note 3 5 2 2 4 3 2" xfId="55066"/>
    <cellStyle name="Note 3 5 2 2 4 4" xfId="37339"/>
    <cellStyle name="Note 3 5 2 2 5" xfId="8691"/>
    <cellStyle name="Note 3 5 2 2 5 2" xfId="19351"/>
    <cellStyle name="Note 3 5 2 2 5 2 2" xfId="45765"/>
    <cellStyle name="Note 3 5 2 2 5 3" xfId="17832"/>
    <cellStyle name="Note 3 5 2 2 5 3 2" xfId="44249"/>
    <cellStyle name="Note 3 5 2 2 5 4" xfId="35187"/>
    <cellStyle name="Note 3 5 2 2 6" xfId="14225"/>
    <cellStyle name="Note 3 5 2 2 6 2" xfId="40645"/>
    <cellStyle name="Note 3 5 2 2 7" xfId="25114"/>
    <cellStyle name="Note 3 5 2 2 7 2" xfId="51528"/>
    <cellStyle name="Note 3 5 2 2 8" xfId="30110"/>
    <cellStyle name="Note 3 5 2 3" xfId="3717"/>
    <cellStyle name="Note 3 5 2 3 2" xfId="9402"/>
    <cellStyle name="Note 3 5 2 3 2 2" xfId="20062"/>
    <cellStyle name="Note 3 5 2 3 2 2 2" xfId="46476"/>
    <cellStyle name="Note 3 5 2 3 2 3" xfId="27860"/>
    <cellStyle name="Note 3 5 2 3 2 3 2" xfId="54274"/>
    <cellStyle name="Note 3 5 2 3 2 4" xfId="35898"/>
    <cellStyle name="Note 3 5 2 3 3" xfId="14501"/>
    <cellStyle name="Note 3 5 2 3 3 2" xfId="40921"/>
    <cellStyle name="Note 3 5 2 3 4" xfId="22257"/>
    <cellStyle name="Note 3 5 2 3 4 2" xfId="48671"/>
    <cellStyle name="Note 3 5 2 3 5" xfId="30387"/>
    <cellStyle name="Note 3 5 2 4" xfId="3036"/>
    <cellStyle name="Note 3 5 2 4 2" xfId="9768"/>
    <cellStyle name="Note 3 5 2 4 2 2" xfId="20428"/>
    <cellStyle name="Note 3 5 2 4 2 2 2" xfId="46842"/>
    <cellStyle name="Note 3 5 2 4 2 3" xfId="28181"/>
    <cellStyle name="Note 3 5 2 4 2 3 2" xfId="54595"/>
    <cellStyle name="Note 3 5 2 4 2 4" xfId="36264"/>
    <cellStyle name="Note 3 5 2 4 3" xfId="13828"/>
    <cellStyle name="Note 3 5 2 4 3 2" xfId="40248"/>
    <cellStyle name="Note 3 5 2 4 4" xfId="26987"/>
    <cellStyle name="Note 3 5 2 4 4 2" xfId="53401"/>
    <cellStyle name="Note 3 5 2 4 5" xfId="29706"/>
    <cellStyle name="Note 3 5 2 5" xfId="3021"/>
    <cellStyle name="Note 3 5 2 5 2" xfId="10719"/>
    <cellStyle name="Note 3 5 2 5 2 2" xfId="21364"/>
    <cellStyle name="Note 3 5 2 5 2 2 2" xfId="47778"/>
    <cellStyle name="Note 3 5 2 5 2 3" xfId="28459"/>
    <cellStyle name="Note 3 5 2 5 2 3 2" xfId="54873"/>
    <cellStyle name="Note 3 5 2 5 2 4" xfId="37140"/>
    <cellStyle name="Note 3 5 2 5 3" xfId="13813"/>
    <cellStyle name="Note 3 5 2 5 3 2" xfId="40233"/>
    <cellStyle name="Note 3 5 2 5 4" xfId="24650"/>
    <cellStyle name="Note 3 5 2 5 4 2" xfId="51064"/>
    <cellStyle name="Note 3 5 2 5 5" xfId="29691"/>
    <cellStyle name="Note 3 5 2 6" xfId="3758"/>
    <cellStyle name="Note 3 5 2 6 2" xfId="14541"/>
    <cellStyle name="Note 3 5 2 6 2 2" xfId="40961"/>
    <cellStyle name="Note 3 5 2 6 3" xfId="27578"/>
    <cellStyle name="Note 3 5 2 6 3 2" xfId="53992"/>
    <cellStyle name="Note 3 5 2 6 4" xfId="30428"/>
    <cellStyle name="Note 3 5 2 7" xfId="5196"/>
    <cellStyle name="Note 3 5 2 7 2" xfId="26462"/>
    <cellStyle name="Note 3 5 2 7 2 2" xfId="52876"/>
    <cellStyle name="Note 3 5 2 7 3" xfId="31866"/>
    <cellStyle name="Note 3 5 2 8" xfId="6830"/>
    <cellStyle name="Note 3 5 2 8 2" xfId="17538"/>
    <cellStyle name="Note 3 5 2 8 2 2" xfId="43955"/>
    <cellStyle name="Note 3 5 2 8 3" xfId="22972"/>
    <cellStyle name="Note 3 5 2 8 3 2" xfId="49386"/>
    <cellStyle name="Note 3 5 2 8 4" xfId="33500"/>
    <cellStyle name="Note 3 5 2 9" xfId="7666"/>
    <cellStyle name="Note 3 5 2 9 2" xfId="18333"/>
    <cellStyle name="Note 3 5 2 9 2 2" xfId="44749"/>
    <cellStyle name="Note 3 5 2 9 3" xfId="26625"/>
    <cellStyle name="Note 3 5 2 9 3 2" xfId="53039"/>
    <cellStyle name="Note 3 5 2 9 4" xfId="34336"/>
    <cellStyle name="Note 3 5 3" xfId="1610"/>
    <cellStyle name="Note 3 5 3 10" xfId="8355"/>
    <cellStyle name="Note 3 5 3 10 2" xfId="19015"/>
    <cellStyle name="Note 3 5 3 10 2 2" xfId="45429"/>
    <cellStyle name="Note 3 5 3 10 3" xfId="12771"/>
    <cellStyle name="Note 3 5 3 10 3 2" xfId="39192"/>
    <cellStyle name="Note 3 5 3 10 4" xfId="34851"/>
    <cellStyle name="Note 3 5 3 11" xfId="11952"/>
    <cellStyle name="Note 3 5 3 11 2" xfId="38373"/>
    <cellStyle name="Note 3 5 3 12" xfId="24271"/>
    <cellStyle name="Note 3 5 3 12 2" xfId="50685"/>
    <cellStyle name="Note 3 5 3 2" xfId="3603"/>
    <cellStyle name="Note 3 5 3 2 2" xfId="9061"/>
    <cellStyle name="Note 3 5 3 2 2 2" xfId="19721"/>
    <cellStyle name="Note 3 5 3 2 2 2 2" xfId="46135"/>
    <cellStyle name="Note 3 5 3 2 2 3" xfId="11788"/>
    <cellStyle name="Note 3 5 3 2 2 3 2" xfId="38209"/>
    <cellStyle name="Note 3 5 3 2 2 4" xfId="35557"/>
    <cellStyle name="Note 3 5 3 2 3" xfId="10191"/>
    <cellStyle name="Note 3 5 3 2 3 2" xfId="20851"/>
    <cellStyle name="Note 3 5 3 2 3 2 2" xfId="47265"/>
    <cellStyle name="Note 3 5 3 2 3 3" xfId="12590"/>
    <cellStyle name="Note 3 5 3 2 3 3 2" xfId="39011"/>
    <cellStyle name="Note 3 5 3 2 3 4" xfId="36687"/>
    <cellStyle name="Note 3 5 3 2 4" xfId="10890"/>
    <cellStyle name="Note 3 5 3 2 4 2" xfId="21535"/>
    <cellStyle name="Note 3 5 3 2 4 2 2" xfId="47949"/>
    <cellStyle name="Note 3 5 3 2 4 3" xfId="28624"/>
    <cellStyle name="Note 3 5 3 2 4 3 2" xfId="55038"/>
    <cellStyle name="Note 3 5 3 2 4 4" xfId="37311"/>
    <cellStyle name="Note 3 5 3 2 5" xfId="8662"/>
    <cellStyle name="Note 3 5 3 2 5 2" xfId="19322"/>
    <cellStyle name="Note 3 5 3 2 5 2 2" xfId="45736"/>
    <cellStyle name="Note 3 5 3 2 5 3" xfId="17729"/>
    <cellStyle name="Note 3 5 3 2 5 3 2" xfId="44146"/>
    <cellStyle name="Note 3 5 3 2 5 4" xfId="35158"/>
    <cellStyle name="Note 3 5 3 2 6" xfId="14388"/>
    <cellStyle name="Note 3 5 3 2 6 2" xfId="40808"/>
    <cellStyle name="Note 3 5 3 2 7" xfId="24974"/>
    <cellStyle name="Note 3 5 3 2 7 2" xfId="51388"/>
    <cellStyle name="Note 3 5 3 2 8" xfId="30273"/>
    <cellStyle name="Note 3 5 3 3" xfId="2717"/>
    <cellStyle name="Note 3 5 3 3 2" xfId="9430"/>
    <cellStyle name="Note 3 5 3 3 2 2" xfId="20090"/>
    <cellStyle name="Note 3 5 3 3 2 2 2" xfId="46504"/>
    <cellStyle name="Note 3 5 3 3 2 3" xfId="11816"/>
    <cellStyle name="Note 3 5 3 3 2 3 2" xfId="38237"/>
    <cellStyle name="Note 3 5 3 3 2 4" xfId="35926"/>
    <cellStyle name="Note 3 5 3 3 3" xfId="13509"/>
    <cellStyle name="Note 3 5 3 3 3 2" xfId="39929"/>
    <cellStyle name="Note 3 5 3 3 4" xfId="24654"/>
    <cellStyle name="Note 3 5 3 3 4 2" xfId="51068"/>
    <cellStyle name="Note 3 5 3 3 5" xfId="29387"/>
    <cellStyle name="Note 3 5 3 4" xfId="4680"/>
    <cellStyle name="Note 3 5 3 4 2" xfId="10033"/>
    <cellStyle name="Note 3 5 3 4 2 2" xfId="20693"/>
    <cellStyle name="Note 3 5 3 4 2 2 2" xfId="47107"/>
    <cellStyle name="Note 3 5 3 4 2 3" xfId="11112"/>
    <cellStyle name="Note 3 5 3 4 2 3 2" xfId="37533"/>
    <cellStyle name="Note 3 5 3 4 2 4" xfId="36529"/>
    <cellStyle name="Note 3 5 3 4 3" xfId="15458"/>
    <cellStyle name="Note 3 5 3 4 3 2" xfId="41878"/>
    <cellStyle name="Note 3 5 3 4 4" xfId="22655"/>
    <cellStyle name="Note 3 5 3 4 4 2" xfId="49069"/>
    <cellStyle name="Note 3 5 3 4 5" xfId="31350"/>
    <cellStyle name="Note 3 5 3 5" xfId="5254"/>
    <cellStyle name="Note 3 5 3 5 2" xfId="10782"/>
    <cellStyle name="Note 3 5 3 5 2 2" xfId="21427"/>
    <cellStyle name="Note 3 5 3 5 2 2 2" xfId="47841"/>
    <cellStyle name="Note 3 5 3 5 2 3" xfId="28516"/>
    <cellStyle name="Note 3 5 3 5 2 3 2" xfId="54930"/>
    <cellStyle name="Note 3 5 3 5 2 4" xfId="37203"/>
    <cellStyle name="Note 3 5 3 5 3" xfId="16029"/>
    <cellStyle name="Note 3 5 3 5 3 2" xfId="42448"/>
    <cellStyle name="Note 3 5 3 5 4" xfId="25579"/>
    <cellStyle name="Note 3 5 3 5 4 2" xfId="51993"/>
    <cellStyle name="Note 3 5 3 5 5" xfId="31924"/>
    <cellStyle name="Note 3 5 3 6" xfId="5502"/>
    <cellStyle name="Note 3 5 3 6 2" xfId="16273"/>
    <cellStyle name="Note 3 5 3 6 2 2" xfId="42692"/>
    <cellStyle name="Note 3 5 3 6 3" xfId="25481"/>
    <cellStyle name="Note 3 5 3 6 3 2" xfId="51895"/>
    <cellStyle name="Note 3 5 3 6 4" xfId="32172"/>
    <cellStyle name="Note 3 5 3 7" xfId="3154"/>
    <cellStyle name="Note 3 5 3 7 2" xfId="23432"/>
    <cellStyle name="Note 3 5 3 7 2 2" xfId="49846"/>
    <cellStyle name="Note 3 5 3 7 3" xfId="29824"/>
    <cellStyle name="Note 3 5 3 8" xfId="5905"/>
    <cellStyle name="Note 3 5 3 8 2" xfId="16657"/>
    <cellStyle name="Note 3 5 3 8 2 2" xfId="43075"/>
    <cellStyle name="Note 3 5 3 8 3" xfId="25152"/>
    <cellStyle name="Note 3 5 3 8 3 2" xfId="51566"/>
    <cellStyle name="Note 3 5 3 8 4" xfId="32575"/>
    <cellStyle name="Note 3 5 3 9" xfId="7789"/>
    <cellStyle name="Note 3 5 3 9 2" xfId="18456"/>
    <cellStyle name="Note 3 5 3 9 2 2" xfId="44871"/>
    <cellStyle name="Note 3 5 3 9 3" xfId="24537"/>
    <cellStyle name="Note 3 5 3 9 3 2" xfId="50951"/>
    <cellStyle name="Note 3 5 3 9 4" xfId="34459"/>
    <cellStyle name="Note 3 5 4" xfId="1825"/>
    <cellStyle name="Note 3 5 4 10" xfId="8375"/>
    <cellStyle name="Note 3 5 4 10 2" xfId="19035"/>
    <cellStyle name="Note 3 5 4 10 2 2" xfId="45449"/>
    <cellStyle name="Note 3 5 4 10 3" xfId="12547"/>
    <cellStyle name="Note 3 5 4 10 3 2" xfId="38968"/>
    <cellStyle name="Note 3 5 4 10 4" xfId="34871"/>
    <cellStyle name="Note 3 5 4 11" xfId="11755"/>
    <cellStyle name="Note 3 5 4 11 2" xfId="38176"/>
    <cellStyle name="Note 3 5 4 12" xfId="23904"/>
    <cellStyle name="Note 3 5 4 12 2" xfId="50318"/>
    <cellStyle name="Note 3 5 4 2" xfId="3802"/>
    <cellStyle name="Note 3 5 4 2 2" xfId="9042"/>
    <cellStyle name="Note 3 5 4 2 2 2" xfId="19702"/>
    <cellStyle name="Note 3 5 4 2 2 2 2" xfId="46116"/>
    <cellStyle name="Note 3 5 4 2 2 3" xfId="28247"/>
    <cellStyle name="Note 3 5 4 2 2 3 2" xfId="54661"/>
    <cellStyle name="Note 3 5 4 2 2 4" xfId="35538"/>
    <cellStyle name="Note 3 5 4 2 3" xfId="10076"/>
    <cellStyle name="Note 3 5 4 2 3 2" xfId="20736"/>
    <cellStyle name="Note 3 5 4 2 3 2 2" xfId="47150"/>
    <cellStyle name="Note 3 5 4 2 3 3" xfId="12972"/>
    <cellStyle name="Note 3 5 4 2 3 3 2" xfId="39393"/>
    <cellStyle name="Note 3 5 4 2 3 4" xfId="36572"/>
    <cellStyle name="Note 3 5 4 2 4" xfId="10909"/>
    <cellStyle name="Note 3 5 4 2 4 2" xfId="21554"/>
    <cellStyle name="Note 3 5 4 2 4 2 2" xfId="47968"/>
    <cellStyle name="Note 3 5 4 2 4 3" xfId="28643"/>
    <cellStyle name="Note 3 5 4 2 4 3 2" xfId="55057"/>
    <cellStyle name="Note 3 5 4 2 4 4" xfId="37330"/>
    <cellStyle name="Note 3 5 4 2 5" xfId="8682"/>
    <cellStyle name="Note 3 5 4 2 5 2" xfId="19342"/>
    <cellStyle name="Note 3 5 4 2 5 2 2" xfId="45756"/>
    <cellStyle name="Note 3 5 4 2 5 3" xfId="12480"/>
    <cellStyle name="Note 3 5 4 2 5 3 2" xfId="38901"/>
    <cellStyle name="Note 3 5 4 2 5 4" xfId="35178"/>
    <cellStyle name="Note 3 5 4 2 6" xfId="14585"/>
    <cellStyle name="Note 3 5 4 2 6 2" xfId="41005"/>
    <cellStyle name="Note 3 5 4 2 7" xfId="27215"/>
    <cellStyle name="Note 3 5 4 2 7 2" xfId="53629"/>
    <cellStyle name="Note 3 5 4 2 8" xfId="30472"/>
    <cellStyle name="Note 3 5 4 3" xfId="4529"/>
    <cellStyle name="Note 3 5 4 3 2" xfId="9411"/>
    <cellStyle name="Note 3 5 4 3 2 2" xfId="20071"/>
    <cellStyle name="Note 3 5 4 3 2 2 2" xfId="46485"/>
    <cellStyle name="Note 3 5 4 3 2 3" xfId="27859"/>
    <cellStyle name="Note 3 5 4 3 2 3 2" xfId="54273"/>
    <cellStyle name="Note 3 5 4 3 2 4" xfId="35907"/>
    <cellStyle name="Note 3 5 4 3 3" xfId="15307"/>
    <cellStyle name="Note 3 5 4 3 3 2" xfId="41727"/>
    <cellStyle name="Note 3 5 4 3 4" xfId="27462"/>
    <cellStyle name="Note 3 5 4 3 4 2" xfId="53876"/>
    <cellStyle name="Note 3 5 4 3 5" xfId="31199"/>
    <cellStyle name="Note 3 5 4 4" xfId="3180"/>
    <cellStyle name="Note 3 5 4 4 2" xfId="10152"/>
    <cellStyle name="Note 3 5 4 4 2 2" xfId="20812"/>
    <cellStyle name="Note 3 5 4 4 2 2 2" xfId="47226"/>
    <cellStyle name="Note 3 5 4 4 2 3" xfId="17688"/>
    <cellStyle name="Note 3 5 4 4 2 3 2" xfId="44105"/>
    <cellStyle name="Note 3 5 4 4 2 4" xfId="36648"/>
    <cellStyle name="Note 3 5 4 4 3" xfId="13970"/>
    <cellStyle name="Note 3 5 4 4 3 2" xfId="40390"/>
    <cellStyle name="Note 3 5 4 4 4" xfId="26551"/>
    <cellStyle name="Note 3 5 4 4 4 2" xfId="52965"/>
    <cellStyle name="Note 3 5 4 4 5" xfId="29850"/>
    <cellStyle name="Note 3 5 4 5" xfId="3748"/>
    <cellStyle name="Note 3 5 4 5 2" xfId="10797"/>
    <cellStyle name="Note 3 5 4 5 2 2" xfId="21442"/>
    <cellStyle name="Note 3 5 4 5 2 2 2" xfId="47856"/>
    <cellStyle name="Note 3 5 4 5 2 3" xfId="28531"/>
    <cellStyle name="Note 3 5 4 5 2 3 2" xfId="54945"/>
    <cellStyle name="Note 3 5 4 5 2 4" xfId="37218"/>
    <cellStyle name="Note 3 5 4 5 3" xfId="14531"/>
    <cellStyle name="Note 3 5 4 5 3 2" xfId="40951"/>
    <cellStyle name="Note 3 5 4 5 4" xfId="26578"/>
    <cellStyle name="Note 3 5 4 5 4 2" xfId="52992"/>
    <cellStyle name="Note 3 5 4 5 5" xfId="30418"/>
    <cellStyle name="Note 3 5 4 6" xfId="5740"/>
    <cellStyle name="Note 3 5 4 6 2" xfId="16502"/>
    <cellStyle name="Note 3 5 4 6 2 2" xfId="42920"/>
    <cellStyle name="Note 3 5 4 6 3" xfId="23964"/>
    <cellStyle name="Note 3 5 4 6 3 2" xfId="50378"/>
    <cellStyle name="Note 3 5 4 6 4" xfId="32410"/>
    <cellStyle name="Note 3 5 4 7" xfId="6628"/>
    <cellStyle name="Note 3 5 4 7 2" xfId="22058"/>
    <cellStyle name="Note 3 5 4 7 2 2" xfId="48472"/>
    <cellStyle name="Note 3 5 4 7 3" xfId="33298"/>
    <cellStyle name="Note 3 5 4 8" xfId="7488"/>
    <cellStyle name="Note 3 5 4 8 2" xfId="18155"/>
    <cellStyle name="Note 3 5 4 8 2 2" xfId="44571"/>
    <cellStyle name="Note 3 5 4 8 3" xfId="23103"/>
    <cellStyle name="Note 3 5 4 8 3 2" xfId="49517"/>
    <cellStyle name="Note 3 5 4 8 4" xfId="34158"/>
    <cellStyle name="Note 3 5 4 9" xfId="7461"/>
    <cellStyle name="Note 3 5 4 9 2" xfId="18128"/>
    <cellStyle name="Note 3 5 4 9 2 2" xfId="44544"/>
    <cellStyle name="Note 3 5 4 9 3" xfId="27948"/>
    <cellStyle name="Note 3 5 4 9 3 2" xfId="54362"/>
    <cellStyle name="Note 3 5 4 9 4" xfId="34131"/>
    <cellStyle name="Note 3 5 5" xfId="1709"/>
    <cellStyle name="Note 3 5 5 10" xfId="8522"/>
    <cellStyle name="Note 3 5 5 10 2" xfId="19182"/>
    <cellStyle name="Note 3 5 5 10 2 2" xfId="45596"/>
    <cellStyle name="Note 3 5 5 10 3" xfId="17820"/>
    <cellStyle name="Note 3 5 5 10 3 2" xfId="44237"/>
    <cellStyle name="Note 3 5 5 10 4" xfId="35018"/>
    <cellStyle name="Note 3 5 5 11" xfId="11861"/>
    <cellStyle name="Note 3 5 5 11 2" xfId="38282"/>
    <cellStyle name="Note 3 5 5 12" xfId="22029"/>
    <cellStyle name="Note 3 5 5 12 2" xfId="48443"/>
    <cellStyle name="Note 3 5 5 2" xfId="3700"/>
    <cellStyle name="Note 3 5 5 2 2" xfId="9743"/>
    <cellStyle name="Note 3 5 5 2 2 2" xfId="20403"/>
    <cellStyle name="Note 3 5 5 2 2 2 2" xfId="46817"/>
    <cellStyle name="Note 3 5 5 2 2 3" xfId="11846"/>
    <cellStyle name="Note 3 5 5 2 2 3 2" xfId="38267"/>
    <cellStyle name="Note 3 5 5 2 2 4" xfId="36239"/>
    <cellStyle name="Note 3 5 5 2 3" xfId="14484"/>
    <cellStyle name="Note 3 5 5 2 3 2" xfId="40904"/>
    <cellStyle name="Note 3 5 5 2 4" xfId="27039"/>
    <cellStyle name="Note 3 5 5 2 4 2" xfId="53453"/>
    <cellStyle name="Note 3 5 5 2 5" xfId="30370"/>
    <cellStyle name="Note 3 5 5 3" xfId="2634"/>
    <cellStyle name="Note 3 5 5 3 2" xfId="9510"/>
    <cellStyle name="Note 3 5 5 3 2 2" xfId="20170"/>
    <cellStyle name="Note 3 5 5 3 2 2 2" xfId="46584"/>
    <cellStyle name="Note 3 5 5 3 2 3" xfId="17739"/>
    <cellStyle name="Note 3 5 5 3 2 3 2" xfId="44156"/>
    <cellStyle name="Note 3 5 5 3 2 4" xfId="36006"/>
    <cellStyle name="Note 3 5 5 3 3" xfId="13426"/>
    <cellStyle name="Note 3 5 5 3 3 2" xfId="39846"/>
    <cellStyle name="Note 3 5 5 3 4" xfId="25394"/>
    <cellStyle name="Note 3 5 5 3 4 2" xfId="51808"/>
    <cellStyle name="Note 3 5 5 3 5" xfId="29304"/>
    <cellStyle name="Note 3 5 5 4" xfId="4449"/>
    <cellStyle name="Note 3 5 5 4 2" xfId="10845"/>
    <cellStyle name="Note 3 5 5 4 2 2" xfId="21490"/>
    <cellStyle name="Note 3 5 5 4 2 2 2" xfId="47904"/>
    <cellStyle name="Note 3 5 5 4 2 3" xfId="28579"/>
    <cellStyle name="Note 3 5 5 4 2 3 2" xfId="54993"/>
    <cellStyle name="Note 3 5 5 4 2 4" xfId="37266"/>
    <cellStyle name="Note 3 5 5 4 3" xfId="15227"/>
    <cellStyle name="Note 3 5 5 4 3 2" xfId="41647"/>
    <cellStyle name="Note 3 5 5 4 4" xfId="27688"/>
    <cellStyle name="Note 3 5 5 4 4 2" xfId="54102"/>
    <cellStyle name="Note 3 5 5 4 5" xfId="31119"/>
    <cellStyle name="Note 3 5 5 5" xfId="3709"/>
    <cellStyle name="Note 3 5 5 5 2" xfId="14493"/>
    <cellStyle name="Note 3 5 5 5 2 2" xfId="40913"/>
    <cellStyle name="Note 3 5 5 5 3" xfId="27256"/>
    <cellStyle name="Note 3 5 5 5 3 2" xfId="53670"/>
    <cellStyle name="Note 3 5 5 5 4" xfId="30379"/>
    <cellStyle name="Note 3 5 5 6" xfId="6040"/>
    <cellStyle name="Note 3 5 5 6 2" xfId="16791"/>
    <cellStyle name="Note 3 5 5 6 2 2" xfId="43209"/>
    <cellStyle name="Note 3 5 5 6 3" xfId="23267"/>
    <cellStyle name="Note 3 5 5 6 3 2" xfId="49681"/>
    <cellStyle name="Note 3 5 5 6 4" xfId="32710"/>
    <cellStyle name="Note 3 5 5 7" xfId="6064"/>
    <cellStyle name="Note 3 5 5 7 2" xfId="21967"/>
    <cellStyle name="Note 3 5 5 7 2 2" xfId="48381"/>
    <cellStyle name="Note 3 5 5 7 3" xfId="32734"/>
    <cellStyle name="Note 3 5 5 8" xfId="5288"/>
    <cellStyle name="Note 3 5 5 8 2" xfId="16063"/>
    <cellStyle name="Note 3 5 5 8 2 2" xfId="42482"/>
    <cellStyle name="Note 3 5 5 8 3" xfId="23485"/>
    <cellStyle name="Note 3 5 5 8 3 2" xfId="49899"/>
    <cellStyle name="Note 3 5 5 8 4" xfId="31958"/>
    <cellStyle name="Note 3 5 5 9" xfId="7767"/>
    <cellStyle name="Note 3 5 5 9 2" xfId="18434"/>
    <cellStyle name="Note 3 5 5 9 2 2" xfId="44850"/>
    <cellStyle name="Note 3 5 5 9 3" xfId="27568"/>
    <cellStyle name="Note 3 5 5 9 3 2" xfId="53982"/>
    <cellStyle name="Note 3 5 5 9 4" xfId="34437"/>
    <cellStyle name="Note 3 5 6" xfId="2479"/>
    <cellStyle name="Note 3 5 6 10" xfId="23345"/>
    <cellStyle name="Note 3 5 6 10 2" xfId="49759"/>
    <cellStyle name="Note 3 5 6 2" xfId="4374"/>
    <cellStyle name="Note 3 5 6 2 2" xfId="9885"/>
    <cellStyle name="Note 3 5 6 2 2 2" xfId="20545"/>
    <cellStyle name="Note 3 5 6 2 2 2 2" xfId="46959"/>
    <cellStyle name="Note 3 5 6 2 2 3" xfId="24796"/>
    <cellStyle name="Note 3 5 6 2 2 3 2" xfId="51210"/>
    <cellStyle name="Note 3 5 6 2 2 4" xfId="36381"/>
    <cellStyle name="Note 3 5 6 2 3" xfId="15152"/>
    <cellStyle name="Note 3 5 6 2 3 2" xfId="41572"/>
    <cellStyle name="Note 3 5 6 2 4" xfId="22011"/>
    <cellStyle name="Note 3 5 6 2 4 2" xfId="48425"/>
    <cellStyle name="Note 3 5 6 2 5" xfId="31044"/>
    <cellStyle name="Note 3 5 6 3" xfId="5107"/>
    <cellStyle name="Note 3 5 6 3 2" xfId="9747"/>
    <cellStyle name="Note 3 5 6 3 2 2" xfId="20407"/>
    <cellStyle name="Note 3 5 6 3 2 2 2" xfId="46821"/>
    <cellStyle name="Note 3 5 6 3 2 3" xfId="17370"/>
    <cellStyle name="Note 3 5 6 3 2 3 2" xfId="43788"/>
    <cellStyle name="Note 3 5 6 3 2 4" xfId="36243"/>
    <cellStyle name="Note 3 5 6 3 3" xfId="15884"/>
    <cellStyle name="Note 3 5 6 3 3 2" xfId="42303"/>
    <cellStyle name="Note 3 5 6 3 4" xfId="25627"/>
    <cellStyle name="Note 3 5 6 3 4 2" xfId="52041"/>
    <cellStyle name="Note 3 5 6 3 5" xfId="31777"/>
    <cellStyle name="Note 3 5 6 4" xfId="6289"/>
    <cellStyle name="Note 3 5 6 4 2" xfId="10995"/>
    <cellStyle name="Note 3 5 6 4 2 2" xfId="21640"/>
    <cellStyle name="Note 3 5 6 4 2 2 2" xfId="48054"/>
    <cellStyle name="Note 3 5 6 4 2 3" xfId="28729"/>
    <cellStyle name="Note 3 5 6 4 2 3 2" xfId="55143"/>
    <cellStyle name="Note 3 5 6 4 2 4" xfId="37416"/>
    <cellStyle name="Note 3 5 6 4 3" xfId="17028"/>
    <cellStyle name="Note 3 5 6 4 3 2" xfId="43446"/>
    <cellStyle name="Note 3 5 6 4 4" xfId="25778"/>
    <cellStyle name="Note 3 5 6 4 4 2" xfId="52192"/>
    <cellStyle name="Note 3 5 6 4 5" xfId="32959"/>
    <cellStyle name="Note 3 5 6 5" xfId="6865"/>
    <cellStyle name="Note 3 5 6 5 2" xfId="17570"/>
    <cellStyle name="Note 3 5 6 5 2 2" xfId="43987"/>
    <cellStyle name="Note 3 5 6 5 3" xfId="25742"/>
    <cellStyle name="Note 3 5 6 5 3 2" xfId="52156"/>
    <cellStyle name="Note 3 5 6 5 4" xfId="33535"/>
    <cellStyle name="Note 3 5 6 6" xfId="7390"/>
    <cellStyle name="Note 3 5 6 6 2" xfId="18057"/>
    <cellStyle name="Note 3 5 6 6 2 2" xfId="44473"/>
    <cellStyle name="Note 3 5 6 6 3" xfId="22307"/>
    <cellStyle name="Note 3 5 6 6 3 2" xfId="48721"/>
    <cellStyle name="Note 3 5 6 6 4" xfId="34060"/>
    <cellStyle name="Note 3 5 6 7" xfId="8012"/>
    <cellStyle name="Note 3 5 6 7 2" xfId="18679"/>
    <cellStyle name="Note 3 5 6 7 2 2" xfId="45093"/>
    <cellStyle name="Note 3 5 6 7 3" xfId="12168"/>
    <cellStyle name="Note 3 5 6 7 3 2" xfId="38589"/>
    <cellStyle name="Note 3 5 6 7 4" xfId="34617"/>
    <cellStyle name="Note 3 5 6 8" xfId="13275"/>
    <cellStyle name="Note 3 5 6 8 2" xfId="39695"/>
    <cellStyle name="Note 3 5 6 9" xfId="11240"/>
    <cellStyle name="Note 3 5 6 9 2" xfId="37661"/>
    <cellStyle name="Note 3 5 7" xfId="3130"/>
    <cellStyle name="Note 3 5 7 2" xfId="9592"/>
    <cellStyle name="Note 3 5 7 2 2" xfId="20252"/>
    <cellStyle name="Note 3 5 7 2 2 2" xfId="46666"/>
    <cellStyle name="Note 3 5 7 2 3" xfId="17226"/>
    <cellStyle name="Note 3 5 7 2 3 2" xfId="43644"/>
    <cellStyle name="Note 3 5 7 2 4" xfId="36088"/>
    <cellStyle name="Note 3 5 7 3" xfId="13921"/>
    <cellStyle name="Note 3 5 7 3 2" xfId="40341"/>
    <cellStyle name="Note 3 5 7 4" xfId="22232"/>
    <cellStyle name="Note 3 5 7 4 2" xfId="48646"/>
    <cellStyle name="Note 3 5 7 5" xfId="29800"/>
    <cellStyle name="Note 3 5 8" xfId="4905"/>
    <cellStyle name="Note 3 5 8 2" xfId="9691"/>
    <cellStyle name="Note 3 5 8 2 2" xfId="20351"/>
    <cellStyle name="Note 3 5 8 2 2 2" xfId="46765"/>
    <cellStyle name="Note 3 5 8 2 3" xfId="16022"/>
    <cellStyle name="Note 3 5 8 2 3 2" xfId="42441"/>
    <cellStyle name="Note 3 5 8 2 4" xfId="36187"/>
    <cellStyle name="Note 3 5 8 3" xfId="15682"/>
    <cellStyle name="Note 3 5 8 3 2" xfId="42102"/>
    <cellStyle name="Note 3 5 8 4" xfId="24449"/>
    <cellStyle name="Note 3 5 8 4 2" xfId="50863"/>
    <cellStyle name="Note 3 5 8 5" xfId="31575"/>
    <cellStyle name="Note 3 5 9" xfId="4166"/>
    <cellStyle name="Note 3 5 9 2" xfId="9789"/>
    <cellStyle name="Note 3 5 9 2 2" xfId="20449"/>
    <cellStyle name="Note 3 5 9 2 2 2" xfId="46863"/>
    <cellStyle name="Note 3 5 9 2 3" xfId="27377"/>
    <cellStyle name="Note 3 5 9 2 3 2" xfId="53791"/>
    <cellStyle name="Note 3 5 9 2 4" xfId="36285"/>
    <cellStyle name="Note 3 5 9 3" xfId="14947"/>
    <cellStyle name="Note 3 5 9 3 2" xfId="41367"/>
    <cellStyle name="Note 3 5 9 4" xfId="26974"/>
    <cellStyle name="Note 3 5 9 4 2" xfId="53388"/>
    <cellStyle name="Note 3 5 9 5" xfId="30836"/>
    <cellStyle name="Note 3 6" xfId="1099"/>
    <cellStyle name="Note 3 6 10" xfId="6679"/>
    <cellStyle name="Note 3 6 10 2" xfId="25752"/>
    <cellStyle name="Note 3 6 10 2 2" xfId="52166"/>
    <cellStyle name="Note 3 6 10 3" xfId="33349"/>
    <cellStyle name="Note 3 6 11" xfId="13617"/>
    <cellStyle name="Note 3 6 11 2" xfId="40037"/>
    <cellStyle name="Note 3 6 12" xfId="13338"/>
    <cellStyle name="Note 3 6 12 2" xfId="39758"/>
    <cellStyle name="Note 3 6 2" xfId="1447"/>
    <cellStyle name="Note 3 6 2 10" xfId="8385"/>
    <cellStyle name="Note 3 6 2 10 2" xfId="19045"/>
    <cellStyle name="Note 3 6 2 10 2 2" xfId="45459"/>
    <cellStyle name="Note 3 6 2 10 3" xfId="12455"/>
    <cellStyle name="Note 3 6 2 10 3 2" xfId="38876"/>
    <cellStyle name="Note 3 6 2 10 4" xfId="34881"/>
    <cellStyle name="Note 3 6 2 11" xfId="12077"/>
    <cellStyle name="Note 3 6 2 11 2" xfId="38498"/>
    <cellStyle name="Note 3 6 2 12" xfId="25728"/>
    <cellStyle name="Note 3 6 2 12 2" xfId="52142"/>
    <cellStyle name="Note 3 6 2 2" xfId="3441"/>
    <cellStyle name="Note 3 6 2 2 2" xfId="9033"/>
    <cellStyle name="Note 3 6 2 2 2 2" xfId="19693"/>
    <cellStyle name="Note 3 6 2 2 2 2 2" xfId="46107"/>
    <cellStyle name="Note 3 6 2 2 2 3" xfId="11199"/>
    <cellStyle name="Note 3 6 2 2 2 3 2" xfId="37620"/>
    <cellStyle name="Note 3 6 2 2 2 4" xfId="35529"/>
    <cellStyle name="Note 3 6 2 2 3" xfId="10132"/>
    <cellStyle name="Note 3 6 2 2 3 2" xfId="20792"/>
    <cellStyle name="Note 3 6 2 2 3 2 2" xfId="47206"/>
    <cellStyle name="Note 3 6 2 2 3 3" xfId="14101"/>
    <cellStyle name="Note 3 6 2 2 3 3 2" xfId="40521"/>
    <cellStyle name="Note 3 6 2 2 3 4" xfId="36628"/>
    <cellStyle name="Note 3 6 2 2 4" xfId="10919"/>
    <cellStyle name="Note 3 6 2 2 4 2" xfId="21564"/>
    <cellStyle name="Note 3 6 2 2 4 2 2" xfId="47978"/>
    <cellStyle name="Note 3 6 2 2 4 3" xfId="28653"/>
    <cellStyle name="Note 3 6 2 2 4 3 2" xfId="55067"/>
    <cellStyle name="Note 3 6 2 2 4 4" xfId="37340"/>
    <cellStyle name="Note 3 6 2 2 5" xfId="8692"/>
    <cellStyle name="Note 3 6 2 2 5 2" xfId="19352"/>
    <cellStyle name="Note 3 6 2 2 5 2 2" xfId="45766"/>
    <cellStyle name="Note 3 6 2 2 5 3" xfId="17640"/>
    <cellStyle name="Note 3 6 2 2 5 3 2" xfId="44057"/>
    <cellStyle name="Note 3 6 2 2 5 4" xfId="35188"/>
    <cellStyle name="Note 3 6 2 2 6" xfId="14226"/>
    <cellStyle name="Note 3 6 2 2 6 2" xfId="40646"/>
    <cellStyle name="Note 3 6 2 2 7" xfId="24644"/>
    <cellStyle name="Note 3 6 2 2 7 2" xfId="51058"/>
    <cellStyle name="Note 3 6 2 2 8" xfId="30111"/>
    <cellStyle name="Note 3 6 2 3" xfId="3957"/>
    <cellStyle name="Note 3 6 2 3 2" xfId="9401"/>
    <cellStyle name="Note 3 6 2 3 2 2" xfId="20061"/>
    <cellStyle name="Note 3 6 2 3 2 2 2" xfId="46475"/>
    <cellStyle name="Note 3 6 2 3 2 3" xfId="11256"/>
    <cellStyle name="Note 3 6 2 3 2 3 2" xfId="37677"/>
    <cellStyle name="Note 3 6 2 3 2 4" xfId="35897"/>
    <cellStyle name="Note 3 6 2 3 3" xfId="14740"/>
    <cellStyle name="Note 3 6 2 3 3 2" xfId="41160"/>
    <cellStyle name="Note 3 6 2 3 4" xfId="22906"/>
    <cellStyle name="Note 3 6 2 3 4 2" xfId="49320"/>
    <cellStyle name="Note 3 6 2 3 5" xfId="30627"/>
    <cellStyle name="Note 3 6 2 4" xfId="5063"/>
    <cellStyle name="Note 3 6 2 4 2" xfId="10037"/>
    <cellStyle name="Note 3 6 2 4 2 2" xfId="20697"/>
    <cellStyle name="Note 3 6 2 4 2 2 2" xfId="47111"/>
    <cellStyle name="Note 3 6 2 4 2 3" xfId="25893"/>
    <cellStyle name="Note 3 6 2 4 2 3 2" xfId="52307"/>
    <cellStyle name="Note 3 6 2 4 2 4" xfId="36533"/>
    <cellStyle name="Note 3 6 2 4 3" xfId="15840"/>
    <cellStyle name="Note 3 6 2 4 3 2" xfId="42259"/>
    <cellStyle name="Note 3 6 2 4 4" xfId="21807"/>
    <cellStyle name="Note 3 6 2 4 4 2" xfId="48221"/>
    <cellStyle name="Note 3 6 2 4 5" xfId="31733"/>
    <cellStyle name="Note 3 6 2 5" xfId="4359"/>
    <cellStyle name="Note 3 6 2 5 2" xfId="10720"/>
    <cellStyle name="Note 3 6 2 5 2 2" xfId="21365"/>
    <cellStyle name="Note 3 6 2 5 2 2 2" xfId="47779"/>
    <cellStyle name="Note 3 6 2 5 2 3" xfId="28460"/>
    <cellStyle name="Note 3 6 2 5 2 3 2" xfId="54874"/>
    <cellStyle name="Note 3 6 2 5 2 4" xfId="37141"/>
    <cellStyle name="Note 3 6 2 5 3" xfId="15137"/>
    <cellStyle name="Note 3 6 2 5 3 2" xfId="41557"/>
    <cellStyle name="Note 3 6 2 5 4" xfId="26501"/>
    <cellStyle name="Note 3 6 2 5 4 2" xfId="52915"/>
    <cellStyle name="Note 3 6 2 5 5" xfId="31029"/>
    <cellStyle name="Note 3 6 2 6" xfId="5889"/>
    <cellStyle name="Note 3 6 2 6 2" xfId="16644"/>
    <cellStyle name="Note 3 6 2 6 2 2" xfId="43062"/>
    <cellStyle name="Note 3 6 2 6 3" xfId="25049"/>
    <cellStyle name="Note 3 6 2 6 3 2" xfId="51463"/>
    <cellStyle name="Note 3 6 2 6 4" xfId="32559"/>
    <cellStyle name="Note 3 6 2 7" xfId="6825"/>
    <cellStyle name="Note 3 6 2 7 2" xfId="23503"/>
    <cellStyle name="Note 3 6 2 7 2 2" xfId="49917"/>
    <cellStyle name="Note 3 6 2 7 3" xfId="33495"/>
    <cellStyle name="Note 3 6 2 8" xfId="2923"/>
    <cellStyle name="Note 3 6 2 8 2" xfId="13715"/>
    <cellStyle name="Note 3 6 2 8 2 2" xfId="40135"/>
    <cellStyle name="Note 3 6 2 8 3" xfId="22676"/>
    <cellStyle name="Note 3 6 2 8 3 2" xfId="49090"/>
    <cellStyle name="Note 3 6 2 8 4" xfId="29593"/>
    <cellStyle name="Note 3 6 2 9" xfId="6829"/>
    <cellStyle name="Note 3 6 2 9 2" xfId="17537"/>
    <cellStyle name="Note 3 6 2 9 2 2" xfId="43954"/>
    <cellStyle name="Note 3 6 2 9 3" xfId="23536"/>
    <cellStyle name="Note 3 6 2 9 3 2" xfId="49950"/>
    <cellStyle name="Note 3 6 2 9 4" xfId="33499"/>
    <cellStyle name="Note 3 6 3" xfId="1611"/>
    <cellStyle name="Note 3 6 3 10" xfId="8354"/>
    <cellStyle name="Note 3 6 3 10 2" xfId="19014"/>
    <cellStyle name="Note 3 6 3 10 2 2" xfId="45428"/>
    <cellStyle name="Note 3 6 3 10 3" xfId="15630"/>
    <cellStyle name="Note 3 6 3 10 3 2" xfId="42050"/>
    <cellStyle name="Note 3 6 3 10 4" xfId="34850"/>
    <cellStyle name="Note 3 6 3 11" xfId="11951"/>
    <cellStyle name="Note 3 6 3 11 2" xfId="38372"/>
    <cellStyle name="Note 3 6 3 12" xfId="23764"/>
    <cellStyle name="Note 3 6 3 12 2" xfId="50178"/>
    <cellStyle name="Note 3 6 3 2" xfId="3604"/>
    <cellStyle name="Note 3 6 3 2 2" xfId="9062"/>
    <cellStyle name="Note 3 6 3 2 2 2" xfId="19722"/>
    <cellStyle name="Note 3 6 3 2 2 2 2" xfId="46136"/>
    <cellStyle name="Note 3 6 3 2 2 3" xfId="26790"/>
    <cellStyle name="Note 3 6 3 2 2 3 2" xfId="53204"/>
    <cellStyle name="Note 3 6 3 2 2 4" xfId="35558"/>
    <cellStyle name="Note 3 6 3 2 3" xfId="10357"/>
    <cellStyle name="Note 3 6 3 2 3 2" xfId="21017"/>
    <cellStyle name="Note 3 6 3 2 3 2 2" xfId="47431"/>
    <cellStyle name="Note 3 6 3 2 3 3" xfId="28282"/>
    <cellStyle name="Note 3 6 3 2 3 3 2" xfId="54696"/>
    <cellStyle name="Note 3 6 3 2 3 4" xfId="36853"/>
    <cellStyle name="Note 3 6 3 2 4" xfId="10889"/>
    <cellStyle name="Note 3 6 3 2 4 2" xfId="21534"/>
    <cellStyle name="Note 3 6 3 2 4 2 2" xfId="47948"/>
    <cellStyle name="Note 3 6 3 2 4 3" xfId="28623"/>
    <cellStyle name="Note 3 6 3 2 4 3 2" xfId="55037"/>
    <cellStyle name="Note 3 6 3 2 4 4" xfId="37310"/>
    <cellStyle name="Note 3 6 3 2 5" xfId="8661"/>
    <cellStyle name="Note 3 6 3 2 5 2" xfId="19321"/>
    <cellStyle name="Note 3 6 3 2 5 2 2" xfId="45735"/>
    <cellStyle name="Note 3 6 3 2 5 3" xfId="12797"/>
    <cellStyle name="Note 3 6 3 2 5 3 2" xfId="39218"/>
    <cellStyle name="Note 3 6 3 2 5 4" xfId="35157"/>
    <cellStyle name="Note 3 6 3 2 6" xfId="14389"/>
    <cellStyle name="Note 3 6 3 2 6 2" xfId="40809"/>
    <cellStyle name="Note 3 6 3 2 7" xfId="22899"/>
    <cellStyle name="Note 3 6 3 2 7 2" xfId="49313"/>
    <cellStyle name="Note 3 6 3 2 8" xfId="30274"/>
    <cellStyle name="Note 3 6 3 3" xfId="2716"/>
    <cellStyle name="Note 3 6 3 3 2" xfId="9431"/>
    <cellStyle name="Note 3 6 3 3 2 2" xfId="20091"/>
    <cellStyle name="Note 3 6 3 3 2 2 2" xfId="46505"/>
    <cellStyle name="Note 3 6 3 3 2 3" xfId="26764"/>
    <cellStyle name="Note 3 6 3 3 2 3 2" xfId="53178"/>
    <cellStyle name="Note 3 6 3 3 2 4" xfId="35927"/>
    <cellStyle name="Note 3 6 3 3 3" xfId="13508"/>
    <cellStyle name="Note 3 6 3 3 3 2" xfId="39928"/>
    <cellStyle name="Note 3 6 3 3 4" xfId="25124"/>
    <cellStyle name="Note 3 6 3 3 4 2" xfId="51538"/>
    <cellStyle name="Note 3 6 3 3 5" xfId="29386"/>
    <cellStyle name="Note 3 6 3 4" xfId="2843"/>
    <cellStyle name="Note 3 6 3 4 2" xfId="9636"/>
    <cellStyle name="Note 3 6 3 4 2 2" xfId="20296"/>
    <cellStyle name="Note 3 6 3 4 2 2 2" xfId="46710"/>
    <cellStyle name="Note 3 6 3 4 2 3" xfId="11598"/>
    <cellStyle name="Note 3 6 3 4 2 3 2" xfId="38019"/>
    <cellStyle name="Note 3 6 3 4 2 4" xfId="36132"/>
    <cellStyle name="Note 3 6 3 4 3" xfId="13635"/>
    <cellStyle name="Note 3 6 3 4 3 2" xfId="40055"/>
    <cellStyle name="Note 3 6 3 4 4" xfId="25067"/>
    <cellStyle name="Note 3 6 3 4 4 2" xfId="51481"/>
    <cellStyle name="Note 3 6 3 4 5" xfId="29513"/>
    <cellStyle name="Note 3 6 3 5" xfId="2822"/>
    <cellStyle name="Note 3 6 3 5 2" xfId="10781"/>
    <cellStyle name="Note 3 6 3 5 2 2" xfId="21426"/>
    <cellStyle name="Note 3 6 3 5 2 2 2" xfId="47840"/>
    <cellStyle name="Note 3 6 3 5 2 3" xfId="28515"/>
    <cellStyle name="Note 3 6 3 5 2 3 2" xfId="54929"/>
    <cellStyle name="Note 3 6 3 5 2 4" xfId="37202"/>
    <cellStyle name="Note 3 6 3 5 3" xfId="13614"/>
    <cellStyle name="Note 3 6 3 5 3 2" xfId="40034"/>
    <cellStyle name="Note 3 6 3 5 4" xfId="23192"/>
    <cellStyle name="Note 3 6 3 5 4 2" xfId="49606"/>
    <cellStyle name="Note 3 6 3 5 5" xfId="29492"/>
    <cellStyle name="Note 3 6 3 6" xfId="5501"/>
    <cellStyle name="Note 3 6 3 6 2" xfId="16272"/>
    <cellStyle name="Note 3 6 3 6 2 2" xfId="42691"/>
    <cellStyle name="Note 3 6 3 6 3" xfId="25273"/>
    <cellStyle name="Note 3 6 3 6 3 2" xfId="51687"/>
    <cellStyle name="Note 3 6 3 6 4" xfId="32171"/>
    <cellStyle name="Note 3 6 3 7" xfId="6648"/>
    <cellStyle name="Note 3 6 3 7 2" xfId="22021"/>
    <cellStyle name="Note 3 6 3 7 2 2" xfId="48435"/>
    <cellStyle name="Note 3 6 3 7 3" xfId="33318"/>
    <cellStyle name="Note 3 6 3 8" xfId="5666"/>
    <cellStyle name="Note 3 6 3 8 2" xfId="16430"/>
    <cellStyle name="Note 3 6 3 8 2 2" xfId="42848"/>
    <cellStyle name="Note 3 6 3 8 3" xfId="23963"/>
    <cellStyle name="Note 3 6 3 8 3 2" xfId="50377"/>
    <cellStyle name="Note 3 6 3 8 4" xfId="32336"/>
    <cellStyle name="Note 3 6 3 9" xfId="5909"/>
    <cellStyle name="Note 3 6 3 9 2" xfId="16661"/>
    <cellStyle name="Note 3 6 3 9 2 2" xfId="43079"/>
    <cellStyle name="Note 3 6 3 9 3" xfId="27951"/>
    <cellStyle name="Note 3 6 3 9 3 2" xfId="54365"/>
    <cellStyle name="Note 3 6 3 9 4" xfId="32579"/>
    <cellStyle name="Note 3 6 4" xfId="1826"/>
    <cellStyle name="Note 3 6 4 10" xfId="8376"/>
    <cellStyle name="Note 3 6 4 10 2" xfId="19036"/>
    <cellStyle name="Note 3 6 4 10 2 2" xfId="45450"/>
    <cellStyle name="Note 3 6 4 10 3" xfId="16869"/>
    <cellStyle name="Note 3 6 4 10 3 2" xfId="43287"/>
    <cellStyle name="Note 3 6 4 10 4" xfId="34872"/>
    <cellStyle name="Note 3 6 4 11" xfId="11754"/>
    <cellStyle name="Note 3 6 4 11 2" xfId="38175"/>
    <cellStyle name="Note 3 6 4 12" xfId="27160"/>
    <cellStyle name="Note 3 6 4 12 2" xfId="53574"/>
    <cellStyle name="Note 3 6 4 2" xfId="3803"/>
    <cellStyle name="Note 3 6 4 2 2" xfId="9041"/>
    <cellStyle name="Note 3 6 4 2 2 2" xfId="19701"/>
    <cellStyle name="Note 3 6 4 2 2 2 2" xfId="46115"/>
    <cellStyle name="Note 3 6 4 2 2 3" xfId="25970"/>
    <cellStyle name="Note 3 6 4 2 2 3 2" xfId="52384"/>
    <cellStyle name="Note 3 6 4 2 2 4" xfId="35537"/>
    <cellStyle name="Note 3 6 4 2 3" xfId="10332"/>
    <cellStyle name="Note 3 6 4 2 3 2" xfId="20992"/>
    <cellStyle name="Note 3 6 4 2 3 2 2" xfId="47406"/>
    <cellStyle name="Note 3 6 4 2 3 3" xfId="12993"/>
    <cellStyle name="Note 3 6 4 2 3 3 2" xfId="39414"/>
    <cellStyle name="Note 3 6 4 2 3 4" xfId="36828"/>
    <cellStyle name="Note 3 6 4 2 4" xfId="10910"/>
    <cellStyle name="Note 3 6 4 2 4 2" xfId="21555"/>
    <cellStyle name="Note 3 6 4 2 4 2 2" xfId="47969"/>
    <cellStyle name="Note 3 6 4 2 4 3" xfId="28644"/>
    <cellStyle name="Note 3 6 4 2 4 3 2" xfId="55058"/>
    <cellStyle name="Note 3 6 4 2 4 4" xfId="37331"/>
    <cellStyle name="Note 3 6 4 2 5" xfId="8683"/>
    <cellStyle name="Note 3 6 4 2 5 2" xfId="19343"/>
    <cellStyle name="Note 3 6 4 2 5 2 2" xfId="45757"/>
    <cellStyle name="Note 3 6 4 2 5 3" xfId="17209"/>
    <cellStyle name="Note 3 6 4 2 5 3 2" xfId="43627"/>
    <cellStyle name="Note 3 6 4 2 5 4" xfId="35179"/>
    <cellStyle name="Note 3 6 4 2 6" xfId="14586"/>
    <cellStyle name="Note 3 6 4 2 6 2" xfId="41006"/>
    <cellStyle name="Note 3 6 4 2 7" xfId="13008"/>
    <cellStyle name="Note 3 6 4 2 7 2" xfId="39429"/>
    <cellStyle name="Note 3 6 4 2 8" xfId="30473"/>
    <cellStyle name="Note 3 6 4 3" xfId="4530"/>
    <cellStyle name="Note 3 6 4 3 2" xfId="9410"/>
    <cellStyle name="Note 3 6 4 3 2 2" xfId="20070"/>
    <cellStyle name="Note 3 6 4 3 2 2 2" xfId="46484"/>
    <cellStyle name="Note 3 6 4 3 2 3" xfId="21147"/>
    <cellStyle name="Note 3 6 4 3 2 3 2" xfId="47561"/>
    <cellStyle name="Note 3 6 4 3 2 4" xfId="35906"/>
    <cellStyle name="Note 3 6 4 3 3" xfId="15308"/>
    <cellStyle name="Note 3 6 4 3 3 2" xfId="41728"/>
    <cellStyle name="Note 3 6 4 3 4" xfId="26539"/>
    <cellStyle name="Note 3 6 4 3 4 2" xfId="52953"/>
    <cellStyle name="Note 3 6 4 3 5" xfId="31200"/>
    <cellStyle name="Note 3 6 4 4" xfId="3181"/>
    <cellStyle name="Note 3 6 4 4 2" xfId="10447"/>
    <cellStyle name="Note 3 6 4 4 2 2" xfId="21107"/>
    <cellStyle name="Note 3 6 4 4 2 2 2" xfId="47521"/>
    <cellStyle name="Note 3 6 4 4 2 3" xfId="28371"/>
    <cellStyle name="Note 3 6 4 4 2 3 2" xfId="54785"/>
    <cellStyle name="Note 3 6 4 4 2 4" xfId="36943"/>
    <cellStyle name="Note 3 6 4 4 3" xfId="13971"/>
    <cellStyle name="Note 3 6 4 4 3 2" xfId="40391"/>
    <cellStyle name="Note 3 6 4 4 4" xfId="22551"/>
    <cellStyle name="Note 3 6 4 4 4 2" xfId="48965"/>
    <cellStyle name="Note 3 6 4 4 5" xfId="29851"/>
    <cellStyle name="Note 3 6 4 5" xfId="3990"/>
    <cellStyle name="Note 3 6 4 5 2" xfId="10798"/>
    <cellStyle name="Note 3 6 4 5 2 2" xfId="21443"/>
    <cellStyle name="Note 3 6 4 5 2 2 2" xfId="47857"/>
    <cellStyle name="Note 3 6 4 5 2 3" xfId="28532"/>
    <cellStyle name="Note 3 6 4 5 2 3 2" xfId="54946"/>
    <cellStyle name="Note 3 6 4 5 2 4" xfId="37219"/>
    <cellStyle name="Note 3 6 4 5 3" xfId="14773"/>
    <cellStyle name="Note 3 6 4 5 3 2" xfId="41193"/>
    <cellStyle name="Note 3 6 4 5 4" xfId="24044"/>
    <cellStyle name="Note 3 6 4 5 4 2" xfId="50458"/>
    <cellStyle name="Note 3 6 4 5 5" xfId="30660"/>
    <cellStyle name="Note 3 6 4 6" xfId="5741"/>
    <cellStyle name="Note 3 6 4 6 2" xfId="16503"/>
    <cellStyle name="Note 3 6 4 6 2 2" xfId="42921"/>
    <cellStyle name="Note 3 6 4 6 3" xfId="27984"/>
    <cellStyle name="Note 3 6 4 6 3 2" xfId="54398"/>
    <cellStyle name="Note 3 6 4 6 4" xfId="32411"/>
    <cellStyle name="Note 3 6 4 7" xfId="5908"/>
    <cellStyle name="Note 3 6 4 7 2" xfId="24501"/>
    <cellStyle name="Note 3 6 4 7 2 2" xfId="50915"/>
    <cellStyle name="Note 3 6 4 7 3" xfId="32578"/>
    <cellStyle name="Note 3 6 4 8" xfId="7489"/>
    <cellStyle name="Note 3 6 4 8 2" xfId="18156"/>
    <cellStyle name="Note 3 6 4 8 2 2" xfId="44572"/>
    <cellStyle name="Note 3 6 4 8 3" xfId="25637"/>
    <cellStyle name="Note 3 6 4 8 3 2" xfId="52051"/>
    <cellStyle name="Note 3 6 4 8 4" xfId="34159"/>
    <cellStyle name="Note 3 6 4 9" xfId="2895"/>
    <cellStyle name="Note 3 6 4 9 2" xfId="13687"/>
    <cellStyle name="Note 3 6 4 9 2 2" xfId="40107"/>
    <cellStyle name="Note 3 6 4 9 3" xfId="21827"/>
    <cellStyle name="Note 3 6 4 9 3 2" xfId="48241"/>
    <cellStyle name="Note 3 6 4 9 4" xfId="29565"/>
    <cellStyle name="Note 3 6 5" xfId="1708"/>
    <cellStyle name="Note 3 6 5 10" xfId="8523"/>
    <cellStyle name="Note 3 6 5 10 2" xfId="19183"/>
    <cellStyle name="Note 3 6 5 10 2 2" xfId="45597"/>
    <cellStyle name="Note 3 6 5 10 3" xfId="12839"/>
    <cellStyle name="Note 3 6 5 10 3 2" xfId="39260"/>
    <cellStyle name="Note 3 6 5 10 4" xfId="35019"/>
    <cellStyle name="Note 3 6 5 11" xfId="11862"/>
    <cellStyle name="Note 3 6 5 11 2" xfId="38283"/>
    <cellStyle name="Note 3 6 5 12" xfId="22148"/>
    <cellStyle name="Note 3 6 5 12 2" xfId="48562"/>
    <cellStyle name="Note 3 6 5 2" xfId="3699"/>
    <cellStyle name="Note 3 6 5 2 2" xfId="9686"/>
    <cellStyle name="Note 3 6 5 2 2 2" xfId="20346"/>
    <cellStyle name="Note 3 6 5 2 2 2 2" xfId="46760"/>
    <cellStyle name="Note 3 6 5 2 2 3" xfId="11268"/>
    <cellStyle name="Note 3 6 5 2 2 3 2" xfId="37689"/>
    <cellStyle name="Note 3 6 5 2 2 4" xfId="36182"/>
    <cellStyle name="Note 3 6 5 2 3" xfId="14483"/>
    <cellStyle name="Note 3 6 5 2 3 2" xfId="40903"/>
    <cellStyle name="Note 3 6 5 2 4" xfId="22675"/>
    <cellStyle name="Note 3 6 5 2 4 2" xfId="49089"/>
    <cellStyle name="Note 3 6 5 2 5" xfId="30369"/>
    <cellStyle name="Note 3 6 5 3" xfId="2635"/>
    <cellStyle name="Note 3 6 5 3 2" xfId="10012"/>
    <cellStyle name="Note 3 6 5 3 2 2" xfId="20672"/>
    <cellStyle name="Note 3 6 5 3 2 2 2" xfId="47086"/>
    <cellStyle name="Note 3 6 5 3 2 3" xfId="27756"/>
    <cellStyle name="Note 3 6 5 3 2 3 2" xfId="54170"/>
    <cellStyle name="Note 3 6 5 3 2 4" xfId="36508"/>
    <cellStyle name="Note 3 6 5 3 3" xfId="13427"/>
    <cellStyle name="Note 3 6 5 3 3 2" xfId="39847"/>
    <cellStyle name="Note 3 6 5 3 4" xfId="25023"/>
    <cellStyle name="Note 3 6 5 3 4 2" xfId="51437"/>
    <cellStyle name="Note 3 6 5 3 5" xfId="29305"/>
    <cellStyle name="Note 3 6 5 4" xfId="4183"/>
    <cellStyle name="Note 3 6 5 4 2" xfId="10846"/>
    <cellStyle name="Note 3 6 5 4 2 2" xfId="21491"/>
    <cellStyle name="Note 3 6 5 4 2 2 2" xfId="47905"/>
    <cellStyle name="Note 3 6 5 4 2 3" xfId="28580"/>
    <cellStyle name="Note 3 6 5 4 2 3 2" xfId="54994"/>
    <cellStyle name="Note 3 6 5 4 2 4" xfId="37267"/>
    <cellStyle name="Note 3 6 5 4 3" xfId="14963"/>
    <cellStyle name="Note 3 6 5 4 3 2" xfId="41383"/>
    <cellStyle name="Note 3 6 5 4 4" xfId="27463"/>
    <cellStyle name="Note 3 6 5 4 4 2" xfId="53877"/>
    <cellStyle name="Note 3 6 5 4 5" xfId="30853"/>
    <cellStyle name="Note 3 6 5 5" xfId="3949"/>
    <cellStyle name="Note 3 6 5 5 2" xfId="14732"/>
    <cellStyle name="Note 3 6 5 5 2 2" xfId="41152"/>
    <cellStyle name="Note 3 6 5 5 3" xfId="24028"/>
    <cellStyle name="Note 3 6 5 5 3 2" xfId="50442"/>
    <cellStyle name="Note 3 6 5 5 4" xfId="30619"/>
    <cellStyle name="Note 3 6 5 6" xfId="5569"/>
    <cellStyle name="Note 3 6 5 6 2" xfId="16339"/>
    <cellStyle name="Note 3 6 5 6 2 2" xfId="42758"/>
    <cellStyle name="Note 3 6 5 6 3" xfId="25480"/>
    <cellStyle name="Note 3 6 5 6 3 2" xfId="51894"/>
    <cellStyle name="Note 3 6 5 6 4" xfId="32239"/>
    <cellStyle name="Note 3 6 5 7" xfId="5565"/>
    <cellStyle name="Note 3 6 5 7 2" xfId="26821"/>
    <cellStyle name="Note 3 6 5 7 2 2" xfId="53235"/>
    <cellStyle name="Note 3 6 5 7 3" xfId="32235"/>
    <cellStyle name="Note 3 6 5 8" xfId="5919"/>
    <cellStyle name="Note 3 6 5 8 2" xfId="16671"/>
    <cellStyle name="Note 3 6 5 8 2 2" xfId="43089"/>
    <cellStyle name="Note 3 6 5 8 3" xfId="22432"/>
    <cellStyle name="Note 3 6 5 8 3 2" xfId="48846"/>
    <cellStyle name="Note 3 6 5 8 4" xfId="32589"/>
    <cellStyle name="Note 3 6 5 9" xfId="7818"/>
    <cellStyle name="Note 3 6 5 9 2" xfId="18485"/>
    <cellStyle name="Note 3 6 5 9 2 2" xfId="44900"/>
    <cellStyle name="Note 3 6 5 9 3" xfId="27695"/>
    <cellStyle name="Note 3 6 5 9 3 2" xfId="54109"/>
    <cellStyle name="Note 3 6 5 9 4" xfId="34488"/>
    <cellStyle name="Note 3 6 6" xfId="2480"/>
    <cellStyle name="Note 3 6 6 10" xfId="26852"/>
    <cellStyle name="Note 3 6 6 10 2" xfId="53266"/>
    <cellStyle name="Note 3 6 6 2" xfId="4375"/>
    <cellStyle name="Note 3 6 6 2 2" xfId="9814"/>
    <cellStyle name="Note 3 6 6 2 2 2" xfId="20474"/>
    <cellStyle name="Note 3 6 6 2 2 2 2" xfId="46888"/>
    <cellStyle name="Note 3 6 6 2 2 3" xfId="11436"/>
    <cellStyle name="Note 3 6 6 2 2 3 2" xfId="37857"/>
    <cellStyle name="Note 3 6 6 2 2 4" xfId="36310"/>
    <cellStyle name="Note 3 6 6 2 3" xfId="15153"/>
    <cellStyle name="Note 3 6 6 2 3 2" xfId="41573"/>
    <cellStyle name="Note 3 6 6 2 4" xfId="23088"/>
    <cellStyle name="Note 3 6 6 2 4 2" xfId="49502"/>
    <cellStyle name="Note 3 6 6 2 5" xfId="31045"/>
    <cellStyle name="Note 3 6 6 3" xfId="5108"/>
    <cellStyle name="Note 3 6 6 3 2" xfId="10347"/>
    <cellStyle name="Note 3 6 6 3 2 2" xfId="21007"/>
    <cellStyle name="Note 3 6 6 3 2 2 2" xfId="47421"/>
    <cellStyle name="Note 3 6 6 3 2 3" xfId="28272"/>
    <cellStyle name="Note 3 6 6 3 2 3 2" xfId="54686"/>
    <cellStyle name="Note 3 6 6 3 2 4" xfId="36843"/>
    <cellStyle name="Note 3 6 6 3 3" xfId="15885"/>
    <cellStyle name="Note 3 6 6 3 3 2" xfId="42304"/>
    <cellStyle name="Note 3 6 6 3 4" xfId="25486"/>
    <cellStyle name="Note 3 6 6 3 4 2" xfId="51900"/>
    <cellStyle name="Note 3 6 6 3 5" xfId="31778"/>
    <cellStyle name="Note 3 6 6 4" xfId="6290"/>
    <cellStyle name="Note 3 6 6 4 2" xfId="10973"/>
    <cellStyle name="Note 3 6 6 4 2 2" xfId="21618"/>
    <cellStyle name="Note 3 6 6 4 2 2 2" xfId="48032"/>
    <cellStyle name="Note 3 6 6 4 2 3" xfId="28707"/>
    <cellStyle name="Note 3 6 6 4 2 3 2" xfId="55121"/>
    <cellStyle name="Note 3 6 6 4 2 4" xfId="37394"/>
    <cellStyle name="Note 3 6 6 4 3" xfId="17029"/>
    <cellStyle name="Note 3 6 6 4 3 2" xfId="43447"/>
    <cellStyle name="Note 3 6 6 4 4" xfId="24899"/>
    <cellStyle name="Note 3 6 6 4 4 2" xfId="51313"/>
    <cellStyle name="Note 3 6 6 4 5" xfId="32960"/>
    <cellStyle name="Note 3 6 6 5" xfId="6866"/>
    <cellStyle name="Note 3 6 6 5 2" xfId="17571"/>
    <cellStyle name="Note 3 6 6 5 2 2" xfId="43988"/>
    <cellStyle name="Note 3 6 6 5 3" xfId="24862"/>
    <cellStyle name="Note 3 6 6 5 3 2" xfId="51276"/>
    <cellStyle name="Note 3 6 6 5 4" xfId="33536"/>
    <cellStyle name="Note 3 6 6 6" xfId="7391"/>
    <cellStyle name="Note 3 6 6 6 2" xfId="18058"/>
    <cellStyle name="Note 3 6 6 6 2 2" xfId="44474"/>
    <cellStyle name="Note 3 6 6 6 3" xfId="26384"/>
    <cellStyle name="Note 3 6 6 6 3 2" xfId="52798"/>
    <cellStyle name="Note 3 6 6 6 4" xfId="34061"/>
    <cellStyle name="Note 3 6 6 7" xfId="8013"/>
    <cellStyle name="Note 3 6 6 7 2" xfId="18680"/>
    <cellStyle name="Note 3 6 6 7 2 2" xfId="45094"/>
    <cellStyle name="Note 3 6 6 7 3" xfId="11428"/>
    <cellStyle name="Note 3 6 6 7 3 2" xfId="37849"/>
    <cellStyle name="Note 3 6 6 7 4" xfId="34618"/>
    <cellStyle name="Note 3 6 6 8" xfId="13276"/>
    <cellStyle name="Note 3 6 6 8 2" xfId="39696"/>
    <cellStyle name="Note 3 6 6 9" xfId="21193"/>
    <cellStyle name="Note 3 6 6 9 2" xfId="47607"/>
    <cellStyle name="Note 3 6 7" xfId="3131"/>
    <cellStyle name="Note 3 6 7 2" xfId="9591"/>
    <cellStyle name="Note 3 6 7 2 2" xfId="20251"/>
    <cellStyle name="Note 3 6 7 2 2 2" xfId="46665"/>
    <cellStyle name="Note 3 6 7 2 3" xfId="11594"/>
    <cellStyle name="Note 3 6 7 2 3 2" xfId="38015"/>
    <cellStyle name="Note 3 6 7 2 4" xfId="36087"/>
    <cellStyle name="Note 3 6 7 3" xfId="13922"/>
    <cellStyle name="Note 3 6 7 3 2" xfId="40342"/>
    <cellStyle name="Note 3 6 7 4" xfId="25846"/>
    <cellStyle name="Note 3 6 7 4 2" xfId="52260"/>
    <cellStyle name="Note 3 6 7 5" xfId="29801"/>
    <cellStyle name="Note 3 6 8" xfId="2960"/>
    <cellStyle name="Note 3 6 8 2" xfId="9757"/>
    <cellStyle name="Note 3 6 8 2 2" xfId="20417"/>
    <cellStyle name="Note 3 6 8 2 2 2" xfId="46831"/>
    <cellStyle name="Note 3 6 8 2 3" xfId="25863"/>
    <cellStyle name="Note 3 6 8 2 3 2" xfId="52277"/>
    <cellStyle name="Note 3 6 8 2 4" xfId="36253"/>
    <cellStyle name="Note 3 6 8 3" xfId="13752"/>
    <cellStyle name="Note 3 6 8 3 2" xfId="40172"/>
    <cellStyle name="Note 3 6 8 4" xfId="26082"/>
    <cellStyle name="Note 3 6 8 4 2" xfId="52496"/>
    <cellStyle name="Note 3 6 8 5" xfId="29630"/>
    <cellStyle name="Note 3 6 9" xfId="4019"/>
    <cellStyle name="Note 3 6 9 2" xfId="9744"/>
    <cellStyle name="Note 3 6 9 2 2" xfId="20404"/>
    <cellStyle name="Note 3 6 9 2 2 2" xfId="46818"/>
    <cellStyle name="Note 3 6 9 2 3" xfId="26710"/>
    <cellStyle name="Note 3 6 9 2 3 2" xfId="53124"/>
    <cellStyle name="Note 3 6 9 2 4" xfId="36240"/>
    <cellStyle name="Note 3 6 9 3" xfId="14801"/>
    <cellStyle name="Note 3 6 9 3 2" xfId="41221"/>
    <cellStyle name="Note 3 6 9 4" xfId="25646"/>
    <cellStyle name="Note 3 6 9 4 2" xfId="52060"/>
    <cellStyle name="Note 3 6 9 5" xfId="30689"/>
    <cellStyle name="Note 3 7" xfId="1100"/>
    <cellStyle name="Note 3 7 10" xfId="5613"/>
    <cellStyle name="Note 3 7 10 2" xfId="26599"/>
    <cellStyle name="Note 3 7 10 2 2" xfId="53013"/>
    <cellStyle name="Note 3 7 10 3" xfId="32283"/>
    <cellStyle name="Note 3 7 11" xfId="12426"/>
    <cellStyle name="Note 3 7 11 2" xfId="38847"/>
    <cellStyle name="Note 3 7 12" xfId="24379"/>
    <cellStyle name="Note 3 7 12 2" xfId="50793"/>
    <cellStyle name="Note 3 7 2" xfId="1448"/>
    <cellStyle name="Note 3 7 2 10" xfId="8386"/>
    <cellStyle name="Note 3 7 2 10 2" xfId="19046"/>
    <cellStyle name="Note 3 7 2 10 2 2" xfId="45460"/>
    <cellStyle name="Note 3 7 2 10 3" xfId="13788"/>
    <cellStyle name="Note 3 7 2 10 3 2" xfId="40208"/>
    <cellStyle name="Note 3 7 2 10 4" xfId="34882"/>
    <cellStyle name="Note 3 7 2 11" xfId="13362"/>
    <cellStyle name="Note 3 7 2 11 2" xfId="39782"/>
    <cellStyle name="Note 3 7 2 12" xfId="25626"/>
    <cellStyle name="Note 3 7 2 12 2" xfId="52040"/>
    <cellStyle name="Note 3 7 2 2" xfId="3442"/>
    <cellStyle name="Note 3 7 2 2 2" xfId="9032"/>
    <cellStyle name="Note 3 7 2 2 2 2" xfId="19692"/>
    <cellStyle name="Note 3 7 2 2 2 2 2" xfId="46106"/>
    <cellStyle name="Note 3 7 2 2 2 3" xfId="11177"/>
    <cellStyle name="Note 3 7 2 2 2 3 2" xfId="37598"/>
    <cellStyle name="Note 3 7 2 2 2 4" xfId="35528"/>
    <cellStyle name="Note 3 7 2 2 3" xfId="10386"/>
    <cellStyle name="Note 3 7 2 2 3 2" xfId="21046"/>
    <cellStyle name="Note 3 7 2 2 3 2 2" xfId="47460"/>
    <cellStyle name="Note 3 7 2 2 3 3" xfId="28311"/>
    <cellStyle name="Note 3 7 2 2 3 3 2" xfId="54725"/>
    <cellStyle name="Note 3 7 2 2 3 4" xfId="36882"/>
    <cellStyle name="Note 3 7 2 2 4" xfId="10920"/>
    <cellStyle name="Note 3 7 2 2 4 2" xfId="21565"/>
    <cellStyle name="Note 3 7 2 2 4 2 2" xfId="47979"/>
    <cellStyle name="Note 3 7 2 2 4 3" xfId="28654"/>
    <cellStyle name="Note 3 7 2 2 4 3 2" xfId="55068"/>
    <cellStyle name="Note 3 7 2 2 4 4" xfId="37341"/>
    <cellStyle name="Note 3 7 2 2 5" xfId="8693"/>
    <cellStyle name="Note 3 7 2 2 5 2" xfId="19353"/>
    <cellStyle name="Note 3 7 2 2 5 2 2" xfId="45767"/>
    <cellStyle name="Note 3 7 2 2 5 3" xfId="12994"/>
    <cellStyle name="Note 3 7 2 2 5 3 2" xfId="39415"/>
    <cellStyle name="Note 3 7 2 2 5 4" xfId="35189"/>
    <cellStyle name="Note 3 7 2 2 6" xfId="14227"/>
    <cellStyle name="Note 3 7 2 2 6 2" xfId="40647"/>
    <cellStyle name="Note 3 7 2 2 7" xfId="24198"/>
    <cellStyle name="Note 3 7 2 2 7 2" xfId="50612"/>
    <cellStyle name="Note 3 7 2 2 8" xfId="30112"/>
    <cellStyle name="Note 3 7 2 3" xfId="3360"/>
    <cellStyle name="Note 3 7 2 3 2" xfId="9400"/>
    <cellStyle name="Note 3 7 2 3 2 2" xfId="20060"/>
    <cellStyle name="Note 3 7 2 3 2 2 2" xfId="46474"/>
    <cellStyle name="Note 3 7 2 3 2 3" xfId="28220"/>
    <cellStyle name="Note 3 7 2 3 2 3 2" xfId="54634"/>
    <cellStyle name="Note 3 7 2 3 2 4" xfId="35896"/>
    <cellStyle name="Note 3 7 2 3 3" xfId="14147"/>
    <cellStyle name="Note 3 7 2 3 3 2" xfId="40567"/>
    <cellStyle name="Note 3 7 2 3 4" xfId="24765"/>
    <cellStyle name="Note 3 7 2 3 4 2" xfId="51179"/>
    <cellStyle name="Note 3 7 2 3 5" xfId="30030"/>
    <cellStyle name="Note 3 7 2 4" xfId="2602"/>
    <cellStyle name="Note 3 7 2 4 2" xfId="10292"/>
    <cellStyle name="Note 3 7 2 4 2 2" xfId="20952"/>
    <cellStyle name="Note 3 7 2 4 2 2 2" xfId="47366"/>
    <cellStyle name="Note 3 7 2 4 2 3" xfId="12509"/>
    <cellStyle name="Note 3 7 2 4 2 3 2" xfId="38930"/>
    <cellStyle name="Note 3 7 2 4 2 4" xfId="36788"/>
    <cellStyle name="Note 3 7 2 4 3" xfId="13394"/>
    <cellStyle name="Note 3 7 2 4 3 2" xfId="39814"/>
    <cellStyle name="Note 3 7 2 4 4" xfId="23987"/>
    <cellStyle name="Note 3 7 2 4 4 2" xfId="50401"/>
    <cellStyle name="Note 3 7 2 4 5" xfId="29272"/>
    <cellStyle name="Note 3 7 2 5" xfId="5659"/>
    <cellStyle name="Note 3 7 2 5 2" xfId="10721"/>
    <cellStyle name="Note 3 7 2 5 2 2" xfId="21366"/>
    <cellStyle name="Note 3 7 2 5 2 2 2" xfId="47780"/>
    <cellStyle name="Note 3 7 2 5 2 3" xfId="28461"/>
    <cellStyle name="Note 3 7 2 5 2 3 2" xfId="54875"/>
    <cellStyle name="Note 3 7 2 5 2 4" xfId="37142"/>
    <cellStyle name="Note 3 7 2 5 3" xfId="16423"/>
    <cellStyle name="Note 3 7 2 5 3 2" xfId="42841"/>
    <cellStyle name="Note 3 7 2 5 4" xfId="27134"/>
    <cellStyle name="Note 3 7 2 5 4 2" xfId="53548"/>
    <cellStyle name="Note 3 7 2 5 5" xfId="32329"/>
    <cellStyle name="Note 3 7 2 6" xfId="5295"/>
    <cellStyle name="Note 3 7 2 6 2" xfId="16069"/>
    <cellStyle name="Note 3 7 2 6 2 2" xfId="42488"/>
    <cellStyle name="Note 3 7 2 6 3" xfId="22521"/>
    <cellStyle name="Note 3 7 2 6 3 2" xfId="48935"/>
    <cellStyle name="Note 3 7 2 6 4" xfId="31965"/>
    <cellStyle name="Note 3 7 2 7" xfId="5593"/>
    <cellStyle name="Note 3 7 2 7 2" xfId="21792"/>
    <cellStyle name="Note 3 7 2 7 2 2" xfId="48206"/>
    <cellStyle name="Note 3 7 2 7 3" xfId="32263"/>
    <cellStyle name="Note 3 7 2 8" xfId="7363"/>
    <cellStyle name="Note 3 7 2 8 2" xfId="18030"/>
    <cellStyle name="Note 3 7 2 8 2 2" xfId="44446"/>
    <cellStyle name="Note 3 7 2 8 3" xfId="22666"/>
    <cellStyle name="Note 3 7 2 8 3 2" xfId="49080"/>
    <cellStyle name="Note 3 7 2 8 4" xfId="34033"/>
    <cellStyle name="Note 3 7 2 9" xfId="2906"/>
    <cellStyle name="Note 3 7 2 9 2" xfId="13698"/>
    <cellStyle name="Note 3 7 2 9 2 2" xfId="40118"/>
    <cellStyle name="Note 3 7 2 9 3" xfId="27106"/>
    <cellStyle name="Note 3 7 2 9 3 2" xfId="53520"/>
    <cellStyle name="Note 3 7 2 9 4" xfId="29576"/>
    <cellStyle name="Note 3 7 3" xfId="1612"/>
    <cellStyle name="Note 3 7 3 10" xfId="8353"/>
    <cellStyle name="Note 3 7 3 10 2" xfId="19013"/>
    <cellStyle name="Note 3 7 3 10 2 2" xfId="45427"/>
    <cellStyle name="Note 3 7 3 10 3" xfId="12545"/>
    <cellStyle name="Note 3 7 3 10 3 2" xfId="38966"/>
    <cellStyle name="Note 3 7 3 10 4" xfId="34849"/>
    <cellStyle name="Note 3 7 3 11" xfId="11950"/>
    <cellStyle name="Note 3 7 3 11 2" xfId="38371"/>
    <cellStyle name="Note 3 7 3 12" xfId="23995"/>
    <cellStyle name="Note 3 7 3 12 2" xfId="50409"/>
    <cellStyle name="Note 3 7 3 2" xfId="3605"/>
    <cellStyle name="Note 3 7 3 2 2" xfId="9063"/>
    <cellStyle name="Note 3 7 3 2 2 2" xfId="19723"/>
    <cellStyle name="Note 3 7 3 2 2 2 2" xfId="46137"/>
    <cellStyle name="Note 3 7 3 2 2 3" xfId="11553"/>
    <cellStyle name="Note 3 7 3 2 2 3 2" xfId="37974"/>
    <cellStyle name="Note 3 7 3 2 2 4" xfId="35559"/>
    <cellStyle name="Note 3 7 3 2 3" xfId="10102"/>
    <cellStyle name="Note 3 7 3 2 3 2" xfId="20762"/>
    <cellStyle name="Note 3 7 3 2 3 2 2" xfId="47176"/>
    <cellStyle name="Note 3 7 3 2 3 3" xfId="27745"/>
    <cellStyle name="Note 3 7 3 2 3 3 2" xfId="54159"/>
    <cellStyle name="Note 3 7 3 2 3 4" xfId="36598"/>
    <cellStyle name="Note 3 7 3 2 4" xfId="10888"/>
    <cellStyle name="Note 3 7 3 2 4 2" xfId="21533"/>
    <cellStyle name="Note 3 7 3 2 4 2 2" xfId="47947"/>
    <cellStyle name="Note 3 7 3 2 4 3" xfId="28622"/>
    <cellStyle name="Note 3 7 3 2 4 3 2" xfId="55036"/>
    <cellStyle name="Note 3 7 3 2 4 4" xfId="37309"/>
    <cellStyle name="Note 3 7 3 2 5" xfId="8660"/>
    <cellStyle name="Note 3 7 3 2 5 2" xfId="19320"/>
    <cellStyle name="Note 3 7 3 2 5 2 2" xfId="45734"/>
    <cellStyle name="Note 3 7 3 2 5 3" xfId="16245"/>
    <cellStyle name="Note 3 7 3 2 5 3 2" xfId="42664"/>
    <cellStyle name="Note 3 7 3 2 5 4" xfId="35156"/>
    <cellStyle name="Note 3 7 3 2 6" xfId="14390"/>
    <cellStyle name="Note 3 7 3 2 6 2" xfId="40810"/>
    <cellStyle name="Note 3 7 3 2 7" xfId="23939"/>
    <cellStyle name="Note 3 7 3 2 7 2" xfId="50353"/>
    <cellStyle name="Note 3 7 3 2 8" xfId="30275"/>
    <cellStyle name="Note 3 7 3 3" xfId="4127"/>
    <cellStyle name="Note 3 7 3 3 2" xfId="9432"/>
    <cellStyle name="Note 3 7 3 3 2 2" xfId="20092"/>
    <cellStyle name="Note 3 7 3 3 2 2 2" xfId="46506"/>
    <cellStyle name="Note 3 7 3 3 2 3" xfId="11578"/>
    <cellStyle name="Note 3 7 3 3 2 3 2" xfId="37999"/>
    <cellStyle name="Note 3 7 3 3 2 4" xfId="35928"/>
    <cellStyle name="Note 3 7 3 3 3" xfId="14909"/>
    <cellStyle name="Note 3 7 3 3 3 2" xfId="41329"/>
    <cellStyle name="Note 3 7 3 3 4" xfId="24673"/>
    <cellStyle name="Note 3 7 3 3 4 2" xfId="51087"/>
    <cellStyle name="Note 3 7 3 3 5" xfId="30797"/>
    <cellStyle name="Note 3 7 3 4" xfId="3075"/>
    <cellStyle name="Note 3 7 3 4 2" xfId="10449"/>
    <cellStyle name="Note 3 7 3 4 2 2" xfId="21109"/>
    <cellStyle name="Note 3 7 3 4 2 2 2" xfId="47523"/>
    <cellStyle name="Note 3 7 3 4 2 3" xfId="28373"/>
    <cellStyle name="Note 3 7 3 4 2 3 2" xfId="54787"/>
    <cellStyle name="Note 3 7 3 4 2 4" xfId="36945"/>
    <cellStyle name="Note 3 7 3 4 3" xfId="13867"/>
    <cellStyle name="Note 3 7 3 4 3 2" xfId="40287"/>
    <cellStyle name="Note 3 7 3 4 4" xfId="22683"/>
    <cellStyle name="Note 3 7 3 4 4 2" xfId="49097"/>
    <cellStyle name="Note 3 7 3 4 5" xfId="29745"/>
    <cellStyle name="Note 3 7 3 5" xfId="4936"/>
    <cellStyle name="Note 3 7 3 5 2" xfId="10780"/>
    <cellStyle name="Note 3 7 3 5 2 2" xfId="21425"/>
    <cellStyle name="Note 3 7 3 5 2 2 2" xfId="47839"/>
    <cellStyle name="Note 3 7 3 5 2 3" xfId="28514"/>
    <cellStyle name="Note 3 7 3 5 2 3 2" xfId="54928"/>
    <cellStyle name="Note 3 7 3 5 2 4" xfId="37201"/>
    <cellStyle name="Note 3 7 3 5 3" xfId="15713"/>
    <cellStyle name="Note 3 7 3 5 3 2" xfId="42133"/>
    <cellStyle name="Note 3 7 3 5 4" xfId="25804"/>
    <cellStyle name="Note 3 7 3 5 4 2" xfId="52218"/>
    <cellStyle name="Note 3 7 3 5 5" xfId="31606"/>
    <cellStyle name="Note 3 7 3 6" xfId="5503"/>
    <cellStyle name="Note 3 7 3 6 2" xfId="16274"/>
    <cellStyle name="Note 3 7 3 6 2 2" xfId="42693"/>
    <cellStyle name="Note 3 7 3 6 3" xfId="25085"/>
    <cellStyle name="Note 3 7 3 6 3 2" xfId="51499"/>
    <cellStyle name="Note 3 7 3 6 4" xfId="32173"/>
    <cellStyle name="Note 3 7 3 7" xfId="6121"/>
    <cellStyle name="Note 3 7 3 7 2" xfId="24502"/>
    <cellStyle name="Note 3 7 3 7 2 2" xfId="50916"/>
    <cellStyle name="Note 3 7 3 7 3" xfId="32791"/>
    <cellStyle name="Note 3 7 3 8" xfId="6076"/>
    <cellStyle name="Note 3 7 3 8 2" xfId="16827"/>
    <cellStyle name="Note 3 7 3 8 2 2" xfId="43245"/>
    <cellStyle name="Note 3 7 3 8 3" xfId="26605"/>
    <cellStyle name="Note 3 7 3 8 3 2" xfId="53019"/>
    <cellStyle name="Note 3 7 3 8 4" xfId="32746"/>
    <cellStyle name="Note 3 7 3 9" xfId="7650"/>
    <cellStyle name="Note 3 7 3 9 2" xfId="18317"/>
    <cellStyle name="Note 3 7 3 9 2 2" xfId="44733"/>
    <cellStyle name="Note 3 7 3 9 3" xfId="27192"/>
    <cellStyle name="Note 3 7 3 9 3 2" xfId="53606"/>
    <cellStyle name="Note 3 7 3 9 4" xfId="34320"/>
    <cellStyle name="Note 3 7 4" xfId="1827"/>
    <cellStyle name="Note 3 7 4 10" xfId="8377"/>
    <cellStyle name="Note 3 7 4 10 2" xfId="19037"/>
    <cellStyle name="Note 3 7 4 10 2 2" xfId="45451"/>
    <cellStyle name="Note 3 7 4 10 3" xfId="12773"/>
    <cellStyle name="Note 3 7 4 10 3 2" xfId="39194"/>
    <cellStyle name="Note 3 7 4 10 4" xfId="34873"/>
    <cellStyle name="Note 3 7 4 11" xfId="11753"/>
    <cellStyle name="Note 3 7 4 11 2" xfId="38174"/>
    <cellStyle name="Note 3 7 4 12" xfId="22106"/>
    <cellStyle name="Note 3 7 4 12 2" xfId="48520"/>
    <cellStyle name="Note 3 7 4 2" xfId="3804"/>
    <cellStyle name="Note 3 7 4 2 2" xfId="9040"/>
    <cellStyle name="Note 3 7 4 2 2 2" xfId="19700"/>
    <cellStyle name="Note 3 7 4 2 2 2 2" xfId="46114"/>
    <cellStyle name="Note 3 7 4 2 2 3" xfId="13353"/>
    <cellStyle name="Note 3 7 4 2 2 3 2" xfId="39773"/>
    <cellStyle name="Note 3 7 4 2 2 4" xfId="35536"/>
    <cellStyle name="Note 3 7 4 2 3" xfId="10101"/>
    <cellStyle name="Note 3 7 4 2 3 2" xfId="20761"/>
    <cellStyle name="Note 3 7 4 2 3 2 2" xfId="47175"/>
    <cellStyle name="Note 3 7 4 2 3 3" xfId="12497"/>
    <cellStyle name="Note 3 7 4 2 3 3 2" xfId="38918"/>
    <cellStyle name="Note 3 7 4 2 3 4" xfId="36597"/>
    <cellStyle name="Note 3 7 4 2 4" xfId="10911"/>
    <cellStyle name="Note 3 7 4 2 4 2" xfId="21556"/>
    <cellStyle name="Note 3 7 4 2 4 2 2" xfId="47970"/>
    <cellStyle name="Note 3 7 4 2 4 3" xfId="28645"/>
    <cellStyle name="Note 3 7 4 2 4 3 2" xfId="55059"/>
    <cellStyle name="Note 3 7 4 2 4 4" xfId="37332"/>
    <cellStyle name="Note 3 7 4 2 5" xfId="8684"/>
    <cellStyle name="Note 3 7 4 2 5 2" xfId="19344"/>
    <cellStyle name="Note 3 7 4 2 5 2 2" xfId="45758"/>
    <cellStyle name="Note 3 7 4 2 5 3" xfId="12571"/>
    <cellStyle name="Note 3 7 4 2 5 3 2" xfId="38992"/>
    <cellStyle name="Note 3 7 4 2 5 4" xfId="35180"/>
    <cellStyle name="Note 3 7 4 2 6" xfId="14587"/>
    <cellStyle name="Note 3 7 4 2 6 2" xfId="41007"/>
    <cellStyle name="Note 3 7 4 2 7" xfId="26969"/>
    <cellStyle name="Note 3 7 4 2 7 2" xfId="53383"/>
    <cellStyle name="Note 3 7 4 2 8" xfId="30474"/>
    <cellStyle name="Note 3 7 4 3" xfId="4531"/>
    <cellStyle name="Note 3 7 4 3 2" xfId="9409"/>
    <cellStyle name="Note 3 7 4 3 2 2" xfId="20069"/>
    <cellStyle name="Note 3 7 4 3 2 2 2" xfId="46483"/>
    <cellStyle name="Note 3 7 4 3 2 3" xfId="28219"/>
    <cellStyle name="Note 3 7 4 3 2 3 2" xfId="54633"/>
    <cellStyle name="Note 3 7 4 3 2 4" xfId="35905"/>
    <cellStyle name="Note 3 7 4 3 3" xfId="15309"/>
    <cellStyle name="Note 3 7 4 3 3 2" xfId="41729"/>
    <cellStyle name="Note 3 7 4 3 4" xfId="22449"/>
    <cellStyle name="Note 3 7 4 3 4 2" xfId="48863"/>
    <cellStyle name="Note 3 7 4 3 5" xfId="31201"/>
    <cellStyle name="Note 3 7 4 4" xfId="3182"/>
    <cellStyle name="Note 3 7 4 4 2" xfId="9706"/>
    <cellStyle name="Note 3 7 4 4 2 2" xfId="20366"/>
    <cellStyle name="Note 3 7 4 4 2 2 2" xfId="46780"/>
    <cellStyle name="Note 3 7 4 4 2 3" xfId="27829"/>
    <cellStyle name="Note 3 7 4 4 2 3 2" xfId="54243"/>
    <cellStyle name="Note 3 7 4 4 2 4" xfId="36202"/>
    <cellStyle name="Note 3 7 4 4 3" xfId="13972"/>
    <cellStyle name="Note 3 7 4 4 3 2" xfId="40392"/>
    <cellStyle name="Note 3 7 4 4 4" xfId="26210"/>
    <cellStyle name="Note 3 7 4 4 4 2" xfId="52624"/>
    <cellStyle name="Note 3 7 4 4 5" xfId="29852"/>
    <cellStyle name="Note 3 7 4 5" xfId="3395"/>
    <cellStyle name="Note 3 7 4 5 2" xfId="10799"/>
    <cellStyle name="Note 3 7 4 5 2 2" xfId="21444"/>
    <cellStyle name="Note 3 7 4 5 2 2 2" xfId="47858"/>
    <cellStyle name="Note 3 7 4 5 2 3" xfId="28533"/>
    <cellStyle name="Note 3 7 4 5 2 3 2" xfId="54947"/>
    <cellStyle name="Note 3 7 4 5 2 4" xfId="37220"/>
    <cellStyle name="Note 3 7 4 5 3" xfId="14181"/>
    <cellStyle name="Note 3 7 4 5 3 2" xfId="40601"/>
    <cellStyle name="Note 3 7 4 5 4" xfId="22621"/>
    <cellStyle name="Note 3 7 4 5 4 2" xfId="49035"/>
    <cellStyle name="Note 3 7 4 5 5" xfId="30065"/>
    <cellStyle name="Note 3 7 4 6" xfId="5742"/>
    <cellStyle name="Note 3 7 4 6 2" xfId="16504"/>
    <cellStyle name="Note 3 7 4 6 2 2" xfId="42922"/>
    <cellStyle name="Note 3 7 4 6 3" xfId="23765"/>
    <cellStyle name="Note 3 7 4 6 3 2" xfId="50179"/>
    <cellStyle name="Note 3 7 4 6 4" xfId="32412"/>
    <cellStyle name="Note 3 7 4 7" xfId="6629"/>
    <cellStyle name="Note 3 7 4 7 2" xfId="22404"/>
    <cellStyle name="Note 3 7 4 7 2 2" xfId="48818"/>
    <cellStyle name="Note 3 7 4 7 3" xfId="33299"/>
    <cellStyle name="Note 3 7 4 8" xfId="7490"/>
    <cellStyle name="Note 3 7 4 8 2" xfId="18157"/>
    <cellStyle name="Note 3 7 4 8 2 2" xfId="44573"/>
    <cellStyle name="Note 3 7 4 8 3" xfId="23794"/>
    <cellStyle name="Note 3 7 4 8 3 2" xfId="50208"/>
    <cellStyle name="Note 3 7 4 8 4" xfId="34160"/>
    <cellStyle name="Note 3 7 4 9" xfId="6678"/>
    <cellStyle name="Note 3 7 4 9 2" xfId="17390"/>
    <cellStyle name="Note 3 7 4 9 2 2" xfId="43808"/>
    <cellStyle name="Note 3 7 4 9 3" xfId="22019"/>
    <cellStyle name="Note 3 7 4 9 3 2" xfId="48433"/>
    <cellStyle name="Note 3 7 4 9 4" xfId="33348"/>
    <cellStyle name="Note 3 7 5" xfId="1707"/>
    <cellStyle name="Note 3 7 5 10" xfId="8524"/>
    <cellStyle name="Note 3 7 5 10 2" xfId="19184"/>
    <cellStyle name="Note 3 7 5 10 2 2" xfId="45598"/>
    <cellStyle name="Note 3 7 5 10 3" xfId="17772"/>
    <cellStyle name="Note 3 7 5 10 3 2" xfId="44189"/>
    <cellStyle name="Note 3 7 5 10 4" xfId="35020"/>
    <cellStyle name="Note 3 7 5 11" xfId="11863"/>
    <cellStyle name="Note 3 7 5 11 2" xfId="38284"/>
    <cellStyle name="Note 3 7 5 12" xfId="22811"/>
    <cellStyle name="Note 3 7 5 12 2" xfId="49225"/>
    <cellStyle name="Note 3 7 5 2" xfId="3698"/>
    <cellStyle name="Note 3 7 5 2 2" xfId="9738"/>
    <cellStyle name="Note 3 7 5 2 2 2" xfId="20398"/>
    <cellStyle name="Note 3 7 5 2 2 2 2" xfId="46812"/>
    <cellStyle name="Note 3 7 5 2 2 3" xfId="12492"/>
    <cellStyle name="Note 3 7 5 2 2 3 2" xfId="38913"/>
    <cellStyle name="Note 3 7 5 2 2 4" xfId="36234"/>
    <cellStyle name="Note 3 7 5 2 3" xfId="14482"/>
    <cellStyle name="Note 3 7 5 2 3 2" xfId="40902"/>
    <cellStyle name="Note 3 7 5 2 4" xfId="27926"/>
    <cellStyle name="Note 3 7 5 2 4 2" xfId="54340"/>
    <cellStyle name="Note 3 7 5 2 5" xfId="30368"/>
    <cellStyle name="Note 3 7 5 3" xfId="2636"/>
    <cellStyle name="Note 3 7 5 3 2" xfId="9603"/>
    <cellStyle name="Note 3 7 5 3 2 2" xfId="20263"/>
    <cellStyle name="Note 3 7 5 3 2 2 2" xfId="46677"/>
    <cellStyle name="Note 3 7 5 3 2 3" xfId="25924"/>
    <cellStyle name="Note 3 7 5 3 2 3 2" xfId="52338"/>
    <cellStyle name="Note 3 7 5 3 2 4" xfId="36099"/>
    <cellStyle name="Note 3 7 5 3 3" xfId="13428"/>
    <cellStyle name="Note 3 7 5 3 3 2" xfId="39848"/>
    <cellStyle name="Note 3 7 5 3 4" xfId="24570"/>
    <cellStyle name="Note 3 7 5 3 4 2" xfId="50984"/>
    <cellStyle name="Note 3 7 5 3 5" xfId="29306"/>
    <cellStyle name="Note 3 7 5 4" xfId="4860"/>
    <cellStyle name="Note 3 7 5 4 2" xfId="10847"/>
    <cellStyle name="Note 3 7 5 4 2 2" xfId="21492"/>
    <cellStyle name="Note 3 7 5 4 2 2 2" xfId="47906"/>
    <cellStyle name="Note 3 7 5 4 2 3" xfId="28581"/>
    <cellStyle name="Note 3 7 5 4 2 3 2" xfId="54995"/>
    <cellStyle name="Note 3 7 5 4 2 4" xfId="37268"/>
    <cellStyle name="Note 3 7 5 4 3" xfId="15637"/>
    <cellStyle name="Note 3 7 5 4 3 2" xfId="42057"/>
    <cellStyle name="Note 3 7 5 4 4" xfId="22128"/>
    <cellStyle name="Note 3 7 5 4 4 2" xfId="48542"/>
    <cellStyle name="Note 3 7 5 4 5" xfId="31530"/>
    <cellStyle name="Note 3 7 5 5" xfId="2724"/>
    <cellStyle name="Note 3 7 5 5 2" xfId="13516"/>
    <cellStyle name="Note 3 7 5 5 2 2" xfId="39936"/>
    <cellStyle name="Note 3 7 5 5 3" xfId="26284"/>
    <cellStyle name="Note 3 7 5 5 3 2" xfId="52698"/>
    <cellStyle name="Note 3 7 5 5 4" xfId="29394"/>
    <cellStyle name="Note 3 7 5 6" xfId="5570"/>
    <cellStyle name="Note 3 7 5 6 2" xfId="16340"/>
    <cellStyle name="Note 3 7 5 6 2 2" xfId="42759"/>
    <cellStyle name="Note 3 7 5 6 3" xfId="25084"/>
    <cellStyle name="Note 3 7 5 6 3 2" xfId="51498"/>
    <cellStyle name="Note 3 7 5 6 4" xfId="32240"/>
    <cellStyle name="Note 3 7 5 7" xfId="6466"/>
    <cellStyle name="Note 3 7 5 7 2" xfId="21976"/>
    <cellStyle name="Note 3 7 5 7 2 2" xfId="48390"/>
    <cellStyle name="Note 3 7 5 7 3" xfId="33136"/>
    <cellStyle name="Note 3 7 5 8" xfId="3754"/>
    <cellStyle name="Note 3 7 5 8 2" xfId="14537"/>
    <cellStyle name="Note 3 7 5 8 2 2" xfId="40957"/>
    <cellStyle name="Note 3 7 5 8 3" xfId="22313"/>
    <cellStyle name="Note 3 7 5 8 3 2" xfId="48727"/>
    <cellStyle name="Note 3 7 5 8 4" xfId="30424"/>
    <cellStyle name="Note 3 7 5 9" xfId="7820"/>
    <cellStyle name="Note 3 7 5 9 2" xfId="18487"/>
    <cellStyle name="Note 3 7 5 9 2 2" xfId="44902"/>
    <cellStyle name="Note 3 7 5 9 3" xfId="22661"/>
    <cellStyle name="Note 3 7 5 9 3 2" xfId="49075"/>
    <cellStyle name="Note 3 7 5 9 4" xfId="34490"/>
    <cellStyle name="Note 3 7 6" xfId="2481"/>
    <cellStyle name="Note 3 7 6 10" xfId="21823"/>
    <cellStyle name="Note 3 7 6 10 2" xfId="48237"/>
    <cellStyle name="Note 3 7 6 2" xfId="4376"/>
    <cellStyle name="Note 3 7 6 2 2" xfId="9899"/>
    <cellStyle name="Note 3 7 6 2 2 2" xfId="20559"/>
    <cellStyle name="Note 3 7 6 2 2 2 2" xfId="46973"/>
    <cellStyle name="Note 3 7 6 2 2 3" xfId="25566"/>
    <cellStyle name="Note 3 7 6 2 2 3 2" xfId="51980"/>
    <cellStyle name="Note 3 7 6 2 2 4" xfId="36395"/>
    <cellStyle name="Note 3 7 6 2 3" xfId="15154"/>
    <cellStyle name="Note 3 7 6 2 3 2" xfId="41574"/>
    <cellStyle name="Note 3 7 6 2 4" xfId="27488"/>
    <cellStyle name="Note 3 7 6 2 4 2" xfId="53902"/>
    <cellStyle name="Note 3 7 6 2 5" xfId="31046"/>
    <cellStyle name="Note 3 7 6 3" xfId="5109"/>
    <cellStyle name="Note 3 7 6 3 2" xfId="10400"/>
    <cellStyle name="Note 3 7 6 3 2 2" xfId="21060"/>
    <cellStyle name="Note 3 7 6 3 2 2 2" xfId="47474"/>
    <cellStyle name="Note 3 7 6 3 2 3" xfId="28325"/>
    <cellStyle name="Note 3 7 6 3 2 3 2" xfId="54739"/>
    <cellStyle name="Note 3 7 6 3 2 4" xfId="36896"/>
    <cellStyle name="Note 3 7 6 3 3" xfId="15886"/>
    <cellStyle name="Note 3 7 6 3 3 2" xfId="42305"/>
    <cellStyle name="Note 3 7 6 3 4" xfId="25090"/>
    <cellStyle name="Note 3 7 6 3 4 2" xfId="51504"/>
    <cellStyle name="Note 3 7 6 3 5" xfId="31779"/>
    <cellStyle name="Note 3 7 6 4" xfId="6291"/>
    <cellStyle name="Note 3 7 6 4 2" xfId="11004"/>
    <cellStyle name="Note 3 7 6 4 2 2" xfId="21649"/>
    <cellStyle name="Note 3 7 6 4 2 2 2" xfId="48063"/>
    <cellStyle name="Note 3 7 6 4 2 3" xfId="28738"/>
    <cellStyle name="Note 3 7 6 4 2 3 2" xfId="55152"/>
    <cellStyle name="Note 3 7 6 4 2 4" xfId="37425"/>
    <cellStyle name="Note 3 7 6 4 3" xfId="17030"/>
    <cellStyle name="Note 3 7 6 4 3 2" xfId="43448"/>
    <cellStyle name="Note 3 7 6 4 4" xfId="23572"/>
    <cellStyle name="Note 3 7 6 4 4 2" xfId="49986"/>
    <cellStyle name="Note 3 7 6 4 5" xfId="32961"/>
    <cellStyle name="Note 3 7 6 5" xfId="6867"/>
    <cellStyle name="Note 3 7 6 5 2" xfId="17572"/>
    <cellStyle name="Note 3 7 6 5 2 2" xfId="43989"/>
    <cellStyle name="Note 3 7 6 5 3" xfId="23532"/>
    <cellStyle name="Note 3 7 6 5 3 2" xfId="49946"/>
    <cellStyle name="Note 3 7 6 5 4" xfId="33537"/>
    <cellStyle name="Note 3 7 6 6" xfId="7392"/>
    <cellStyle name="Note 3 7 6 6 2" xfId="18059"/>
    <cellStyle name="Note 3 7 6 6 2 2" xfId="44475"/>
    <cellStyle name="Note 3 7 6 6 3" xfId="28108"/>
    <cellStyle name="Note 3 7 6 6 3 2" xfId="54522"/>
    <cellStyle name="Note 3 7 6 6 4" xfId="34062"/>
    <cellStyle name="Note 3 7 6 7" xfId="8014"/>
    <cellStyle name="Note 3 7 6 7 2" xfId="18681"/>
    <cellStyle name="Note 3 7 6 7 2 2" xfId="45095"/>
    <cellStyle name="Note 3 7 6 7 3" xfId="12290"/>
    <cellStyle name="Note 3 7 6 7 3 2" xfId="38711"/>
    <cellStyle name="Note 3 7 6 7 4" xfId="34619"/>
    <cellStyle name="Note 3 7 6 8" xfId="13277"/>
    <cellStyle name="Note 3 7 6 8 2" xfId="39697"/>
    <cellStyle name="Note 3 7 6 9" xfId="11239"/>
    <cellStyle name="Note 3 7 6 9 2" xfId="37660"/>
    <cellStyle name="Note 3 7 7" xfId="3132"/>
    <cellStyle name="Note 3 7 7 2" xfId="9590"/>
    <cellStyle name="Note 3 7 7 2 2" xfId="20250"/>
    <cellStyle name="Note 3 7 7 2 2 2" xfId="46664"/>
    <cellStyle name="Note 3 7 7 2 3" xfId="26725"/>
    <cellStyle name="Note 3 7 7 2 3 2" xfId="53139"/>
    <cellStyle name="Note 3 7 7 2 4" xfId="36086"/>
    <cellStyle name="Note 3 7 7 3" xfId="13923"/>
    <cellStyle name="Note 3 7 7 3 2" xfId="40343"/>
    <cellStyle name="Note 3 7 7 4" xfId="25389"/>
    <cellStyle name="Note 3 7 7 4 2" xfId="51803"/>
    <cellStyle name="Note 3 7 7 5" xfId="29802"/>
    <cellStyle name="Note 3 7 8" xfId="2961"/>
    <cellStyle name="Note 3 7 8 2" xfId="9704"/>
    <cellStyle name="Note 3 7 8 2 2" xfId="20364"/>
    <cellStyle name="Note 3 7 8 2 2 2" xfId="46778"/>
    <cellStyle name="Note 3 7 8 2 3" xfId="28188"/>
    <cellStyle name="Note 3 7 8 2 3 2" xfId="54602"/>
    <cellStyle name="Note 3 7 8 2 4" xfId="36200"/>
    <cellStyle name="Note 3 7 8 3" xfId="13753"/>
    <cellStyle name="Note 3 7 8 3 2" xfId="40173"/>
    <cellStyle name="Note 3 7 8 4" xfId="25559"/>
    <cellStyle name="Note 3 7 8 4 2" xfId="51973"/>
    <cellStyle name="Note 3 7 8 5" xfId="29631"/>
    <cellStyle name="Note 3 7 9" xfId="3585"/>
    <cellStyle name="Note 3 7 9 2" xfId="9503"/>
    <cellStyle name="Note 3 7 9 2 2" xfId="20163"/>
    <cellStyle name="Note 3 7 9 2 2 2" xfId="46577"/>
    <cellStyle name="Note 3 7 9 2 3" xfId="28209"/>
    <cellStyle name="Note 3 7 9 2 3 2" xfId="54623"/>
    <cellStyle name="Note 3 7 9 2 4" xfId="35999"/>
    <cellStyle name="Note 3 7 9 3" xfId="14370"/>
    <cellStyle name="Note 3 7 9 3 2" xfId="40790"/>
    <cellStyle name="Note 3 7 9 4" xfId="27694"/>
    <cellStyle name="Note 3 7 9 4 2" xfId="54108"/>
    <cellStyle name="Note 3 7 9 5" xfId="30255"/>
    <cellStyle name="Note 3 8" xfId="1101"/>
    <cellStyle name="Note 3 8 10" xfId="6533"/>
    <cellStyle name="Note 3 8 10 2" xfId="23214"/>
    <cellStyle name="Note 3 8 10 2 2" xfId="49628"/>
    <cellStyle name="Note 3 8 10 3" xfId="33203"/>
    <cellStyle name="Note 3 8 11" xfId="12153"/>
    <cellStyle name="Note 3 8 11 2" xfId="38574"/>
    <cellStyle name="Note 3 8 12" xfId="21875"/>
    <cellStyle name="Note 3 8 12 2" xfId="48289"/>
    <cellStyle name="Note 3 8 2" xfId="1449"/>
    <cellStyle name="Note 3 8 2 10" xfId="8387"/>
    <cellStyle name="Note 3 8 2 10 2" xfId="19047"/>
    <cellStyle name="Note 3 8 2 10 2 2" xfId="45461"/>
    <cellStyle name="Note 3 8 2 10 3" xfId="12548"/>
    <cellStyle name="Note 3 8 2 10 3 2" xfId="38969"/>
    <cellStyle name="Note 3 8 2 10 4" xfId="34883"/>
    <cellStyle name="Note 3 8 2 11" xfId="13345"/>
    <cellStyle name="Note 3 8 2 11 2" xfId="39765"/>
    <cellStyle name="Note 3 8 2 12" xfId="25216"/>
    <cellStyle name="Note 3 8 2 12 2" xfId="51630"/>
    <cellStyle name="Note 3 8 2 2" xfId="3443"/>
    <cellStyle name="Note 3 8 2 2 2" xfId="9031"/>
    <cellStyle name="Note 3 8 2 2 2 2" xfId="19691"/>
    <cellStyle name="Note 3 8 2 2 2 2 2" xfId="46105"/>
    <cellStyle name="Note 3 8 2 2 2 3" xfId="25966"/>
    <cellStyle name="Note 3 8 2 2 2 3 2" xfId="52380"/>
    <cellStyle name="Note 3 8 2 2 2 4" xfId="35527"/>
    <cellStyle name="Note 3 8 2 2 3" xfId="10468"/>
    <cellStyle name="Note 3 8 2 2 3 2" xfId="21128"/>
    <cellStyle name="Note 3 8 2 2 3 2 2" xfId="47542"/>
    <cellStyle name="Note 3 8 2 2 3 3" xfId="28392"/>
    <cellStyle name="Note 3 8 2 2 3 3 2" xfId="54806"/>
    <cellStyle name="Note 3 8 2 2 3 4" xfId="36964"/>
    <cellStyle name="Note 3 8 2 2 4" xfId="10921"/>
    <cellStyle name="Note 3 8 2 2 4 2" xfId="21566"/>
    <cellStyle name="Note 3 8 2 2 4 2 2" xfId="47980"/>
    <cellStyle name="Note 3 8 2 2 4 3" xfId="28655"/>
    <cellStyle name="Note 3 8 2 2 4 3 2" xfId="55069"/>
    <cellStyle name="Note 3 8 2 2 4 4" xfId="37342"/>
    <cellStyle name="Note 3 8 2 2 5" xfId="8694"/>
    <cellStyle name="Note 3 8 2 2 5 2" xfId="19354"/>
    <cellStyle name="Note 3 8 2 2 5 2 2" xfId="45768"/>
    <cellStyle name="Note 3 8 2 2 5 3" xfId="11244"/>
    <cellStyle name="Note 3 8 2 2 5 3 2" xfId="37665"/>
    <cellStyle name="Note 3 8 2 2 5 4" xfId="35190"/>
    <cellStyle name="Note 3 8 2 2 6" xfId="14228"/>
    <cellStyle name="Note 3 8 2 2 6 2" xfId="40648"/>
    <cellStyle name="Note 3 8 2 2 7" xfId="22755"/>
    <cellStyle name="Note 3 8 2 2 7 2" xfId="49169"/>
    <cellStyle name="Note 3 8 2 2 8" xfId="30113"/>
    <cellStyle name="Note 3 8 2 3" xfId="2813"/>
    <cellStyle name="Note 3 8 2 3 2" xfId="9399"/>
    <cellStyle name="Note 3 8 2 3 2 2" xfId="20059"/>
    <cellStyle name="Note 3 8 2 3 2 2 2" xfId="46473"/>
    <cellStyle name="Note 3 8 2 3 2 3" xfId="25944"/>
    <cellStyle name="Note 3 8 2 3 2 3 2" xfId="52358"/>
    <cellStyle name="Note 3 8 2 3 2 4" xfId="35895"/>
    <cellStyle name="Note 3 8 2 3 3" xfId="13605"/>
    <cellStyle name="Note 3 8 2 3 3 2" xfId="40025"/>
    <cellStyle name="Note 3 8 2 3 4" xfId="27550"/>
    <cellStyle name="Note 3 8 2 3 4 2" xfId="53964"/>
    <cellStyle name="Note 3 8 2 3 5" xfId="29483"/>
    <cellStyle name="Note 3 8 2 4" xfId="4708"/>
    <cellStyle name="Note 3 8 2 4 2" xfId="9997"/>
    <cellStyle name="Note 3 8 2 4 2 2" xfId="20657"/>
    <cellStyle name="Note 3 8 2 4 2 2 2" xfId="47071"/>
    <cellStyle name="Note 3 8 2 4 2 3" xfId="27491"/>
    <cellStyle name="Note 3 8 2 4 2 3 2" xfId="53905"/>
    <cellStyle name="Note 3 8 2 4 2 4" xfId="36493"/>
    <cellStyle name="Note 3 8 2 4 3" xfId="15485"/>
    <cellStyle name="Note 3 8 2 4 3 2" xfId="41905"/>
    <cellStyle name="Note 3 8 2 4 4" xfId="26965"/>
    <cellStyle name="Note 3 8 2 4 4 2" xfId="53379"/>
    <cellStyle name="Note 3 8 2 4 5" xfId="31378"/>
    <cellStyle name="Note 3 8 2 5" xfId="3331"/>
    <cellStyle name="Note 3 8 2 5 2" xfId="10722"/>
    <cellStyle name="Note 3 8 2 5 2 2" xfId="21367"/>
    <cellStyle name="Note 3 8 2 5 2 2 2" xfId="47781"/>
    <cellStyle name="Note 3 8 2 5 2 3" xfId="28462"/>
    <cellStyle name="Note 3 8 2 5 2 3 2" xfId="54876"/>
    <cellStyle name="Note 3 8 2 5 2 4" xfId="37143"/>
    <cellStyle name="Note 3 8 2 5 3" xfId="14119"/>
    <cellStyle name="Note 3 8 2 5 3 2" xfId="40539"/>
    <cellStyle name="Note 3 8 2 5 4" xfId="21831"/>
    <cellStyle name="Note 3 8 2 5 4 2" xfId="48245"/>
    <cellStyle name="Note 3 8 2 5 5" xfId="30001"/>
    <cellStyle name="Note 3 8 2 6" xfId="5704"/>
    <cellStyle name="Note 3 8 2 6 2" xfId="16467"/>
    <cellStyle name="Note 3 8 2 6 2 2" xfId="42885"/>
    <cellStyle name="Note 3 8 2 6 3" xfId="26515"/>
    <cellStyle name="Note 3 8 2 6 3 2" xfId="52929"/>
    <cellStyle name="Note 3 8 2 6 4" xfId="32374"/>
    <cellStyle name="Note 3 8 2 7" xfId="6495"/>
    <cellStyle name="Note 3 8 2 7 2" xfId="25254"/>
    <cellStyle name="Note 3 8 2 7 2 2" xfId="51668"/>
    <cellStyle name="Note 3 8 2 7 3" xfId="33165"/>
    <cellStyle name="Note 3 8 2 8" xfId="6175"/>
    <cellStyle name="Note 3 8 2 8 2" xfId="16916"/>
    <cellStyle name="Note 3 8 2 8 2 2" xfId="43334"/>
    <cellStyle name="Note 3 8 2 8 3" xfId="23579"/>
    <cellStyle name="Note 3 8 2 8 3 2" xfId="49993"/>
    <cellStyle name="Note 3 8 2 8 4" xfId="32845"/>
    <cellStyle name="Note 3 8 2 9" xfId="7805"/>
    <cellStyle name="Note 3 8 2 9 2" xfId="18472"/>
    <cellStyle name="Note 3 8 2 9 2 2" xfId="44887"/>
    <cellStyle name="Note 3 8 2 9 3" xfId="26233"/>
    <cellStyle name="Note 3 8 2 9 3 2" xfId="52647"/>
    <cellStyle name="Note 3 8 2 9 4" xfId="34475"/>
    <cellStyle name="Note 3 8 3" xfId="1613"/>
    <cellStyle name="Note 3 8 3 10" xfId="8352"/>
    <cellStyle name="Note 3 8 3 10 2" xfId="19012"/>
    <cellStyle name="Note 3 8 3 10 2 2" xfId="45426"/>
    <cellStyle name="Note 3 8 3 10 3" xfId="16262"/>
    <cellStyle name="Note 3 8 3 10 3 2" xfId="42681"/>
    <cellStyle name="Note 3 8 3 10 4" xfId="34848"/>
    <cellStyle name="Note 3 8 3 11" xfId="11949"/>
    <cellStyle name="Note 3 8 3 11 2" xfId="38370"/>
    <cellStyle name="Note 3 8 3 12" xfId="22627"/>
    <cellStyle name="Note 3 8 3 12 2" xfId="49041"/>
    <cellStyle name="Note 3 8 3 2" xfId="3606"/>
    <cellStyle name="Note 3 8 3 2 2" xfId="9064"/>
    <cellStyle name="Note 3 8 3 2 2 2" xfId="19724"/>
    <cellStyle name="Note 3 8 3 2 2 2 2" xfId="46138"/>
    <cellStyle name="Note 3 8 3 2 2 3" xfId="13083"/>
    <cellStyle name="Note 3 8 3 2 2 3 2" xfId="39504"/>
    <cellStyle name="Note 3 8 3 2 2 4" xfId="35560"/>
    <cellStyle name="Note 3 8 3 2 3" xfId="10329"/>
    <cellStyle name="Note 3 8 3 2 3 2" xfId="20989"/>
    <cellStyle name="Note 3 8 3 2 3 2 2" xfId="47403"/>
    <cellStyle name="Note 3 8 3 2 3 3" xfId="12837"/>
    <cellStyle name="Note 3 8 3 2 3 3 2" xfId="39258"/>
    <cellStyle name="Note 3 8 3 2 3 4" xfId="36825"/>
    <cellStyle name="Note 3 8 3 2 4" xfId="10887"/>
    <cellStyle name="Note 3 8 3 2 4 2" xfId="21532"/>
    <cellStyle name="Note 3 8 3 2 4 2 2" xfId="47946"/>
    <cellStyle name="Note 3 8 3 2 4 3" xfId="28621"/>
    <cellStyle name="Note 3 8 3 2 4 3 2" xfId="55035"/>
    <cellStyle name="Note 3 8 3 2 4 4" xfId="37308"/>
    <cellStyle name="Note 3 8 3 2 5" xfId="8659"/>
    <cellStyle name="Note 3 8 3 2 5 2" xfId="19319"/>
    <cellStyle name="Note 3 8 3 2 5 2 2" xfId="45733"/>
    <cellStyle name="Note 3 8 3 2 5 3" xfId="12569"/>
    <cellStyle name="Note 3 8 3 2 5 3 2" xfId="38990"/>
    <cellStyle name="Note 3 8 3 2 5 4" xfId="35155"/>
    <cellStyle name="Note 3 8 3 2 6" xfId="14391"/>
    <cellStyle name="Note 3 8 3 2 6 2" xfId="40811"/>
    <cellStyle name="Note 3 8 3 2 7" xfId="23815"/>
    <cellStyle name="Note 3 8 3 2 7 2" xfId="50229"/>
    <cellStyle name="Note 3 8 3 2 8" xfId="30276"/>
    <cellStyle name="Note 3 8 3 3" xfId="2715"/>
    <cellStyle name="Note 3 8 3 3 2" xfId="9433"/>
    <cellStyle name="Note 3 8 3 3 2 2" xfId="20093"/>
    <cellStyle name="Note 3 8 3 3 2 2 2" xfId="46507"/>
    <cellStyle name="Note 3 8 3 3 2 3" xfId="12615"/>
    <cellStyle name="Note 3 8 3 3 2 3 2" xfId="39036"/>
    <cellStyle name="Note 3 8 3 3 2 4" xfId="35929"/>
    <cellStyle name="Note 3 8 3 3 3" xfId="13507"/>
    <cellStyle name="Note 3 8 3 3 3 2" xfId="39927"/>
    <cellStyle name="Note 3 8 3 3 4" xfId="25521"/>
    <cellStyle name="Note 3 8 3 3 4 2" xfId="51935"/>
    <cellStyle name="Note 3 8 3 3 5" xfId="29385"/>
    <cellStyle name="Note 3 8 3 4" xfId="5034"/>
    <cellStyle name="Note 3 8 3 4 2" xfId="10149"/>
    <cellStyle name="Note 3 8 3 4 2 2" xfId="20809"/>
    <cellStyle name="Note 3 8 3 4 2 2 2" xfId="47223"/>
    <cellStyle name="Note 3 8 3 4 2 3" xfId="27796"/>
    <cellStyle name="Note 3 8 3 4 2 3 2" xfId="54210"/>
    <cellStyle name="Note 3 8 3 4 2 4" xfId="36645"/>
    <cellStyle name="Note 3 8 3 4 3" xfId="15811"/>
    <cellStyle name="Note 3 8 3 4 3 2" xfId="42230"/>
    <cellStyle name="Note 3 8 3 4 4" xfId="27566"/>
    <cellStyle name="Note 3 8 3 4 4 2" xfId="53980"/>
    <cellStyle name="Note 3 8 3 4 5" xfId="31704"/>
    <cellStyle name="Note 3 8 3 5" xfId="5457"/>
    <cellStyle name="Note 3 8 3 5 2" xfId="10779"/>
    <cellStyle name="Note 3 8 3 5 2 2" xfId="21424"/>
    <cellStyle name="Note 3 8 3 5 2 2 2" xfId="47838"/>
    <cellStyle name="Note 3 8 3 5 2 3" xfId="28513"/>
    <cellStyle name="Note 3 8 3 5 2 3 2" xfId="54927"/>
    <cellStyle name="Note 3 8 3 5 2 4" xfId="37200"/>
    <cellStyle name="Note 3 8 3 5 3" xfId="16230"/>
    <cellStyle name="Note 3 8 3 5 3 2" xfId="42649"/>
    <cellStyle name="Note 3 8 3 5 4" xfId="24260"/>
    <cellStyle name="Note 3 8 3 5 4 2" xfId="50674"/>
    <cellStyle name="Note 3 8 3 5 5" xfId="32127"/>
    <cellStyle name="Note 3 8 3 6" xfId="5505"/>
    <cellStyle name="Note 3 8 3 6 2" xfId="16276"/>
    <cellStyle name="Note 3 8 3 6 2 2" xfId="42695"/>
    <cellStyle name="Note 3 8 3 6 3" xfId="23152"/>
    <cellStyle name="Note 3 8 3 6 3 2" xfId="49566"/>
    <cellStyle name="Note 3 8 3 6 4" xfId="32175"/>
    <cellStyle name="Note 3 8 3 7" xfId="6120"/>
    <cellStyle name="Note 3 8 3 7 2" xfId="24684"/>
    <cellStyle name="Note 3 8 3 7 2 2" xfId="51098"/>
    <cellStyle name="Note 3 8 3 7 3" xfId="32790"/>
    <cellStyle name="Note 3 8 3 8" xfId="3982"/>
    <cellStyle name="Note 3 8 3 8 2" xfId="14765"/>
    <cellStyle name="Note 3 8 3 8 2 2" xfId="41185"/>
    <cellStyle name="Note 3 8 3 8 3" xfId="25379"/>
    <cellStyle name="Note 3 8 3 8 3 2" xfId="51793"/>
    <cellStyle name="Note 3 8 3 8 4" xfId="30652"/>
    <cellStyle name="Note 3 8 3 9" xfId="7369"/>
    <cellStyle name="Note 3 8 3 9 2" xfId="18036"/>
    <cellStyle name="Note 3 8 3 9 2 2" xfId="44452"/>
    <cellStyle name="Note 3 8 3 9 3" xfId="27989"/>
    <cellStyle name="Note 3 8 3 9 3 2" xfId="54403"/>
    <cellStyle name="Note 3 8 3 9 4" xfId="34039"/>
    <cellStyle name="Note 3 8 4" xfId="1828"/>
    <cellStyle name="Note 3 8 4 10" xfId="8378"/>
    <cellStyle name="Note 3 8 4 10 2" xfId="19038"/>
    <cellStyle name="Note 3 8 4 10 2 2" xfId="45452"/>
    <cellStyle name="Note 3 8 4 10 3" xfId="17706"/>
    <cellStyle name="Note 3 8 4 10 3 2" xfId="44123"/>
    <cellStyle name="Note 3 8 4 10 4" xfId="34874"/>
    <cellStyle name="Note 3 8 4 11" xfId="11752"/>
    <cellStyle name="Note 3 8 4 11 2" xfId="38173"/>
    <cellStyle name="Note 3 8 4 12" xfId="26832"/>
    <cellStyle name="Note 3 8 4 12 2" xfId="53246"/>
    <cellStyle name="Note 3 8 4 2" xfId="3805"/>
    <cellStyle name="Note 3 8 4 2 2" xfId="9039"/>
    <cellStyle name="Note 3 8 4 2 2 2" xfId="19699"/>
    <cellStyle name="Note 3 8 4 2 2 2 2" xfId="46113"/>
    <cellStyle name="Note 3 8 4 2 2 3" xfId="11554"/>
    <cellStyle name="Note 3 8 4 2 2 3 2" xfId="37975"/>
    <cellStyle name="Note 3 8 4 2 2 4" xfId="35535"/>
    <cellStyle name="Note 3 8 4 2 3" xfId="10356"/>
    <cellStyle name="Note 3 8 4 2 3 2" xfId="21016"/>
    <cellStyle name="Note 3 8 4 2 3 2 2" xfId="47430"/>
    <cellStyle name="Note 3 8 4 2 3 3" xfId="28281"/>
    <cellStyle name="Note 3 8 4 2 3 3 2" xfId="54695"/>
    <cellStyle name="Note 3 8 4 2 3 4" xfId="36852"/>
    <cellStyle name="Note 3 8 4 2 4" xfId="10912"/>
    <cellStyle name="Note 3 8 4 2 4 2" xfId="21557"/>
    <cellStyle name="Note 3 8 4 2 4 2 2" xfId="47971"/>
    <cellStyle name="Note 3 8 4 2 4 3" xfId="28646"/>
    <cellStyle name="Note 3 8 4 2 4 3 2" xfId="55060"/>
    <cellStyle name="Note 3 8 4 2 4 4" xfId="37333"/>
    <cellStyle name="Note 3 8 4 2 5" xfId="8685"/>
    <cellStyle name="Note 3 8 4 2 5 2" xfId="19345"/>
    <cellStyle name="Note 3 8 4 2 5 2 2" xfId="45759"/>
    <cellStyle name="Note 3 8 4 2 5 3" xfId="16889"/>
    <cellStyle name="Note 3 8 4 2 5 3 2" xfId="43307"/>
    <cellStyle name="Note 3 8 4 2 5 4" xfId="35181"/>
    <cellStyle name="Note 3 8 4 2 6" xfId="14588"/>
    <cellStyle name="Note 3 8 4 2 6 2" xfId="41008"/>
    <cellStyle name="Note 3 8 4 2 7" xfId="22571"/>
    <cellStyle name="Note 3 8 4 2 7 2" xfId="48985"/>
    <cellStyle name="Note 3 8 4 2 8" xfId="30475"/>
    <cellStyle name="Note 3 8 4 3" xfId="4532"/>
    <cellStyle name="Note 3 8 4 3 2" xfId="9408"/>
    <cellStyle name="Note 3 8 4 3 2 2" xfId="20068"/>
    <cellStyle name="Note 3 8 4 3 2 2 2" xfId="46482"/>
    <cellStyle name="Note 3 8 4 3 2 3" xfId="25943"/>
    <cellStyle name="Note 3 8 4 3 2 3 2" xfId="52357"/>
    <cellStyle name="Note 3 8 4 3 2 4" xfId="35904"/>
    <cellStyle name="Note 3 8 4 3 3" xfId="15310"/>
    <cellStyle name="Note 3 8 4 3 3 2" xfId="41730"/>
    <cellStyle name="Note 3 8 4 3 4" xfId="26170"/>
    <cellStyle name="Note 3 8 4 3 4 2" xfId="52584"/>
    <cellStyle name="Note 3 8 4 3 5" xfId="31202"/>
    <cellStyle name="Note 3 8 4 4" xfId="3183"/>
    <cellStyle name="Note 3 8 4 4 2" xfId="10036"/>
    <cellStyle name="Note 3 8 4 4 2 2" xfId="20696"/>
    <cellStyle name="Note 3 8 4 4 2 2 2" xfId="47110"/>
    <cellStyle name="Note 3 8 4 4 2 3" xfId="12495"/>
    <cellStyle name="Note 3 8 4 4 2 3 2" xfId="38916"/>
    <cellStyle name="Note 3 8 4 4 2 4" xfId="36532"/>
    <cellStyle name="Note 3 8 4 4 3" xfId="13973"/>
    <cellStyle name="Note 3 8 4 4 3 2" xfId="40393"/>
    <cellStyle name="Note 3 8 4 4 4" xfId="22317"/>
    <cellStyle name="Note 3 8 4 4 4 2" xfId="48731"/>
    <cellStyle name="Note 3 8 4 4 5" xfId="29853"/>
    <cellStyle name="Note 3 8 4 5" xfId="2870"/>
    <cellStyle name="Note 3 8 4 5 2" xfId="10800"/>
    <cellStyle name="Note 3 8 4 5 2 2" xfId="21445"/>
    <cellStyle name="Note 3 8 4 5 2 2 2" xfId="47859"/>
    <cellStyle name="Note 3 8 4 5 2 3" xfId="28534"/>
    <cellStyle name="Note 3 8 4 5 2 3 2" xfId="54948"/>
    <cellStyle name="Note 3 8 4 5 2 4" xfId="37221"/>
    <cellStyle name="Note 3 8 4 5 3" xfId="13662"/>
    <cellStyle name="Note 3 8 4 5 3 2" xfId="40082"/>
    <cellStyle name="Note 3 8 4 5 4" xfId="26733"/>
    <cellStyle name="Note 3 8 4 5 4 2" xfId="53147"/>
    <cellStyle name="Note 3 8 4 5 5" xfId="29540"/>
    <cellStyle name="Note 3 8 4 6" xfId="5743"/>
    <cellStyle name="Note 3 8 4 6 2" xfId="16505"/>
    <cellStyle name="Note 3 8 4 6 2 2" xfId="42923"/>
    <cellStyle name="Note 3 8 4 6 3" xfId="27222"/>
    <cellStyle name="Note 3 8 4 6 3 2" xfId="53636"/>
    <cellStyle name="Note 3 8 4 6 4" xfId="32413"/>
    <cellStyle name="Note 3 8 4 7" xfId="6217"/>
    <cellStyle name="Note 3 8 4 7 2" xfId="12296"/>
    <cellStyle name="Note 3 8 4 7 2 2" xfId="38717"/>
    <cellStyle name="Note 3 8 4 7 3" xfId="32887"/>
    <cellStyle name="Note 3 8 4 8" xfId="7491"/>
    <cellStyle name="Note 3 8 4 8 2" xfId="18158"/>
    <cellStyle name="Note 3 8 4 8 2 2" xfId="44574"/>
    <cellStyle name="Note 3 8 4 8 3" xfId="24377"/>
    <cellStyle name="Note 3 8 4 8 3 2" xfId="50791"/>
    <cellStyle name="Note 3 8 4 8 4" xfId="34161"/>
    <cellStyle name="Note 3 8 4 9" xfId="7199"/>
    <cellStyle name="Note 3 8 4 9 2" xfId="17866"/>
    <cellStyle name="Note 3 8 4 9 2 2" xfId="44283"/>
    <cellStyle name="Note 3 8 4 9 3" xfId="22828"/>
    <cellStyle name="Note 3 8 4 9 3 2" xfId="49242"/>
    <cellStyle name="Note 3 8 4 9 4" xfId="33869"/>
    <cellStyle name="Note 3 8 5" xfId="2058"/>
    <cellStyle name="Note 3 8 5 10" xfId="8525"/>
    <cellStyle name="Note 3 8 5 10 2" xfId="19185"/>
    <cellStyle name="Note 3 8 5 10 2 2" xfId="45599"/>
    <cellStyle name="Note 3 8 5 10 3" xfId="12195"/>
    <cellStyle name="Note 3 8 5 10 3 2" xfId="38616"/>
    <cellStyle name="Note 3 8 5 10 4" xfId="35021"/>
    <cellStyle name="Note 3 8 5 11" xfId="11542"/>
    <cellStyle name="Note 3 8 5 11 2" xfId="37963"/>
    <cellStyle name="Note 3 8 5 12" xfId="27112"/>
    <cellStyle name="Note 3 8 5 12 2" xfId="53526"/>
    <cellStyle name="Note 3 8 5 2" xfId="4023"/>
    <cellStyle name="Note 3 8 5 2 2" xfId="9682"/>
    <cellStyle name="Note 3 8 5 2 2 2" xfId="20342"/>
    <cellStyle name="Note 3 8 5 2 2 2 2" xfId="46756"/>
    <cellStyle name="Note 3 8 5 2 2 3" xfId="12392"/>
    <cellStyle name="Note 3 8 5 2 2 3 2" xfId="38813"/>
    <cellStyle name="Note 3 8 5 2 2 4" xfId="36178"/>
    <cellStyle name="Note 3 8 5 2 3" xfId="14805"/>
    <cellStyle name="Note 3 8 5 2 3 2" xfId="41225"/>
    <cellStyle name="Note 3 8 5 2 4" xfId="22585"/>
    <cellStyle name="Note 3 8 5 2 4 2" xfId="48999"/>
    <cellStyle name="Note 3 8 5 2 5" xfId="30693"/>
    <cellStyle name="Note 3 8 5 3" xfId="4751"/>
    <cellStyle name="Note 3 8 5 3 2" xfId="9621"/>
    <cellStyle name="Note 3 8 5 3 2 2" xfId="20281"/>
    <cellStyle name="Note 3 8 5 3 2 2 2" xfId="46695"/>
    <cellStyle name="Note 3 8 5 3 2 3" xfId="25922"/>
    <cellStyle name="Note 3 8 5 3 2 3 2" xfId="52336"/>
    <cellStyle name="Note 3 8 5 3 2 4" xfId="36117"/>
    <cellStyle name="Note 3 8 5 3 3" xfId="15528"/>
    <cellStyle name="Note 3 8 5 3 3 2" xfId="41948"/>
    <cellStyle name="Note 3 8 5 3 4" xfId="24744"/>
    <cellStyle name="Note 3 8 5 3 4 2" xfId="51158"/>
    <cellStyle name="Note 3 8 5 3 5" xfId="31421"/>
    <cellStyle name="Note 3 8 5 4" xfId="5331"/>
    <cellStyle name="Note 3 8 5 4 2" xfId="10848"/>
    <cellStyle name="Note 3 8 5 4 2 2" xfId="21493"/>
    <cellStyle name="Note 3 8 5 4 2 2 2" xfId="47907"/>
    <cellStyle name="Note 3 8 5 4 2 3" xfId="28582"/>
    <cellStyle name="Note 3 8 5 4 2 3 2" xfId="54996"/>
    <cellStyle name="Note 3 8 5 4 2 4" xfId="37269"/>
    <cellStyle name="Note 3 8 5 4 3" xfId="16104"/>
    <cellStyle name="Note 3 8 5 4 3 2" xfId="42523"/>
    <cellStyle name="Note 3 8 5 4 4" xfId="23028"/>
    <cellStyle name="Note 3 8 5 4 4 2" xfId="49442"/>
    <cellStyle name="Note 3 8 5 4 5" xfId="32001"/>
    <cellStyle name="Note 3 8 5 5" xfId="5938"/>
    <cellStyle name="Note 3 8 5 5 2" xfId="16690"/>
    <cellStyle name="Note 3 8 5 5 2 2" xfId="43108"/>
    <cellStyle name="Note 3 8 5 5 3" xfId="27286"/>
    <cellStyle name="Note 3 8 5 5 3 2" xfId="53700"/>
    <cellStyle name="Note 3 8 5 5 4" xfId="32608"/>
    <cellStyle name="Note 3 8 5 6" xfId="6538"/>
    <cellStyle name="Note 3 8 5 6 2" xfId="17263"/>
    <cellStyle name="Note 3 8 5 6 2 2" xfId="43681"/>
    <cellStyle name="Note 3 8 5 6 3" xfId="11304"/>
    <cellStyle name="Note 3 8 5 6 3 2" xfId="37725"/>
    <cellStyle name="Note 3 8 5 6 4" xfId="33208"/>
    <cellStyle name="Note 3 8 5 7" xfId="7110"/>
    <cellStyle name="Note 3 8 5 7 2" xfId="23828"/>
    <cellStyle name="Note 3 8 5 7 2 2" xfId="50242"/>
    <cellStyle name="Note 3 8 5 7 3" xfId="33780"/>
    <cellStyle name="Note 3 8 5 8" xfId="7669"/>
    <cellStyle name="Note 3 8 5 8 2" xfId="18336"/>
    <cellStyle name="Note 3 8 5 8 2 2" xfId="44752"/>
    <cellStyle name="Note 3 8 5 8 3" xfId="24547"/>
    <cellStyle name="Note 3 8 5 8 3 2" xfId="50961"/>
    <cellStyle name="Note 3 8 5 8 4" xfId="34339"/>
    <cellStyle name="Note 3 8 5 9" xfId="7821"/>
    <cellStyle name="Note 3 8 5 9 2" xfId="18488"/>
    <cellStyle name="Note 3 8 5 9 2 2" xfId="44903"/>
    <cellStyle name="Note 3 8 5 9 3" xfId="26129"/>
    <cellStyle name="Note 3 8 5 9 3 2" xfId="52543"/>
    <cellStyle name="Note 3 8 5 9 4" xfId="34491"/>
    <cellStyle name="Note 3 8 6" xfId="2482"/>
    <cellStyle name="Note 3 8 6 10" xfId="26447"/>
    <cellStyle name="Note 3 8 6 10 2" xfId="52861"/>
    <cellStyle name="Note 3 8 6 2" xfId="4377"/>
    <cellStyle name="Note 3 8 6 2 2" xfId="9884"/>
    <cellStyle name="Note 3 8 6 2 2 2" xfId="20544"/>
    <cellStyle name="Note 3 8 6 2 2 2 2" xfId="46958"/>
    <cellStyle name="Note 3 8 6 2 2 3" xfId="22605"/>
    <cellStyle name="Note 3 8 6 2 2 3 2" xfId="49019"/>
    <cellStyle name="Note 3 8 6 2 2 4" xfId="36380"/>
    <cellStyle name="Note 3 8 6 2 3" xfId="15155"/>
    <cellStyle name="Note 3 8 6 2 3 2" xfId="41575"/>
    <cellStyle name="Note 3 8 6 2 4" xfId="22603"/>
    <cellStyle name="Note 3 8 6 2 4 2" xfId="49017"/>
    <cellStyle name="Note 3 8 6 2 5" xfId="31047"/>
    <cellStyle name="Note 3 8 6 3" xfId="5110"/>
    <cellStyle name="Note 3 8 6 3 2" xfId="9934"/>
    <cellStyle name="Note 3 8 6 3 2 2" xfId="20594"/>
    <cellStyle name="Note 3 8 6 3 2 2 2" xfId="47008"/>
    <cellStyle name="Note 3 8 6 3 2 3" xfId="27109"/>
    <cellStyle name="Note 3 8 6 3 2 3 2" xfId="53523"/>
    <cellStyle name="Note 3 8 6 3 2 4" xfId="36430"/>
    <cellStyle name="Note 3 8 6 3 3" xfId="15887"/>
    <cellStyle name="Note 3 8 6 3 3 2" xfId="42306"/>
    <cellStyle name="Note 3 8 6 3 4" xfId="24619"/>
    <cellStyle name="Note 3 8 6 3 4 2" xfId="51033"/>
    <cellStyle name="Note 3 8 6 3 5" xfId="31780"/>
    <cellStyle name="Note 3 8 6 4" xfId="6292"/>
    <cellStyle name="Note 3 8 6 4 2" xfId="10994"/>
    <cellStyle name="Note 3 8 6 4 2 2" xfId="21639"/>
    <cellStyle name="Note 3 8 6 4 2 2 2" xfId="48053"/>
    <cellStyle name="Note 3 8 6 4 2 3" xfId="28728"/>
    <cellStyle name="Note 3 8 6 4 2 3 2" xfId="55142"/>
    <cellStyle name="Note 3 8 6 4 2 4" xfId="37415"/>
    <cellStyle name="Note 3 8 6 4 3" xfId="17031"/>
    <cellStyle name="Note 3 8 6 4 3 2" xfId="43449"/>
    <cellStyle name="Note 3 8 6 4 4" xfId="23007"/>
    <cellStyle name="Note 3 8 6 4 4 2" xfId="49421"/>
    <cellStyle name="Note 3 8 6 4 5" xfId="32962"/>
    <cellStyle name="Note 3 8 6 5" xfId="6868"/>
    <cellStyle name="Note 3 8 6 5 2" xfId="17573"/>
    <cellStyle name="Note 3 8 6 5 2 2" xfId="43990"/>
    <cellStyle name="Note 3 8 6 5 3" xfId="22968"/>
    <cellStyle name="Note 3 8 6 5 3 2" xfId="49382"/>
    <cellStyle name="Note 3 8 6 5 4" xfId="33538"/>
    <cellStyle name="Note 3 8 6 6" xfId="7393"/>
    <cellStyle name="Note 3 8 6 6 2" xfId="18060"/>
    <cellStyle name="Note 3 8 6 6 2 2" xfId="44476"/>
    <cellStyle name="Note 3 8 6 6 3" xfId="27670"/>
    <cellStyle name="Note 3 8 6 6 3 2" xfId="54084"/>
    <cellStyle name="Note 3 8 6 6 4" xfId="34063"/>
    <cellStyle name="Note 3 8 6 7" xfId="8015"/>
    <cellStyle name="Note 3 8 6 7 2" xfId="18682"/>
    <cellStyle name="Note 3 8 6 7 2 2" xfId="45096"/>
    <cellStyle name="Note 3 8 6 7 3" xfId="12525"/>
    <cellStyle name="Note 3 8 6 7 3 2" xfId="38946"/>
    <cellStyle name="Note 3 8 6 7 4" xfId="34620"/>
    <cellStyle name="Note 3 8 6 8" xfId="13278"/>
    <cellStyle name="Note 3 8 6 8 2" xfId="39698"/>
    <cellStyle name="Note 3 8 6 9" xfId="18765"/>
    <cellStyle name="Note 3 8 6 9 2" xfId="45179"/>
    <cellStyle name="Note 3 8 7" xfId="3133"/>
    <cellStyle name="Note 3 8 7 2" xfId="9589"/>
    <cellStyle name="Note 3 8 7 2 2" xfId="20249"/>
    <cellStyle name="Note 3 8 7 2 2 2" xfId="46663"/>
    <cellStyle name="Note 3 8 7 2 3" xfId="12216"/>
    <cellStyle name="Note 3 8 7 2 3 2" xfId="38637"/>
    <cellStyle name="Note 3 8 7 2 4" xfId="36085"/>
    <cellStyle name="Note 3 8 7 3" xfId="13924"/>
    <cellStyle name="Note 3 8 7 3 2" xfId="40344"/>
    <cellStyle name="Note 3 8 7 4" xfId="25018"/>
    <cellStyle name="Note 3 8 7 4 2" xfId="51432"/>
    <cellStyle name="Note 3 8 7 5" xfId="29803"/>
    <cellStyle name="Note 3 8 8" xfId="4837"/>
    <cellStyle name="Note 3 8 8 2" xfId="9766"/>
    <cellStyle name="Note 3 8 8 2 2" xfId="20426"/>
    <cellStyle name="Note 3 8 8 2 2 2" xfId="46840"/>
    <cellStyle name="Note 3 8 8 2 3" xfId="13530"/>
    <cellStyle name="Note 3 8 8 2 3 2" xfId="39950"/>
    <cellStyle name="Note 3 8 8 2 4" xfId="36262"/>
    <cellStyle name="Note 3 8 8 3" xfId="15614"/>
    <cellStyle name="Note 3 8 8 3 2" xfId="42034"/>
    <cellStyle name="Note 3 8 8 4" xfId="24177"/>
    <cellStyle name="Note 3 8 8 4 2" xfId="50591"/>
    <cellStyle name="Note 3 8 8 5" xfId="31507"/>
    <cellStyle name="Note 3 8 9" xfId="3324"/>
    <cellStyle name="Note 3 8 9 2" xfId="9600"/>
    <cellStyle name="Note 3 8 9 2 2" xfId="20260"/>
    <cellStyle name="Note 3 8 9 2 2 2" xfId="46674"/>
    <cellStyle name="Note 3 8 9 2 3" xfId="12976"/>
    <cellStyle name="Note 3 8 9 2 3 2" xfId="39397"/>
    <cellStyle name="Note 3 8 9 2 4" xfId="36096"/>
    <cellStyle name="Note 3 8 9 3" xfId="14112"/>
    <cellStyle name="Note 3 8 9 3 2" xfId="40532"/>
    <cellStyle name="Note 3 8 9 4" xfId="25241"/>
    <cellStyle name="Note 3 8 9 4 2" xfId="51655"/>
    <cellStyle name="Note 3 8 9 5" xfId="29994"/>
    <cellStyle name="Note 3 9" xfId="1442"/>
    <cellStyle name="Note 3 9 10" xfId="8380"/>
    <cellStyle name="Note 3 9 10 2" xfId="19040"/>
    <cellStyle name="Note 3 9 10 2 2" xfId="45454"/>
    <cellStyle name="Note 3 9 10 3" xfId="17808"/>
    <cellStyle name="Note 3 9 10 3 2" xfId="44225"/>
    <cellStyle name="Note 3 9 10 4" xfId="34876"/>
    <cellStyle name="Note 3 9 11" xfId="12081"/>
    <cellStyle name="Note 3 9 11 2" xfId="38502"/>
    <cellStyle name="Note 3 9 12" xfId="22190"/>
    <cellStyle name="Note 3 9 12 2" xfId="48604"/>
    <cellStyle name="Note 3 9 2" xfId="3436"/>
    <cellStyle name="Note 3 9 2 2" xfId="8918"/>
    <cellStyle name="Note 3 9 2 2 2" xfId="19578"/>
    <cellStyle name="Note 3 9 2 2 2 2" xfId="45992"/>
    <cellStyle name="Note 3 9 2 2 3" xfId="12210"/>
    <cellStyle name="Note 3 9 2 2 3 2" xfId="38631"/>
    <cellStyle name="Note 3 9 2 2 4" xfId="35414"/>
    <cellStyle name="Note 3 9 2 3" xfId="10465"/>
    <cellStyle name="Note 3 9 2 3 2" xfId="21125"/>
    <cellStyle name="Note 3 9 2 3 2 2" xfId="47539"/>
    <cellStyle name="Note 3 9 2 3 3" xfId="28389"/>
    <cellStyle name="Note 3 9 2 3 3 2" xfId="54803"/>
    <cellStyle name="Note 3 9 2 3 4" xfId="36961"/>
    <cellStyle name="Note 3 9 2 4" xfId="10914"/>
    <cellStyle name="Note 3 9 2 4 2" xfId="21559"/>
    <cellStyle name="Note 3 9 2 4 2 2" xfId="47973"/>
    <cellStyle name="Note 3 9 2 4 3" xfId="28648"/>
    <cellStyle name="Note 3 9 2 4 3 2" xfId="55062"/>
    <cellStyle name="Note 3 9 2 4 4" xfId="37335"/>
    <cellStyle name="Note 3 9 2 5" xfId="8687"/>
    <cellStyle name="Note 3 9 2 5 2" xfId="19347"/>
    <cellStyle name="Note 3 9 2 5 2 2" xfId="45761"/>
    <cellStyle name="Note 3 9 2 5 3" xfId="17731"/>
    <cellStyle name="Note 3 9 2 5 3 2" xfId="44148"/>
    <cellStyle name="Note 3 9 2 5 4" xfId="35183"/>
    <cellStyle name="Note 3 9 2 6" xfId="14221"/>
    <cellStyle name="Note 3 9 2 6 2" xfId="40641"/>
    <cellStyle name="Note 3 9 2 7" xfId="22869"/>
    <cellStyle name="Note 3 9 2 7 2" xfId="49283"/>
    <cellStyle name="Note 3 9 2 8" xfId="30106"/>
    <cellStyle name="Note 3 9 3" xfId="3958"/>
    <cellStyle name="Note 3 9 3 2" xfId="9406"/>
    <cellStyle name="Note 3 9 3 2 2" xfId="20066"/>
    <cellStyle name="Note 3 9 3 2 2 2" xfId="46480"/>
    <cellStyle name="Note 3 9 3 2 3" xfId="16866"/>
    <cellStyle name="Note 3 9 3 2 3 2" xfId="43284"/>
    <cellStyle name="Note 3 9 3 2 4" xfId="35902"/>
    <cellStyle name="Note 3 9 3 3" xfId="14741"/>
    <cellStyle name="Note 3 9 3 3 2" xfId="41161"/>
    <cellStyle name="Note 3 9 3 4" xfId="26321"/>
    <cellStyle name="Note 3 9 3 4 2" xfId="52735"/>
    <cellStyle name="Note 3 9 3 5" xfId="30628"/>
    <cellStyle name="Note 3 9 4" xfId="5064"/>
    <cellStyle name="Note 3 9 4 2" xfId="9998"/>
    <cellStyle name="Note 3 9 4 2 2" xfId="20658"/>
    <cellStyle name="Note 3 9 4 2 2 2" xfId="47072"/>
    <cellStyle name="Note 3 9 4 2 3" xfId="23654"/>
    <cellStyle name="Note 3 9 4 2 3 2" xfId="50068"/>
    <cellStyle name="Note 3 9 4 2 4" xfId="36494"/>
    <cellStyle name="Note 3 9 4 3" xfId="15841"/>
    <cellStyle name="Note 3 9 4 3 2" xfId="42260"/>
    <cellStyle name="Note 3 9 4 4" xfId="27960"/>
    <cellStyle name="Note 3 9 4 4 2" xfId="54374"/>
    <cellStyle name="Note 3 9 4 5" xfId="31734"/>
    <cellStyle name="Note 3 9 5" xfId="3140"/>
    <cellStyle name="Note 3 9 5 2" xfId="10715"/>
    <cellStyle name="Note 3 9 5 2 2" xfId="21360"/>
    <cellStyle name="Note 3 9 5 2 2 2" xfId="47774"/>
    <cellStyle name="Note 3 9 5 2 3" xfId="28455"/>
    <cellStyle name="Note 3 9 5 2 3 2" xfId="54869"/>
    <cellStyle name="Note 3 9 5 2 4" xfId="37136"/>
    <cellStyle name="Note 3 9 5 3" xfId="13931"/>
    <cellStyle name="Note 3 9 5 3 2" xfId="40351"/>
    <cellStyle name="Note 3 9 5 4" xfId="23647"/>
    <cellStyle name="Note 3 9 5 4 2" xfId="50061"/>
    <cellStyle name="Note 3 9 5 5" xfId="29810"/>
    <cellStyle name="Note 3 9 6" xfId="5890"/>
    <cellStyle name="Note 3 9 6 2" xfId="16645"/>
    <cellStyle name="Note 3 9 6 2 2" xfId="43063"/>
    <cellStyle name="Note 3 9 6 3" xfId="24276"/>
    <cellStyle name="Note 3 9 6 3 2" xfId="50690"/>
    <cellStyle name="Note 3 9 6 4" xfId="32560"/>
    <cellStyle name="Note 3 9 7" xfId="6826"/>
    <cellStyle name="Note 3 9 7 2" xfId="21929"/>
    <cellStyle name="Note 3 9 7 2 2" xfId="48343"/>
    <cellStyle name="Note 3 9 7 3" xfId="33496"/>
    <cellStyle name="Note 3 9 8" xfId="6689"/>
    <cellStyle name="Note 3 9 8 2" xfId="17401"/>
    <cellStyle name="Note 3 9 8 2 2" xfId="43819"/>
    <cellStyle name="Note 3 9 8 3" xfId="22400"/>
    <cellStyle name="Note 3 9 8 3 2" xfId="48814"/>
    <cellStyle name="Note 3 9 8 4" xfId="33359"/>
    <cellStyle name="Note 3 9 9" xfId="7663"/>
    <cellStyle name="Note 3 9 9 2" xfId="18330"/>
    <cellStyle name="Note 3 9 9 2 2" xfId="44746"/>
    <cellStyle name="Note 3 9 9 3" xfId="26371"/>
    <cellStyle name="Note 3 9 9 3 2" xfId="52785"/>
    <cellStyle name="Note 3 9 9 4" xfId="34333"/>
    <cellStyle name="Note 4" xfId="55206"/>
    <cellStyle name="Note 5" xfId="55232"/>
    <cellStyle name="Output" xfId="8086" builtinId="21" customBuiltin="1"/>
    <cellStyle name="Output 2" xfId="1102"/>
    <cellStyle name="Output 2 10" xfId="2902"/>
    <cellStyle name="Output 2 10 2" xfId="13694"/>
    <cellStyle name="Output 2 10 2 2" xfId="40114"/>
    <cellStyle name="Output 2 10 3" xfId="21896"/>
    <cellStyle name="Output 2 10 3 2" xfId="48310"/>
    <cellStyle name="Output 2 10 4" xfId="29572"/>
    <cellStyle name="Output 2 11" xfId="6248"/>
    <cellStyle name="Output 2 11 2" xfId="23010"/>
    <cellStyle name="Output 2 11 2 2" xfId="49424"/>
    <cellStyle name="Output 2 11 3" xfId="32918"/>
    <cellStyle name="Output 2 12" xfId="12152"/>
    <cellStyle name="Output 2 12 2" xfId="38573"/>
    <cellStyle name="Output 2 13" xfId="24029"/>
    <cellStyle name="Output 2 13 2" xfId="50443"/>
    <cellStyle name="Output 2 2" xfId="1450"/>
    <cellStyle name="Output 2 2 10" xfId="8388"/>
    <cellStyle name="Output 2 2 10 2" xfId="19048"/>
    <cellStyle name="Output 2 2 10 2 2" xfId="45462"/>
    <cellStyle name="Output 2 2 10 3" xfId="16874"/>
    <cellStyle name="Output 2 2 10 3 2" xfId="43292"/>
    <cellStyle name="Output 2 2 10 4" xfId="34884"/>
    <cellStyle name="Output 2 2 11" xfId="13081"/>
    <cellStyle name="Output 2 2 11 2" xfId="39502"/>
    <cellStyle name="Output 2 2 12" xfId="24782"/>
    <cellStyle name="Output 2 2 12 2" xfId="51196"/>
    <cellStyle name="Output 2 2 2" xfId="3444"/>
    <cellStyle name="Output 2 2 2 2" xfId="9030"/>
    <cellStyle name="Output 2 2 2 2 2" xfId="19690"/>
    <cellStyle name="Output 2 2 2 2 2 2" xfId="46104"/>
    <cellStyle name="Output 2 2 2 2 3" xfId="12477"/>
    <cellStyle name="Output 2 2 2 2 3 2" xfId="38898"/>
    <cellStyle name="Output 2 2 2 2 4" xfId="35526"/>
    <cellStyle name="Output 2 2 2 3" xfId="10138"/>
    <cellStyle name="Output 2 2 2 3 2" xfId="20798"/>
    <cellStyle name="Output 2 2 2 3 2 2" xfId="47212"/>
    <cellStyle name="Output 2 2 2 3 3" xfId="27767"/>
    <cellStyle name="Output 2 2 2 3 3 2" xfId="54181"/>
    <cellStyle name="Output 2 2 2 3 4" xfId="36634"/>
    <cellStyle name="Output 2 2 2 4" xfId="8695"/>
    <cellStyle name="Output 2 2 2 4 2" xfId="19355"/>
    <cellStyle name="Output 2 2 2 4 2 2" xfId="45769"/>
    <cellStyle name="Output 2 2 2 4 3" xfId="12536"/>
    <cellStyle name="Output 2 2 2 4 3 2" xfId="38957"/>
    <cellStyle name="Output 2 2 2 4 4" xfId="35191"/>
    <cellStyle name="Output 2 2 2 5" xfId="14229"/>
    <cellStyle name="Output 2 2 2 5 2" xfId="40649"/>
    <cellStyle name="Output 2 2 2 6" xfId="27511"/>
    <cellStyle name="Output 2 2 2 6 2" xfId="53925"/>
    <cellStyle name="Output 2 2 2 7" xfId="30114"/>
    <cellStyle name="Output 2 2 3" xfId="4310"/>
    <cellStyle name="Output 2 2 3 2" xfId="10802"/>
    <cellStyle name="Output 2 2 3 2 2" xfId="21447"/>
    <cellStyle name="Output 2 2 3 2 2 2" xfId="47861"/>
    <cellStyle name="Output 2 2 3 2 3" xfId="28536"/>
    <cellStyle name="Output 2 2 3 2 3 2" xfId="54950"/>
    <cellStyle name="Output 2 2 3 2 4" xfId="37223"/>
    <cellStyle name="Output 2 2 3 3" xfId="9398"/>
    <cellStyle name="Output 2 2 3 3 2" xfId="20058"/>
    <cellStyle name="Output 2 2 3 3 2 2" xfId="46472"/>
    <cellStyle name="Output 2 2 3 3 3" xfId="17097"/>
    <cellStyle name="Output 2 2 3 3 3 2" xfId="43515"/>
    <cellStyle name="Output 2 2 3 3 4" xfId="35894"/>
    <cellStyle name="Output 2 2 3 4" xfId="15089"/>
    <cellStyle name="Output 2 2 3 4 2" xfId="41509"/>
    <cellStyle name="Output 2 2 3 5" xfId="26670"/>
    <cellStyle name="Output 2 2 3 5 2" xfId="53084"/>
    <cellStyle name="Output 2 2 3 6" xfId="30980"/>
    <cellStyle name="Output 2 2 4" xfId="4323"/>
    <cellStyle name="Output 2 2 4 2" xfId="10254"/>
    <cellStyle name="Output 2 2 4 2 2" xfId="20914"/>
    <cellStyle name="Output 2 2 4 2 2 2" xfId="47328"/>
    <cellStyle name="Output 2 2 4 2 3" xfId="17691"/>
    <cellStyle name="Output 2 2 4 2 3 2" xfId="44108"/>
    <cellStyle name="Output 2 2 4 2 4" xfId="36750"/>
    <cellStyle name="Output 2 2 4 3" xfId="15101"/>
    <cellStyle name="Output 2 2 4 3 2" xfId="41521"/>
    <cellStyle name="Output 2 2 4 4" xfId="27437"/>
    <cellStyle name="Output 2 2 4 4 2" xfId="53851"/>
    <cellStyle name="Output 2 2 4 5" xfId="30993"/>
    <cellStyle name="Output 2 2 5" xfId="5282"/>
    <cellStyle name="Output 2 2 5 2" xfId="16057"/>
    <cellStyle name="Output 2 2 5 2 2" xfId="42476"/>
    <cellStyle name="Output 2 2 5 3" xfId="22283"/>
    <cellStyle name="Output 2 2 5 3 2" xfId="48697"/>
    <cellStyle name="Output 2 2 5 4" xfId="31952"/>
    <cellStyle name="Output 2 2 6" xfId="6244"/>
    <cellStyle name="Output 2 2 6 2" xfId="16985"/>
    <cellStyle name="Output 2 2 6 2 2" xfId="43403"/>
    <cellStyle name="Output 2 2 6 3" xfId="23385"/>
    <cellStyle name="Output 2 2 6 3 2" xfId="49799"/>
    <cellStyle name="Output 2 2 6 4" xfId="32914"/>
    <cellStyle name="Output 2 2 7" xfId="6255"/>
    <cellStyle name="Output 2 2 7 2" xfId="22423"/>
    <cellStyle name="Output 2 2 7 2 2" xfId="48837"/>
    <cellStyle name="Output 2 2 7 3" xfId="32925"/>
    <cellStyle name="Output 2 2 8" xfId="7092"/>
    <cellStyle name="Output 2 2 8 2" xfId="17780"/>
    <cellStyle name="Output 2 2 8 2 2" xfId="44197"/>
    <cellStyle name="Output 2 2 8 3" xfId="24546"/>
    <cellStyle name="Output 2 2 8 3 2" xfId="50960"/>
    <cellStyle name="Output 2 2 8 4" xfId="33762"/>
    <cellStyle name="Output 2 2 9" xfId="7463"/>
    <cellStyle name="Output 2 2 9 2" xfId="18130"/>
    <cellStyle name="Output 2 2 9 2 2" xfId="44546"/>
    <cellStyle name="Output 2 2 9 3" xfId="27402"/>
    <cellStyle name="Output 2 2 9 3 2" xfId="53816"/>
    <cellStyle name="Output 2 2 9 4" xfId="34133"/>
    <cellStyle name="Output 2 3" xfId="1614"/>
    <cellStyle name="Output 2 3 10" xfId="8351"/>
    <cellStyle name="Output 2 3 10 2" xfId="19011"/>
    <cellStyle name="Output 2 3 10 2 2" xfId="45425"/>
    <cellStyle name="Output 2 3 10 3" xfId="12452"/>
    <cellStyle name="Output 2 3 10 3 2" xfId="38873"/>
    <cellStyle name="Output 2 3 10 4" xfId="34847"/>
    <cellStyle name="Output 2 3 11" xfId="11948"/>
    <cellStyle name="Output 2 3 11 2" xfId="38369"/>
    <cellStyle name="Output 2 3 12" xfId="27613"/>
    <cellStyle name="Output 2 3 12 2" xfId="54027"/>
    <cellStyle name="Output 2 3 2" xfId="3607"/>
    <cellStyle name="Output 2 3 2 2" xfId="9065"/>
    <cellStyle name="Output 2 3 2 2 2" xfId="19725"/>
    <cellStyle name="Output 2 3 2 2 2 2" xfId="46139"/>
    <cellStyle name="Output 2 3 2 2 3" xfId="25969"/>
    <cellStyle name="Output 2 3 2 2 3 2" xfId="52383"/>
    <cellStyle name="Output 2 3 2 2 4" xfId="35561"/>
    <cellStyle name="Output 2 3 2 3" xfId="10073"/>
    <cellStyle name="Output 2 3 2 3 2" xfId="20733"/>
    <cellStyle name="Output 2 3 2 3 2 2" xfId="47147"/>
    <cellStyle name="Output 2 3 2 3 3" xfId="27809"/>
    <cellStyle name="Output 2 3 2 3 3 2" xfId="54223"/>
    <cellStyle name="Output 2 3 2 3 4" xfId="36569"/>
    <cellStyle name="Output 2 3 2 4" xfId="8658"/>
    <cellStyle name="Output 2 3 2 4 2" xfId="19318"/>
    <cellStyle name="Output 2 3 2 4 2 2" xfId="45732"/>
    <cellStyle name="Output 2 3 2 4 3" xfId="17373"/>
    <cellStyle name="Output 2 3 2 4 3 2" xfId="43791"/>
    <cellStyle name="Output 2 3 2 4 4" xfId="35154"/>
    <cellStyle name="Output 2 3 2 5" xfId="14392"/>
    <cellStyle name="Output 2 3 2 5 2" xfId="40812"/>
    <cellStyle name="Output 2 3 2 6" xfId="23492"/>
    <cellStyle name="Output 2 3 2 6 2" xfId="49906"/>
    <cellStyle name="Output 2 3 2 7" xfId="30277"/>
    <cellStyle name="Output 2 3 3" xfId="2714"/>
    <cellStyle name="Output 2 3 3 2" xfId="9434"/>
    <cellStyle name="Output 2 3 3 2 2" xfId="20094"/>
    <cellStyle name="Output 2 3 3 2 2 2" xfId="46508"/>
    <cellStyle name="Output 2 3 3 2 3" xfId="17371"/>
    <cellStyle name="Output 2 3 3 2 3 2" xfId="43789"/>
    <cellStyle name="Output 2 3 3 2 4" xfId="35930"/>
    <cellStyle name="Output 2 3 3 3" xfId="13506"/>
    <cellStyle name="Output 2 3 3 3 2" xfId="39926"/>
    <cellStyle name="Output 2 3 3 4" xfId="25296"/>
    <cellStyle name="Output 2 3 3 4 2" xfId="51710"/>
    <cellStyle name="Output 2 3 3 5" xfId="29384"/>
    <cellStyle name="Output 2 3 4" xfId="2621"/>
    <cellStyle name="Output 2 3 4 2" xfId="10277"/>
    <cellStyle name="Output 2 3 4 2 2" xfId="20937"/>
    <cellStyle name="Output 2 3 4 2 2 2" xfId="47351"/>
    <cellStyle name="Output 2 3 4 2 3" xfId="12596"/>
    <cellStyle name="Output 2 3 4 2 3 2" xfId="39017"/>
    <cellStyle name="Output 2 3 4 2 4" xfId="36773"/>
    <cellStyle name="Output 2 3 4 3" xfId="13413"/>
    <cellStyle name="Output 2 3 4 3 2" xfId="39833"/>
    <cellStyle name="Output 2 3 4 4" xfId="21824"/>
    <cellStyle name="Output 2 3 4 4 2" xfId="48238"/>
    <cellStyle name="Output 2 3 4 5" xfId="29291"/>
    <cellStyle name="Output 2 3 5" xfId="3113"/>
    <cellStyle name="Output 2 3 5 2" xfId="13905"/>
    <cellStyle name="Output 2 3 5 2 2" xfId="40325"/>
    <cellStyle name="Output 2 3 5 3" xfId="25656"/>
    <cellStyle name="Output 2 3 5 3 2" xfId="52070"/>
    <cellStyle name="Output 2 3 5 4" xfId="29783"/>
    <cellStyle name="Output 2 3 6" xfId="5504"/>
    <cellStyle name="Output 2 3 6 2" xfId="16275"/>
    <cellStyle name="Output 2 3 6 2 2" xfId="42694"/>
    <cellStyle name="Output 2 3 6 3" xfId="24614"/>
    <cellStyle name="Output 2 3 6 3 2" xfId="51028"/>
    <cellStyle name="Output 2 3 6 4" xfId="32174"/>
    <cellStyle name="Output 2 3 7" xfId="6122"/>
    <cellStyle name="Output 2 3 7 2" xfId="23783"/>
    <cellStyle name="Output 2 3 7 2 2" xfId="50197"/>
    <cellStyle name="Output 2 3 7 3" xfId="32792"/>
    <cellStyle name="Output 2 3 8" xfId="4022"/>
    <cellStyle name="Output 2 3 8 2" xfId="14804"/>
    <cellStyle name="Output 2 3 8 2 2" xfId="41224"/>
    <cellStyle name="Output 2 3 8 3" xfId="24365"/>
    <cellStyle name="Output 2 3 8 3 2" xfId="50779"/>
    <cellStyle name="Output 2 3 8 4" xfId="30692"/>
    <cellStyle name="Output 2 3 9" xfId="4020"/>
    <cellStyle name="Output 2 3 9 2" xfId="14802"/>
    <cellStyle name="Output 2 3 9 2 2" xfId="41222"/>
    <cellStyle name="Output 2 3 9 3" xfId="25230"/>
    <cellStyle name="Output 2 3 9 3 2" xfId="51644"/>
    <cellStyle name="Output 2 3 9 4" xfId="30690"/>
    <cellStyle name="Output 2 4" xfId="1829"/>
    <cellStyle name="Output 2 4 10" xfId="8526"/>
    <cellStyle name="Output 2 4 10 2" xfId="19186"/>
    <cellStyle name="Output 2 4 10 2 2" xfId="45600"/>
    <cellStyle name="Output 2 4 10 3" xfId="14540"/>
    <cellStyle name="Output 2 4 10 3 2" xfId="40960"/>
    <cellStyle name="Output 2 4 10 4" xfId="35022"/>
    <cellStyle name="Output 2 4 11" xfId="11751"/>
    <cellStyle name="Output 2 4 11 2" xfId="38172"/>
    <cellStyle name="Output 2 4 12" xfId="21756"/>
    <cellStyle name="Output 2 4 12 2" xfId="48170"/>
    <cellStyle name="Output 2 4 2" xfId="3806"/>
    <cellStyle name="Output 2 4 2 2" xfId="9275"/>
    <cellStyle name="Output 2 4 2 2 2" xfId="19935"/>
    <cellStyle name="Output 2 4 2 2 2 2" xfId="46349"/>
    <cellStyle name="Output 2 4 2 2 3" xfId="26781"/>
    <cellStyle name="Output 2 4 2 2 3 2" xfId="53195"/>
    <cellStyle name="Output 2 4 2 2 4" xfId="35771"/>
    <cellStyle name="Output 2 4 2 3" xfId="14589"/>
    <cellStyle name="Output 2 4 2 3 2" xfId="41009"/>
    <cellStyle name="Output 2 4 2 4" xfId="26329"/>
    <cellStyle name="Output 2 4 2 4 2" xfId="52743"/>
    <cellStyle name="Output 2 4 2 5" xfId="30476"/>
    <cellStyle name="Output 2 4 3" xfId="4533"/>
    <cellStyle name="Output 2 4 3 2" xfId="9602"/>
    <cellStyle name="Output 2 4 3 2 2" xfId="20262"/>
    <cellStyle name="Output 2 4 3 2 2 2" xfId="46676"/>
    <cellStyle name="Output 2 4 3 2 3" xfId="12751"/>
    <cellStyle name="Output 2 4 3 2 3 2" xfId="39172"/>
    <cellStyle name="Output 2 4 3 2 4" xfId="36098"/>
    <cellStyle name="Output 2 4 3 3" xfId="15311"/>
    <cellStyle name="Output 2 4 3 3 2" xfId="41731"/>
    <cellStyle name="Output 2 4 3 4" xfId="23207"/>
    <cellStyle name="Output 2 4 3 4 2" xfId="49621"/>
    <cellStyle name="Output 2 4 3 5" xfId="31203"/>
    <cellStyle name="Output 2 4 4" xfId="3184"/>
    <cellStyle name="Output 2 4 4 2" xfId="13974"/>
    <cellStyle name="Output 2 4 4 2 2" xfId="40394"/>
    <cellStyle name="Output 2 4 4 3" xfId="21973"/>
    <cellStyle name="Output 2 4 4 3 2" xfId="48387"/>
    <cellStyle name="Output 2 4 4 4" xfId="29854"/>
    <cellStyle name="Output 2 4 5" xfId="4339"/>
    <cellStyle name="Output 2 4 5 2" xfId="15117"/>
    <cellStyle name="Output 2 4 5 2 2" xfId="41537"/>
    <cellStyle name="Output 2 4 5 3" xfId="25264"/>
    <cellStyle name="Output 2 4 5 3 2" xfId="51678"/>
    <cellStyle name="Output 2 4 5 4" xfId="31009"/>
    <cellStyle name="Output 2 4 6" xfId="5744"/>
    <cellStyle name="Output 2 4 6 2" xfId="16506"/>
    <cellStyle name="Output 2 4 6 2 2" xfId="42924"/>
    <cellStyle name="Output 2 4 6 3" xfId="23337"/>
    <cellStyle name="Output 2 4 6 3 2" xfId="49751"/>
    <cellStyle name="Output 2 4 6 4" xfId="32414"/>
    <cellStyle name="Output 2 4 7" xfId="2589"/>
    <cellStyle name="Output 2 4 7 2" xfId="25523"/>
    <cellStyle name="Output 2 4 7 2 2" xfId="51937"/>
    <cellStyle name="Output 2 4 7 3" xfId="29259"/>
    <cellStyle name="Output 2 4 8" xfId="7492"/>
    <cellStyle name="Output 2 4 8 2" xfId="18159"/>
    <cellStyle name="Output 2 4 8 2 2" xfId="44575"/>
    <cellStyle name="Output 2 4 8 3" xfId="24356"/>
    <cellStyle name="Output 2 4 8 3 2" xfId="50770"/>
    <cellStyle name="Output 2 4 8 4" xfId="34162"/>
    <cellStyle name="Output 2 4 9" xfId="7448"/>
    <cellStyle name="Output 2 4 9 2" xfId="18115"/>
    <cellStyle name="Output 2 4 9 2 2" xfId="44531"/>
    <cellStyle name="Output 2 4 9 3" xfId="21890"/>
    <cellStyle name="Output 2 4 9 3 2" xfId="48304"/>
    <cellStyle name="Output 2 4 9 4" xfId="34118"/>
    <cellStyle name="Output 2 5" xfId="2059"/>
    <cellStyle name="Output 2 5 10" xfId="8895"/>
    <cellStyle name="Output 2 5 10 2" xfId="19555"/>
    <cellStyle name="Output 2 5 10 2 2" xfId="45969"/>
    <cellStyle name="Output 2 5 10 3" xfId="27901"/>
    <cellStyle name="Output 2 5 10 3 2" xfId="54315"/>
    <cellStyle name="Output 2 5 10 4" xfId="35391"/>
    <cellStyle name="Output 2 5 11" xfId="11541"/>
    <cellStyle name="Output 2 5 11 2" xfId="37962"/>
    <cellStyle name="Output 2 5 12" xfId="25811"/>
    <cellStyle name="Output 2 5 12 2" xfId="52225"/>
    <cellStyle name="Output 2 5 2" xfId="4024"/>
    <cellStyle name="Output 2 5 2 2" xfId="9883"/>
    <cellStyle name="Output 2 5 2 2 2" xfId="20543"/>
    <cellStyle name="Output 2 5 2 2 2 2" xfId="46957"/>
    <cellStyle name="Output 2 5 2 2 3" xfId="25229"/>
    <cellStyle name="Output 2 5 2 2 3 2" xfId="51643"/>
    <cellStyle name="Output 2 5 2 2 4" xfId="36379"/>
    <cellStyle name="Output 2 5 2 3" xfId="14806"/>
    <cellStyle name="Output 2 5 2 3 2" xfId="41226"/>
    <cellStyle name="Output 2 5 2 4" xfId="27593"/>
    <cellStyle name="Output 2 5 2 4 2" xfId="54007"/>
    <cellStyle name="Output 2 5 2 5" xfId="30694"/>
    <cellStyle name="Output 2 5 3" xfId="4752"/>
    <cellStyle name="Output 2 5 3 2" xfId="9933"/>
    <cellStyle name="Output 2 5 3 2 2" xfId="20593"/>
    <cellStyle name="Output 2 5 3 2 2 2" xfId="47007"/>
    <cellStyle name="Output 2 5 3 2 3" xfId="23966"/>
    <cellStyle name="Output 2 5 3 2 3 2" xfId="50380"/>
    <cellStyle name="Output 2 5 3 2 4" xfId="36429"/>
    <cellStyle name="Output 2 5 3 3" xfId="15529"/>
    <cellStyle name="Output 2 5 3 3 2" xfId="41949"/>
    <cellStyle name="Output 2 5 3 4" xfId="24302"/>
    <cellStyle name="Output 2 5 3 4 2" xfId="50716"/>
    <cellStyle name="Output 2 5 3 5" xfId="31422"/>
    <cellStyle name="Output 2 5 4" xfId="5332"/>
    <cellStyle name="Output 2 5 4 2" xfId="16105"/>
    <cellStyle name="Output 2 5 4 2 2" xfId="42524"/>
    <cellStyle name="Output 2 5 4 3" xfId="25682"/>
    <cellStyle name="Output 2 5 4 3 2" xfId="52096"/>
    <cellStyle name="Output 2 5 4 4" xfId="32002"/>
    <cellStyle name="Output 2 5 5" xfId="5939"/>
    <cellStyle name="Output 2 5 5 2" xfId="16691"/>
    <cellStyle name="Output 2 5 5 2 2" xfId="43109"/>
    <cellStyle name="Output 2 5 5 3" xfId="23021"/>
    <cellStyle name="Output 2 5 5 3 2" xfId="49435"/>
    <cellStyle name="Output 2 5 5 4" xfId="32609"/>
    <cellStyle name="Output 2 5 6" xfId="6539"/>
    <cellStyle name="Output 2 5 6 2" xfId="17264"/>
    <cellStyle name="Output 2 5 6 2 2" xfId="43682"/>
    <cellStyle name="Output 2 5 6 3" xfId="21961"/>
    <cellStyle name="Output 2 5 6 3 2" xfId="48375"/>
    <cellStyle name="Output 2 5 6 4" xfId="33209"/>
    <cellStyle name="Output 2 5 7" xfId="7111"/>
    <cellStyle name="Output 2 5 7 2" xfId="27154"/>
    <cellStyle name="Output 2 5 7 2 2" xfId="53568"/>
    <cellStyle name="Output 2 5 7 3" xfId="33781"/>
    <cellStyle name="Output 2 5 8" xfId="7670"/>
    <cellStyle name="Output 2 5 8 2" xfId="18337"/>
    <cellStyle name="Output 2 5 8 2 2" xfId="44753"/>
    <cellStyle name="Output 2 5 8 3" xfId="24272"/>
    <cellStyle name="Output 2 5 8 3 2" xfId="50686"/>
    <cellStyle name="Output 2 5 8 4" xfId="34340"/>
    <cellStyle name="Output 2 5 9" xfId="7822"/>
    <cellStyle name="Output 2 5 9 2" xfId="18489"/>
    <cellStyle name="Output 2 5 9 2 2" xfId="44904"/>
    <cellStyle name="Output 2 5 9 3" xfId="23774"/>
    <cellStyle name="Output 2 5 9 3 2" xfId="50188"/>
    <cellStyle name="Output 2 5 9 4" xfId="34492"/>
    <cellStyle name="Output 2 6" xfId="1808"/>
    <cellStyle name="Output 2 6 10" xfId="9588"/>
    <cellStyle name="Output 2 6 10 2" xfId="20248"/>
    <cellStyle name="Output 2 6 10 2 2" xfId="46662"/>
    <cellStyle name="Output 2 6 10 3" xfId="17680"/>
    <cellStyle name="Output 2 6 10 3 2" xfId="44097"/>
    <cellStyle name="Output 2 6 10 4" xfId="36084"/>
    <cellStyle name="Output 2 6 11" xfId="11772"/>
    <cellStyle name="Output 2 6 11 2" xfId="38193"/>
    <cellStyle name="Output 2 6 12" xfId="22887"/>
    <cellStyle name="Output 2 6 12 2" xfId="49301"/>
    <cellStyle name="Output 2 6 2" xfId="3785"/>
    <cellStyle name="Output 2 6 2 2" xfId="10706"/>
    <cellStyle name="Output 2 6 2 2 2" xfId="21351"/>
    <cellStyle name="Output 2 6 2 2 2 2" xfId="47765"/>
    <cellStyle name="Output 2 6 2 2 3" xfId="28449"/>
    <cellStyle name="Output 2 6 2 2 3 2" xfId="54863"/>
    <cellStyle name="Output 2 6 2 2 4" xfId="37130"/>
    <cellStyle name="Output 2 6 2 3" xfId="14568"/>
    <cellStyle name="Output 2 6 2 3 2" xfId="40988"/>
    <cellStyle name="Output 2 6 2 4" xfId="26503"/>
    <cellStyle name="Output 2 6 2 4 2" xfId="52917"/>
    <cellStyle name="Output 2 6 2 5" xfId="30455"/>
    <cellStyle name="Output 2 6 3" xfId="4512"/>
    <cellStyle name="Output 2 6 3 2" xfId="15290"/>
    <cellStyle name="Output 2 6 3 2 2" xfId="41710"/>
    <cellStyle name="Output 2 6 3 3" xfId="28064"/>
    <cellStyle name="Output 2 6 3 3 2" xfId="54478"/>
    <cellStyle name="Output 2 6 3 4" xfId="31182"/>
    <cellStyle name="Output 2 6 4" xfId="3167"/>
    <cellStyle name="Output 2 6 4 2" xfId="13957"/>
    <cellStyle name="Output 2 6 4 2 2" xfId="40377"/>
    <cellStyle name="Output 2 6 4 3" xfId="22737"/>
    <cellStyle name="Output 2 6 4 3 2" xfId="49151"/>
    <cellStyle name="Output 2 6 4 4" xfId="29837"/>
    <cellStyle name="Output 2 6 5" xfId="3993"/>
    <cellStyle name="Output 2 6 5 2" xfId="14776"/>
    <cellStyle name="Output 2 6 5 2 2" xfId="41196"/>
    <cellStyle name="Output 2 6 5 3" xfId="23243"/>
    <cellStyle name="Output 2 6 5 3 2" xfId="49657"/>
    <cellStyle name="Output 2 6 5 4" xfId="30663"/>
    <cellStyle name="Output 2 6 6" xfId="5614"/>
    <cellStyle name="Output 2 6 6 2" xfId="16378"/>
    <cellStyle name="Output 2 6 6 2 2" xfId="42796"/>
    <cellStyle name="Output 2 6 6 3" xfId="22436"/>
    <cellStyle name="Output 2 6 6 3 2" xfId="48850"/>
    <cellStyle name="Output 2 6 6 4" xfId="32284"/>
    <cellStyle name="Output 2 6 7" xfId="5843"/>
    <cellStyle name="Output 2 6 7 2" xfId="24976"/>
    <cellStyle name="Output 2 6 7 2 2" xfId="51390"/>
    <cellStyle name="Output 2 6 7 3" xfId="32513"/>
    <cellStyle name="Output 2 6 8" xfId="7471"/>
    <cellStyle name="Output 2 6 8 2" xfId="18138"/>
    <cellStyle name="Output 2 6 8 2 2" xfId="44554"/>
    <cellStyle name="Output 2 6 8 3" xfId="22376"/>
    <cellStyle name="Output 2 6 8 3 2" xfId="48790"/>
    <cellStyle name="Output 2 6 8 4" xfId="34141"/>
    <cellStyle name="Output 2 6 9" xfId="7244"/>
    <cellStyle name="Output 2 6 9 2" xfId="17911"/>
    <cellStyle name="Output 2 6 9 2 2" xfId="44328"/>
    <cellStyle name="Output 2 6 9 3" xfId="22371"/>
    <cellStyle name="Output 2 6 9 3 2" xfId="48785"/>
    <cellStyle name="Output 2 6 9 4" xfId="33914"/>
    <cellStyle name="Output 2 7" xfId="2483"/>
    <cellStyle name="Output 2 7 10" xfId="27724"/>
    <cellStyle name="Output 2 7 10 2" xfId="54138"/>
    <cellStyle name="Output 2 7 2" xfId="4378"/>
    <cellStyle name="Output 2 7 2 2" xfId="15156"/>
    <cellStyle name="Output 2 7 2 2 2" xfId="41576"/>
    <cellStyle name="Output 2 7 2 3" xfId="26971"/>
    <cellStyle name="Output 2 7 2 3 2" xfId="53385"/>
    <cellStyle name="Output 2 7 2 4" xfId="31048"/>
    <cellStyle name="Output 2 7 3" xfId="5111"/>
    <cellStyle name="Output 2 7 3 2" xfId="15888"/>
    <cellStyle name="Output 2 7 3 2 2" xfId="42307"/>
    <cellStyle name="Output 2 7 3 3" xfId="28018"/>
    <cellStyle name="Output 2 7 3 3 2" xfId="54432"/>
    <cellStyle name="Output 2 7 3 4" xfId="31781"/>
    <cellStyle name="Output 2 7 4" xfId="6293"/>
    <cellStyle name="Output 2 7 4 2" xfId="17032"/>
    <cellStyle name="Output 2 7 4 2 2" xfId="43450"/>
    <cellStyle name="Output 2 7 4 3" xfId="11295"/>
    <cellStyle name="Output 2 7 4 3 2" xfId="37716"/>
    <cellStyle name="Output 2 7 4 4" xfId="32963"/>
    <cellStyle name="Output 2 7 5" xfId="6869"/>
    <cellStyle name="Output 2 7 5 2" xfId="17574"/>
    <cellStyle name="Output 2 7 5 2 2" xfId="43991"/>
    <cellStyle name="Output 2 7 5 3" xfId="13058"/>
    <cellStyle name="Output 2 7 5 3 2" xfId="39479"/>
    <cellStyle name="Output 2 7 5 4" xfId="33539"/>
    <cellStyle name="Output 2 7 6" xfId="7394"/>
    <cellStyle name="Output 2 7 6 2" xfId="18061"/>
    <cellStyle name="Output 2 7 6 2 2" xfId="44477"/>
    <cellStyle name="Output 2 7 6 3" xfId="26614"/>
    <cellStyle name="Output 2 7 6 3 2" xfId="53028"/>
    <cellStyle name="Output 2 7 6 4" xfId="34064"/>
    <cellStyle name="Output 2 7 7" xfId="8016"/>
    <cellStyle name="Output 2 7 7 2" xfId="18683"/>
    <cellStyle name="Output 2 7 7 2 2" xfId="45097"/>
    <cellStyle name="Output 2 7 7 3" xfId="21155"/>
    <cellStyle name="Output 2 7 7 3 2" xfId="47569"/>
    <cellStyle name="Output 2 7 7 4" xfId="34621"/>
    <cellStyle name="Output 2 7 8" xfId="13279"/>
    <cellStyle name="Output 2 7 8 2" xfId="39699"/>
    <cellStyle name="Output 2 7 9" xfId="11238"/>
    <cellStyle name="Output 2 7 9 2" xfId="37659"/>
    <cellStyle name="Output 2 8" xfId="3134"/>
    <cellStyle name="Output 2 8 2" xfId="10502"/>
    <cellStyle name="Output 2 8 3" xfId="13925"/>
    <cellStyle name="Output 2 8 3 2" xfId="40345"/>
    <cellStyle name="Output 2 8 4" xfId="24565"/>
    <cellStyle name="Output 2 8 4 2" xfId="50979"/>
    <cellStyle name="Output 2 8 5" xfId="29804"/>
    <cellStyle name="Output 2 9" xfId="2962"/>
    <cellStyle name="Output 2 9 2" xfId="13754"/>
    <cellStyle name="Output 2 9 2 2" xfId="40174"/>
    <cellStyle name="Output 2 9 3" xfId="22618"/>
    <cellStyle name="Output 2 9 3 2" xfId="49032"/>
    <cellStyle name="Output 2 9 4" xfId="29632"/>
    <cellStyle name="Output 3" xfId="1103"/>
    <cellStyle name="Output 3 10" xfId="4163"/>
    <cellStyle name="Output 3 10 2" xfId="14944"/>
    <cellStyle name="Output 3 10 2 2" xfId="41364"/>
    <cellStyle name="Output 3 10 3" xfId="22773"/>
    <cellStyle name="Output 3 10 3 2" xfId="49187"/>
    <cellStyle name="Output 3 10 4" xfId="30833"/>
    <cellStyle name="Output 3 11" xfId="6023"/>
    <cellStyle name="Output 3 11 2" xfId="24285"/>
    <cellStyle name="Output 3 11 2 2" xfId="50699"/>
    <cellStyle name="Output 3 11 3" xfId="32693"/>
    <cellStyle name="Output 3 12" xfId="16191"/>
    <cellStyle name="Output 3 12 2" xfId="42610"/>
    <cellStyle name="Output 3 13" xfId="21920"/>
    <cellStyle name="Output 3 13 2" xfId="48334"/>
    <cellStyle name="Output 3 2" xfId="1451"/>
    <cellStyle name="Output 3 2 10" xfId="8389"/>
    <cellStyle name="Output 3 2 10 2" xfId="19049"/>
    <cellStyle name="Output 3 2 10 2 2" xfId="45463"/>
    <cellStyle name="Output 3 2 10 3" xfId="12774"/>
    <cellStyle name="Output 3 2 10 3 2" xfId="39195"/>
    <cellStyle name="Output 3 2 10 4" xfId="34885"/>
    <cellStyle name="Output 3 2 11" xfId="12076"/>
    <cellStyle name="Output 3 2 11 2" xfId="38497"/>
    <cellStyle name="Output 3 2 12" xfId="24342"/>
    <cellStyle name="Output 3 2 12 2" xfId="50756"/>
    <cellStyle name="Output 3 2 2" xfId="3445"/>
    <cellStyle name="Output 3 2 2 2" xfId="9029"/>
    <cellStyle name="Output 3 2 2 2 2" xfId="19689"/>
    <cellStyle name="Output 3 2 2 2 2 2" xfId="46103"/>
    <cellStyle name="Output 3 2 2 2 3" xfId="22328"/>
    <cellStyle name="Output 3 2 2 2 3 2" xfId="48742"/>
    <cellStyle name="Output 3 2 2 2 4" xfId="35525"/>
    <cellStyle name="Output 3 2 2 3" xfId="9585"/>
    <cellStyle name="Output 3 2 2 3 2" xfId="20245"/>
    <cellStyle name="Output 3 2 2 3 2 2" xfId="46659"/>
    <cellStyle name="Output 3 2 2 3 3" xfId="25926"/>
    <cellStyle name="Output 3 2 2 3 3 2" xfId="52340"/>
    <cellStyle name="Output 3 2 2 3 4" xfId="36081"/>
    <cellStyle name="Output 3 2 2 4" xfId="8696"/>
    <cellStyle name="Output 3 2 2 4 2" xfId="19356"/>
    <cellStyle name="Output 3 2 2 4 2 2" xfId="45770"/>
    <cellStyle name="Output 3 2 2 4 3" xfId="12838"/>
    <cellStyle name="Output 3 2 2 4 3 2" xfId="39259"/>
    <cellStyle name="Output 3 2 2 4 4" xfId="35192"/>
    <cellStyle name="Output 3 2 2 5" xfId="14230"/>
    <cellStyle name="Output 3 2 2 5 2" xfId="40650"/>
    <cellStyle name="Output 3 2 2 6" xfId="23304"/>
    <cellStyle name="Output 3 2 2 6 2" xfId="49718"/>
    <cellStyle name="Output 3 2 2 7" xfId="30115"/>
    <cellStyle name="Output 3 2 3" xfId="3716"/>
    <cellStyle name="Output 3 2 3 2" xfId="9397"/>
    <cellStyle name="Output 3 2 3 2 2" xfId="20057"/>
    <cellStyle name="Output 3 2 3 2 2 2" xfId="46471"/>
    <cellStyle name="Output 3 2 3 2 3" xfId="12529"/>
    <cellStyle name="Output 3 2 3 2 3 2" xfId="38950"/>
    <cellStyle name="Output 3 2 3 2 4" xfId="35893"/>
    <cellStyle name="Output 3 2 3 3" xfId="14500"/>
    <cellStyle name="Output 3 2 3 3 2" xfId="40920"/>
    <cellStyle name="Output 3 2 3 4" xfId="24194"/>
    <cellStyle name="Output 3 2 3 4 2" xfId="50608"/>
    <cellStyle name="Output 3 2 3 5" xfId="30386"/>
    <cellStyle name="Output 3 2 4" xfId="3037"/>
    <cellStyle name="Output 3 2 4 2" xfId="10025"/>
    <cellStyle name="Output 3 2 4 2 2" xfId="20685"/>
    <cellStyle name="Output 3 2 4 2 2 2" xfId="47099"/>
    <cellStyle name="Output 3 2 4 2 3" xfId="17846"/>
    <cellStyle name="Output 3 2 4 2 3 2" xfId="44263"/>
    <cellStyle name="Output 3 2 4 2 4" xfId="36521"/>
    <cellStyle name="Output 3 2 4 3" xfId="13829"/>
    <cellStyle name="Output 3 2 4 3 2" xfId="40249"/>
    <cellStyle name="Output 3 2 4 4" xfId="21767"/>
    <cellStyle name="Output 3 2 4 4 2" xfId="48181"/>
    <cellStyle name="Output 3 2 4 5" xfId="29707"/>
    <cellStyle name="Output 3 2 5" xfId="3371"/>
    <cellStyle name="Output 3 2 5 2" xfId="14158"/>
    <cellStyle name="Output 3 2 5 2 2" xfId="40578"/>
    <cellStyle name="Output 3 2 5 3" xfId="24645"/>
    <cellStyle name="Output 3 2 5 3 2" xfId="51059"/>
    <cellStyle name="Output 3 2 5 4" xfId="30041"/>
    <cellStyle name="Output 3 2 6" xfId="4351"/>
    <cellStyle name="Output 3 2 6 2" xfId="15129"/>
    <cellStyle name="Output 3 2 6 2 2" xfId="41549"/>
    <cellStyle name="Output 3 2 6 3" xfId="25184"/>
    <cellStyle name="Output 3 2 6 3 2" xfId="51598"/>
    <cellStyle name="Output 3 2 6 4" xfId="31021"/>
    <cellStyle name="Output 3 2 7" xfId="5758"/>
    <cellStyle name="Output 3 2 7 2" xfId="23049"/>
    <cellStyle name="Output 3 2 7 2 2" xfId="49463"/>
    <cellStyle name="Output 3 2 7 3" xfId="32428"/>
    <cellStyle name="Output 3 2 8" xfId="6356"/>
    <cellStyle name="Output 3 2 8 2" xfId="17093"/>
    <cellStyle name="Output 3 2 8 2 2" xfId="43511"/>
    <cellStyle name="Output 3 2 8 3" xfId="22898"/>
    <cellStyle name="Output 3 2 8 3 2" xfId="49312"/>
    <cellStyle name="Output 3 2 8 4" xfId="33026"/>
    <cellStyle name="Output 3 2 9" xfId="7665"/>
    <cellStyle name="Output 3 2 9 2" xfId="18332"/>
    <cellStyle name="Output 3 2 9 2 2" xfId="44748"/>
    <cellStyle name="Output 3 2 9 3" xfId="27172"/>
    <cellStyle name="Output 3 2 9 3 2" xfId="53586"/>
    <cellStyle name="Output 3 2 9 4" xfId="34335"/>
    <cellStyle name="Output 3 3" xfId="1615"/>
    <cellStyle name="Output 3 3 10" xfId="8350"/>
    <cellStyle name="Output 3 3 10 2" xfId="19010"/>
    <cellStyle name="Output 3 3 10 2 2" xfId="45424"/>
    <cellStyle name="Output 3 3 10 3" xfId="17651"/>
    <cellStyle name="Output 3 3 10 3 2" xfId="44068"/>
    <cellStyle name="Output 3 3 10 4" xfId="34846"/>
    <cellStyle name="Output 3 3 11" xfId="11947"/>
    <cellStyle name="Output 3 3 11 2" xfId="38368"/>
    <cellStyle name="Output 3 3 12" xfId="23477"/>
    <cellStyle name="Output 3 3 12 2" xfId="49891"/>
    <cellStyle name="Output 3 3 2" xfId="3608"/>
    <cellStyle name="Output 3 3 2 2" xfId="9066"/>
    <cellStyle name="Output 3 3 2 2 2" xfId="19726"/>
    <cellStyle name="Output 3 3 2 2 2 2" xfId="46140"/>
    <cellStyle name="Output 3 3 2 2 3" xfId="28246"/>
    <cellStyle name="Output 3 3 2 2 3 2" xfId="54660"/>
    <cellStyle name="Output 3 3 2 2 4" xfId="35562"/>
    <cellStyle name="Output 3 3 2 3" xfId="9671"/>
    <cellStyle name="Output 3 3 2 3 2" xfId="20331"/>
    <cellStyle name="Output 3 3 2 3 2 2" xfId="46745"/>
    <cellStyle name="Output 3 3 2 3 3" xfId="26719"/>
    <cellStyle name="Output 3 3 2 3 3 2" xfId="53133"/>
    <cellStyle name="Output 3 3 2 3 4" xfId="36167"/>
    <cellStyle name="Output 3 3 2 4" xfId="8657"/>
    <cellStyle name="Output 3 3 2 4 2" xfId="19317"/>
    <cellStyle name="Output 3 3 2 4 2 2" xfId="45731"/>
    <cellStyle name="Output 3 3 2 4 3" xfId="12478"/>
    <cellStyle name="Output 3 3 2 4 3 2" xfId="38899"/>
    <cellStyle name="Output 3 3 2 4 4" xfId="35153"/>
    <cellStyle name="Output 3 3 2 5" xfId="14393"/>
    <cellStyle name="Output 3 3 2 5 2" xfId="40813"/>
    <cellStyle name="Output 3 3 2 6" xfId="22225"/>
    <cellStyle name="Output 3 3 2 6 2" xfId="48639"/>
    <cellStyle name="Output 3 3 2 7" xfId="30278"/>
    <cellStyle name="Output 3 3 3" xfId="2713"/>
    <cellStyle name="Output 3 3 3 2" xfId="9435"/>
    <cellStyle name="Output 3 3 3 2 2" xfId="20095"/>
    <cellStyle name="Output 3 3 3 2 2 2" xfId="46509"/>
    <cellStyle name="Output 3 3 3 2 3" xfId="25940"/>
    <cellStyle name="Output 3 3 3 2 3 2" xfId="52354"/>
    <cellStyle name="Output 3 3 3 2 4" xfId="35931"/>
    <cellStyle name="Output 3 3 3 3" xfId="13505"/>
    <cellStyle name="Output 3 3 3 3 2" xfId="39925"/>
    <cellStyle name="Output 3 3 3 4" xfId="26473"/>
    <cellStyle name="Output 3 3 3 4 2" xfId="52887"/>
    <cellStyle name="Output 3 3 3 5" xfId="29383"/>
    <cellStyle name="Output 3 3 4" xfId="4679"/>
    <cellStyle name="Output 3 3 4 2" xfId="10023"/>
    <cellStyle name="Output 3 3 4 2 2" xfId="20683"/>
    <cellStyle name="Output 3 3 4 2 2 2" xfId="47097"/>
    <cellStyle name="Output 3 3 4 2 3" xfId="12980"/>
    <cellStyle name="Output 3 3 4 2 3 2" xfId="39401"/>
    <cellStyle name="Output 3 3 4 2 4" xfId="36519"/>
    <cellStyle name="Output 3 3 4 3" xfId="15457"/>
    <cellStyle name="Output 3 3 4 3 2" xfId="41877"/>
    <cellStyle name="Output 3 3 4 4" xfId="23226"/>
    <cellStyle name="Output 3 3 4 4 2" xfId="49640"/>
    <cellStyle name="Output 3 3 4 5" xfId="31349"/>
    <cellStyle name="Output 3 3 5" xfId="5251"/>
    <cellStyle name="Output 3 3 5 2" xfId="16026"/>
    <cellStyle name="Output 3 3 5 2 2" xfId="42445"/>
    <cellStyle name="Output 3 3 5 3" xfId="27277"/>
    <cellStyle name="Output 3 3 5 3 2" xfId="53691"/>
    <cellStyle name="Output 3 3 5 4" xfId="31921"/>
    <cellStyle name="Output 3 3 6" xfId="5506"/>
    <cellStyle name="Output 3 3 6 2" xfId="16277"/>
    <cellStyle name="Output 3 3 6 2 2" xfId="42696"/>
    <cellStyle name="Output 3 3 6 3" xfId="23463"/>
    <cellStyle name="Output 3 3 6 3 2" xfId="49877"/>
    <cellStyle name="Output 3 3 6 4" xfId="32176"/>
    <cellStyle name="Output 3 3 7" xfId="6647"/>
    <cellStyle name="Output 3 3 7 2" xfId="24826"/>
    <cellStyle name="Output 3 3 7 2 2" xfId="51240"/>
    <cellStyle name="Output 3 3 7 3" xfId="33317"/>
    <cellStyle name="Output 3 3 8" xfId="2876"/>
    <cellStyle name="Output 3 3 8 2" xfId="13668"/>
    <cellStyle name="Output 3 3 8 2 2" xfId="40088"/>
    <cellStyle name="Output 3 3 8 3" xfId="24359"/>
    <cellStyle name="Output 3 3 8 3 2" xfId="50773"/>
    <cellStyle name="Output 3 3 8 4" xfId="29546"/>
    <cellStyle name="Output 3 3 9" xfId="7788"/>
    <cellStyle name="Output 3 3 9 2" xfId="18455"/>
    <cellStyle name="Output 3 3 9 2 2" xfId="44870"/>
    <cellStyle name="Output 3 3 9 3" xfId="28167"/>
    <cellStyle name="Output 3 3 9 3 2" xfId="54581"/>
    <cellStyle name="Output 3 3 9 4" xfId="34458"/>
    <cellStyle name="Output 3 4" xfId="1830"/>
    <cellStyle name="Output 3 4 10" xfId="8527"/>
    <cellStyle name="Output 3 4 10 2" xfId="19187"/>
    <cellStyle name="Output 3 4 10 2 2" xfId="45601"/>
    <cellStyle name="Output 3 4 10 3" xfId="12467"/>
    <cellStyle name="Output 3 4 10 3 2" xfId="38888"/>
    <cellStyle name="Output 3 4 10 4" xfId="35023"/>
    <cellStyle name="Output 3 4 11" xfId="11750"/>
    <cellStyle name="Output 3 4 11 2" xfId="38171"/>
    <cellStyle name="Output 3 4 12" xfId="26464"/>
    <cellStyle name="Output 3 4 12 2" xfId="52878"/>
    <cellStyle name="Output 3 4 2" xfId="3807"/>
    <cellStyle name="Output 3 4 2 2" xfId="9274"/>
    <cellStyle name="Output 3 4 2 2 2" xfId="19934"/>
    <cellStyle name="Output 3 4 2 2 2 2" xfId="46348"/>
    <cellStyle name="Output 3 4 2 2 3" xfId="11799"/>
    <cellStyle name="Output 3 4 2 2 3 2" xfId="38220"/>
    <cellStyle name="Output 3 4 2 2 4" xfId="35770"/>
    <cellStyle name="Output 3 4 2 3" xfId="14590"/>
    <cellStyle name="Output 3 4 2 3 2" xfId="41010"/>
    <cellStyle name="Output 3 4 2 4" xfId="27519"/>
    <cellStyle name="Output 3 4 2 4 2" xfId="53933"/>
    <cellStyle name="Output 3 4 2 5" xfId="30477"/>
    <cellStyle name="Output 3 4 3" xfId="4534"/>
    <cellStyle name="Output 3 4 3 2" xfId="9620"/>
    <cellStyle name="Output 3 4 3 2 2" xfId="20280"/>
    <cellStyle name="Output 3 4 3 2 2 2" xfId="46694"/>
    <cellStyle name="Output 3 4 3 2 3" xfId="12217"/>
    <cellStyle name="Output 3 4 3 2 3 2" xfId="38638"/>
    <cellStyle name="Output 3 4 3 2 4" xfId="36116"/>
    <cellStyle name="Output 3 4 3 3" xfId="15312"/>
    <cellStyle name="Output 3 4 3 3 2" xfId="41732"/>
    <cellStyle name="Output 3 4 3 4" xfId="22212"/>
    <cellStyle name="Output 3 4 3 4 2" xfId="48626"/>
    <cellStyle name="Output 3 4 3 5" xfId="31204"/>
    <cellStyle name="Output 3 4 4" xfId="3336"/>
    <cellStyle name="Output 3 4 4 2" xfId="14123"/>
    <cellStyle name="Output 3 4 4 2 2" xfId="40543"/>
    <cellStyle name="Output 3 4 4 3" xfId="26189"/>
    <cellStyle name="Output 3 4 4 3 2" xfId="52603"/>
    <cellStyle name="Output 3 4 4 4" xfId="30006"/>
    <cellStyle name="Output 3 4 5" xfId="3747"/>
    <cellStyle name="Output 3 4 5 2" xfId="14530"/>
    <cellStyle name="Output 3 4 5 2 2" xfId="40950"/>
    <cellStyle name="Output 3 4 5 3" xfId="27635"/>
    <cellStyle name="Output 3 4 5 3 2" xfId="54049"/>
    <cellStyle name="Output 3 4 5 4" xfId="30417"/>
    <cellStyle name="Output 3 4 6" xfId="5745"/>
    <cellStyle name="Output 3 4 6 2" xfId="16507"/>
    <cellStyle name="Output 3 4 6 2 2" xfId="42925"/>
    <cellStyle name="Output 3 4 6 3" xfId="26952"/>
    <cellStyle name="Output 3 4 6 3 2" xfId="53366"/>
    <cellStyle name="Output 3 4 6 4" xfId="32415"/>
    <cellStyle name="Output 3 4 7" xfId="5308"/>
    <cellStyle name="Output 3 4 7 2" xfId="28129"/>
    <cellStyle name="Output 3 4 7 2 2" xfId="54543"/>
    <cellStyle name="Output 3 4 7 3" xfId="31978"/>
    <cellStyle name="Output 3 4 8" xfId="7493"/>
    <cellStyle name="Output 3 4 8 2" xfId="18160"/>
    <cellStyle name="Output 3 4 8 2 2" xfId="44576"/>
    <cellStyle name="Output 3 4 8 3" xfId="22583"/>
    <cellStyle name="Output 3 4 8 3 2" xfId="48997"/>
    <cellStyle name="Output 3 4 8 4" xfId="34163"/>
    <cellStyle name="Output 3 4 9" xfId="5566"/>
    <cellStyle name="Output 3 4 9 2" xfId="16336"/>
    <cellStyle name="Output 3 4 9 2 2" xfId="42755"/>
    <cellStyle name="Output 3 4 9 3" xfId="22838"/>
    <cellStyle name="Output 3 4 9 3 2" xfId="49252"/>
    <cellStyle name="Output 3 4 9 4" xfId="32236"/>
    <cellStyle name="Output 3 5" xfId="2060"/>
    <cellStyle name="Output 3 5 10" xfId="8894"/>
    <cellStyle name="Output 3 5 10 2" xfId="19554"/>
    <cellStyle name="Output 3 5 10 2 2" xfId="45968"/>
    <cellStyle name="Output 3 5 10 3" xfId="27754"/>
    <cellStyle name="Output 3 5 10 3 2" xfId="54168"/>
    <cellStyle name="Output 3 5 10 4" xfId="35390"/>
    <cellStyle name="Output 3 5 11" xfId="11540"/>
    <cellStyle name="Output 3 5 11 2" xfId="37961"/>
    <cellStyle name="Output 3 5 12" xfId="25336"/>
    <cellStyle name="Output 3 5 12 2" xfId="51750"/>
    <cellStyle name="Output 3 5 2" xfId="4025"/>
    <cellStyle name="Output 3 5 2 2" xfId="9882"/>
    <cellStyle name="Output 3 5 2 2 2" xfId="20542"/>
    <cellStyle name="Output 3 5 2 2 2 2" xfId="46956"/>
    <cellStyle name="Output 3 5 2 2 3" xfId="26229"/>
    <cellStyle name="Output 3 5 2 2 3 2" xfId="52643"/>
    <cellStyle name="Output 3 5 2 2 4" xfId="36378"/>
    <cellStyle name="Output 3 5 2 3" xfId="14807"/>
    <cellStyle name="Output 3 5 2 3 2" xfId="41227"/>
    <cellStyle name="Output 3 5 2 4" xfId="21895"/>
    <cellStyle name="Output 3 5 2 4 2" xfId="48309"/>
    <cellStyle name="Output 3 5 2 5" xfId="30695"/>
    <cellStyle name="Output 3 5 3" xfId="4753"/>
    <cellStyle name="Output 3 5 3 2" xfId="9687"/>
    <cellStyle name="Output 3 5 3 2 2" xfId="20347"/>
    <cellStyle name="Output 3 5 3 2 2 2" xfId="46761"/>
    <cellStyle name="Output 3 5 3 2 3" xfId="27832"/>
    <cellStyle name="Output 3 5 3 2 3 2" xfId="54246"/>
    <cellStyle name="Output 3 5 3 2 4" xfId="36183"/>
    <cellStyle name="Output 3 5 3 3" xfId="15530"/>
    <cellStyle name="Output 3 5 3 3 2" xfId="41950"/>
    <cellStyle name="Output 3 5 3 4" xfId="28056"/>
    <cellStyle name="Output 3 5 3 4 2" xfId="54470"/>
    <cellStyle name="Output 3 5 3 5" xfId="31423"/>
    <cellStyle name="Output 3 5 4" xfId="5333"/>
    <cellStyle name="Output 3 5 4 2" xfId="16106"/>
    <cellStyle name="Output 3 5 4 2 2" xfId="42525"/>
    <cellStyle name="Output 3 5 4 3" xfId="25578"/>
    <cellStyle name="Output 3 5 4 3 2" xfId="51992"/>
    <cellStyle name="Output 3 5 4 4" xfId="32003"/>
    <cellStyle name="Output 3 5 5" xfId="5940"/>
    <cellStyle name="Output 3 5 5 2" xfId="16692"/>
    <cellStyle name="Output 3 5 5 2 2" xfId="43110"/>
    <cellStyle name="Output 3 5 5 3" xfId="25674"/>
    <cellStyle name="Output 3 5 5 3 2" xfId="52088"/>
    <cellStyle name="Output 3 5 5 4" xfId="32610"/>
    <cellStyle name="Output 3 5 6" xfId="6540"/>
    <cellStyle name="Output 3 5 6 2" xfId="17265"/>
    <cellStyle name="Output 3 5 6 2 2" xfId="43683"/>
    <cellStyle name="Output 3 5 6 3" xfId="23933"/>
    <cellStyle name="Output 3 5 6 3 2" xfId="50347"/>
    <cellStyle name="Output 3 5 6 4" xfId="33210"/>
    <cellStyle name="Output 3 5 7" xfId="7112"/>
    <cellStyle name="Output 3 5 7 2" xfId="23390"/>
    <cellStyle name="Output 3 5 7 2 2" xfId="49804"/>
    <cellStyle name="Output 3 5 7 3" xfId="33782"/>
    <cellStyle name="Output 3 5 8" xfId="7671"/>
    <cellStyle name="Output 3 5 8 2" xfId="18338"/>
    <cellStyle name="Output 3 5 8 2 2" xfId="44754"/>
    <cellStyle name="Output 3 5 8 3" xfId="23823"/>
    <cellStyle name="Output 3 5 8 3 2" xfId="50237"/>
    <cellStyle name="Output 3 5 8 4" xfId="34341"/>
    <cellStyle name="Output 3 5 9" xfId="7823"/>
    <cellStyle name="Output 3 5 9 2" xfId="18490"/>
    <cellStyle name="Output 3 5 9 2 2" xfId="44905"/>
    <cellStyle name="Output 3 5 9 3" xfId="24385"/>
    <cellStyle name="Output 3 5 9 3 2" xfId="50799"/>
    <cellStyle name="Output 3 5 9 4" xfId="34493"/>
    <cellStyle name="Output 3 6" xfId="1809"/>
    <cellStyle name="Output 3 6 10" xfId="9587"/>
    <cellStyle name="Output 3 6 10 2" xfId="20247"/>
    <cellStyle name="Output 3 6 10 2 2" xfId="46661"/>
    <cellStyle name="Output 3 6 10 3" xfId="21205"/>
    <cellStyle name="Output 3 6 10 3 2" xfId="47619"/>
    <cellStyle name="Output 3 6 10 4" xfId="36083"/>
    <cellStyle name="Output 3 6 11" xfId="11771"/>
    <cellStyle name="Output 3 6 11 2" xfId="38192"/>
    <cellStyle name="Output 3 6 12" xfId="26480"/>
    <cellStyle name="Output 3 6 12 2" xfId="52894"/>
    <cellStyle name="Output 3 6 2" xfId="3786"/>
    <cellStyle name="Output 3 6 2 2" xfId="10705"/>
    <cellStyle name="Output 3 6 2 2 2" xfId="21350"/>
    <cellStyle name="Output 3 6 2 2 2 2" xfId="47764"/>
    <cellStyle name="Output 3 6 2 2 3" xfId="28448"/>
    <cellStyle name="Output 3 6 2 2 3 2" xfId="54862"/>
    <cellStyle name="Output 3 6 2 2 4" xfId="37129"/>
    <cellStyle name="Output 3 6 2 3" xfId="14569"/>
    <cellStyle name="Output 3 6 2 3 2" xfId="40989"/>
    <cellStyle name="Output 3 6 2 4" xfId="25284"/>
    <cellStyle name="Output 3 6 2 4 2" xfId="51698"/>
    <cellStyle name="Output 3 6 2 5" xfId="30456"/>
    <cellStyle name="Output 3 6 3" xfId="4513"/>
    <cellStyle name="Output 3 6 3 2" xfId="15291"/>
    <cellStyle name="Output 3 6 3 2 2" xfId="41711"/>
    <cellStyle name="Output 3 6 3 3" xfId="27121"/>
    <cellStyle name="Output 3 6 3 3 2" xfId="53535"/>
    <cellStyle name="Output 3 6 3 4" xfId="31183"/>
    <cellStyle name="Output 3 6 4" xfId="3168"/>
    <cellStyle name="Output 3 6 4 2" xfId="13958"/>
    <cellStyle name="Output 3 6 4 2 2" xfId="40378"/>
    <cellStyle name="Output 3 6 4 3" xfId="26278"/>
    <cellStyle name="Output 3 6 4 3 2" xfId="52692"/>
    <cellStyle name="Output 3 6 4 4" xfId="29838"/>
    <cellStyle name="Output 3 6 5" xfId="3398"/>
    <cellStyle name="Output 3 6 5 2" xfId="14184"/>
    <cellStyle name="Output 3 6 5 2 2" xfId="40604"/>
    <cellStyle name="Output 3 6 5 3" xfId="27410"/>
    <cellStyle name="Output 3 6 5 3 2" xfId="53824"/>
    <cellStyle name="Output 3 6 5 4" xfId="30068"/>
    <cellStyle name="Output 3 6 6" xfId="5727"/>
    <cellStyle name="Output 3 6 6 2" xfId="16489"/>
    <cellStyle name="Output 3 6 6 2 2" xfId="42907"/>
    <cellStyle name="Output 3 6 6 3" xfId="27174"/>
    <cellStyle name="Output 3 6 6 3 2" xfId="53588"/>
    <cellStyle name="Output 3 6 6 4" xfId="32397"/>
    <cellStyle name="Output 3 6 7" xfId="6337"/>
    <cellStyle name="Output 3 6 7 2" xfId="22626"/>
    <cellStyle name="Output 3 6 7 2 2" xfId="49040"/>
    <cellStyle name="Output 3 6 7 3" xfId="33007"/>
    <cellStyle name="Output 3 6 8" xfId="7472"/>
    <cellStyle name="Output 3 6 8 2" xfId="18139"/>
    <cellStyle name="Output 3 6 8 2 2" xfId="44555"/>
    <cellStyle name="Output 3 6 8 3" xfId="26141"/>
    <cellStyle name="Output 3 6 8 3 2" xfId="52555"/>
    <cellStyle name="Output 3 6 8 4" xfId="34142"/>
    <cellStyle name="Output 3 6 9" xfId="7454"/>
    <cellStyle name="Output 3 6 9 2" xfId="18121"/>
    <cellStyle name="Output 3 6 9 2 2" xfId="44537"/>
    <cellStyle name="Output 3 6 9 3" xfId="26642"/>
    <cellStyle name="Output 3 6 9 3 2" xfId="53056"/>
    <cellStyle name="Output 3 6 9 4" xfId="34124"/>
    <cellStyle name="Output 3 7" xfId="2484"/>
    <cellStyle name="Output 3 7 10" xfId="26561"/>
    <cellStyle name="Output 3 7 10 2" xfId="52975"/>
    <cellStyle name="Output 3 7 2" xfId="4379"/>
    <cellStyle name="Output 3 7 2 2" xfId="15157"/>
    <cellStyle name="Output 3 7 2 2 2" xfId="41577"/>
    <cellStyle name="Output 3 7 2 3" xfId="22295"/>
    <cellStyle name="Output 3 7 2 3 2" xfId="48709"/>
    <cellStyle name="Output 3 7 2 4" xfId="31049"/>
    <cellStyle name="Output 3 7 3" xfId="5112"/>
    <cellStyle name="Output 3 7 3 2" xfId="15889"/>
    <cellStyle name="Output 3 7 3 2 2" xfId="42308"/>
    <cellStyle name="Output 3 7 3 3" xfId="24173"/>
    <cellStyle name="Output 3 7 3 3 2" xfId="50587"/>
    <cellStyle name="Output 3 7 3 4" xfId="31782"/>
    <cellStyle name="Output 3 7 4" xfId="6294"/>
    <cellStyle name="Output 3 7 4 2" xfId="17033"/>
    <cellStyle name="Output 3 7 4 2 2" xfId="43451"/>
    <cellStyle name="Output 3 7 4 3" xfId="25252"/>
    <cellStyle name="Output 3 7 4 3 2" xfId="51666"/>
    <cellStyle name="Output 3 7 4 4" xfId="32964"/>
    <cellStyle name="Output 3 7 5" xfId="6870"/>
    <cellStyle name="Output 3 7 5 2" xfId="17575"/>
    <cellStyle name="Output 3 7 5 2 2" xfId="43992"/>
    <cellStyle name="Output 3 7 5 3" xfId="24277"/>
    <cellStyle name="Output 3 7 5 3 2" xfId="50691"/>
    <cellStyle name="Output 3 7 5 4" xfId="33540"/>
    <cellStyle name="Output 3 7 6" xfId="7395"/>
    <cellStyle name="Output 3 7 6 2" xfId="18062"/>
    <cellStyle name="Output 3 7 6 2 2" xfId="44478"/>
    <cellStyle name="Output 3 7 6 3" xfId="22377"/>
    <cellStyle name="Output 3 7 6 3 2" xfId="48791"/>
    <cellStyle name="Output 3 7 6 4" xfId="34065"/>
    <cellStyle name="Output 3 7 7" xfId="8017"/>
    <cellStyle name="Output 3 7 7 2" xfId="18684"/>
    <cellStyle name="Output 3 7 7 2 2" xfId="45098"/>
    <cellStyle name="Output 3 7 7 3" xfId="17258"/>
    <cellStyle name="Output 3 7 7 3 2" xfId="43676"/>
    <cellStyle name="Output 3 7 7 4" xfId="34622"/>
    <cellStyle name="Output 3 7 8" xfId="13280"/>
    <cellStyle name="Output 3 7 8 2" xfId="39700"/>
    <cellStyle name="Output 3 7 9" xfId="21192"/>
    <cellStyle name="Output 3 7 9 2" xfId="47606"/>
    <cellStyle name="Output 3 8" xfId="3135"/>
    <cellStyle name="Output 3 8 2" xfId="13926"/>
    <cellStyle name="Output 3 8 2 2" xfId="40346"/>
    <cellStyle name="Output 3 8 3" xfId="23698"/>
    <cellStyle name="Output 3 8 3 2" xfId="50112"/>
    <cellStyle name="Output 3 8 4" xfId="29805"/>
    <cellStyle name="Output 3 9" xfId="15"/>
    <cellStyle name="Output 3 9 2" xfId="11119"/>
    <cellStyle name="Output 3 9 2 2" xfId="37540"/>
    <cellStyle name="Output 3 9 3" xfId="25077"/>
    <cellStyle name="Output 3 9 3 2" xfId="51491"/>
    <cellStyle name="Output 3 9 4" xfId="28747"/>
    <cellStyle name="Outputs" xfId="2575"/>
    <cellStyle name="Percent" xfId="1" builtinId="5"/>
    <cellStyle name="Percent 10" xfId="1104"/>
    <cellStyle name="Percent 10 2" xfId="2151"/>
    <cellStyle name="Percent 10 2 2" xfId="13003"/>
    <cellStyle name="Percent 10 2 2 2" xfId="39424"/>
    <cellStyle name="Percent 10 2 3" xfId="29129"/>
    <cellStyle name="Percent 10 64" xfId="2545"/>
    <cellStyle name="Percent 10 64 2" xfId="13341"/>
    <cellStyle name="Percent 10 64 2 2" xfId="39761"/>
    <cellStyle name="Percent 10 64 3" xfId="29239"/>
    <cellStyle name="Percent 11" xfId="1105"/>
    <cellStyle name="Percent 12" xfId="1106"/>
    <cellStyle name="Percent 13" xfId="1107"/>
    <cellStyle name="Percent 14" xfId="1108"/>
    <cellStyle name="Percent 15" xfId="2247"/>
    <cellStyle name="Percent 15 2" xfId="10534"/>
    <cellStyle name="Percent 16" xfId="17"/>
    <cellStyle name="Percent 2" xfId="1109"/>
    <cellStyle name="Percent 2 2" xfId="1110"/>
    <cellStyle name="Percent 2 2 2" xfId="1111"/>
    <cellStyle name="Percent 2 2 2 2" xfId="1329"/>
    <cellStyle name="Percent 2 2 3" xfId="1112"/>
    <cellStyle name="Percent 2 3" xfId="1113"/>
    <cellStyle name="Percent 2 3 2" xfId="1114"/>
    <cellStyle name="Percent 2 3 2 2" xfId="1330"/>
    <cellStyle name="Percent 2 4" xfId="1115"/>
    <cellStyle name="Percent 2 5" xfId="29"/>
    <cellStyle name="Percent 2 6" xfId="2542"/>
    <cellStyle name="Percent 3" xfId="1116"/>
    <cellStyle name="Percent 3 2" xfId="2248"/>
    <cellStyle name="Percent 3 3" xfId="2548"/>
    <cellStyle name="Percent 4" xfId="1117"/>
    <cellStyle name="Percent 4 2" xfId="1118"/>
    <cellStyle name="Percent 4 2 2" xfId="1119"/>
    <cellStyle name="Percent 4 3" xfId="1120"/>
    <cellStyle name="Percent 4 4" xfId="2552"/>
    <cellStyle name="Percent 5" xfId="1121"/>
    <cellStyle name="Percent 5 2" xfId="2557"/>
    <cellStyle name="Percent 6" xfId="1122"/>
    <cellStyle name="Percent 6 2" xfId="1123"/>
    <cellStyle name="Percent 6 3" xfId="2560"/>
    <cellStyle name="Percent 7" xfId="1124"/>
    <cellStyle name="Percent 7 2" xfId="2563"/>
    <cellStyle name="Percent 8" xfId="1125"/>
    <cellStyle name="Percent 8 2" xfId="1126"/>
    <cellStyle name="Percent 8 3" xfId="2249"/>
    <cellStyle name="Percent 9" xfId="21"/>
    <cellStyle name="Percent 9 2" xfId="1127"/>
    <cellStyle name="Percent 9 2 2" xfId="2250"/>
    <cellStyle name="Percent 9 3" xfId="2251"/>
    <cellStyle name="Pre-inputted cells" xfId="1128"/>
    <cellStyle name="Pre-inputted cells 10" xfId="4011"/>
    <cellStyle name="Pre-inputted cells 10 2" xfId="14794"/>
    <cellStyle name="Pre-inputted cells 10 2 2" xfId="41214"/>
    <cellStyle name="Pre-inputted cells 10 3" xfId="24636"/>
    <cellStyle name="Pre-inputted cells 10 3 2" xfId="51050"/>
    <cellStyle name="Pre-inputted cells 10 4" xfId="30681"/>
    <cellStyle name="Pre-inputted cells 11" xfId="2978"/>
    <cellStyle name="Pre-inputted cells 11 2" xfId="13770"/>
    <cellStyle name="Pre-inputted cells 11 2 2" xfId="40190"/>
    <cellStyle name="Pre-inputted cells 11 3" xfId="22263"/>
    <cellStyle name="Pre-inputted cells 11 3 2" xfId="48677"/>
    <cellStyle name="Pre-inputted cells 11 4" xfId="29648"/>
    <cellStyle name="Pre-inputted cells 12" xfId="5701"/>
    <cellStyle name="Pre-inputted cells 12 2" xfId="16464"/>
    <cellStyle name="Pre-inputted cells 12 2 2" xfId="42882"/>
    <cellStyle name="Pre-inputted cells 12 3" xfId="23333"/>
    <cellStyle name="Pre-inputted cells 12 3 2" xfId="49747"/>
    <cellStyle name="Pre-inputted cells 12 4" xfId="32371"/>
    <cellStyle name="Pre-inputted cells 13" xfId="8201"/>
    <cellStyle name="Pre-inputted cells 13 2" xfId="18862"/>
    <cellStyle name="Pre-inputted cells 13 2 2" xfId="45276"/>
    <cellStyle name="Pre-inputted cells 13 3" xfId="25978"/>
    <cellStyle name="Pre-inputted cells 13 3 2" xfId="52392"/>
    <cellStyle name="Pre-inputted cells 2" xfId="1129"/>
    <cellStyle name="Pre-inputted cells 2 2" xfId="1130"/>
    <cellStyle name="Pre-inputted cells 2 2 2" xfId="1454"/>
    <cellStyle name="Pre-inputted cells 2 2 2 2" xfId="3448"/>
    <cellStyle name="Pre-inputted cells 2 2 2 2 2" xfId="14233"/>
    <cellStyle name="Pre-inputted cells 2 2 2 2 2 2" xfId="40653"/>
    <cellStyle name="Pre-inputted cells 2 2 2 2 3" xfId="26274"/>
    <cellStyle name="Pre-inputted cells 2 2 2 2 3 2" xfId="52688"/>
    <cellStyle name="Pre-inputted cells 2 2 2 2 4" xfId="30118"/>
    <cellStyle name="Pre-inputted cells 2 2 2 3" xfId="4707"/>
    <cellStyle name="Pre-inputted cells 2 2 2 3 2" xfId="15484"/>
    <cellStyle name="Pre-inputted cells 2 2 2 3 2 2" xfId="41904"/>
    <cellStyle name="Pre-inputted cells 2 2 2 3 3" xfId="23336"/>
    <cellStyle name="Pre-inputted cells 2 2 2 3 3 2" xfId="49750"/>
    <cellStyle name="Pre-inputted cells 2 2 2 3 4" xfId="31377"/>
    <cellStyle name="Pre-inputted cells 2 2 2 4" xfId="3143"/>
    <cellStyle name="Pre-inputted cells 2 2 2 4 2" xfId="13934"/>
    <cellStyle name="Pre-inputted cells 2 2 2 4 2 2" xfId="40354"/>
    <cellStyle name="Pre-inputted cells 2 2 2 4 3" xfId="23253"/>
    <cellStyle name="Pre-inputted cells 2 2 2 4 3 2" xfId="49667"/>
    <cellStyle name="Pre-inputted cells 2 2 2 4 4" xfId="29813"/>
    <cellStyle name="Pre-inputted cells 2 2 2 5" xfId="5705"/>
    <cellStyle name="Pre-inputted cells 2 2 2 5 2" xfId="28158"/>
    <cellStyle name="Pre-inputted cells 2 2 2 5 2 2" xfId="54572"/>
    <cellStyle name="Pre-inputted cells 2 2 2 5 3" xfId="32375"/>
    <cellStyle name="Pre-inputted cells 2 2 2 6" xfId="6494"/>
    <cellStyle name="Pre-inputted cells 2 2 2 6 2" xfId="11303"/>
    <cellStyle name="Pre-inputted cells 2 2 2 6 2 2" xfId="37724"/>
    <cellStyle name="Pre-inputted cells 2 2 2 6 3" xfId="33164"/>
    <cellStyle name="Pre-inputted cells 2 2 2 7" xfId="5307"/>
    <cellStyle name="Pre-inputted cells 2 2 2 7 2" xfId="16081"/>
    <cellStyle name="Pre-inputted cells 2 2 2 7 2 2" xfId="42500"/>
    <cellStyle name="Pre-inputted cells 2 2 2 7 3" xfId="26408"/>
    <cellStyle name="Pre-inputted cells 2 2 2 7 3 2" xfId="52822"/>
    <cellStyle name="Pre-inputted cells 2 2 2 7 4" xfId="31977"/>
    <cellStyle name="Pre-inputted cells 2 2 2 8" xfId="23449"/>
    <cellStyle name="Pre-inputted cells 2 2 2 8 2" xfId="49863"/>
    <cellStyle name="Pre-inputted cells 2 2 3" xfId="2254"/>
    <cellStyle name="Pre-inputted cells 2 2 3 2" xfId="4196"/>
    <cellStyle name="Pre-inputted cells 2 2 3 2 2" xfId="14975"/>
    <cellStyle name="Pre-inputted cells 2 2 3 2 2 2" xfId="41395"/>
    <cellStyle name="Pre-inputted cells 2 2 3 2 3" xfId="23114"/>
    <cellStyle name="Pre-inputted cells 2 2 3 2 3 2" xfId="49528"/>
    <cellStyle name="Pre-inputted cells 2 2 3 2 4" xfId="30866"/>
    <cellStyle name="Pre-inputted cells 2 2 3 3" xfId="4924"/>
    <cellStyle name="Pre-inputted cells 2 2 3 3 2" xfId="15701"/>
    <cellStyle name="Pre-inputted cells 2 2 3 3 2 2" xfId="42121"/>
    <cellStyle name="Pre-inputted cells 2 2 3 3 3" xfId="26887"/>
    <cellStyle name="Pre-inputted cells 2 2 3 3 3 2" xfId="53301"/>
    <cellStyle name="Pre-inputted cells 2 2 3 3 4" xfId="31594"/>
    <cellStyle name="Pre-inputted cells 2 2 3 4" xfId="6698"/>
    <cellStyle name="Pre-inputted cells 2 2 3 4 2" xfId="17410"/>
    <cellStyle name="Pre-inputted cells 2 2 3 4 2 2" xfId="43828"/>
    <cellStyle name="Pre-inputted cells 2 2 3 4 3" xfId="22322"/>
    <cellStyle name="Pre-inputted cells 2 2 3 4 3 2" xfId="48736"/>
    <cellStyle name="Pre-inputted cells 2 2 3 4 4" xfId="33368"/>
    <cellStyle name="Pre-inputted cells 2 2 3 5" xfId="7907"/>
    <cellStyle name="Pre-inputted cells 2 2 3 5 2" xfId="18574"/>
    <cellStyle name="Pre-inputted cells 2 2 3 5 2 2" xfId="44989"/>
    <cellStyle name="Pre-inputted cells 2 2 3 5 3" xfId="22591"/>
    <cellStyle name="Pre-inputted cells 2 2 3 5 3 2" xfId="49005"/>
    <cellStyle name="Pre-inputted cells 2 2 3 6" xfId="13090"/>
    <cellStyle name="Pre-inputted cells 2 2 3 6 2" xfId="39511"/>
    <cellStyle name="Pre-inputted cells 2 2 3 7" xfId="27557"/>
    <cellStyle name="Pre-inputted cells 2 2 3 7 2" xfId="53971"/>
    <cellStyle name="Pre-inputted cells 2 2 4" xfId="2980"/>
    <cellStyle name="Pre-inputted cells 2 2 4 2" xfId="13772"/>
    <cellStyle name="Pre-inputted cells 2 2 4 2 2" xfId="40192"/>
    <cellStyle name="Pre-inputted cells 2 2 4 3" xfId="27705"/>
    <cellStyle name="Pre-inputted cells 2 2 4 3 2" xfId="54119"/>
    <cellStyle name="Pre-inputted cells 2 2 4 4" xfId="29650"/>
    <cellStyle name="Pre-inputted cells 2 2 5" xfId="6530"/>
    <cellStyle name="Pre-inputted cells 2 2 5 2" xfId="17255"/>
    <cellStyle name="Pre-inputted cells 2 2 5 2 2" xfId="43673"/>
    <cellStyle name="Pre-inputted cells 2 2 5 3" xfId="22408"/>
    <cellStyle name="Pre-inputted cells 2 2 5 3 2" xfId="48822"/>
    <cellStyle name="Pre-inputted cells 2 2 5 4" xfId="33200"/>
    <cellStyle name="Pre-inputted cells 2 2 6" xfId="8203"/>
    <cellStyle name="Pre-inputted cells 2 2 6 2" xfId="18864"/>
    <cellStyle name="Pre-inputted cells 2 2 6 2 2" xfId="45278"/>
    <cellStyle name="Pre-inputted cells 2 2 6 3" xfId="25980"/>
    <cellStyle name="Pre-inputted cells 2 2 6 3 2" xfId="52394"/>
    <cellStyle name="Pre-inputted cells 2 3" xfId="1453"/>
    <cellStyle name="Pre-inputted cells 2 3 2" xfId="3447"/>
    <cellStyle name="Pre-inputted cells 2 3 2 2" xfId="14232"/>
    <cellStyle name="Pre-inputted cells 2 3 2 2 2" xfId="40652"/>
    <cellStyle name="Pre-inputted cells 2 3 2 3" xfId="22733"/>
    <cellStyle name="Pre-inputted cells 2 3 2 3 2" xfId="49147"/>
    <cellStyle name="Pre-inputted cells 2 3 2 4" xfId="30117"/>
    <cellStyle name="Pre-inputted cells 2 3 3" xfId="2603"/>
    <cellStyle name="Pre-inputted cells 2 3 3 2" xfId="13395"/>
    <cellStyle name="Pre-inputted cells 2 3 3 2 2" xfId="39815"/>
    <cellStyle name="Pre-inputted cells 2 3 3 3" xfId="22606"/>
    <cellStyle name="Pre-inputted cells 2 3 3 3 2" xfId="49020"/>
    <cellStyle name="Pre-inputted cells 2 3 3 4" xfId="29273"/>
    <cellStyle name="Pre-inputted cells 2 3 4" xfId="5658"/>
    <cellStyle name="Pre-inputted cells 2 3 4 2" xfId="16422"/>
    <cellStyle name="Pre-inputted cells 2 3 4 2 2" xfId="42840"/>
    <cellStyle name="Pre-inputted cells 2 3 4 3" xfId="28114"/>
    <cellStyle name="Pre-inputted cells 2 3 4 3 2" xfId="54528"/>
    <cellStyle name="Pre-inputted cells 2 3 4 4" xfId="32328"/>
    <cellStyle name="Pre-inputted cells 2 3 5" xfId="3149"/>
    <cellStyle name="Pre-inputted cells 2 3 5 2" xfId="25201"/>
    <cellStyle name="Pre-inputted cells 2 3 5 2 2" xfId="51615"/>
    <cellStyle name="Pre-inputted cells 2 3 5 3" xfId="29819"/>
    <cellStyle name="Pre-inputted cells 2 3 6" xfId="5586"/>
    <cellStyle name="Pre-inputted cells 2 3 6 2" xfId="24096"/>
    <cellStyle name="Pre-inputted cells 2 3 6 2 2" xfId="50510"/>
    <cellStyle name="Pre-inputted cells 2 3 6 3" xfId="32256"/>
    <cellStyle name="Pre-inputted cells 2 3 7" xfId="7362"/>
    <cellStyle name="Pre-inputted cells 2 3 7 2" xfId="18029"/>
    <cellStyle name="Pre-inputted cells 2 3 7 2 2" xfId="44445"/>
    <cellStyle name="Pre-inputted cells 2 3 7 3" xfId="26622"/>
    <cellStyle name="Pre-inputted cells 2 3 7 3 2" xfId="53036"/>
    <cellStyle name="Pre-inputted cells 2 3 7 4" xfId="34032"/>
    <cellStyle name="Pre-inputted cells 2 3 8" xfId="27474"/>
    <cellStyle name="Pre-inputted cells 2 3 8 2" xfId="53888"/>
    <cellStyle name="Pre-inputted cells 2 4" xfId="2253"/>
    <cellStyle name="Pre-inputted cells 2 4 2" xfId="4195"/>
    <cellStyle name="Pre-inputted cells 2 4 2 2" xfId="14974"/>
    <cellStyle name="Pre-inputted cells 2 4 2 2 2" xfId="41394"/>
    <cellStyle name="Pre-inputted cells 2 4 2 3" xfId="23685"/>
    <cellStyle name="Pre-inputted cells 2 4 2 3 2" xfId="50099"/>
    <cellStyle name="Pre-inputted cells 2 4 2 4" xfId="30865"/>
    <cellStyle name="Pre-inputted cells 2 4 3" xfId="4923"/>
    <cellStyle name="Pre-inputted cells 2 4 3 2" xfId="15700"/>
    <cellStyle name="Pre-inputted cells 2 4 3 2 2" xfId="42120"/>
    <cellStyle name="Pre-inputted cells 2 4 3 3" xfId="22069"/>
    <cellStyle name="Pre-inputted cells 2 4 3 3 2" xfId="48483"/>
    <cellStyle name="Pre-inputted cells 2 4 3 4" xfId="31593"/>
    <cellStyle name="Pre-inputted cells 2 4 4" xfId="6697"/>
    <cellStyle name="Pre-inputted cells 2 4 4 2" xfId="17409"/>
    <cellStyle name="Pre-inputted cells 2 4 4 2 2" xfId="43827"/>
    <cellStyle name="Pre-inputted cells 2 4 4 3" xfId="12142"/>
    <cellStyle name="Pre-inputted cells 2 4 4 3 2" xfId="38563"/>
    <cellStyle name="Pre-inputted cells 2 4 4 4" xfId="33367"/>
    <cellStyle name="Pre-inputted cells 2 4 5" xfId="7906"/>
    <cellStyle name="Pre-inputted cells 2 4 5 2" xfId="18573"/>
    <cellStyle name="Pre-inputted cells 2 4 5 2 2" xfId="44988"/>
    <cellStyle name="Pre-inputted cells 2 4 5 3" xfId="28009"/>
    <cellStyle name="Pre-inputted cells 2 4 5 3 2" xfId="54423"/>
    <cellStyle name="Pre-inputted cells 2 4 6" xfId="13089"/>
    <cellStyle name="Pre-inputted cells 2 4 6 2" xfId="39510"/>
    <cellStyle name="Pre-inputted cells 2 4 7" xfId="23906"/>
    <cellStyle name="Pre-inputted cells 2 4 7 2" xfId="50320"/>
    <cellStyle name="Pre-inputted cells 2 5" xfId="2979"/>
    <cellStyle name="Pre-inputted cells 2 5 2" xfId="13771"/>
    <cellStyle name="Pre-inputted cells 2 5 2 2" xfId="40191"/>
    <cellStyle name="Pre-inputted cells 2 5 3" xfId="22115"/>
    <cellStyle name="Pre-inputted cells 2 5 3 2" xfId="48529"/>
    <cellStyle name="Pre-inputted cells 2 5 4" xfId="29649"/>
    <cellStyle name="Pre-inputted cells 2 6" xfId="6675"/>
    <cellStyle name="Pre-inputted cells 2 6 2" xfId="17387"/>
    <cellStyle name="Pre-inputted cells 2 6 2 2" xfId="43805"/>
    <cellStyle name="Pre-inputted cells 2 6 3" xfId="22399"/>
    <cellStyle name="Pre-inputted cells 2 6 3 2" xfId="48813"/>
    <cellStyle name="Pre-inputted cells 2 6 4" xfId="33345"/>
    <cellStyle name="Pre-inputted cells 2 7" xfId="8202"/>
    <cellStyle name="Pre-inputted cells 2 7 2" xfId="18863"/>
    <cellStyle name="Pre-inputted cells 2 7 2 2" xfId="45277"/>
    <cellStyle name="Pre-inputted cells 2 7 3" xfId="25979"/>
    <cellStyle name="Pre-inputted cells 2 7 3 2" xfId="52393"/>
    <cellStyle name="Pre-inputted cells 2_3.15 Additional Data" xfId="2255"/>
    <cellStyle name="Pre-inputted cells 3" xfId="1131"/>
    <cellStyle name="Pre-inputted cells 3 2" xfId="1132"/>
    <cellStyle name="Pre-inputted cells 3 2 2" xfId="1456"/>
    <cellStyle name="Pre-inputted cells 3 2 2 2" xfId="3450"/>
    <cellStyle name="Pre-inputted cells 3 2 2 2 2" xfId="14235"/>
    <cellStyle name="Pre-inputted cells 3 2 2 2 2 2" xfId="40655"/>
    <cellStyle name="Pre-inputted cells 3 2 2 2 3" xfId="23768"/>
    <cellStyle name="Pre-inputted cells 3 2 2 2 3 2" xfId="50182"/>
    <cellStyle name="Pre-inputted cells 3 2 2 2 4" xfId="30120"/>
    <cellStyle name="Pre-inputted cells 3 2 2 3" xfId="3038"/>
    <cellStyle name="Pre-inputted cells 3 2 2 3 2" xfId="13830"/>
    <cellStyle name="Pre-inputted cells 3 2 2 3 2 2" xfId="40250"/>
    <cellStyle name="Pre-inputted cells 3 2 2 3 3" xfId="26310"/>
    <cellStyle name="Pre-inputted cells 3 2 2 3 3 2" xfId="52724"/>
    <cellStyle name="Pre-inputted cells 3 2 2 3 4" xfId="29708"/>
    <cellStyle name="Pre-inputted cells 3 2 2 4" xfId="4719"/>
    <cellStyle name="Pre-inputted cells 3 2 2 4 2" xfId="15496"/>
    <cellStyle name="Pre-inputted cells 3 2 2 4 2 2" xfId="41916"/>
    <cellStyle name="Pre-inputted cells 3 2 2 4 3" xfId="27363"/>
    <cellStyle name="Pre-inputted cells 3 2 2 4 3 2" xfId="53777"/>
    <cellStyle name="Pre-inputted cells 3 2 2 4 4" xfId="31389"/>
    <cellStyle name="Pre-inputted cells 3 2 2 5" xfId="2882"/>
    <cellStyle name="Pre-inputted cells 3 2 2 5 2" xfId="26308"/>
    <cellStyle name="Pre-inputted cells 3 2 2 5 2 2" xfId="52722"/>
    <cellStyle name="Pre-inputted cells 3 2 2 5 3" xfId="29552"/>
    <cellStyle name="Pre-inputted cells 3 2 2 6" xfId="6345"/>
    <cellStyle name="Pre-inputted cells 3 2 2 6 2" xfId="24712"/>
    <cellStyle name="Pre-inputted cells 3 2 2 6 2 2" xfId="51126"/>
    <cellStyle name="Pre-inputted cells 3 2 2 6 3" xfId="33015"/>
    <cellStyle name="Pre-inputted cells 3 2 2 7" xfId="6097"/>
    <cellStyle name="Pre-inputted cells 3 2 2 7 2" xfId="16847"/>
    <cellStyle name="Pre-inputted cells 3 2 2 7 2 2" xfId="43265"/>
    <cellStyle name="Pre-inputted cells 3 2 2 7 3" xfId="24037"/>
    <cellStyle name="Pre-inputted cells 3 2 2 7 3 2" xfId="50451"/>
    <cellStyle name="Pre-inputted cells 3 2 2 7 4" xfId="32767"/>
    <cellStyle name="Pre-inputted cells 3 2 2 8" xfId="22891"/>
    <cellStyle name="Pre-inputted cells 3 2 2 8 2" xfId="49305"/>
    <cellStyle name="Pre-inputted cells 3 2 3" xfId="2257"/>
    <cellStyle name="Pre-inputted cells 3 2 3 2" xfId="4198"/>
    <cellStyle name="Pre-inputted cells 3 2 3 2 2" xfId="14977"/>
    <cellStyle name="Pre-inputted cells 3 2 3 2 2 2" xfId="41397"/>
    <cellStyle name="Pre-inputted cells 3 2 3 2 3" xfId="24530"/>
    <cellStyle name="Pre-inputted cells 3 2 3 2 3 2" xfId="50944"/>
    <cellStyle name="Pre-inputted cells 3 2 3 2 4" xfId="30868"/>
    <cellStyle name="Pre-inputted cells 3 2 3 3" xfId="4926"/>
    <cellStyle name="Pre-inputted cells 3 2 3 3 2" xfId="15703"/>
    <cellStyle name="Pre-inputted cells 3 2 3 3 2 2" xfId="42123"/>
    <cellStyle name="Pre-inputted cells 3 2 3 3 3" xfId="26412"/>
    <cellStyle name="Pre-inputted cells 3 2 3 3 3 2" xfId="52826"/>
    <cellStyle name="Pre-inputted cells 3 2 3 3 4" xfId="31596"/>
    <cellStyle name="Pre-inputted cells 3 2 3 4" xfId="6700"/>
    <cellStyle name="Pre-inputted cells 3 2 3 4 2" xfId="17412"/>
    <cellStyle name="Pre-inputted cells 3 2 3 4 2 2" xfId="43830"/>
    <cellStyle name="Pre-inputted cells 3 2 3 4 3" xfId="22015"/>
    <cellStyle name="Pre-inputted cells 3 2 3 4 3 2" xfId="48429"/>
    <cellStyle name="Pre-inputted cells 3 2 3 4 4" xfId="33370"/>
    <cellStyle name="Pre-inputted cells 3 2 3 5" xfId="7909"/>
    <cellStyle name="Pre-inputted cells 3 2 3 5 2" xfId="18576"/>
    <cellStyle name="Pre-inputted cells 3 2 3 5 2 2" xfId="44991"/>
    <cellStyle name="Pre-inputted cells 3 2 3 5 3" xfId="28101"/>
    <cellStyle name="Pre-inputted cells 3 2 3 5 3 2" xfId="54515"/>
    <cellStyle name="Pre-inputted cells 3 2 3 6" xfId="13092"/>
    <cellStyle name="Pre-inputted cells 3 2 3 6 2" xfId="39513"/>
    <cellStyle name="Pre-inputted cells 3 2 3 7" xfId="21760"/>
    <cellStyle name="Pre-inputted cells 3 2 3 7 2" xfId="48174"/>
    <cellStyle name="Pre-inputted cells 3 2 4" xfId="2982"/>
    <cellStyle name="Pre-inputted cells 3 2 4 2" xfId="13774"/>
    <cellStyle name="Pre-inputted cells 3 2 4 2 2" xfId="40194"/>
    <cellStyle name="Pre-inputted cells 3 2 4 3" xfId="26866"/>
    <cellStyle name="Pre-inputted cells 3 2 4 3 2" xfId="53280"/>
    <cellStyle name="Pre-inputted cells 3 2 4 4" xfId="29652"/>
    <cellStyle name="Pre-inputted cells 3 2 5" xfId="2880"/>
    <cellStyle name="Pre-inputted cells 3 2 5 2" xfId="13672"/>
    <cellStyle name="Pre-inputted cells 3 2 5 2 2" xfId="40092"/>
    <cellStyle name="Pre-inputted cells 3 2 5 3" xfId="26989"/>
    <cellStyle name="Pre-inputted cells 3 2 5 3 2" xfId="53403"/>
    <cellStyle name="Pre-inputted cells 3 2 5 4" xfId="29550"/>
    <cellStyle name="Pre-inputted cells 3 2 6" xfId="8205"/>
    <cellStyle name="Pre-inputted cells 3 2 6 2" xfId="18866"/>
    <cellStyle name="Pre-inputted cells 3 2 6 2 2" xfId="45280"/>
    <cellStyle name="Pre-inputted cells 3 2 6 3" xfId="25982"/>
    <cellStyle name="Pre-inputted cells 3 2 6 3 2" xfId="52396"/>
    <cellStyle name="Pre-inputted cells 3 3" xfId="1455"/>
    <cellStyle name="Pre-inputted cells 3 3 2" xfId="3449"/>
    <cellStyle name="Pre-inputted cells 3 3 2 2" xfId="14234"/>
    <cellStyle name="Pre-inputted cells 3 3 2 2 2" xfId="40654"/>
    <cellStyle name="Pre-inputted cells 3 3 2 3" xfId="21955"/>
    <cellStyle name="Pre-inputted cells 3 3 2 3 2" xfId="48369"/>
    <cellStyle name="Pre-inputted cells 3 3 2 4" xfId="30119"/>
    <cellStyle name="Pre-inputted cells 3 3 3" xfId="2826"/>
    <cellStyle name="Pre-inputted cells 3 3 3 2" xfId="13618"/>
    <cellStyle name="Pre-inputted cells 3 3 3 2 2" xfId="40038"/>
    <cellStyle name="Pre-inputted cells 3 3 3 3" xfId="22912"/>
    <cellStyle name="Pre-inputted cells 3 3 3 3 2" xfId="49326"/>
    <cellStyle name="Pre-inputted cells 3 3 3 4" xfId="29496"/>
    <cellStyle name="Pre-inputted cells 3 3 4" xfId="5281"/>
    <cellStyle name="Pre-inputted cells 3 3 4 2" xfId="16056"/>
    <cellStyle name="Pre-inputted cells 3 3 4 2 2" xfId="42475"/>
    <cellStyle name="Pre-inputted cells 3 3 4 3" xfId="23454"/>
    <cellStyle name="Pre-inputted cells 3 3 4 3 2" xfId="49868"/>
    <cellStyle name="Pre-inputted cells 3 3 4 4" xfId="31951"/>
    <cellStyle name="Pre-inputted cells 3 3 5" xfId="5706"/>
    <cellStyle name="Pre-inputted cells 3 3 5 2" xfId="27668"/>
    <cellStyle name="Pre-inputted cells 3 3 5 2 2" xfId="54082"/>
    <cellStyle name="Pre-inputted cells 3 3 5 3" xfId="32376"/>
    <cellStyle name="Pre-inputted cells 3 3 6" xfId="2852"/>
    <cellStyle name="Pre-inputted cells 3 3 6 2" xfId="25613"/>
    <cellStyle name="Pre-inputted cells 3 3 6 2 2" xfId="52027"/>
    <cellStyle name="Pre-inputted cells 3 3 6 3" xfId="29522"/>
    <cellStyle name="Pre-inputted cells 3 3 7" xfId="7091"/>
    <cellStyle name="Pre-inputted cells 3 3 7 2" xfId="17779"/>
    <cellStyle name="Pre-inputted cells 3 3 7 2 2" xfId="44196"/>
    <cellStyle name="Pre-inputted cells 3 3 7 3" xfId="24999"/>
    <cellStyle name="Pre-inputted cells 3 3 7 3 2" xfId="51413"/>
    <cellStyle name="Pre-inputted cells 3 3 7 4" xfId="33761"/>
    <cellStyle name="Pre-inputted cells 3 3 8" xfId="27300"/>
    <cellStyle name="Pre-inputted cells 3 3 8 2" xfId="53714"/>
    <cellStyle name="Pre-inputted cells 3 4" xfId="2256"/>
    <cellStyle name="Pre-inputted cells 3 4 2" xfId="4197"/>
    <cellStyle name="Pre-inputted cells 3 4 2 2" xfId="14976"/>
    <cellStyle name="Pre-inputted cells 3 4 2 2 2" xfId="41396"/>
    <cellStyle name="Pre-inputted cells 3 4 2 3" xfId="21925"/>
    <cellStyle name="Pre-inputted cells 3 4 2 3 2" xfId="48339"/>
    <cellStyle name="Pre-inputted cells 3 4 2 4" xfId="30867"/>
    <cellStyle name="Pre-inputted cells 3 4 3" xfId="4925"/>
    <cellStyle name="Pre-inputted cells 3 4 3 2" xfId="15702"/>
    <cellStyle name="Pre-inputted cells 3 4 3 2 2" xfId="42122"/>
    <cellStyle name="Pre-inputted cells 3 4 3 3" xfId="21846"/>
    <cellStyle name="Pre-inputted cells 3 4 3 3 2" xfId="48260"/>
    <cellStyle name="Pre-inputted cells 3 4 3 4" xfId="31595"/>
    <cellStyle name="Pre-inputted cells 3 4 4" xfId="6699"/>
    <cellStyle name="Pre-inputted cells 3 4 4 2" xfId="17411"/>
    <cellStyle name="Pre-inputted cells 3 4 4 2 2" xfId="43829"/>
    <cellStyle name="Pre-inputted cells 3 4 4 3" xfId="23824"/>
    <cellStyle name="Pre-inputted cells 3 4 4 3 2" xfId="50238"/>
    <cellStyle name="Pre-inputted cells 3 4 4 4" xfId="33369"/>
    <cellStyle name="Pre-inputted cells 3 4 5" xfId="7908"/>
    <cellStyle name="Pre-inputted cells 3 4 5 2" xfId="18575"/>
    <cellStyle name="Pre-inputted cells 3 4 5 2 2" xfId="44990"/>
    <cellStyle name="Pre-inputted cells 3 4 5 3" xfId="26377"/>
    <cellStyle name="Pre-inputted cells 3 4 5 3 2" xfId="52791"/>
    <cellStyle name="Pre-inputted cells 3 4 6" xfId="13091"/>
    <cellStyle name="Pre-inputted cells 3 4 6 2" xfId="39512"/>
    <cellStyle name="Pre-inputted cells 3 4 7" xfId="26843"/>
    <cellStyle name="Pre-inputted cells 3 4 7 2" xfId="53257"/>
    <cellStyle name="Pre-inputted cells 3 5" xfId="2981"/>
    <cellStyle name="Pre-inputted cells 3 5 2" xfId="13773"/>
    <cellStyle name="Pre-inputted cells 3 5 2 2" xfId="40193"/>
    <cellStyle name="Pre-inputted cells 3 5 3" xfId="23348"/>
    <cellStyle name="Pre-inputted cells 3 5 3 2" xfId="49762"/>
    <cellStyle name="Pre-inputted cells 3 5 4" xfId="29651"/>
    <cellStyle name="Pre-inputted cells 3 6" xfId="5865"/>
    <cellStyle name="Pre-inputted cells 3 6 2" xfId="16620"/>
    <cellStyle name="Pre-inputted cells 3 6 2 2" xfId="43038"/>
    <cellStyle name="Pre-inputted cells 3 6 3" xfId="24287"/>
    <cellStyle name="Pre-inputted cells 3 6 3 2" xfId="50701"/>
    <cellStyle name="Pre-inputted cells 3 6 4" xfId="32535"/>
    <cellStyle name="Pre-inputted cells 3 7" xfId="8204"/>
    <cellStyle name="Pre-inputted cells 3 7 2" xfId="18865"/>
    <cellStyle name="Pre-inputted cells 3 7 2 2" xfId="45279"/>
    <cellStyle name="Pre-inputted cells 3 7 3" xfId="25981"/>
    <cellStyle name="Pre-inputted cells 3 7 3 2" xfId="52395"/>
    <cellStyle name="Pre-inputted cells 3_3.15 Additional Data" xfId="2258"/>
    <cellStyle name="Pre-inputted cells 4" xfId="1133"/>
    <cellStyle name="Pre-inputted cells 4 2" xfId="1134"/>
    <cellStyle name="Pre-inputted cells 4 2 2" xfId="1458"/>
    <cellStyle name="Pre-inputted cells 4 2 2 2" xfId="3452"/>
    <cellStyle name="Pre-inputted cells 4 2 2 2 2" xfId="14237"/>
    <cellStyle name="Pre-inputted cells 4 2 2 2 2 2" xfId="40657"/>
    <cellStyle name="Pre-inputted cells 4 2 2 2 3" xfId="24362"/>
    <cellStyle name="Pre-inputted cells 4 2 2 2 3 2" xfId="50776"/>
    <cellStyle name="Pre-inputted cells 4 2 2 2 4" xfId="30122"/>
    <cellStyle name="Pre-inputted cells 4 2 2 3" xfId="2604"/>
    <cellStyle name="Pre-inputted cells 4 2 2 3 2" xfId="13396"/>
    <cellStyle name="Pre-inputted cells 4 2 2 3 2 2" xfId="39816"/>
    <cellStyle name="Pre-inputted cells 4 2 2 3 3" xfId="27166"/>
    <cellStyle name="Pre-inputted cells 4 2 2 3 3 2" xfId="53580"/>
    <cellStyle name="Pre-inputted cells 4 2 2 3 4" xfId="29274"/>
    <cellStyle name="Pre-inputted cells 4 2 2 4" xfId="5657"/>
    <cellStyle name="Pre-inputted cells 4 2 2 4 2" xfId="16421"/>
    <cellStyle name="Pre-inputted cells 4 2 2 4 2 2" xfId="42839"/>
    <cellStyle name="Pre-inputted cells 4 2 2 4 3" xfId="26392"/>
    <cellStyle name="Pre-inputted cells 4 2 2 4 3 2" xfId="52806"/>
    <cellStyle name="Pre-inputted cells 4 2 2 4 4" xfId="32327"/>
    <cellStyle name="Pre-inputted cells 4 2 2 5" xfId="5670"/>
    <cellStyle name="Pre-inputted cells 4 2 2 5 2" xfId="21892"/>
    <cellStyle name="Pre-inputted cells 4 2 2 5 2 2" xfId="48306"/>
    <cellStyle name="Pre-inputted cells 4 2 2 5 3" xfId="32340"/>
    <cellStyle name="Pre-inputted cells 4 2 2 6" xfId="5592"/>
    <cellStyle name="Pre-inputted cells 4 2 2 6 2" xfId="26954"/>
    <cellStyle name="Pre-inputted cells 4 2 2 6 2 2" xfId="53368"/>
    <cellStyle name="Pre-inputted cells 4 2 2 6 3" xfId="32262"/>
    <cellStyle name="Pre-inputted cells 4 2 2 7" xfId="7361"/>
    <cellStyle name="Pre-inputted cells 4 2 2 7 2" xfId="18028"/>
    <cellStyle name="Pre-inputted cells 4 2 2 7 2 2" xfId="44444"/>
    <cellStyle name="Pre-inputted cells 4 2 2 7 3" xfId="27452"/>
    <cellStyle name="Pre-inputted cells 4 2 2 7 3 2" xfId="53866"/>
    <cellStyle name="Pre-inputted cells 4 2 2 7 4" xfId="34031"/>
    <cellStyle name="Pre-inputted cells 4 2 2 8" xfId="25312"/>
    <cellStyle name="Pre-inputted cells 4 2 2 8 2" xfId="51726"/>
    <cellStyle name="Pre-inputted cells 4 2 3" xfId="2260"/>
    <cellStyle name="Pre-inputted cells 4 2 3 2" xfId="4200"/>
    <cellStyle name="Pre-inputted cells 4 2 3 2 2" xfId="14979"/>
    <cellStyle name="Pre-inputted cells 4 2 3 2 2 2" xfId="41399"/>
    <cellStyle name="Pre-inputted cells 4 2 3 2 3" xfId="23998"/>
    <cellStyle name="Pre-inputted cells 4 2 3 2 3 2" xfId="50412"/>
    <cellStyle name="Pre-inputted cells 4 2 3 2 4" xfId="30870"/>
    <cellStyle name="Pre-inputted cells 4 2 3 3" xfId="4928"/>
    <cellStyle name="Pre-inputted cells 4 2 3 3 2" xfId="15705"/>
    <cellStyle name="Pre-inputted cells 4 2 3 3 2 2" xfId="42125"/>
    <cellStyle name="Pre-inputted cells 4 2 3 3 3" xfId="26594"/>
    <cellStyle name="Pre-inputted cells 4 2 3 3 3 2" xfId="53008"/>
    <cellStyle name="Pre-inputted cells 4 2 3 3 4" xfId="31598"/>
    <cellStyle name="Pre-inputted cells 4 2 3 4" xfId="6702"/>
    <cellStyle name="Pre-inputted cells 4 2 3 4 2" xfId="17414"/>
    <cellStyle name="Pre-inputted cells 4 2 3 4 2 2" xfId="43832"/>
    <cellStyle name="Pre-inputted cells 4 2 3 4 3" xfId="25747"/>
    <cellStyle name="Pre-inputted cells 4 2 3 4 3 2" xfId="52161"/>
    <cellStyle name="Pre-inputted cells 4 2 3 4 4" xfId="33372"/>
    <cellStyle name="Pre-inputted cells 4 2 3 5" xfId="7911"/>
    <cellStyle name="Pre-inputted cells 4 2 3 5 2" xfId="18578"/>
    <cellStyle name="Pre-inputted cells 4 2 3 5 2 2" xfId="44993"/>
    <cellStyle name="Pre-inputted cells 4 2 3 5 3" xfId="26620"/>
    <cellStyle name="Pre-inputted cells 4 2 3 5 3 2" xfId="53034"/>
    <cellStyle name="Pre-inputted cells 4 2 3 6" xfId="13094"/>
    <cellStyle name="Pre-inputted cells 4 2 3 6 2" xfId="39515"/>
    <cellStyle name="Pre-inputted cells 4 2 3 7" xfId="26552"/>
    <cellStyle name="Pre-inputted cells 4 2 3 7 2" xfId="52966"/>
    <cellStyle name="Pre-inputted cells 4 2 4" xfId="4173"/>
    <cellStyle name="Pre-inputted cells 4 2 4 2" xfId="14953"/>
    <cellStyle name="Pre-inputted cells 4 2 4 2 2" xfId="41373"/>
    <cellStyle name="Pre-inputted cells 4 2 4 3" xfId="25659"/>
    <cellStyle name="Pre-inputted cells 4 2 4 3 2" xfId="52073"/>
    <cellStyle name="Pre-inputted cells 4 2 4 4" xfId="30843"/>
    <cellStyle name="Pre-inputted cells 4 2 5" xfId="6672"/>
    <cellStyle name="Pre-inputted cells 4 2 5 2" xfId="17384"/>
    <cellStyle name="Pre-inputted cells 4 2 5 2 2" xfId="43802"/>
    <cellStyle name="Pre-inputted cells 4 2 5 3" xfId="23948"/>
    <cellStyle name="Pre-inputted cells 4 2 5 3 2" xfId="50362"/>
    <cellStyle name="Pre-inputted cells 4 2 5 4" xfId="33342"/>
    <cellStyle name="Pre-inputted cells 4 2 6" xfId="8207"/>
    <cellStyle name="Pre-inputted cells 4 2 6 2" xfId="18868"/>
    <cellStyle name="Pre-inputted cells 4 2 6 2 2" xfId="45282"/>
    <cellStyle name="Pre-inputted cells 4 2 6 3" xfId="25984"/>
    <cellStyle name="Pre-inputted cells 4 2 6 3 2" xfId="52398"/>
    <cellStyle name="Pre-inputted cells 4 3" xfId="1457"/>
    <cellStyle name="Pre-inputted cells 4 3 2" xfId="3451"/>
    <cellStyle name="Pre-inputted cells 4 3 2 2" xfId="14236"/>
    <cellStyle name="Pre-inputted cells 4 3 2 2 2" xfId="40656"/>
    <cellStyle name="Pre-inputted cells 4 3 2 3" xfId="22284"/>
    <cellStyle name="Pre-inputted cells 4 3 2 3 2" xfId="48698"/>
    <cellStyle name="Pre-inputted cells 4 3 2 4" xfId="30121"/>
    <cellStyle name="Pre-inputted cells 4 3 3" xfId="5061"/>
    <cellStyle name="Pre-inputted cells 4 3 3 2" xfId="15838"/>
    <cellStyle name="Pre-inputted cells 4 3 3 2 2" xfId="42257"/>
    <cellStyle name="Pre-inputted cells 4 3 3 3" xfId="25250"/>
    <cellStyle name="Pre-inputted cells 4 3 3 3 2" xfId="51664"/>
    <cellStyle name="Pre-inputted cells 4 3 3 4" xfId="31731"/>
    <cellStyle name="Pre-inputted cells 4 3 4" xfId="4012"/>
    <cellStyle name="Pre-inputted cells 4 3 4 2" xfId="14795"/>
    <cellStyle name="Pre-inputted cells 4 3 4 2 2" xfId="41215"/>
    <cellStyle name="Pre-inputted cells 4 3 4 3" xfId="24190"/>
    <cellStyle name="Pre-inputted cells 4 3 4 3 2" xfId="50604"/>
    <cellStyle name="Pre-inputted cells 4 3 4 4" xfId="30682"/>
    <cellStyle name="Pre-inputted cells 4 3 5" xfId="5887"/>
    <cellStyle name="Pre-inputted cells 4 3 5 2" xfId="22698"/>
    <cellStyle name="Pre-inputted cells 4 3 5 2 2" xfId="49112"/>
    <cellStyle name="Pre-inputted cells 4 3 5 3" xfId="32557"/>
    <cellStyle name="Pre-inputted cells 4 3 6" xfId="6823"/>
    <cellStyle name="Pre-inputted cells 4 3 6 2" xfId="12144"/>
    <cellStyle name="Pre-inputted cells 4 3 6 2 2" xfId="38565"/>
    <cellStyle name="Pre-inputted cells 4 3 6 3" xfId="33493"/>
    <cellStyle name="Pre-inputted cells 4 3 7" xfId="6688"/>
    <cellStyle name="Pre-inputted cells 4 3 7 2" xfId="17400"/>
    <cellStyle name="Pre-inputted cells 4 3 7 2 2" xfId="43818"/>
    <cellStyle name="Pre-inputted cells 4 3 7 3" xfId="23637"/>
    <cellStyle name="Pre-inputted cells 4 3 7 3 2" xfId="50051"/>
    <cellStyle name="Pre-inputted cells 4 3 7 4" xfId="33358"/>
    <cellStyle name="Pre-inputted cells 4 3 8" xfId="26522"/>
    <cellStyle name="Pre-inputted cells 4 3 8 2" xfId="52936"/>
    <cellStyle name="Pre-inputted cells 4 4" xfId="2259"/>
    <cellStyle name="Pre-inputted cells 4 4 2" xfId="4199"/>
    <cellStyle name="Pre-inputted cells 4 4 2 2" xfId="14978"/>
    <cellStyle name="Pre-inputted cells 4 4 2 2 2" xfId="41398"/>
    <cellStyle name="Pre-inputted cells 4 4 2 3" xfId="22933"/>
    <cellStyle name="Pre-inputted cells 4 4 2 3 2" xfId="49347"/>
    <cellStyle name="Pre-inputted cells 4 4 2 4" xfId="30869"/>
    <cellStyle name="Pre-inputted cells 4 4 3" xfId="4927"/>
    <cellStyle name="Pre-inputted cells 4 4 3 2" xfId="15704"/>
    <cellStyle name="Pre-inputted cells 4 4 3 2 2" xfId="42124"/>
    <cellStyle name="Pre-inputted cells 4 4 3 3" xfId="27528"/>
    <cellStyle name="Pre-inputted cells 4 4 3 3 2" xfId="53942"/>
    <cellStyle name="Pre-inputted cells 4 4 3 4" xfId="31597"/>
    <cellStyle name="Pre-inputted cells 4 4 4" xfId="6701"/>
    <cellStyle name="Pre-inputted cells 4 4 4 2" xfId="17413"/>
    <cellStyle name="Pre-inputted cells 4 4 4 2 2" xfId="43831"/>
    <cellStyle name="Pre-inputted cells 4 4 4 3" xfId="22928"/>
    <cellStyle name="Pre-inputted cells 4 4 4 3 2" xfId="49342"/>
    <cellStyle name="Pre-inputted cells 4 4 4 4" xfId="33371"/>
    <cellStyle name="Pre-inputted cells 4 4 5" xfId="7910"/>
    <cellStyle name="Pre-inputted cells 4 4 5 2" xfId="18577"/>
    <cellStyle name="Pre-inputted cells 4 4 5 2 2" xfId="44992"/>
    <cellStyle name="Pre-inputted cells 4 4 5 3" xfId="27526"/>
    <cellStyle name="Pre-inputted cells 4 4 5 3 2" xfId="53940"/>
    <cellStyle name="Pre-inputted cells 4 4 6" xfId="13093"/>
    <cellStyle name="Pre-inputted cells 4 4 6 2" xfId="39514"/>
    <cellStyle name="Pre-inputted cells 4 4 7" xfId="27306"/>
    <cellStyle name="Pre-inputted cells 4 4 7 2" xfId="53720"/>
    <cellStyle name="Pre-inputted cells 4 5" xfId="2983"/>
    <cellStyle name="Pre-inputted cells 4 5 2" xfId="13775"/>
    <cellStyle name="Pre-inputted cells 4 5 2 2" xfId="40195"/>
    <cellStyle name="Pre-inputted cells 4 5 3" xfId="22915"/>
    <cellStyle name="Pre-inputted cells 4 5 3 2" xfId="49329"/>
    <cellStyle name="Pre-inputted cells 4 5 4" xfId="29653"/>
    <cellStyle name="Pre-inputted cells 4 6" xfId="2590"/>
    <cellStyle name="Pre-inputted cells 4 6 2" xfId="13382"/>
    <cellStyle name="Pre-inputted cells 4 6 2 2" xfId="39802"/>
    <cellStyle name="Pre-inputted cells 4 6 3" xfId="25126"/>
    <cellStyle name="Pre-inputted cells 4 6 3 2" xfId="51540"/>
    <cellStyle name="Pre-inputted cells 4 6 4" xfId="29260"/>
    <cellStyle name="Pre-inputted cells 4 7" xfId="8206"/>
    <cellStyle name="Pre-inputted cells 4 7 2" xfId="18867"/>
    <cellStyle name="Pre-inputted cells 4 7 2 2" xfId="45281"/>
    <cellStyle name="Pre-inputted cells 4 7 3" xfId="25983"/>
    <cellStyle name="Pre-inputted cells 4 7 3 2" xfId="52397"/>
    <cellStyle name="Pre-inputted cells 4_3.15 Additional Data" xfId="2261"/>
    <cellStyle name="Pre-inputted cells 5" xfId="1135"/>
    <cellStyle name="Pre-inputted cells 5 2" xfId="1136"/>
    <cellStyle name="Pre-inputted cells 5 2 2" xfId="1331"/>
    <cellStyle name="Pre-inputted cells 5 2 2 2" xfId="1593"/>
    <cellStyle name="Pre-inputted cells 5 2 2 2 2" xfId="3586"/>
    <cellStyle name="Pre-inputted cells 5 2 2 2 2 2" xfId="14371"/>
    <cellStyle name="Pre-inputted cells 5 2 2 2 2 2 2" xfId="40791"/>
    <cellStyle name="Pre-inputted cells 5 2 2 2 2 3" xfId="26680"/>
    <cellStyle name="Pre-inputted cells 5 2 2 2 2 3 2" xfId="53094"/>
    <cellStyle name="Pre-inputted cells 5 2 2 2 2 4" xfId="30256"/>
    <cellStyle name="Pre-inputted cells 5 2 2 2 3" xfId="5038"/>
    <cellStyle name="Pre-inputted cells 5 2 2 2 3 2" xfId="15815"/>
    <cellStyle name="Pre-inputted cells 5 2 2 2 3 2 2" xfId="42234"/>
    <cellStyle name="Pre-inputted cells 5 2 2 2 3 3" xfId="26396"/>
    <cellStyle name="Pre-inputted cells 5 2 2 2 3 3 2" xfId="52810"/>
    <cellStyle name="Pre-inputted cells 5 2 2 2 3 4" xfId="31708"/>
    <cellStyle name="Pre-inputted cells 5 2 2 2 4" xfId="3714"/>
    <cellStyle name="Pre-inputted cells 5 2 2 2 4 2" xfId="14498"/>
    <cellStyle name="Pre-inputted cells 5 2 2 2 4 2 2" xfId="40918"/>
    <cellStyle name="Pre-inputted cells 5 2 2 2 4 3" xfId="25110"/>
    <cellStyle name="Pre-inputted cells 5 2 2 2 4 3 2" xfId="51524"/>
    <cellStyle name="Pre-inputted cells 5 2 2 2 4 4" xfId="30384"/>
    <cellStyle name="Pre-inputted cells 5 2 2 2 5" xfId="3772"/>
    <cellStyle name="Pre-inputted cells 5 2 2 2 5 2" xfId="27936"/>
    <cellStyle name="Pre-inputted cells 5 2 2 2 5 2 2" xfId="54350"/>
    <cellStyle name="Pre-inputted cells 5 2 2 2 5 3" xfId="30442"/>
    <cellStyle name="Pre-inputted cells 5 2 2 2 6" xfId="6655"/>
    <cellStyle name="Pre-inputted cells 5 2 2 2 6 2" xfId="24690"/>
    <cellStyle name="Pre-inputted cells 5 2 2 2 6 2 2" xfId="51104"/>
    <cellStyle name="Pre-inputted cells 5 2 2 2 6 3" xfId="33325"/>
    <cellStyle name="Pre-inputted cells 5 2 2 2 7" xfId="6078"/>
    <cellStyle name="Pre-inputted cells 5 2 2 2 7 2" xfId="16829"/>
    <cellStyle name="Pre-inputted cells 5 2 2 2 7 2 2" xfId="43247"/>
    <cellStyle name="Pre-inputted cells 5 2 2 2 7 3" xfId="26157"/>
    <cellStyle name="Pre-inputted cells 5 2 2 2 7 3 2" xfId="52571"/>
    <cellStyle name="Pre-inputted cells 5 2 2 2 7 4" xfId="32748"/>
    <cellStyle name="Pre-inputted cells 5 2 2 2 8" xfId="27640"/>
    <cellStyle name="Pre-inputted cells 5 2 2 2 8 2" xfId="54054"/>
    <cellStyle name="Pre-inputted cells 5 2 2 3" xfId="2264"/>
    <cellStyle name="Pre-inputted cells 5 2 2 3 2" xfId="4203"/>
    <cellStyle name="Pre-inputted cells 5 2 2 3 2 2" xfId="14982"/>
    <cellStyle name="Pre-inputted cells 5 2 2 3 2 2 2" xfId="41402"/>
    <cellStyle name="Pre-inputted cells 5 2 2 3 2 3" xfId="11133"/>
    <cellStyle name="Pre-inputted cells 5 2 2 3 2 3 2" xfId="37554"/>
    <cellStyle name="Pre-inputted cells 5 2 2 3 2 4" xfId="30873"/>
    <cellStyle name="Pre-inputted cells 5 2 2 3 3" xfId="4931"/>
    <cellStyle name="Pre-inputted cells 5 2 2 3 3 2" xfId="15708"/>
    <cellStyle name="Pre-inputted cells 5 2 2 3 3 2 2" xfId="42128"/>
    <cellStyle name="Pre-inputted cells 5 2 2 3 3 3" xfId="23083"/>
    <cellStyle name="Pre-inputted cells 5 2 2 3 3 3 2" xfId="49497"/>
    <cellStyle name="Pre-inputted cells 5 2 2 3 3 4" xfId="31601"/>
    <cellStyle name="Pre-inputted cells 5 2 2 3 4" xfId="6705"/>
    <cellStyle name="Pre-inputted cells 5 2 2 3 4 2" xfId="17417"/>
    <cellStyle name="Pre-inputted cells 5 2 2 3 4 2 2" xfId="43835"/>
    <cellStyle name="Pre-inputted cells 5 2 2 3 4 3" xfId="22977"/>
    <cellStyle name="Pre-inputted cells 5 2 2 3 4 3 2" xfId="49391"/>
    <cellStyle name="Pre-inputted cells 5 2 2 3 4 4" xfId="33375"/>
    <cellStyle name="Pre-inputted cells 5 2 2 3 5" xfId="7914"/>
    <cellStyle name="Pre-inputted cells 5 2 2 3 5 2" xfId="18581"/>
    <cellStyle name="Pre-inputted cells 5 2 2 3 5 2 2" xfId="44996"/>
    <cellStyle name="Pre-inputted cells 5 2 2 3 5 3" xfId="27763"/>
    <cellStyle name="Pre-inputted cells 5 2 2 3 5 3 2" xfId="54177"/>
    <cellStyle name="Pre-inputted cells 5 2 2 3 6" xfId="13097"/>
    <cellStyle name="Pre-inputted cells 5 2 2 3 6 2" xfId="39518"/>
    <cellStyle name="Pre-inputted cells 5 2 2 3 7" xfId="24533"/>
    <cellStyle name="Pre-inputted cells 5 2 2 3 7 2" xfId="50947"/>
    <cellStyle name="Pre-inputted cells 5 2 2 4" xfId="8285"/>
    <cellStyle name="Pre-inputted cells 5 2 2 4 2" xfId="18946"/>
    <cellStyle name="Pre-inputted cells 5 2 2 4 2 2" xfId="45360"/>
    <cellStyle name="Pre-inputted cells 5 2 2 4 3" xfId="26052"/>
    <cellStyle name="Pre-inputted cells 5 2 2 4 3 2" xfId="52466"/>
    <cellStyle name="Pre-inputted cells 5 2 3" xfId="1460"/>
    <cellStyle name="Pre-inputted cells 5 2 3 2" xfId="3454"/>
    <cellStyle name="Pre-inputted cells 5 2 3 2 2" xfId="14239"/>
    <cellStyle name="Pre-inputted cells 5 2 3 2 2 2" xfId="40659"/>
    <cellStyle name="Pre-inputted cells 5 2 3 2 3" xfId="27374"/>
    <cellStyle name="Pre-inputted cells 5 2 3 2 3 2" xfId="53788"/>
    <cellStyle name="Pre-inputted cells 5 2 3 2 4" xfId="30124"/>
    <cellStyle name="Pre-inputted cells 5 2 3 3" xfId="3374"/>
    <cellStyle name="Pre-inputted cells 5 2 3 3 2" xfId="14161"/>
    <cellStyle name="Pre-inputted cells 5 2 3 3 2 2" xfId="40581"/>
    <cellStyle name="Pre-inputted cells 5 2 3 3 3" xfId="27699"/>
    <cellStyle name="Pre-inputted cells 5 2 3 3 3 2" xfId="54113"/>
    <cellStyle name="Pre-inputted cells 5 2 3 3 4" xfId="30044"/>
    <cellStyle name="Pre-inputted cells 5 2 3 4" xfId="5280"/>
    <cellStyle name="Pre-inputted cells 5 2 3 4 2" xfId="16055"/>
    <cellStyle name="Pre-inputted cells 5 2 3 4 2 2" xfId="42474"/>
    <cellStyle name="Pre-inputted cells 5 2 3 4 3" xfId="26152"/>
    <cellStyle name="Pre-inputted cells 5 2 3 4 3 2" xfId="52566"/>
    <cellStyle name="Pre-inputted cells 5 2 3 4 4" xfId="31950"/>
    <cellStyle name="Pre-inputted cells 5 2 3 5" xfId="3386"/>
    <cellStyle name="Pre-inputted cells 5 2 3 5 2" xfId="26841"/>
    <cellStyle name="Pre-inputted cells 5 2 3 5 2 2" xfId="53255"/>
    <cellStyle name="Pre-inputted cells 5 2 3 5 3" xfId="30056"/>
    <cellStyle name="Pre-inputted cells 5 2 3 6" xfId="3148"/>
    <cellStyle name="Pre-inputted cells 5 2 3 6 2" xfId="25610"/>
    <cellStyle name="Pre-inputted cells 5 2 3 6 2 2" xfId="52024"/>
    <cellStyle name="Pre-inputted cells 5 2 3 6 3" xfId="29818"/>
    <cellStyle name="Pre-inputted cells 5 2 3 7" xfId="7090"/>
    <cellStyle name="Pre-inputted cells 5 2 3 7 2" xfId="17778"/>
    <cellStyle name="Pre-inputted cells 5 2 3 7 2 2" xfId="44195"/>
    <cellStyle name="Pre-inputted cells 5 2 3 7 3" xfId="25371"/>
    <cellStyle name="Pre-inputted cells 5 2 3 7 3 2" xfId="51785"/>
    <cellStyle name="Pre-inputted cells 5 2 3 7 4" xfId="33760"/>
    <cellStyle name="Pre-inputted cells 5 2 3 8" xfId="25136"/>
    <cellStyle name="Pre-inputted cells 5 2 3 8 2" xfId="51550"/>
    <cellStyle name="Pre-inputted cells 5 2 4" xfId="2263"/>
    <cellStyle name="Pre-inputted cells 5 2 4 2" xfId="4202"/>
    <cellStyle name="Pre-inputted cells 5 2 4 2 2" xfId="14981"/>
    <cellStyle name="Pre-inputted cells 5 2 4 2 2 2" xfId="41401"/>
    <cellStyle name="Pre-inputted cells 5 2 4 2 3" xfId="23475"/>
    <cellStyle name="Pre-inputted cells 5 2 4 2 3 2" xfId="49889"/>
    <cellStyle name="Pre-inputted cells 5 2 4 2 4" xfId="30872"/>
    <cellStyle name="Pre-inputted cells 5 2 4 3" xfId="4930"/>
    <cellStyle name="Pre-inputted cells 5 2 4 3 2" xfId="15707"/>
    <cellStyle name="Pre-inputted cells 5 2 4 3 2 2" xfId="42127"/>
    <cellStyle name="Pre-inputted cells 5 2 4 3 3" xfId="25354"/>
    <cellStyle name="Pre-inputted cells 5 2 4 3 3 2" xfId="51768"/>
    <cellStyle name="Pre-inputted cells 5 2 4 3 4" xfId="31600"/>
    <cellStyle name="Pre-inputted cells 5 2 4 4" xfId="6704"/>
    <cellStyle name="Pre-inputted cells 5 2 4 4 2" xfId="17416"/>
    <cellStyle name="Pre-inputted cells 5 2 4 4 2 2" xfId="43834"/>
    <cellStyle name="Pre-inputted cells 5 2 4 4 3" xfId="23541"/>
    <cellStyle name="Pre-inputted cells 5 2 4 4 3 2" xfId="49955"/>
    <cellStyle name="Pre-inputted cells 5 2 4 4 4" xfId="33374"/>
    <cellStyle name="Pre-inputted cells 5 2 4 5" xfId="7913"/>
    <cellStyle name="Pre-inputted cells 5 2 4 5 2" xfId="18580"/>
    <cellStyle name="Pre-inputted cells 5 2 4 5 2 2" xfId="44995"/>
    <cellStyle name="Pre-inputted cells 5 2 4 5 3" xfId="26135"/>
    <cellStyle name="Pre-inputted cells 5 2 4 5 3 2" xfId="52549"/>
    <cellStyle name="Pre-inputted cells 5 2 4 6" xfId="13096"/>
    <cellStyle name="Pre-inputted cells 5 2 4 6 2" xfId="39517"/>
    <cellStyle name="Pre-inputted cells 5 2 4 7" xfId="25556"/>
    <cellStyle name="Pre-inputted cells 5 2 4 7 2" xfId="51970"/>
    <cellStyle name="Pre-inputted cells 5 2 5" xfId="4454"/>
    <cellStyle name="Pre-inputted cells 5 2 5 2" xfId="15232"/>
    <cellStyle name="Pre-inputted cells 5 2 5 2 2" xfId="41652"/>
    <cellStyle name="Pre-inputted cells 5 2 5 3" xfId="23179"/>
    <cellStyle name="Pre-inputted cells 5 2 5 3 2" xfId="49593"/>
    <cellStyle name="Pre-inputted cells 5 2 5 4" xfId="31124"/>
    <cellStyle name="Pre-inputted cells 5 2 6" xfId="6527"/>
    <cellStyle name="Pre-inputted cells 5 2 6 2" xfId="17252"/>
    <cellStyle name="Pre-inputted cells 5 2 6 2 2" xfId="43670"/>
    <cellStyle name="Pre-inputted cells 5 2 6 3" xfId="24506"/>
    <cellStyle name="Pre-inputted cells 5 2 6 3 2" xfId="50920"/>
    <cellStyle name="Pre-inputted cells 5 2 6 4" xfId="33197"/>
    <cellStyle name="Pre-inputted cells 5 2 7" xfId="8209"/>
    <cellStyle name="Pre-inputted cells 5 2 7 2" xfId="18870"/>
    <cellStyle name="Pre-inputted cells 5 2 7 2 2" xfId="45284"/>
    <cellStyle name="Pre-inputted cells 5 2 7 3" xfId="25986"/>
    <cellStyle name="Pre-inputted cells 5 2 7 3 2" xfId="52400"/>
    <cellStyle name="Pre-inputted cells 5 2_3.15 Additional Data" xfId="2265"/>
    <cellStyle name="Pre-inputted cells 5 3" xfId="1459"/>
    <cellStyle name="Pre-inputted cells 5 3 2" xfId="3453"/>
    <cellStyle name="Pre-inputted cells 5 3 2 2" xfId="14238"/>
    <cellStyle name="Pre-inputted cells 5 3 2 2 2" xfId="40658"/>
    <cellStyle name="Pre-inputted cells 5 3 2 3" xfId="21928"/>
    <cellStyle name="Pre-inputted cells 5 3 2 3 2" xfId="48342"/>
    <cellStyle name="Pre-inputted cells 5 3 2 4" xfId="30123"/>
    <cellStyle name="Pre-inputted cells 5 3 3" xfId="4706"/>
    <cellStyle name="Pre-inputted cells 5 3 3 2" xfId="15483"/>
    <cellStyle name="Pre-inputted cells 5 3 3 2 2" xfId="41903"/>
    <cellStyle name="Pre-inputted cells 5 3 3 3" xfId="27574"/>
    <cellStyle name="Pre-inputted cells 5 3 3 3 2" xfId="53988"/>
    <cellStyle name="Pre-inputted cells 5 3 3 4" xfId="31376"/>
    <cellStyle name="Pre-inputted cells 5 3 4" xfId="3142"/>
    <cellStyle name="Pre-inputted cells 5 3 4 2" xfId="13933"/>
    <cellStyle name="Pre-inputted cells 5 3 4 2 2" xfId="40353"/>
    <cellStyle name="Pre-inputted cells 5 3 4 3" xfId="22178"/>
    <cellStyle name="Pre-inputted cells 5 3 4 3 2" xfId="48592"/>
    <cellStyle name="Pre-inputted cells 5 3 4 4" xfId="29812"/>
    <cellStyle name="Pre-inputted cells 5 3 5" xfId="5779"/>
    <cellStyle name="Pre-inputted cells 5 3 5 2" xfId="23589"/>
    <cellStyle name="Pre-inputted cells 5 3 5 2 2" xfId="50003"/>
    <cellStyle name="Pre-inputted cells 5 3 5 3" xfId="32449"/>
    <cellStyle name="Pre-inputted cells 5 3 6" xfId="6493"/>
    <cellStyle name="Pre-inputted cells 5 3 6 2" xfId="22994"/>
    <cellStyle name="Pre-inputted cells 5 3 6 2 2" xfId="49408"/>
    <cellStyle name="Pre-inputted cells 5 3 6 3" xfId="33163"/>
    <cellStyle name="Pre-inputted cells 5 3 7" xfId="6633"/>
    <cellStyle name="Pre-inputted cells 5 3 7 2" xfId="17355"/>
    <cellStyle name="Pre-inputted cells 5 3 7 2 2" xfId="43773"/>
    <cellStyle name="Pre-inputted cells 5 3 7 3" xfId="24827"/>
    <cellStyle name="Pre-inputted cells 5 3 7 3 2" xfId="51241"/>
    <cellStyle name="Pre-inputted cells 5 3 7 4" xfId="33303"/>
    <cellStyle name="Pre-inputted cells 5 3 8" xfId="25534"/>
    <cellStyle name="Pre-inputted cells 5 3 8 2" xfId="51948"/>
    <cellStyle name="Pre-inputted cells 5 4" xfId="2262"/>
    <cellStyle name="Pre-inputted cells 5 4 2" xfId="4201"/>
    <cellStyle name="Pre-inputted cells 5 4 2 2" xfId="14980"/>
    <cellStyle name="Pre-inputted cells 5 4 2 2 2" xfId="41400"/>
    <cellStyle name="Pre-inputted cells 5 4 2 3" xfId="22771"/>
    <cellStyle name="Pre-inputted cells 5 4 2 3 2" xfId="49185"/>
    <cellStyle name="Pre-inputted cells 5 4 2 4" xfId="30871"/>
    <cellStyle name="Pre-inputted cells 5 4 3" xfId="4929"/>
    <cellStyle name="Pre-inputted cells 5 4 3 2" xfId="15706"/>
    <cellStyle name="Pre-inputted cells 5 4 3 2 2" xfId="42126"/>
    <cellStyle name="Pre-inputted cells 5 4 3 3" xfId="22444"/>
    <cellStyle name="Pre-inputted cells 5 4 3 3 2" xfId="48858"/>
    <cellStyle name="Pre-inputted cells 5 4 3 4" xfId="31599"/>
    <cellStyle name="Pre-inputted cells 5 4 4" xfId="6703"/>
    <cellStyle name="Pre-inputted cells 5 4 4 2" xfId="17415"/>
    <cellStyle name="Pre-inputted cells 5 4 4 2 2" xfId="43833"/>
    <cellStyle name="Pre-inputted cells 5 4 4 3" xfId="24868"/>
    <cellStyle name="Pre-inputted cells 5 4 4 3 2" xfId="51282"/>
    <cellStyle name="Pre-inputted cells 5 4 4 4" xfId="33373"/>
    <cellStyle name="Pre-inputted cells 5 4 5" xfId="7912"/>
    <cellStyle name="Pre-inputted cells 5 4 5 2" xfId="18579"/>
    <cellStyle name="Pre-inputted cells 5 4 5 2 2" xfId="44994"/>
    <cellStyle name="Pre-inputted cells 5 4 5 3" xfId="22370"/>
    <cellStyle name="Pre-inputted cells 5 4 5 3 2" xfId="48784"/>
    <cellStyle name="Pre-inputted cells 5 4 6" xfId="13095"/>
    <cellStyle name="Pre-inputted cells 5 4 6 2" xfId="39516"/>
    <cellStyle name="Pre-inputted cells 5 4 7" xfId="26209"/>
    <cellStyle name="Pre-inputted cells 5 4 7 2" xfId="52623"/>
    <cellStyle name="Pre-inputted cells 5 5" xfId="2984"/>
    <cellStyle name="Pre-inputted cells 5 5 2" xfId="13776"/>
    <cellStyle name="Pre-inputted cells 5 5 2 2" xfId="40196"/>
    <cellStyle name="Pre-inputted cells 5 5 3" xfId="26433"/>
    <cellStyle name="Pre-inputted cells 5 5 3 2" xfId="52847"/>
    <cellStyle name="Pre-inputted cells 5 5 4" xfId="29654"/>
    <cellStyle name="Pre-inputted cells 5 6" xfId="5714"/>
    <cellStyle name="Pre-inputted cells 5 6 2" xfId="16476"/>
    <cellStyle name="Pre-inputted cells 5 6 2 2" xfId="42894"/>
    <cellStyle name="Pre-inputted cells 5 6 3" xfId="28047"/>
    <cellStyle name="Pre-inputted cells 5 6 3 2" xfId="54461"/>
    <cellStyle name="Pre-inputted cells 5 6 4" xfId="32384"/>
    <cellStyle name="Pre-inputted cells 5 7" xfId="8208"/>
    <cellStyle name="Pre-inputted cells 5 7 2" xfId="18869"/>
    <cellStyle name="Pre-inputted cells 5 7 2 2" xfId="45283"/>
    <cellStyle name="Pre-inputted cells 5 7 3" xfId="25985"/>
    <cellStyle name="Pre-inputted cells 5 7 3 2" xfId="52399"/>
    <cellStyle name="Pre-inputted cells 5_3.15 Additional Data" xfId="2266"/>
    <cellStyle name="Pre-inputted cells 6" xfId="27"/>
    <cellStyle name="Pre-inputted cells 6 2" xfId="1332"/>
    <cellStyle name="Pre-inputted cells 6 2 2" xfId="1594"/>
    <cellStyle name="Pre-inputted cells 6 2 2 2" xfId="3587"/>
    <cellStyle name="Pre-inputted cells 6 2 2 2 2" xfId="14372"/>
    <cellStyle name="Pre-inputted cells 6 2 2 2 2 2" xfId="40792"/>
    <cellStyle name="Pre-inputted cells 6 2 2 2 3" xfId="22545"/>
    <cellStyle name="Pre-inputted cells 6 2 2 2 3 2" xfId="48959"/>
    <cellStyle name="Pre-inputted cells 6 2 2 2 4" xfId="30257"/>
    <cellStyle name="Pre-inputted cells 6 2 2 3" xfId="4122"/>
    <cellStyle name="Pre-inputted cells 6 2 2 3 2" xfId="14904"/>
    <cellStyle name="Pre-inputted cells 6 2 2 3 2 2" xfId="41324"/>
    <cellStyle name="Pre-inputted cells 6 2 2 3 3" xfId="25377"/>
    <cellStyle name="Pre-inputted cells 6 2 2 3 3 2" xfId="51791"/>
    <cellStyle name="Pre-inputted cells 6 2 2 3 4" xfId="30792"/>
    <cellStyle name="Pre-inputted cells 6 2 2 4" xfId="3956"/>
    <cellStyle name="Pre-inputted cells 6 2 2 4 2" xfId="14739"/>
    <cellStyle name="Pre-inputted cells 6 2 2 4 2 2" xfId="41159"/>
    <cellStyle name="Pre-inputted cells 6 2 2 4 3" xfId="26977"/>
    <cellStyle name="Pre-inputted cells 6 2 2 4 3 2" xfId="53391"/>
    <cellStyle name="Pre-inputted cells 6 2 2 4 4" xfId="30626"/>
    <cellStyle name="Pre-inputted cells 6 2 2 5" xfId="2977"/>
    <cellStyle name="Pre-inputted cells 6 2 2 5 2" xfId="24013"/>
    <cellStyle name="Pre-inputted cells 6 2 2 5 2 2" xfId="50427"/>
    <cellStyle name="Pre-inputted cells 6 2 2 5 3" xfId="29647"/>
    <cellStyle name="Pre-inputted cells 6 2 2 6" xfId="6114"/>
    <cellStyle name="Pre-inputted cells 6 2 2 6 2" xfId="25787"/>
    <cellStyle name="Pre-inputted cells 6 2 2 6 2 2" xfId="52201"/>
    <cellStyle name="Pre-inputted cells 6 2 2 6 3" xfId="32784"/>
    <cellStyle name="Pre-inputted cells 6 2 2 7" xfId="4345"/>
    <cellStyle name="Pre-inputted cells 6 2 2 7 2" xfId="15123"/>
    <cellStyle name="Pre-inputted cells 6 2 2 7 2 2" xfId="41543"/>
    <cellStyle name="Pre-inputted cells 6 2 2 7 3" xfId="23229"/>
    <cellStyle name="Pre-inputted cells 6 2 2 7 3 2" xfId="49643"/>
    <cellStyle name="Pre-inputted cells 6 2 2 7 4" xfId="31015"/>
    <cellStyle name="Pre-inputted cells 6 2 2 8" xfId="23447"/>
    <cellStyle name="Pre-inputted cells 6 2 2 8 2" xfId="49861"/>
    <cellStyle name="Pre-inputted cells 6 2 3" xfId="2268"/>
    <cellStyle name="Pre-inputted cells 6 2 3 2" xfId="4205"/>
    <cellStyle name="Pre-inputted cells 6 2 3 2 2" xfId="14984"/>
    <cellStyle name="Pre-inputted cells 6 2 3 2 2 2" xfId="41404"/>
    <cellStyle name="Pre-inputted cells 6 2 3 2 3" xfId="22567"/>
    <cellStyle name="Pre-inputted cells 6 2 3 2 3 2" xfId="48981"/>
    <cellStyle name="Pre-inputted cells 6 2 3 2 4" xfId="30875"/>
    <cellStyle name="Pre-inputted cells 6 2 3 3" xfId="4933"/>
    <cellStyle name="Pre-inputted cells 6 2 3 3 2" xfId="15710"/>
    <cellStyle name="Pre-inputted cells 6 2 3 3 2 2" xfId="42130"/>
    <cellStyle name="Pre-inputted cells 6 2 3 3 3" xfId="23382"/>
    <cellStyle name="Pre-inputted cells 6 2 3 3 3 2" xfId="49796"/>
    <cellStyle name="Pre-inputted cells 6 2 3 3 4" xfId="31603"/>
    <cellStyle name="Pre-inputted cells 6 2 3 4" xfId="6707"/>
    <cellStyle name="Pre-inputted cells 6 2 3 4 2" xfId="17419"/>
    <cellStyle name="Pre-inputted cells 6 2 3 4 2 2" xfId="43837"/>
    <cellStyle name="Pre-inputted cells 6 2 3 4 3" xfId="21960"/>
    <cellStyle name="Pre-inputted cells 6 2 3 4 3 2" xfId="48374"/>
    <cellStyle name="Pre-inputted cells 6 2 3 4 4" xfId="33377"/>
    <cellStyle name="Pre-inputted cells 6 2 3 5" xfId="7916"/>
    <cellStyle name="Pre-inputted cells 6 2 3 5 2" xfId="18583"/>
    <cellStyle name="Pre-inputted cells 6 2 3 5 2 2" xfId="44998"/>
    <cellStyle name="Pre-inputted cells 6 2 3 5 3" xfId="25879"/>
    <cellStyle name="Pre-inputted cells 6 2 3 5 3 2" xfId="52293"/>
    <cellStyle name="Pre-inputted cells 6 2 3 6" xfId="13099"/>
    <cellStyle name="Pre-inputted cells 6 2 3 6 2" xfId="39520"/>
    <cellStyle name="Pre-inputted cells 6 2 3 7" xfId="27356"/>
    <cellStyle name="Pre-inputted cells 6 2 3 7 2" xfId="53770"/>
    <cellStyle name="Pre-inputted cells 6 2 4" xfId="8286"/>
    <cellStyle name="Pre-inputted cells 6 2 4 2" xfId="18947"/>
    <cellStyle name="Pre-inputted cells 6 2 4 2 2" xfId="45361"/>
    <cellStyle name="Pre-inputted cells 6 2 4 3" xfId="26053"/>
    <cellStyle name="Pre-inputted cells 6 2 4 3 2" xfId="52467"/>
    <cellStyle name="Pre-inputted cells 6 3" xfId="1346"/>
    <cellStyle name="Pre-inputted cells 6 3 2" xfId="3348"/>
    <cellStyle name="Pre-inputted cells 6 3 2 2" xfId="14135"/>
    <cellStyle name="Pre-inputted cells 6 3 2 2 2" xfId="40555"/>
    <cellStyle name="Pre-inputted cells 6 3 2 3" xfId="25455"/>
    <cellStyle name="Pre-inputted cells 6 3 2 3 2" xfId="51869"/>
    <cellStyle name="Pre-inputted cells 6 3 2 4" xfId="30018"/>
    <cellStyle name="Pre-inputted cells 6 3 3" xfId="3015"/>
    <cellStyle name="Pre-inputted cells 6 3 3 2" xfId="13807"/>
    <cellStyle name="Pre-inputted cells 6 3 3 2 2" xfId="40227"/>
    <cellStyle name="Pre-inputted cells 6 3 3 3" xfId="27248"/>
    <cellStyle name="Pre-inputted cells 6 3 3 3 2" xfId="53662"/>
    <cellStyle name="Pre-inputted cells 6 3 3 4" xfId="29685"/>
    <cellStyle name="Pre-inputted cells 6 3 4" xfId="4362"/>
    <cellStyle name="Pre-inputted cells 6 3 4 2" xfId="15140"/>
    <cellStyle name="Pre-inputted cells 6 3 4 2 2" xfId="41560"/>
    <cellStyle name="Pre-inputted cells 6 3 4 3" xfId="25101"/>
    <cellStyle name="Pre-inputted cells 6 3 4 3 2" xfId="51515"/>
    <cellStyle name="Pre-inputted cells 6 3 4 4" xfId="31032"/>
    <cellStyle name="Pre-inputted cells 6 3 5" xfId="5903"/>
    <cellStyle name="Pre-inputted cells 6 3 5 2" xfId="22514"/>
    <cellStyle name="Pre-inputted cells 6 3 5 2 2" xfId="48928"/>
    <cellStyle name="Pre-inputted cells 6 3 5 3" xfId="32573"/>
    <cellStyle name="Pre-inputted cells 6 3 6" xfId="6831"/>
    <cellStyle name="Pre-inputted cells 6 3 6 2" xfId="11411"/>
    <cellStyle name="Pre-inputted cells 6 3 6 2 2" xfId="37832"/>
    <cellStyle name="Pre-inputted cells 6 3 6 3" xfId="33501"/>
    <cellStyle name="Pre-inputted cells 6 3 7" xfId="3979"/>
    <cellStyle name="Pre-inputted cells 6 3 7 2" xfId="14762"/>
    <cellStyle name="Pre-inputted cells 6 3 7 2 2" xfId="41182"/>
    <cellStyle name="Pre-inputted cells 6 3 7 3" xfId="23378"/>
    <cellStyle name="Pre-inputted cells 6 3 7 3 2" xfId="49792"/>
    <cellStyle name="Pre-inputted cells 6 3 7 4" xfId="30649"/>
    <cellStyle name="Pre-inputted cells 6 3 8" xfId="22002"/>
    <cellStyle name="Pre-inputted cells 6 3 8 2" xfId="48416"/>
    <cellStyle name="Pre-inputted cells 6 4" xfId="2267"/>
    <cellStyle name="Pre-inputted cells 6 4 2" xfId="4204"/>
    <cellStyle name="Pre-inputted cells 6 4 2 2" xfId="14983"/>
    <cellStyle name="Pre-inputted cells 6 4 2 2 2" xfId="41403"/>
    <cellStyle name="Pre-inputted cells 6 4 2 3" xfId="27932"/>
    <cellStyle name="Pre-inputted cells 6 4 2 3 2" xfId="54346"/>
    <cellStyle name="Pre-inputted cells 6 4 2 4" xfId="30874"/>
    <cellStyle name="Pre-inputted cells 6 4 3" xfId="4932"/>
    <cellStyle name="Pre-inputted cells 6 4 3 2" xfId="15709"/>
    <cellStyle name="Pre-inputted cells 6 4 3 2 2" xfId="42129"/>
    <cellStyle name="Pre-inputted cells 6 4 3 3" xfId="22045"/>
    <cellStyle name="Pre-inputted cells 6 4 3 3 2" xfId="48459"/>
    <cellStyle name="Pre-inputted cells 6 4 3 4" xfId="31602"/>
    <cellStyle name="Pre-inputted cells 6 4 4" xfId="6706"/>
    <cellStyle name="Pre-inputted cells 6 4 4 2" xfId="17418"/>
    <cellStyle name="Pre-inputted cells 6 4 4 2 2" xfId="43836"/>
    <cellStyle name="Pre-inputted cells 6 4 4 3" xfId="11359"/>
    <cellStyle name="Pre-inputted cells 6 4 4 3 2" xfId="37780"/>
    <cellStyle name="Pre-inputted cells 6 4 4 4" xfId="33376"/>
    <cellStyle name="Pre-inputted cells 6 4 5" xfId="7915"/>
    <cellStyle name="Pre-inputted cells 6 4 5 2" xfId="18582"/>
    <cellStyle name="Pre-inputted cells 6 4 5 2 2" xfId="44997"/>
    <cellStyle name="Pre-inputted cells 6 4 5 3" xfId="24983"/>
    <cellStyle name="Pre-inputted cells 6 4 5 3 2" xfId="51397"/>
    <cellStyle name="Pre-inputted cells 6 4 6" xfId="13098"/>
    <cellStyle name="Pre-inputted cells 6 4 6 2" xfId="39519"/>
    <cellStyle name="Pre-inputted cells 6 4 7" xfId="22318"/>
    <cellStyle name="Pre-inputted cells 6 4 7 2" xfId="48732"/>
    <cellStyle name="Pre-inputted cells 6 5" xfId="8114"/>
    <cellStyle name="Pre-inputted cells 6 5 2" xfId="18775"/>
    <cellStyle name="Pre-inputted cells 6 5 2 2" xfId="45189"/>
    <cellStyle name="Pre-inputted cells 6 5 3" xfId="25901"/>
    <cellStyle name="Pre-inputted cells 6 5 3 2" xfId="52315"/>
    <cellStyle name="Pre-inputted cells 6_3.15 Additional Data" xfId="2269"/>
    <cellStyle name="Pre-inputted cells 7" xfId="1137"/>
    <cellStyle name="Pre-inputted cells 7 2" xfId="1333"/>
    <cellStyle name="Pre-inputted cells 7 2 2" xfId="1595"/>
    <cellStyle name="Pre-inputted cells 7 2 2 2" xfId="3588"/>
    <cellStyle name="Pre-inputted cells 7 2 2 2 2" xfId="14373"/>
    <cellStyle name="Pre-inputted cells 7 2 2 2 2 2" xfId="40793"/>
    <cellStyle name="Pre-inputted cells 7 2 2 2 3" xfId="26081"/>
    <cellStyle name="Pre-inputted cells 7 2 2 2 3 2" xfId="52495"/>
    <cellStyle name="Pre-inputted cells 7 2 2 2 4" xfId="30258"/>
    <cellStyle name="Pre-inputted cells 7 2 2 3" xfId="4683"/>
    <cellStyle name="Pre-inputted cells 7 2 2 3 2" xfId="15461"/>
    <cellStyle name="Pre-inputted cells 7 2 2 3 2 2" xfId="41881"/>
    <cellStyle name="Pre-inputted cells 7 2 2 3 3" xfId="25178"/>
    <cellStyle name="Pre-inputted cells 7 2 2 3 3 2" xfId="51592"/>
    <cellStyle name="Pre-inputted cells 7 2 2 3 4" xfId="31353"/>
    <cellStyle name="Pre-inputted cells 7 2 2 4" xfId="5781"/>
    <cellStyle name="Pre-inputted cells 7 2 2 4 2" xfId="16540"/>
    <cellStyle name="Pre-inputted cells 7 2 2 4 2 2" xfId="42958"/>
    <cellStyle name="Pre-inputted cells 7 2 2 4 3" xfId="25219"/>
    <cellStyle name="Pre-inputted cells 7 2 2 4 3 2" xfId="51633"/>
    <cellStyle name="Pre-inputted cells 7 2 2 4 4" xfId="32451"/>
    <cellStyle name="Pre-inputted cells 7 2 2 5" xfId="6061"/>
    <cellStyle name="Pre-inputted cells 7 2 2 5 2" xfId="22512"/>
    <cellStyle name="Pre-inputted cells 7 2 2 5 2 2" xfId="48926"/>
    <cellStyle name="Pre-inputted cells 7 2 2 5 3" xfId="32731"/>
    <cellStyle name="Pre-inputted cells 7 2 2 6" xfId="6654"/>
    <cellStyle name="Pre-inputted cells 7 2 2 6 2" xfId="24447"/>
    <cellStyle name="Pre-inputted cells 7 2 2 6 2 2" xfId="50861"/>
    <cellStyle name="Pre-inputted cells 7 2 2 6 3" xfId="33324"/>
    <cellStyle name="Pre-inputted cells 7 2 2 7" xfId="5930"/>
    <cellStyle name="Pre-inputted cells 7 2 2 7 2" xfId="16682"/>
    <cellStyle name="Pre-inputted cells 7 2 2 7 2 2" xfId="43100"/>
    <cellStyle name="Pre-inputted cells 7 2 2 7 3" xfId="26518"/>
    <cellStyle name="Pre-inputted cells 7 2 2 7 3 2" xfId="52932"/>
    <cellStyle name="Pre-inputted cells 7 2 2 7 4" xfId="32600"/>
    <cellStyle name="Pre-inputted cells 7 2 2 8" xfId="27240"/>
    <cellStyle name="Pre-inputted cells 7 2 2 8 2" xfId="53654"/>
    <cellStyle name="Pre-inputted cells 7 2 3" xfId="2271"/>
    <cellStyle name="Pre-inputted cells 7 2 3 2" xfId="4207"/>
    <cellStyle name="Pre-inputted cells 7 2 3 2 2" xfId="14986"/>
    <cellStyle name="Pre-inputted cells 7 2 3 2 2 2" xfId="41406"/>
    <cellStyle name="Pre-inputted cells 7 2 3 2 3" xfId="25698"/>
    <cellStyle name="Pre-inputted cells 7 2 3 2 3 2" xfId="52112"/>
    <cellStyle name="Pre-inputted cells 7 2 3 2 4" xfId="30877"/>
    <cellStyle name="Pre-inputted cells 7 2 3 3" xfId="4935"/>
    <cellStyle name="Pre-inputted cells 7 2 3 3 2" xfId="15712"/>
    <cellStyle name="Pre-inputted cells 7 2 3 3 2 2" xfId="42132"/>
    <cellStyle name="Pre-inputted cells 7 2 3 3 3" xfId="27384"/>
    <cellStyle name="Pre-inputted cells 7 2 3 3 3 2" xfId="53798"/>
    <cellStyle name="Pre-inputted cells 7 2 3 3 4" xfId="31605"/>
    <cellStyle name="Pre-inputted cells 7 2 3 4" xfId="6709"/>
    <cellStyle name="Pre-inputted cells 7 2 3 4 2" xfId="17421"/>
    <cellStyle name="Pre-inputted cells 7 2 3 4 2 2" xfId="43839"/>
    <cellStyle name="Pre-inputted cells 7 2 3 4 3" xfId="22895"/>
    <cellStyle name="Pre-inputted cells 7 2 3 4 3 2" xfId="49309"/>
    <cellStyle name="Pre-inputted cells 7 2 3 4 4" xfId="33379"/>
    <cellStyle name="Pre-inputted cells 7 2 3 5" xfId="7918"/>
    <cellStyle name="Pre-inputted cells 7 2 3 5 2" xfId="18585"/>
    <cellStyle name="Pre-inputted cells 7 2 3 5 2 2" xfId="45000"/>
    <cellStyle name="Pre-inputted cells 7 2 3 5 3" xfId="12521"/>
    <cellStyle name="Pre-inputted cells 7 2 3 5 3 2" xfId="38942"/>
    <cellStyle name="Pre-inputted cells 7 2 3 6" xfId="13101"/>
    <cellStyle name="Pre-inputted cells 7 2 3 6 2" xfId="39522"/>
    <cellStyle name="Pre-inputted cells 7 2 3 7" xfId="22910"/>
    <cellStyle name="Pre-inputted cells 7 2 3 7 2" xfId="49324"/>
    <cellStyle name="Pre-inputted cells 7 2 4" xfId="8287"/>
    <cellStyle name="Pre-inputted cells 7 2 4 2" xfId="18948"/>
    <cellStyle name="Pre-inputted cells 7 2 4 2 2" xfId="45362"/>
    <cellStyle name="Pre-inputted cells 7 2 4 3" xfId="26054"/>
    <cellStyle name="Pre-inputted cells 7 2 4 3 2" xfId="52468"/>
    <cellStyle name="Pre-inputted cells 7 3" xfId="1461"/>
    <cellStyle name="Pre-inputted cells 7 3 2" xfId="3455"/>
    <cellStyle name="Pre-inputted cells 7 3 2 2" xfId="14240"/>
    <cellStyle name="Pre-inputted cells 7 3 2 2 2" xfId="40660"/>
    <cellStyle name="Pre-inputted cells 7 3 2 3" xfId="22090"/>
    <cellStyle name="Pre-inputted cells 7 3 2 3 2" xfId="48504"/>
    <cellStyle name="Pre-inputted cells 7 3 2 4" xfId="30125"/>
    <cellStyle name="Pre-inputted cells 7 3 3" xfId="3039"/>
    <cellStyle name="Pre-inputted cells 7 3 3 2" xfId="13831"/>
    <cellStyle name="Pre-inputted cells 7 3 3 2 2" xfId="40251"/>
    <cellStyle name="Pre-inputted cells 7 3 3 3" xfId="27516"/>
    <cellStyle name="Pre-inputted cells 7 3 3 3 2" xfId="53930"/>
    <cellStyle name="Pre-inputted cells 7 3 3 4" xfId="29709"/>
    <cellStyle name="Pre-inputted cells 7 3 4" xfId="4476"/>
    <cellStyle name="Pre-inputted cells 7 3 4 2" xfId="15254"/>
    <cellStyle name="Pre-inputted cells 7 3 4 2 2" xfId="41674"/>
    <cellStyle name="Pre-inputted cells 7 3 4 3" xfId="24747"/>
    <cellStyle name="Pre-inputted cells 7 3 4 3 2" xfId="51161"/>
    <cellStyle name="Pre-inputted cells 7 3 4 4" xfId="31146"/>
    <cellStyle name="Pre-inputted cells 7 3 5" xfId="2963"/>
    <cellStyle name="Pre-inputted cells 7 3 5 2" xfId="24159"/>
    <cellStyle name="Pre-inputted cells 7 3 5 2 2" xfId="50573"/>
    <cellStyle name="Pre-inputted cells 7 3 5 3" xfId="29633"/>
    <cellStyle name="Pre-inputted cells 7 3 6" xfId="5477"/>
    <cellStyle name="Pre-inputted cells 7 3 6 2" xfId="25797"/>
    <cellStyle name="Pre-inputted cells 7 3 6 2 2" xfId="52211"/>
    <cellStyle name="Pre-inputted cells 7 3 6 3" xfId="32147"/>
    <cellStyle name="Pre-inputted cells 7 3 7" xfId="2903"/>
    <cellStyle name="Pre-inputted cells 7 3 7 2" xfId="13695"/>
    <cellStyle name="Pre-inputted cells 7 3 7 2 2" xfId="40115"/>
    <cellStyle name="Pre-inputted cells 7 3 7 3" xfId="26044"/>
    <cellStyle name="Pre-inputted cells 7 3 7 3 2" xfId="52458"/>
    <cellStyle name="Pre-inputted cells 7 3 7 4" xfId="29573"/>
    <cellStyle name="Pre-inputted cells 7 3 8" xfId="24667"/>
    <cellStyle name="Pre-inputted cells 7 3 8 2" xfId="51081"/>
    <cellStyle name="Pre-inputted cells 7 4" xfId="2270"/>
    <cellStyle name="Pre-inputted cells 7 4 2" xfId="4206"/>
    <cellStyle name="Pre-inputted cells 7 4 2 2" xfId="14985"/>
    <cellStyle name="Pre-inputted cells 7 4 2 2 2" xfId="41405"/>
    <cellStyle name="Pre-inputted cells 7 4 2 3" xfId="27046"/>
    <cellStyle name="Pre-inputted cells 7 4 2 3 2" xfId="53460"/>
    <cellStyle name="Pre-inputted cells 7 4 2 4" xfId="30876"/>
    <cellStyle name="Pre-inputted cells 7 4 3" xfId="4934"/>
    <cellStyle name="Pre-inputted cells 7 4 3 2" xfId="15711"/>
    <cellStyle name="Pre-inputted cells 7 4 3 2 2" xfId="42131"/>
    <cellStyle name="Pre-inputted cells 7 4 3 3" xfId="22205"/>
    <cellStyle name="Pre-inputted cells 7 4 3 3 2" xfId="48619"/>
    <cellStyle name="Pre-inputted cells 7 4 3 4" xfId="31604"/>
    <cellStyle name="Pre-inputted cells 7 4 4" xfId="6708"/>
    <cellStyle name="Pre-inputted cells 7 4 4 2" xfId="17420"/>
    <cellStyle name="Pre-inputted cells 7 4 4 2 2" xfId="43838"/>
    <cellStyle name="Pre-inputted cells 7 4 4 3" xfId="24958"/>
    <cellStyle name="Pre-inputted cells 7 4 4 3 2" xfId="51372"/>
    <cellStyle name="Pre-inputted cells 7 4 4 4" xfId="33378"/>
    <cellStyle name="Pre-inputted cells 7 4 5" xfId="7917"/>
    <cellStyle name="Pre-inputted cells 7 4 5 2" xfId="18584"/>
    <cellStyle name="Pre-inputted cells 7 4 5 2 2" xfId="44999"/>
    <cellStyle name="Pre-inputted cells 7 4 5 3" xfId="25866"/>
    <cellStyle name="Pre-inputted cells 7 4 5 3 2" xfId="52280"/>
    <cellStyle name="Pre-inputted cells 7 4 6" xfId="13100"/>
    <cellStyle name="Pre-inputted cells 7 4 6 2" xfId="39521"/>
    <cellStyle name="Pre-inputted cells 7 4 7" xfId="26850"/>
    <cellStyle name="Pre-inputted cells 7 4 7 2" xfId="53264"/>
    <cellStyle name="Pre-inputted cells 7 5" xfId="4438"/>
    <cellStyle name="Pre-inputted cells 7 5 2" xfId="15216"/>
    <cellStyle name="Pre-inputted cells 7 5 2 2" xfId="41636"/>
    <cellStyle name="Pre-inputted cells 7 5 3" xfId="26093"/>
    <cellStyle name="Pre-inputted cells 7 5 3 2" xfId="52507"/>
    <cellStyle name="Pre-inputted cells 7 5 4" xfId="31108"/>
    <cellStyle name="Pre-inputted cells 7 6" xfId="5698"/>
    <cellStyle name="Pre-inputted cells 7 6 2" xfId="16461"/>
    <cellStyle name="Pre-inputted cells 7 6 2 2" xfId="42879"/>
    <cellStyle name="Pre-inputted cells 7 6 3" xfId="27740"/>
    <cellStyle name="Pre-inputted cells 7 6 3 2" xfId="54154"/>
    <cellStyle name="Pre-inputted cells 7 6 4" xfId="32368"/>
    <cellStyle name="Pre-inputted cells 7 7" xfId="8210"/>
    <cellStyle name="Pre-inputted cells 7 7 2" xfId="18871"/>
    <cellStyle name="Pre-inputted cells 7 7 2 2" xfId="45285"/>
    <cellStyle name="Pre-inputted cells 7 7 3" xfId="25987"/>
    <cellStyle name="Pre-inputted cells 7 7 3 2" xfId="52401"/>
    <cellStyle name="Pre-inputted cells 7_3.15 Additional Data" xfId="2272"/>
    <cellStyle name="Pre-inputted cells 8" xfId="1452"/>
    <cellStyle name="Pre-inputted cells 8 2" xfId="3446"/>
    <cellStyle name="Pre-inputted cells 8 2 2" xfId="14231"/>
    <cellStyle name="Pre-inputted cells 8 2 2 2" xfId="40651"/>
    <cellStyle name="Pre-inputted cells 8 2 3" xfId="26742"/>
    <cellStyle name="Pre-inputted cells 8 2 3 2" xfId="53156"/>
    <cellStyle name="Pre-inputted cells 8 2 4" xfId="30116"/>
    <cellStyle name="Pre-inputted cells 8 3" xfId="5062"/>
    <cellStyle name="Pre-inputted cells 8 3 2" xfId="15839"/>
    <cellStyle name="Pre-inputted cells 8 3 2 2" xfId="42258"/>
    <cellStyle name="Pre-inputted cells 8 3 3" xfId="23056"/>
    <cellStyle name="Pre-inputted cells 8 3 3 2" xfId="49470"/>
    <cellStyle name="Pre-inputted cells 8 3 4" xfId="31732"/>
    <cellStyle name="Pre-inputted cells 8 4" xfId="3769"/>
    <cellStyle name="Pre-inputted cells 8 4 2" xfId="14552"/>
    <cellStyle name="Pre-inputted cells 8 4 2 2" xfId="40972"/>
    <cellStyle name="Pre-inputted cells 8 4 3" xfId="24227"/>
    <cellStyle name="Pre-inputted cells 8 4 3 2" xfId="50641"/>
    <cellStyle name="Pre-inputted cells 8 4 4" xfId="30439"/>
    <cellStyle name="Pre-inputted cells 8 5" xfId="5888"/>
    <cellStyle name="Pre-inputted cells 8 5 2" xfId="26148"/>
    <cellStyle name="Pre-inputted cells 8 5 2 2" xfId="52562"/>
    <cellStyle name="Pre-inputted cells 8 5 3" xfId="32558"/>
    <cellStyle name="Pre-inputted cells 8 6" xfId="6824"/>
    <cellStyle name="Pre-inputted cells 8 6 2" xfId="24102"/>
    <cellStyle name="Pre-inputted cells 8 6 2 2" xfId="50516"/>
    <cellStyle name="Pre-inputted cells 8 6 3" xfId="33494"/>
    <cellStyle name="Pre-inputted cells 8 7" xfId="6690"/>
    <cellStyle name="Pre-inputted cells 8 7 2" xfId="17402"/>
    <cellStyle name="Pre-inputted cells 8 7 2 2" xfId="43820"/>
    <cellStyle name="Pre-inputted cells 8 7 3" xfId="25753"/>
    <cellStyle name="Pre-inputted cells 8 7 3 2" xfId="52167"/>
    <cellStyle name="Pre-inputted cells 8 7 4" xfId="33360"/>
    <cellStyle name="Pre-inputted cells 8 8" xfId="23886"/>
    <cellStyle name="Pre-inputted cells 8 8 2" xfId="50300"/>
    <cellStyle name="Pre-inputted cells 9" xfId="2252"/>
    <cellStyle name="Pre-inputted cells 9 2" xfId="4194"/>
    <cellStyle name="Pre-inputted cells 9 2 2" xfId="14973"/>
    <cellStyle name="Pre-inputted cells 9 2 2 2" xfId="41393"/>
    <cellStyle name="Pre-inputted cells 9 2 3" xfId="24552"/>
    <cellStyle name="Pre-inputted cells 9 2 3 2" xfId="50966"/>
    <cellStyle name="Pre-inputted cells 9 2 4" xfId="30864"/>
    <cellStyle name="Pre-inputted cells 9 3" xfId="4922"/>
    <cellStyle name="Pre-inputted cells 9 3 2" xfId="15699"/>
    <cellStyle name="Pre-inputted cells 9 3 2 2" xfId="42119"/>
    <cellStyle name="Pre-inputted cells 9 3 3" xfId="27708"/>
    <cellStyle name="Pre-inputted cells 9 3 3 2" xfId="54122"/>
    <cellStyle name="Pre-inputted cells 9 3 4" xfId="31592"/>
    <cellStyle name="Pre-inputted cells 9 4" xfId="6696"/>
    <cellStyle name="Pre-inputted cells 9 4 2" xfId="17408"/>
    <cellStyle name="Pre-inputted cells 9 4 2 2" xfId="43826"/>
    <cellStyle name="Pre-inputted cells 9 4 3" xfId="12141"/>
    <cellStyle name="Pre-inputted cells 9 4 3 2" xfId="38562"/>
    <cellStyle name="Pre-inputted cells 9 4 4" xfId="33366"/>
    <cellStyle name="Pre-inputted cells 9 5" xfId="7905"/>
    <cellStyle name="Pre-inputted cells 9 5 2" xfId="18572"/>
    <cellStyle name="Pre-inputted cells 9 5 2 2" xfId="44987"/>
    <cellStyle name="Pre-inputted cells 9 5 3" xfId="26921"/>
    <cellStyle name="Pre-inputted cells 9 5 3 2" xfId="53335"/>
    <cellStyle name="Pre-inputted cells 9 6" xfId="13088"/>
    <cellStyle name="Pre-inputted cells 9 6 2" xfId="39509"/>
    <cellStyle name="Pre-inputted cells 9 7" xfId="23990"/>
    <cellStyle name="Pre-inputted cells 9 7 2" xfId="50404"/>
    <cellStyle name="Pre-inputted cells_3.15 Additional Data" xfId="2273"/>
    <cellStyle name="RangeName" xfId="1138"/>
    <cellStyle name="RangeName 2" xfId="2274"/>
    <cellStyle name="RIGs" xfId="1139"/>
    <cellStyle name="RIGs 2" xfId="1140"/>
    <cellStyle name="RIGs 2 2" xfId="2276"/>
    <cellStyle name="RIGs 3" xfId="2275"/>
    <cellStyle name="RIGs input cells" xfId="1141"/>
    <cellStyle name="RIGs input cells 10" xfId="2277"/>
    <cellStyle name="RIGs input cells 10 2" xfId="4211"/>
    <cellStyle name="RIGs input cells 10 2 2" xfId="14990"/>
    <cellStyle name="RIGs input cells 10 2 2 2" xfId="41410"/>
    <cellStyle name="RIGs input cells 10 2 3" xfId="24311"/>
    <cellStyle name="RIGs input cells 10 2 3 2" xfId="50725"/>
    <cellStyle name="RIGs input cells 10 2 4" xfId="30881"/>
    <cellStyle name="RIGs input cells 10 3" xfId="4939"/>
    <cellStyle name="RIGs input cells 10 3 2" xfId="15716"/>
    <cellStyle name="RIGs input cells 10 3 2 2" xfId="42136"/>
    <cellStyle name="RIGs input cells 10 3 3" xfId="24927"/>
    <cellStyle name="RIGs input cells 10 3 3 2" xfId="51341"/>
    <cellStyle name="RIGs input cells 10 3 4" xfId="31609"/>
    <cellStyle name="RIGs input cells 10 4" xfId="6713"/>
    <cellStyle name="RIGs input cells 10 4 2" xfId="17425"/>
    <cellStyle name="RIGs input cells 10 4 2 2" xfId="43843"/>
    <cellStyle name="RIGs input cells 10 4 3" xfId="12061"/>
    <cellStyle name="RIGs input cells 10 4 3 2" xfId="38482"/>
    <cellStyle name="RIGs input cells 10 4 4" xfId="33383"/>
    <cellStyle name="RIGs input cells 10 5" xfId="7919"/>
    <cellStyle name="RIGs input cells 10 5 2" xfId="18586"/>
    <cellStyle name="RIGs input cells 10 5 2 2" xfId="45001"/>
    <cellStyle name="RIGs input cells 10 5 3" xfId="15099"/>
    <cellStyle name="RIGs input cells 10 5 3 2" xfId="41519"/>
    <cellStyle name="RIGs input cells 10 6" xfId="13105"/>
    <cellStyle name="RIGs input cells 10 6 2" xfId="39526"/>
    <cellStyle name="RIGs input cells 10 7" xfId="22356"/>
    <cellStyle name="RIGs input cells 10 7 2" xfId="48770"/>
    <cellStyle name="RIGs input cells 11" xfId="2889"/>
    <cellStyle name="RIGs input cells 11 2" xfId="13681"/>
    <cellStyle name="RIGs input cells 11 2 2" xfId="40101"/>
    <cellStyle name="RIGs input cells 11 3" xfId="25039"/>
    <cellStyle name="RIGs input cells 11 3 2" xfId="51453"/>
    <cellStyle name="RIGs input cells 11 4" xfId="29559"/>
    <cellStyle name="RIGs input cells 12" xfId="4901"/>
    <cellStyle name="RIGs input cells 12 2" xfId="15678"/>
    <cellStyle name="RIGs input cells 12 2 2" xfId="42098"/>
    <cellStyle name="RIGs input cells 12 3" xfId="23282"/>
    <cellStyle name="RIGs input cells 12 3 2" xfId="49696"/>
    <cellStyle name="RIGs input cells 12 4" xfId="31571"/>
    <cellStyle name="RIGs input cells 13" xfId="5700"/>
    <cellStyle name="RIGs input cells 13 2" xfId="16463"/>
    <cellStyle name="RIGs input cells 13 2 2" xfId="42881"/>
    <cellStyle name="RIGs input cells 13 3" xfId="27726"/>
    <cellStyle name="RIGs input cells 13 3 2" xfId="54140"/>
    <cellStyle name="RIGs input cells 13 4" xfId="32370"/>
    <cellStyle name="RIGs input cells 14" xfId="8211"/>
    <cellStyle name="RIGs input cells 14 2" xfId="18872"/>
    <cellStyle name="RIGs input cells 14 2 2" xfId="45286"/>
    <cellStyle name="RIGs input cells 14 3" xfId="25988"/>
    <cellStyle name="RIGs input cells 14 3 2" xfId="52402"/>
    <cellStyle name="RIGs input cells 2" xfId="1142"/>
    <cellStyle name="RIGs input cells 2 10" xfId="5485"/>
    <cellStyle name="RIGs input cells 2 10 2" xfId="16257"/>
    <cellStyle name="RIGs input cells 2 10 2 2" xfId="42676"/>
    <cellStyle name="RIGs input cells 2 10 3" xfId="24791"/>
    <cellStyle name="RIGs input cells 2 10 3 2" xfId="51205"/>
    <cellStyle name="RIGs input cells 2 10 4" xfId="32155"/>
    <cellStyle name="RIGs input cells 2 11" xfId="8212"/>
    <cellStyle name="RIGs input cells 2 11 2" xfId="18873"/>
    <cellStyle name="RIGs input cells 2 11 2 2" xfId="45287"/>
    <cellStyle name="RIGs input cells 2 11 3" xfId="25989"/>
    <cellStyle name="RIGs input cells 2 11 3 2" xfId="52403"/>
    <cellStyle name="RIGs input cells 2 2" xfId="1143"/>
    <cellStyle name="RIGs input cells 2 2 2" xfId="1144"/>
    <cellStyle name="RIGs input cells 2 2 2 2" xfId="1465"/>
    <cellStyle name="RIGs input cells 2 2 2 2 2" xfId="3459"/>
    <cellStyle name="RIGs input cells 2 2 2 2 2 2" xfId="14244"/>
    <cellStyle name="RIGs input cells 2 2 2 2 2 2 2" xfId="40664"/>
    <cellStyle name="RIGs input cells 2 2 2 2 2 3" xfId="27549"/>
    <cellStyle name="RIGs input cells 2 2 2 2 2 3 2" xfId="53963"/>
    <cellStyle name="RIGs input cells 2 2 2 2 2 4" xfId="30129"/>
    <cellStyle name="RIGs input cells 2 2 2 2 3" xfId="3970"/>
    <cellStyle name="RIGs input cells 2 2 2 2 3 2" xfId="14753"/>
    <cellStyle name="RIGs input cells 2 2 2 2 3 2 2" xfId="41173"/>
    <cellStyle name="RIGs input cells 2 2 2 2 3 3" xfId="26872"/>
    <cellStyle name="RIGs input cells 2 2 2 2 3 3 2" xfId="53286"/>
    <cellStyle name="RIGs input cells 2 2 2 2 3 4" xfId="30640"/>
    <cellStyle name="RIGs input cells 2 2 2 2 4" xfId="5279"/>
    <cellStyle name="RIGs input cells 2 2 2 2 4 2" xfId="16054"/>
    <cellStyle name="RIGs input cells 2 2 2 2 4 2 2" xfId="42473"/>
    <cellStyle name="RIGs input cells 2 2 2 2 4 3" xfId="22706"/>
    <cellStyle name="RIGs input cells 2 2 2 2 4 3 2" xfId="49120"/>
    <cellStyle name="RIGs input cells 2 2 2 2 4 4" xfId="31949"/>
    <cellStyle name="RIGs input cells 2 2 2 2 5" xfId="6243"/>
    <cellStyle name="RIGs input cells 2 2 2 2 5 2" xfId="24978"/>
    <cellStyle name="RIGs input cells 2 2 2 2 5 2 2" xfId="51392"/>
    <cellStyle name="RIGs input cells 2 2 2 2 5 3" xfId="32913"/>
    <cellStyle name="RIGs input cells 2 2 2 2 6" xfId="5899"/>
    <cellStyle name="RIGs input cells 2 2 2 2 6 2" xfId="26348"/>
    <cellStyle name="RIGs input cells 2 2 2 2 6 2 2" xfId="52762"/>
    <cellStyle name="RIGs input cells 2 2 2 2 6 3" xfId="32569"/>
    <cellStyle name="RIGs input cells 2 2 2 2 7" xfId="7089"/>
    <cellStyle name="RIGs input cells 2 2 2 2 7 2" xfId="17777"/>
    <cellStyle name="RIGs input cells 2 2 2 2 7 2 2" xfId="44194"/>
    <cellStyle name="RIGs input cells 2 2 2 2 7 3" xfId="25827"/>
    <cellStyle name="RIGs input cells 2 2 2 2 7 3 2" xfId="52241"/>
    <cellStyle name="RIGs input cells 2 2 2 2 7 4" xfId="33759"/>
    <cellStyle name="RIGs input cells 2 2 2 2 8" xfId="23326"/>
    <cellStyle name="RIGs input cells 2 2 2 2 8 2" xfId="49740"/>
    <cellStyle name="RIGs input cells 2 2 2 3" xfId="2280"/>
    <cellStyle name="RIGs input cells 2 2 2 3 2" xfId="4214"/>
    <cellStyle name="RIGs input cells 2 2 2 3 2 2" xfId="14993"/>
    <cellStyle name="RIGs input cells 2 2 2 3 2 2 2" xfId="41413"/>
    <cellStyle name="RIGs input cells 2 2 2 3 2 3" xfId="23417"/>
    <cellStyle name="RIGs input cells 2 2 2 3 2 3 2" xfId="49831"/>
    <cellStyle name="RIGs input cells 2 2 2 3 2 4" xfId="30884"/>
    <cellStyle name="RIGs input cells 2 2 2 3 3" xfId="4942"/>
    <cellStyle name="RIGs input cells 2 2 2 3 3 2" xfId="15719"/>
    <cellStyle name="RIGs input cells 2 2 2 3 3 2 2" xfId="42139"/>
    <cellStyle name="RIGs input cells 2 2 2 3 3 3" xfId="11285"/>
    <cellStyle name="RIGs input cells 2 2 2 3 3 3 2" xfId="37706"/>
    <cellStyle name="RIGs input cells 2 2 2 3 3 4" xfId="31612"/>
    <cellStyle name="RIGs input cells 2 2 2 3 4" xfId="6716"/>
    <cellStyle name="RIGs input cells 2 2 2 3 4 2" xfId="17428"/>
    <cellStyle name="RIGs input cells 2 2 2 3 4 2 2" xfId="43846"/>
    <cellStyle name="RIGs input cells 2 2 2 3 4 3" xfId="25750"/>
    <cellStyle name="RIGs input cells 2 2 2 3 4 3 2" xfId="52164"/>
    <cellStyle name="RIGs input cells 2 2 2 3 4 4" xfId="33386"/>
    <cellStyle name="RIGs input cells 2 2 2 3 5" xfId="7922"/>
    <cellStyle name="RIGs input cells 2 2 2 3 5 2" xfId="18589"/>
    <cellStyle name="RIGs input cells 2 2 2 3 5 2 2" xfId="45004"/>
    <cellStyle name="RIGs input cells 2 2 2 3 5 3" xfId="16863"/>
    <cellStyle name="RIGs input cells 2 2 2 3 5 3 2" xfId="43281"/>
    <cellStyle name="RIGs input cells 2 2 2 3 6" xfId="13108"/>
    <cellStyle name="RIGs input cells 2 2 2 3 6 2" xfId="39529"/>
    <cellStyle name="RIGs input cells 2 2 2 3 7" xfId="22241"/>
    <cellStyle name="RIGs input cells 2 2 2 3 7 2" xfId="48655"/>
    <cellStyle name="RIGs input cells 2 2 2 4" xfId="2988"/>
    <cellStyle name="RIGs input cells 2 2 2 4 2" xfId="13780"/>
    <cellStyle name="RIGs input cells 2 2 2 4 2 2" xfId="40200"/>
    <cellStyle name="RIGs input cells 2 2 2 4 3" xfId="26186"/>
    <cellStyle name="RIGs input cells 2 2 2 4 3 2" xfId="52600"/>
    <cellStyle name="RIGs input cells 2 2 2 4 4" xfId="29658"/>
    <cellStyle name="RIGs input cells 2 2 2 5" xfId="5715"/>
    <cellStyle name="RIGs input cells 2 2 2 5 2" xfId="16477"/>
    <cellStyle name="RIGs input cells 2 2 2 5 2 2" xfId="42895"/>
    <cellStyle name="RIGs input cells 2 2 2 5 3" xfId="23833"/>
    <cellStyle name="RIGs input cells 2 2 2 5 3 2" xfId="50247"/>
    <cellStyle name="RIGs input cells 2 2 2 5 4" xfId="32385"/>
    <cellStyle name="RIGs input cells 2 2 2 6" xfId="8214"/>
    <cellStyle name="RIGs input cells 2 2 2 6 2" xfId="18875"/>
    <cellStyle name="RIGs input cells 2 2 2 6 2 2" xfId="45289"/>
    <cellStyle name="RIGs input cells 2 2 2 6 3" xfId="25991"/>
    <cellStyle name="RIGs input cells 2 2 2 6 3 2" xfId="52405"/>
    <cellStyle name="RIGs input cells 2 2 3" xfId="1464"/>
    <cellStyle name="RIGs input cells 2 2 3 2" xfId="3458"/>
    <cellStyle name="RIGs input cells 2 2 3 2 2" xfId="14243"/>
    <cellStyle name="RIGs input cells 2 2 3 2 2 2" xfId="40663"/>
    <cellStyle name="RIGs input cells 2 2 3 2 3" xfId="26314"/>
    <cellStyle name="RIGs input cells 2 2 3 2 3 2" xfId="52728"/>
    <cellStyle name="RIGs input cells 2 2 3 2 4" xfId="30128"/>
    <cellStyle name="RIGs input cells 2 2 3 3" xfId="4705"/>
    <cellStyle name="RIGs input cells 2 2 3 3 2" xfId="15482"/>
    <cellStyle name="RIGs input cells 2 2 3 3 2 2" xfId="41902"/>
    <cellStyle name="RIGs input cells 2 2 3 3 3" xfId="22772"/>
    <cellStyle name="RIGs input cells 2 2 3 3 3 2" xfId="49186"/>
    <cellStyle name="RIGs input cells 2 2 3 3 4" xfId="31375"/>
    <cellStyle name="RIGs input cells 2 2 3 4" xfId="3141"/>
    <cellStyle name="RIGs input cells 2 2 3 4 2" xfId="13932"/>
    <cellStyle name="RIGs input cells 2 2 3 4 2 2" xfId="40352"/>
    <cellStyle name="RIGs input cells 2 2 3 4 3" xfId="22333"/>
    <cellStyle name="RIGs input cells 2 2 3 4 3 2" xfId="48747"/>
    <cellStyle name="RIGs input cells 2 2 3 4 4" xfId="29811"/>
    <cellStyle name="RIGs input cells 2 2 3 5" xfId="2964"/>
    <cellStyle name="RIGs input cells 2 2 3 5 2" xfId="22294"/>
    <cellStyle name="RIGs input cells 2 2 3 5 2 2" xfId="48708"/>
    <cellStyle name="RIGs input cells 2 2 3 5 3" xfId="29634"/>
    <cellStyle name="RIGs input cells 2 2 3 6" xfId="6492"/>
    <cellStyle name="RIGs input cells 2 2 3 6 2" xfId="23559"/>
    <cellStyle name="RIGs input cells 2 2 3 6 2 2" xfId="49973"/>
    <cellStyle name="RIGs input cells 2 2 3 6 3" xfId="33162"/>
    <cellStyle name="RIGs input cells 2 2 3 7" xfId="3030"/>
    <cellStyle name="RIGs input cells 2 2 3 7 2" xfId="13822"/>
    <cellStyle name="RIGs input cells 2 2 3 7 2 2" xfId="40242"/>
    <cellStyle name="RIGs input cells 2 2 3 7 3" xfId="24383"/>
    <cellStyle name="RIGs input cells 2 2 3 7 3 2" xfId="50797"/>
    <cellStyle name="RIGs input cells 2 2 3 7 4" xfId="29700"/>
    <cellStyle name="RIGs input cells 2 2 3 8" xfId="27415"/>
    <cellStyle name="RIGs input cells 2 2 3 8 2" xfId="53829"/>
    <cellStyle name="RIGs input cells 2 2 4" xfId="2279"/>
    <cellStyle name="RIGs input cells 2 2 4 2" xfId="4213"/>
    <cellStyle name="RIGs input cells 2 2 4 2 2" xfId="14992"/>
    <cellStyle name="RIGs input cells 2 2 4 2 2 2" xfId="41412"/>
    <cellStyle name="RIGs input cells 2 2 4 2 3" xfId="27643"/>
    <cellStyle name="RIGs input cells 2 2 4 2 3 2" xfId="54057"/>
    <cellStyle name="RIGs input cells 2 2 4 2 4" xfId="30883"/>
    <cellStyle name="RIGs input cells 2 2 4 3" xfId="4941"/>
    <cellStyle name="RIGs input cells 2 2 4 3 2" xfId="15718"/>
    <cellStyle name="RIGs input cells 2 2 4 3 2 2" xfId="42138"/>
    <cellStyle name="RIGs input cells 2 2 4 3 3" xfId="23600"/>
    <cellStyle name="RIGs input cells 2 2 4 3 3 2" xfId="50014"/>
    <cellStyle name="RIGs input cells 2 2 4 3 4" xfId="31611"/>
    <cellStyle name="RIGs input cells 2 2 4 4" xfId="6715"/>
    <cellStyle name="RIGs input cells 2 2 4 4 2" xfId="17427"/>
    <cellStyle name="RIGs input cells 2 2 4 4 2 2" xfId="43845"/>
    <cellStyle name="RIGs input cells 2 2 4 4 3" xfId="22017"/>
    <cellStyle name="RIGs input cells 2 2 4 4 3 2" xfId="48431"/>
    <cellStyle name="RIGs input cells 2 2 4 4 4" xfId="33385"/>
    <cellStyle name="RIGs input cells 2 2 4 5" xfId="7921"/>
    <cellStyle name="RIGs input cells 2 2 4 5 2" xfId="18588"/>
    <cellStyle name="RIGs input cells 2 2 4 5 2 2" xfId="45003"/>
    <cellStyle name="RIGs input cells 2 2 4 5 3" xfId="21153"/>
    <cellStyle name="RIGs input cells 2 2 4 5 3 2" xfId="47567"/>
    <cellStyle name="RIGs input cells 2 2 4 6" xfId="13107"/>
    <cellStyle name="RIGs input cells 2 2 4 6 2" xfId="39528"/>
    <cellStyle name="RIGs input cells 2 2 4 7" xfId="22278"/>
    <cellStyle name="RIGs input cells 2 2 4 7 2" xfId="48692"/>
    <cellStyle name="RIGs input cells 2 2 5" xfId="4900"/>
    <cellStyle name="RIGs input cells 2 2 5 2" xfId="15677"/>
    <cellStyle name="RIGs input cells 2 2 5 2 2" xfId="42097"/>
    <cellStyle name="RIGs input cells 2 2 5 3" xfId="27555"/>
    <cellStyle name="RIGs input cells 2 2 5 3 2" xfId="53969"/>
    <cellStyle name="RIGs input cells 2 2 5 4" xfId="31570"/>
    <cellStyle name="RIGs input cells 2 2 6" xfId="6673"/>
    <cellStyle name="RIGs input cells 2 2 6 2" xfId="17385"/>
    <cellStyle name="RIGs input cells 2 2 6 2 2" xfId="43803"/>
    <cellStyle name="RIGs input cells 2 2 6 3" xfId="22038"/>
    <cellStyle name="RIGs input cells 2 2 6 3 2" xfId="48452"/>
    <cellStyle name="RIGs input cells 2 2 6 4" xfId="33343"/>
    <cellStyle name="RIGs input cells 2 2 7" xfId="8213"/>
    <cellStyle name="RIGs input cells 2 2 7 2" xfId="18874"/>
    <cellStyle name="RIGs input cells 2 2 7 2 2" xfId="45288"/>
    <cellStyle name="RIGs input cells 2 2 7 3" xfId="25990"/>
    <cellStyle name="RIGs input cells 2 2 7 3 2" xfId="52404"/>
    <cellStyle name="RIGs input cells 2 2_3.15 Additional Data" xfId="2281"/>
    <cellStyle name="RIGs input cells 2 3" xfId="1145"/>
    <cellStyle name="RIGs input cells 2 3 2" xfId="1466"/>
    <cellStyle name="RIGs input cells 2 3 2 2" xfId="3460"/>
    <cellStyle name="RIGs input cells 2 3 2 2 2" xfId="14245"/>
    <cellStyle name="RIGs input cells 2 3 2 2 2 2" xfId="40665"/>
    <cellStyle name="RIGs input cells 2 3 2 2 3" xfId="26682"/>
    <cellStyle name="RIGs input cells 2 3 2 2 3 2" xfId="53096"/>
    <cellStyle name="RIGs input cells 2 3 2 2 4" xfId="30130"/>
    <cellStyle name="RIGs input cells 2 3 2 3" xfId="3040"/>
    <cellStyle name="RIGs input cells 2 3 2 3 2" xfId="13832"/>
    <cellStyle name="RIGs input cells 2 3 2 3 2 2" xfId="40252"/>
    <cellStyle name="RIGs input cells 2 3 2 3 3" xfId="26686"/>
    <cellStyle name="RIGs input cells 2 3 2 3 3 2" xfId="53100"/>
    <cellStyle name="RIGs input cells 2 3 2 3 4" xfId="29710"/>
    <cellStyle name="RIGs input cells 2 3 2 4" xfId="5075"/>
    <cellStyle name="RIGs input cells 2 3 2 4 2" xfId="15852"/>
    <cellStyle name="RIGs input cells 2 3 2 4 2 2" xfId="42271"/>
    <cellStyle name="RIGs input cells 2 3 2 4 3" xfId="26168"/>
    <cellStyle name="RIGs input cells 2 3 2 4 3 2" xfId="52582"/>
    <cellStyle name="RIGs input cells 2 3 2 4 4" xfId="31745"/>
    <cellStyle name="RIGs input cells 2 3 2 5" xfId="2965"/>
    <cellStyle name="RIGs input cells 2 3 2 5 2" xfId="22632"/>
    <cellStyle name="RIGs input cells 2 3 2 5 2 2" xfId="49046"/>
    <cellStyle name="RIGs input cells 2 3 2 5 3" xfId="29635"/>
    <cellStyle name="RIGs input cells 2 3 2 6" xfId="6099"/>
    <cellStyle name="RIGs input cells 2 3 2 6 2" xfId="25790"/>
    <cellStyle name="RIGs input cells 2 3 2 6 2 2" xfId="52204"/>
    <cellStyle name="RIGs input cells 2 3 2 6 3" xfId="32769"/>
    <cellStyle name="RIGs input cells 2 3 2 7" xfId="5303"/>
    <cellStyle name="RIGs input cells 2 3 2 7 2" xfId="16077"/>
    <cellStyle name="RIGs input cells 2 3 2 7 2 2" xfId="42496"/>
    <cellStyle name="RIGs input cells 2 3 2 7 3" xfId="27406"/>
    <cellStyle name="RIGs input cells 2 3 2 7 3 2" xfId="53820"/>
    <cellStyle name="RIGs input cells 2 3 2 7 4" xfId="31973"/>
    <cellStyle name="RIGs input cells 2 3 2 8" xfId="26695"/>
    <cellStyle name="RIGs input cells 2 3 2 8 2" xfId="53109"/>
    <cellStyle name="RIGs input cells 2 3 3" xfId="2282"/>
    <cellStyle name="RIGs input cells 2 3 3 2" xfId="4215"/>
    <cellStyle name="RIGs input cells 2 3 3 2 2" xfId="14994"/>
    <cellStyle name="RIGs input cells 2 3 3 2 2 2" xfId="41414"/>
    <cellStyle name="RIGs input cells 2 3 3 2 3" xfId="27261"/>
    <cellStyle name="RIGs input cells 2 3 3 2 3 2" xfId="53675"/>
    <cellStyle name="RIGs input cells 2 3 3 2 4" xfId="30885"/>
    <cellStyle name="RIGs input cells 2 3 3 3" xfId="4943"/>
    <cellStyle name="RIGs input cells 2 3 3 3 2" xfId="15720"/>
    <cellStyle name="RIGs input cells 2 3 3 3 2 2" xfId="42140"/>
    <cellStyle name="RIGs input cells 2 3 3 3 3" xfId="22265"/>
    <cellStyle name="RIGs input cells 2 3 3 3 3 2" xfId="48679"/>
    <cellStyle name="RIGs input cells 2 3 3 3 4" xfId="31613"/>
    <cellStyle name="RIGs input cells 2 3 3 4" xfId="6717"/>
    <cellStyle name="RIGs input cells 2 3 3 4 2" xfId="17429"/>
    <cellStyle name="RIGs input cells 2 3 3 4 2 2" xfId="43847"/>
    <cellStyle name="RIGs input cells 2 3 3 4 3" xfId="24871"/>
    <cellStyle name="RIGs input cells 2 3 3 4 3 2" xfId="51285"/>
    <cellStyle name="RIGs input cells 2 3 3 4 4" xfId="33387"/>
    <cellStyle name="RIGs input cells 2 3 3 5" xfId="7923"/>
    <cellStyle name="RIGs input cells 2 3 3 5 2" xfId="18590"/>
    <cellStyle name="RIGs input cells 2 3 3 5 2 2" xfId="45005"/>
    <cellStyle name="RIGs input cells 2 3 3 5 3" xfId="11425"/>
    <cellStyle name="RIGs input cells 2 3 3 5 3 2" xfId="37846"/>
    <cellStyle name="RIGs input cells 2 3 3 6" xfId="13109"/>
    <cellStyle name="RIGs input cells 2 3 3 6 2" xfId="39530"/>
    <cellStyle name="RIGs input cells 2 3 3 7" xfId="25397"/>
    <cellStyle name="RIGs input cells 2 3 3 7 2" xfId="51811"/>
    <cellStyle name="RIGs input cells 2 3 4" xfId="4899"/>
    <cellStyle name="RIGs input cells 2 3 4 2" xfId="15676"/>
    <cellStyle name="RIGs input cells 2 3 4 2 2" xfId="42096"/>
    <cellStyle name="RIGs input cells 2 3 4 3" xfId="22607"/>
    <cellStyle name="RIGs input cells 2 3 4 3 2" xfId="49021"/>
    <cellStyle name="RIGs input cells 2 3 4 4" xfId="31569"/>
    <cellStyle name="RIGs input cells 2 3 5" xfId="6528"/>
    <cellStyle name="RIGs input cells 2 3 5 2" xfId="17253"/>
    <cellStyle name="RIGs input cells 2 3 5 2 2" xfId="43671"/>
    <cellStyle name="RIGs input cells 2 3 5 3" xfId="23089"/>
    <cellStyle name="RIGs input cells 2 3 5 3 2" xfId="49503"/>
    <cellStyle name="RIGs input cells 2 3 5 4" xfId="33198"/>
    <cellStyle name="RIGs input cells 2 3 6" xfId="8215"/>
    <cellStyle name="RIGs input cells 2 3 6 2" xfId="18876"/>
    <cellStyle name="RIGs input cells 2 3 6 2 2" xfId="45290"/>
    <cellStyle name="RIGs input cells 2 3 6 3" xfId="25992"/>
    <cellStyle name="RIGs input cells 2 3 6 3 2" xfId="52406"/>
    <cellStyle name="RIGs input cells 2 4" xfId="1463"/>
    <cellStyle name="RIGs input cells 2 4 2" xfId="3457"/>
    <cellStyle name="RIGs input cells 2 4 2 2" xfId="14242"/>
    <cellStyle name="RIGs input cells 2 4 2 2 2" xfId="40662"/>
    <cellStyle name="RIGs input cells 2 4 2 3" xfId="11169"/>
    <cellStyle name="RIGs input cells 2 4 2 3 2" xfId="37590"/>
    <cellStyle name="RIGs input cells 2 4 2 4" xfId="30127"/>
    <cellStyle name="RIGs input cells 2 4 3" xfId="2605"/>
    <cellStyle name="RIGs input cells 2 4 3 2" xfId="13397"/>
    <cellStyle name="RIGs input cells 2 4 3 2 2" xfId="39817"/>
    <cellStyle name="RIGs input cells 2 4 3 3" xfId="22101"/>
    <cellStyle name="RIGs input cells 2 4 3 3 2" xfId="48515"/>
    <cellStyle name="RIGs input cells 2 4 3 4" xfId="29275"/>
    <cellStyle name="RIGs input cells 2 4 4" xfId="5656"/>
    <cellStyle name="RIGs input cells 2 4 4 2" xfId="16420"/>
    <cellStyle name="RIGs input cells 2 4 4 2 2" xfId="42838"/>
    <cellStyle name="RIGs input cells 2 4 4 3" xfId="23272"/>
    <cellStyle name="RIGs input cells 2 4 4 3 2" xfId="49686"/>
    <cellStyle name="RIGs input cells 2 4 4 4" xfId="32326"/>
    <cellStyle name="RIGs input cells 2 4 5" xfId="5761"/>
    <cellStyle name="RIGs input cells 2 4 5 2" xfId="26897"/>
    <cellStyle name="RIGs input cells 2 4 5 2 2" xfId="53311"/>
    <cellStyle name="RIGs input cells 2 4 5 3" xfId="32431"/>
    <cellStyle name="RIGs input cells 2 4 6" xfId="5590"/>
    <cellStyle name="RIGs input cells 2 4 6 2" xfId="27489"/>
    <cellStyle name="RIGs input cells 2 4 6 2 2" xfId="53903"/>
    <cellStyle name="RIGs input cells 2 4 6 3" xfId="32260"/>
    <cellStyle name="RIGs input cells 2 4 7" xfId="7360"/>
    <cellStyle name="RIGs input cells 2 4 7 2" xfId="18027"/>
    <cellStyle name="RIGs input cells 2 4 7 2 2" xfId="44443"/>
    <cellStyle name="RIGs input cells 2 4 7 3" xfId="28099"/>
    <cellStyle name="RIGs input cells 2 4 7 3 2" xfId="54513"/>
    <cellStyle name="RIGs input cells 2 4 7 4" xfId="34030"/>
    <cellStyle name="RIGs input cells 2 4 8" xfId="23759"/>
    <cellStyle name="RIGs input cells 2 4 8 2" xfId="50173"/>
    <cellStyle name="RIGs input cells 2 5" xfId="2278"/>
    <cellStyle name="RIGs input cells 2 5 2" xfId="4212"/>
    <cellStyle name="RIGs input cells 2 5 2 2" xfId="14991"/>
    <cellStyle name="RIGs input cells 2 5 2 2 2" xfId="41411"/>
    <cellStyle name="RIGs input cells 2 5 2 3" xfId="23854"/>
    <cellStyle name="RIGs input cells 2 5 2 3 2" xfId="50268"/>
    <cellStyle name="RIGs input cells 2 5 2 4" xfId="30882"/>
    <cellStyle name="RIGs input cells 2 5 3" xfId="4940"/>
    <cellStyle name="RIGs input cells 2 5 3 2" xfId="15717"/>
    <cellStyle name="RIGs input cells 2 5 3 2 2" xfId="42137"/>
    <cellStyle name="RIGs input cells 2 5 3 3" xfId="24032"/>
    <cellStyle name="RIGs input cells 2 5 3 3 2" xfId="50446"/>
    <cellStyle name="RIGs input cells 2 5 3 4" xfId="31610"/>
    <cellStyle name="RIGs input cells 2 5 4" xfId="6714"/>
    <cellStyle name="RIGs input cells 2 5 4 2" xfId="17426"/>
    <cellStyle name="RIGs input cells 2 5 4 2 2" xfId="43844"/>
    <cellStyle name="RIGs input cells 2 5 4 3" xfId="22348"/>
    <cellStyle name="RIGs input cells 2 5 4 3 2" xfId="48762"/>
    <cellStyle name="RIGs input cells 2 5 4 4" xfId="33384"/>
    <cellStyle name="RIGs input cells 2 5 5" xfId="7920"/>
    <cellStyle name="RIGs input cells 2 5 5 2" xfId="18587"/>
    <cellStyle name="RIGs input cells 2 5 5 2 2" xfId="45002"/>
    <cellStyle name="RIGs input cells 2 5 5 3" xfId="18747"/>
    <cellStyle name="RIGs input cells 2 5 5 3 2" xfId="45161"/>
    <cellStyle name="RIGs input cells 2 5 6" xfId="13106"/>
    <cellStyle name="RIGs input cells 2 5 6 2" xfId="39527"/>
    <cellStyle name="RIGs input cells 2 5 7" xfId="24088"/>
    <cellStyle name="RIGs input cells 2 5 7 2" xfId="50502"/>
    <cellStyle name="RIGs input cells 2 6" xfId="4468"/>
    <cellStyle name="RIGs input cells 2 6 2" xfId="15246"/>
    <cellStyle name="RIGs input cells 2 6 2 2" xfId="41666"/>
    <cellStyle name="RIGs input cells 2 6 3" xfId="24475"/>
    <cellStyle name="RIGs input cells 2 6 3 2" xfId="50889"/>
    <cellStyle name="RIGs input cells 2 6 4" xfId="31138"/>
    <cellStyle name="RIGs input cells 2 7" xfId="2987"/>
    <cellStyle name="RIGs input cells 2 7 2" xfId="13779"/>
    <cellStyle name="RIGs input cells 2 7 2 2" xfId="40199"/>
    <cellStyle name="RIGs input cells 2 7 3" xfId="22465"/>
    <cellStyle name="RIGs input cells 2 7 3 2" xfId="48879"/>
    <cellStyle name="RIGs input cells 2 7 4" xfId="29657"/>
    <cellStyle name="RIGs input cells 2 8" xfId="3032"/>
    <cellStyle name="RIGs input cells 2 8 2" xfId="13824"/>
    <cellStyle name="RIGs input cells 2 8 2 2" xfId="40244"/>
    <cellStyle name="RIGs input cells 2 8 3" xfId="24360"/>
    <cellStyle name="RIGs input cells 2 8 3 2" xfId="50774"/>
    <cellStyle name="RIGs input cells 2 8 4" xfId="29702"/>
    <cellStyle name="RIGs input cells 2 9" xfId="6080"/>
    <cellStyle name="RIGs input cells 2 9 2" xfId="16831"/>
    <cellStyle name="RIGs input cells 2 9 2 2" xfId="43249"/>
    <cellStyle name="RIGs input cells 2 9 3" xfId="25357"/>
    <cellStyle name="RIGs input cells 2 9 3 2" xfId="51771"/>
    <cellStyle name="RIGs input cells 2 9 4" xfId="32750"/>
    <cellStyle name="RIGs input cells 2_3.15 Additional Data" xfId="2283"/>
    <cellStyle name="RIGs input cells 3" xfId="1146"/>
    <cellStyle name="RIGs input cells 3 10" xfId="5699"/>
    <cellStyle name="RIGs input cells 3 10 2" xfId="16462"/>
    <cellStyle name="RIGs input cells 3 10 2 2" xfId="42880"/>
    <cellStyle name="RIGs input cells 3 10 3" xfId="22149"/>
    <cellStyle name="RIGs input cells 3 10 3 2" xfId="48563"/>
    <cellStyle name="RIGs input cells 3 10 4" xfId="32369"/>
    <cellStyle name="RIGs input cells 3 11" xfId="8216"/>
    <cellStyle name="RIGs input cells 3 11 2" xfId="18877"/>
    <cellStyle name="RIGs input cells 3 11 2 2" xfId="45291"/>
    <cellStyle name="RIGs input cells 3 11 3" xfId="25993"/>
    <cellStyle name="RIGs input cells 3 11 3 2" xfId="52407"/>
    <cellStyle name="RIGs input cells 3 2" xfId="1147"/>
    <cellStyle name="RIGs input cells 3 2 2" xfId="1148"/>
    <cellStyle name="RIGs input cells 3 2 2 2" xfId="1469"/>
    <cellStyle name="RIGs input cells 3 2 2 2 2" xfId="3463"/>
    <cellStyle name="RIGs input cells 3 2 2 2 2 2" xfId="14248"/>
    <cellStyle name="RIGs input cells 3 2 2 2 2 2 2" xfId="40668"/>
    <cellStyle name="RIGs input cells 3 2 2 2 2 3" xfId="25657"/>
    <cellStyle name="RIGs input cells 3 2 2 2 2 3 2" xfId="52071"/>
    <cellStyle name="RIGs input cells 3 2 2 2 2 4" xfId="30133"/>
    <cellStyle name="RIGs input cells 3 2 2 2 3" xfId="3043"/>
    <cellStyle name="RIGs input cells 3 2 2 2 3 2" xfId="13835"/>
    <cellStyle name="RIGs input cells 3 2 2 2 3 2 2" xfId="40255"/>
    <cellStyle name="RIGs input cells 3 2 2 2 3 3" xfId="24968"/>
    <cellStyle name="RIGs input cells 3 2 2 2 3 3 2" xfId="51382"/>
    <cellStyle name="RIGs input cells 3 2 2 2 3 4" xfId="29713"/>
    <cellStyle name="RIGs input cells 3 2 2 2 4" xfId="4189"/>
    <cellStyle name="RIGs input cells 3 2 2 2 4 2" xfId="14968"/>
    <cellStyle name="RIGs input cells 3 2 2 2 4 2 2" xfId="41388"/>
    <cellStyle name="RIGs input cells 3 2 2 2 4 3" xfId="22027"/>
    <cellStyle name="RIGs input cells 3 2 2 2 4 3 2" xfId="48441"/>
    <cellStyle name="RIGs input cells 3 2 2 2 4 4" xfId="30859"/>
    <cellStyle name="RIGs input cells 3 2 2 2 5" xfId="4840"/>
    <cellStyle name="RIGs input cells 3 2 2 2 5 2" xfId="23283"/>
    <cellStyle name="RIGs input cells 3 2 2 2 5 2 2" xfId="49697"/>
    <cellStyle name="RIGs input cells 3 2 2 2 5 3" xfId="31510"/>
    <cellStyle name="RIGs input cells 3 2 2 2 6" xfId="6491"/>
    <cellStyle name="RIGs input cells 3 2 2 2 6 2" xfId="24886"/>
    <cellStyle name="RIGs input cells 3 2 2 2 6 2 2" xfId="51300"/>
    <cellStyle name="RIGs input cells 3 2 2 2 6 3" xfId="33161"/>
    <cellStyle name="RIGs input cells 3 2 2 2 7" xfId="7462"/>
    <cellStyle name="RIGs input cells 3 2 2 2 7 2" xfId="18129"/>
    <cellStyle name="RIGs input cells 3 2 2 2 7 2 2" xfId="44545"/>
    <cellStyle name="RIGs input cells 3 2 2 2 7 3" xfId="23090"/>
    <cellStyle name="RIGs input cells 3 2 2 2 7 3 2" xfId="49504"/>
    <cellStyle name="RIGs input cells 3 2 2 2 7 4" xfId="34132"/>
    <cellStyle name="RIGs input cells 3 2 2 2 8" xfId="25641"/>
    <cellStyle name="RIGs input cells 3 2 2 2 8 2" xfId="52055"/>
    <cellStyle name="RIGs input cells 3 2 2 3" xfId="2286"/>
    <cellStyle name="RIGs input cells 3 2 2 3 2" xfId="4218"/>
    <cellStyle name="RIGs input cells 3 2 2 3 2 2" xfId="14997"/>
    <cellStyle name="RIGs input cells 3 2 2 3 2 2 2" xfId="41417"/>
    <cellStyle name="RIGs input cells 3 2 2 3 2 3" xfId="22261"/>
    <cellStyle name="RIGs input cells 3 2 2 3 2 3 2" xfId="48675"/>
    <cellStyle name="RIGs input cells 3 2 2 3 2 4" xfId="30888"/>
    <cellStyle name="RIGs input cells 3 2 2 3 3" xfId="4946"/>
    <cellStyle name="RIGs input cells 3 2 2 3 3 2" xfId="15723"/>
    <cellStyle name="RIGs input cells 3 2 2 3 3 2 2" xfId="42143"/>
    <cellStyle name="RIGs input cells 3 2 2 3 3 3" xfId="24130"/>
    <cellStyle name="RIGs input cells 3 2 2 3 3 3 2" xfId="50544"/>
    <cellStyle name="RIGs input cells 3 2 2 3 3 4" xfId="31616"/>
    <cellStyle name="RIGs input cells 3 2 2 3 4" xfId="6720"/>
    <cellStyle name="RIGs input cells 3 2 2 3 4 2" xfId="17432"/>
    <cellStyle name="RIGs input cells 3 2 2 3 4 2 2" xfId="43850"/>
    <cellStyle name="RIGs input cells 3 2 2 3 4 3" xfId="11350"/>
    <cellStyle name="RIGs input cells 3 2 2 3 4 3 2" xfId="37771"/>
    <cellStyle name="RIGs input cells 3 2 2 3 4 4" xfId="33390"/>
    <cellStyle name="RIGs input cells 3 2 2 3 5" xfId="7926"/>
    <cellStyle name="RIGs input cells 3 2 2 3 5 2" xfId="18593"/>
    <cellStyle name="RIGs input cells 3 2 2 3 5 2 2" xfId="45008"/>
    <cellStyle name="RIGs input cells 3 2 2 3 5 3" xfId="12522"/>
    <cellStyle name="RIGs input cells 3 2 2 3 5 3 2" xfId="38943"/>
    <cellStyle name="RIGs input cells 3 2 2 3 6" xfId="13112"/>
    <cellStyle name="RIGs input cells 3 2 2 3 6 2" xfId="39533"/>
    <cellStyle name="RIGs input cells 3 2 2 3 7" xfId="23135"/>
    <cellStyle name="RIGs input cells 3 2 2 3 7 2" xfId="49549"/>
    <cellStyle name="RIGs input cells 3 2 2 4" xfId="2990"/>
    <cellStyle name="RIGs input cells 3 2 2 4 2" xfId="13782"/>
    <cellStyle name="RIGs input cells 3 2 2 4 2 2" xfId="40202"/>
    <cellStyle name="RIGs input cells 3 2 2 4 3" xfId="22234"/>
    <cellStyle name="RIGs input cells 3 2 2 4 3 2" xfId="48648"/>
    <cellStyle name="RIGs input cells 3 2 2 4 4" xfId="29660"/>
    <cellStyle name="RIGs input cells 3 2 2 5" xfId="5695"/>
    <cellStyle name="RIGs input cells 3 2 2 5 2" xfId="16458"/>
    <cellStyle name="RIGs input cells 3 2 2 5 2 2" xfId="42876"/>
    <cellStyle name="RIGs input cells 3 2 2 5 3" xfId="26034"/>
    <cellStyle name="RIGs input cells 3 2 2 5 3 2" xfId="52448"/>
    <cellStyle name="RIGs input cells 3 2 2 5 4" xfId="32365"/>
    <cellStyle name="RIGs input cells 3 2 2 6" xfId="8218"/>
    <cellStyle name="RIGs input cells 3 2 2 6 2" xfId="18879"/>
    <cellStyle name="RIGs input cells 3 2 2 6 2 2" xfId="45293"/>
    <cellStyle name="RIGs input cells 3 2 2 6 3" xfId="25995"/>
    <cellStyle name="RIGs input cells 3 2 2 6 3 2" xfId="52409"/>
    <cellStyle name="RIGs input cells 3 2 3" xfId="1468"/>
    <cellStyle name="RIGs input cells 3 2 3 2" xfId="3462"/>
    <cellStyle name="RIGs input cells 3 2 3 2 2" xfId="14247"/>
    <cellStyle name="RIGs input cells 3 2 3 2 2 2" xfId="40667"/>
    <cellStyle name="RIGs input cells 3 2 3 2 3" xfId="26079"/>
    <cellStyle name="RIGs input cells 3 2 3 2 3 2" xfId="52493"/>
    <cellStyle name="RIGs input cells 3 2 3 2 4" xfId="30132"/>
    <cellStyle name="RIGs input cells 3 2 3 3" xfId="3042"/>
    <cellStyle name="RIGs input cells 3 2 3 3 2" xfId="13834"/>
    <cellStyle name="RIGs input cells 3 2 3 3 2 2" xfId="40254"/>
    <cellStyle name="RIGs input cells 3 2 3 3 3" xfId="26075"/>
    <cellStyle name="RIGs input cells 3 2 3 3 3 2" xfId="52489"/>
    <cellStyle name="RIGs input cells 3 2 3 3 4" xfId="29712"/>
    <cellStyle name="RIGs input cells 3 2 3 4" xfId="2893"/>
    <cellStyle name="RIGs input cells 3 2 3 4 2" xfId="13685"/>
    <cellStyle name="RIGs input cells 3 2 3 4 2 2" xfId="40105"/>
    <cellStyle name="RIGs input cells 3 2 3 4 3" xfId="11149"/>
    <cellStyle name="RIGs input cells 3 2 3 4 3 2" xfId="37570"/>
    <cellStyle name="RIGs input cells 3 2 3 4 4" xfId="29563"/>
    <cellStyle name="RIGs input cells 3 2 3 5" xfId="5886"/>
    <cellStyle name="RIGs input cells 3 2 3 5 2" xfId="26608"/>
    <cellStyle name="RIGs input cells 3 2 3 5 2 2" xfId="53022"/>
    <cellStyle name="RIGs input cells 3 2 3 5 3" xfId="32556"/>
    <cellStyle name="RIGs input cells 3 2 3 6" xfId="5591"/>
    <cellStyle name="RIGs input cells 3 2 3 6 2" xfId="22085"/>
    <cellStyle name="RIGs input cells 3 2 3 6 2 2" xfId="48499"/>
    <cellStyle name="RIGs input cells 3 2 3 6 3" xfId="32261"/>
    <cellStyle name="RIGs input cells 3 2 3 7" xfId="6623"/>
    <cellStyle name="RIGs input cells 3 2 3 7 2" xfId="17347"/>
    <cellStyle name="RIGs input cells 3 2 3 7 2 2" xfId="43765"/>
    <cellStyle name="RIGs input cells 3 2 3 7 3" xfId="11337"/>
    <cellStyle name="RIGs input cells 3 2 3 7 3 2" xfId="37758"/>
    <cellStyle name="RIGs input cells 3 2 3 7 4" xfId="33293"/>
    <cellStyle name="RIGs input cells 3 2 3 8" xfId="26296"/>
    <cellStyle name="RIGs input cells 3 2 3 8 2" xfId="52710"/>
    <cellStyle name="RIGs input cells 3 2 4" xfId="2285"/>
    <cellStyle name="RIGs input cells 3 2 4 2" xfId="4217"/>
    <cellStyle name="RIGs input cells 3 2 4 2 2" xfId="14996"/>
    <cellStyle name="RIGs input cells 3 2 4 2 2 2" xfId="41416"/>
    <cellStyle name="RIGs input cells 3 2 4 2 3" xfId="26499"/>
    <cellStyle name="RIGs input cells 3 2 4 2 3 2" xfId="52913"/>
    <cellStyle name="RIGs input cells 3 2 4 2 4" xfId="30887"/>
    <cellStyle name="RIGs input cells 3 2 4 3" xfId="4945"/>
    <cellStyle name="RIGs input cells 3 2 4 3 2" xfId="15722"/>
    <cellStyle name="RIGs input cells 3 2 4 3 2 2" xfId="42142"/>
    <cellStyle name="RIGs input cells 3 2 4 3 3" xfId="24792"/>
    <cellStyle name="RIGs input cells 3 2 4 3 3 2" xfId="51206"/>
    <cellStyle name="RIGs input cells 3 2 4 3 4" xfId="31615"/>
    <cellStyle name="RIGs input cells 3 2 4 4" xfId="6719"/>
    <cellStyle name="RIGs input cells 3 2 4 4 2" xfId="17431"/>
    <cellStyle name="RIGs input cells 3 2 4 4 2 2" xfId="43849"/>
    <cellStyle name="RIGs input cells 3 2 4 4 3" xfId="22980"/>
    <cellStyle name="RIGs input cells 3 2 4 4 3 2" xfId="49394"/>
    <cellStyle name="RIGs input cells 3 2 4 4 4" xfId="33389"/>
    <cellStyle name="RIGs input cells 3 2 4 5" xfId="7925"/>
    <cellStyle name="RIGs input cells 3 2 4 5 2" xfId="18592"/>
    <cellStyle name="RIGs input cells 3 2 4 5 2 2" xfId="45007"/>
    <cellStyle name="RIGs input cells 3 2 4 5 3" xfId="11426"/>
    <cellStyle name="RIGs input cells 3 2 4 5 3 2" xfId="37847"/>
    <cellStyle name="RIGs input cells 3 2 4 6" xfId="13111"/>
    <cellStyle name="RIGs input cells 3 2 4 6 2" xfId="39532"/>
    <cellStyle name="RIGs input cells 3 2 4 7" xfId="23706"/>
    <cellStyle name="RIGs input cells 3 2 4 7 2" xfId="50120"/>
    <cellStyle name="RIGs input cells 3 2 5" xfId="4898"/>
    <cellStyle name="RIGs input cells 3 2 5 2" xfId="15675"/>
    <cellStyle name="RIGs input cells 3 2 5 2 2" xfId="42095"/>
    <cellStyle name="RIGs input cells 3 2 5 3" xfId="24176"/>
    <cellStyle name="RIGs input cells 3 2 5 3 2" xfId="50590"/>
    <cellStyle name="RIGs input cells 3 2 5 4" xfId="31568"/>
    <cellStyle name="RIGs input cells 3 2 6" xfId="3981"/>
    <cellStyle name="RIGs input cells 3 2 6 2" xfId="14764"/>
    <cellStyle name="RIGs input cells 3 2 6 2 2" xfId="41184"/>
    <cellStyle name="RIGs input cells 3 2 6 3" xfId="25836"/>
    <cellStyle name="RIGs input cells 3 2 6 3 2" xfId="52250"/>
    <cellStyle name="RIGs input cells 3 2 6 4" xfId="30651"/>
    <cellStyle name="RIGs input cells 3 2 7" xfId="8217"/>
    <cellStyle name="RIGs input cells 3 2 7 2" xfId="18878"/>
    <cellStyle name="RIGs input cells 3 2 7 2 2" xfId="45292"/>
    <cellStyle name="RIGs input cells 3 2 7 3" xfId="25994"/>
    <cellStyle name="RIGs input cells 3 2 7 3 2" xfId="52408"/>
    <cellStyle name="RIGs input cells 3 2_3.15 Additional Data" xfId="2287"/>
    <cellStyle name="RIGs input cells 3 3" xfId="1149"/>
    <cellStyle name="RIGs input cells 3 3 2" xfId="1470"/>
    <cellStyle name="RIGs input cells 3 3 2 2" xfId="3464"/>
    <cellStyle name="RIGs input cells 3 3 2 2 2" xfId="14249"/>
    <cellStyle name="RIGs input cells 3 3 2 2 2 2" xfId="40669"/>
    <cellStyle name="RIGs input cells 3 3 2 2 3" xfId="25242"/>
    <cellStyle name="RIGs input cells 3 3 2 2 3 2" xfId="51656"/>
    <cellStyle name="RIGs input cells 3 3 2 2 4" xfId="30134"/>
    <cellStyle name="RIGs input cells 3 3 2 3" xfId="5053"/>
    <cellStyle name="RIGs input cells 3 3 2 3 2" xfId="15830"/>
    <cellStyle name="RIGs input cells 3 3 2 3 2 2" xfId="42249"/>
    <cellStyle name="RIGs input cells 3 3 2 3 3" xfId="21785"/>
    <cellStyle name="RIGs input cells 3 3 2 3 3 2" xfId="48199"/>
    <cellStyle name="RIGs input cells 3 3 2 3 4" xfId="31723"/>
    <cellStyle name="RIGs input cells 3 3 2 4" xfId="5278"/>
    <cellStyle name="RIGs input cells 3 3 2 4 2" xfId="16053"/>
    <cellStyle name="RIGs input cells 3 3 2 4 2 2" xfId="42472"/>
    <cellStyle name="RIGs input cells 3 3 2 4 3" xfId="27137"/>
    <cellStyle name="RIGs input cells 3 3 2 4 3 2" xfId="53551"/>
    <cellStyle name="RIGs input cells 3 3 2 4 4" xfId="31948"/>
    <cellStyle name="RIGs input cells 3 3 2 5" xfId="2966"/>
    <cellStyle name="RIGs input cells 3 3 2 5 2" xfId="27560"/>
    <cellStyle name="RIGs input cells 3 3 2 5 2 2" xfId="53974"/>
    <cellStyle name="RIGs input cells 3 3 2 5 3" xfId="29636"/>
    <cellStyle name="RIGs input cells 3 3 2 6" xfId="4861"/>
    <cellStyle name="RIGs input cells 3 3 2 6 2" xfId="27405"/>
    <cellStyle name="RIGs input cells 3 3 2 6 2 2" xfId="53819"/>
    <cellStyle name="RIGs input cells 3 3 2 6 3" xfId="31531"/>
    <cellStyle name="RIGs input cells 3 3 2 7" xfId="7450"/>
    <cellStyle name="RIGs input cells 3 3 2 7 2" xfId="18117"/>
    <cellStyle name="RIGs input cells 3 3 2 7 2 2" xfId="44533"/>
    <cellStyle name="RIGs input cells 3 3 2 7 3" xfId="21801"/>
    <cellStyle name="RIGs input cells 3 3 2 7 3 2" xfId="48215"/>
    <cellStyle name="RIGs input cells 3 3 2 7 4" xfId="34120"/>
    <cellStyle name="RIGs input cells 3 3 2 8" xfId="21983"/>
    <cellStyle name="RIGs input cells 3 3 2 8 2" xfId="48397"/>
    <cellStyle name="RIGs input cells 3 3 3" xfId="2288"/>
    <cellStyle name="RIGs input cells 3 3 3 2" xfId="4219"/>
    <cellStyle name="RIGs input cells 3 3 3 2 2" xfId="14998"/>
    <cellStyle name="RIGs input cells 3 3 3 2 2 2" xfId="41418"/>
    <cellStyle name="RIGs input cells 3 3 3 2 3" xfId="25500"/>
    <cellStyle name="RIGs input cells 3 3 3 2 3 2" xfId="51914"/>
    <cellStyle name="RIGs input cells 3 3 3 2 4" xfId="30889"/>
    <cellStyle name="RIGs input cells 3 3 3 3" xfId="4947"/>
    <cellStyle name="RIGs input cells 3 3 3 3 2" xfId="15724"/>
    <cellStyle name="RIGs input cells 3 3 3 3 2 2" xfId="42144"/>
    <cellStyle name="RIGs input cells 3 3 3 3 3" xfId="22616"/>
    <cellStyle name="RIGs input cells 3 3 3 3 3 2" xfId="49030"/>
    <cellStyle name="RIGs input cells 3 3 3 3 4" xfId="31617"/>
    <cellStyle name="RIGs input cells 3 3 3 4" xfId="6721"/>
    <cellStyle name="RIGs input cells 3 3 3 4 2" xfId="17433"/>
    <cellStyle name="RIGs input cells 3 3 3 4 2 2" xfId="43851"/>
    <cellStyle name="RIGs input cells 3 3 3 4 3" xfId="25406"/>
    <cellStyle name="RIGs input cells 3 3 3 4 3 2" xfId="51820"/>
    <cellStyle name="RIGs input cells 3 3 3 4 4" xfId="33391"/>
    <cellStyle name="RIGs input cells 3 3 3 5" xfId="7927"/>
    <cellStyle name="RIGs input cells 3 3 3 5 2" xfId="18594"/>
    <cellStyle name="RIGs input cells 3 3 3 5 2 2" xfId="45009"/>
    <cellStyle name="RIGs input cells 3 3 3 5 3" xfId="11191"/>
    <cellStyle name="RIGs input cells 3 3 3 5 3 2" xfId="37612"/>
    <cellStyle name="RIGs input cells 3 3 3 6" xfId="13113"/>
    <cellStyle name="RIGs input cells 3 3 3 6 2" xfId="39534"/>
    <cellStyle name="RIGs input cells 3 3 3 7" xfId="25466"/>
    <cellStyle name="RIGs input cells 3 3 3 7 2" xfId="51880"/>
    <cellStyle name="RIGs input cells 3 3 4" xfId="2991"/>
    <cellStyle name="RIGs input cells 3 3 4 2" xfId="13783"/>
    <cellStyle name="RIGs input cells 3 3 4 2 2" xfId="40203"/>
    <cellStyle name="RIGs input cells 3 3 4 3" xfId="25848"/>
    <cellStyle name="RIGs input cells 3 3 4 3 2" xfId="52262"/>
    <cellStyle name="RIGs input cells 3 3 4 4" xfId="29661"/>
    <cellStyle name="RIGs input cells 3 3 5" xfId="3409"/>
    <cellStyle name="RIGs input cells 3 3 5 2" xfId="14195"/>
    <cellStyle name="RIGs input cells 3 3 5 2 2" xfId="40615"/>
    <cellStyle name="RIGs input cells 3 3 5 3" xfId="23055"/>
    <cellStyle name="RIGs input cells 3 3 5 3 2" xfId="49469"/>
    <cellStyle name="RIGs input cells 3 3 5 4" xfId="30079"/>
    <cellStyle name="RIGs input cells 3 3 6" xfId="8219"/>
    <cellStyle name="RIGs input cells 3 3 6 2" xfId="18880"/>
    <cellStyle name="RIGs input cells 3 3 6 2 2" xfId="45294"/>
    <cellStyle name="RIGs input cells 3 3 6 3" xfId="25996"/>
    <cellStyle name="RIGs input cells 3 3 6 3 2" xfId="52410"/>
    <cellStyle name="RIGs input cells 3 4" xfId="1467"/>
    <cellStyle name="RIGs input cells 3 4 2" xfId="3461"/>
    <cellStyle name="RIGs input cells 3 4 2 2" xfId="14246"/>
    <cellStyle name="RIGs input cells 3 4 2 2 2" xfId="40666"/>
    <cellStyle name="RIGs input cells 3 4 2 3" xfId="22547"/>
    <cellStyle name="RIGs input cells 3 4 2 3 2" xfId="48961"/>
    <cellStyle name="RIGs input cells 3 4 2 4" xfId="30131"/>
    <cellStyle name="RIGs input cells 3 4 3" xfId="3041"/>
    <cellStyle name="RIGs input cells 3 4 3 2" xfId="13833"/>
    <cellStyle name="RIGs input cells 3 4 3 2 2" xfId="40253"/>
    <cellStyle name="RIGs input cells 3 4 3 3" xfId="22553"/>
    <cellStyle name="RIGs input cells 3 4 3 3 2" xfId="48967"/>
    <cellStyle name="RIGs input cells 3 4 3 4" xfId="29711"/>
    <cellStyle name="RIGs input cells 3 4 4" xfId="5175"/>
    <cellStyle name="RIGs input cells 3 4 4 2" xfId="15951"/>
    <cellStyle name="RIGs input cells 3 4 4 2 2" xfId="42370"/>
    <cellStyle name="RIGs input cells 3 4 4 3" xfId="25580"/>
    <cellStyle name="RIGs input cells 3 4 4 3 2" xfId="51994"/>
    <cellStyle name="RIGs input cells 3 4 4 4" xfId="31845"/>
    <cellStyle name="RIGs input cells 3 4 5" xfId="4111"/>
    <cellStyle name="RIGs input cells 3 4 5 2" xfId="22918"/>
    <cellStyle name="RIGs input cells 3 4 5 2 2" xfId="49332"/>
    <cellStyle name="RIGs input cells 3 4 5 3" xfId="30781"/>
    <cellStyle name="RIGs input cells 3 4 6" xfId="6821"/>
    <cellStyle name="RIGs input cells 3 4 6 2" xfId="12143"/>
    <cellStyle name="RIGs input cells 3 4 6 2 2" xfId="38564"/>
    <cellStyle name="RIGs input cells 3 4 6 3" xfId="33491"/>
    <cellStyle name="RIGs input cells 3 4 7" xfId="2925"/>
    <cellStyle name="RIGs input cells 3 4 7 2" xfId="13717"/>
    <cellStyle name="RIGs input cells 3 4 7 2 2" xfId="40137"/>
    <cellStyle name="RIGs input cells 3 4 7 3" xfId="25706"/>
    <cellStyle name="RIGs input cells 3 4 7 3 2" xfId="52120"/>
    <cellStyle name="RIGs input cells 3 4 7 4" xfId="29595"/>
    <cellStyle name="RIGs input cells 3 4 8" xfId="22753"/>
    <cellStyle name="RIGs input cells 3 4 8 2" xfId="49167"/>
    <cellStyle name="RIGs input cells 3 5" xfId="2284"/>
    <cellStyle name="RIGs input cells 3 5 2" xfId="4216"/>
    <cellStyle name="RIGs input cells 3 5 2 2" xfId="14995"/>
    <cellStyle name="RIGs input cells 3 5 2 2 2" xfId="41415"/>
    <cellStyle name="RIGs input cells 3 5 2 3" xfId="22858"/>
    <cellStyle name="RIGs input cells 3 5 2 3 2" xfId="49272"/>
    <cellStyle name="RIGs input cells 3 5 2 4" xfId="30886"/>
    <cellStyle name="RIGs input cells 3 5 3" xfId="4944"/>
    <cellStyle name="RIGs input cells 3 5 3 2" xfId="15721"/>
    <cellStyle name="RIGs input cells 3 5 3 2 2" xfId="42141"/>
    <cellStyle name="RIGs input cells 3 5 3 3" xfId="25427"/>
    <cellStyle name="RIGs input cells 3 5 3 3 2" xfId="51841"/>
    <cellStyle name="RIGs input cells 3 5 3 4" xfId="31614"/>
    <cellStyle name="RIGs input cells 3 5 4" xfId="6718"/>
    <cellStyle name="RIGs input cells 3 5 4 2" xfId="17430"/>
    <cellStyle name="RIGs input cells 3 5 4 2 2" xfId="43848"/>
    <cellStyle name="RIGs input cells 3 5 4 3" xfId="23544"/>
    <cellStyle name="RIGs input cells 3 5 4 3 2" xfId="49958"/>
    <cellStyle name="RIGs input cells 3 5 4 4" xfId="33388"/>
    <cellStyle name="RIGs input cells 3 5 5" xfId="7924"/>
    <cellStyle name="RIGs input cells 3 5 5 2" xfId="18591"/>
    <cellStyle name="RIGs input cells 3 5 5 2 2" xfId="45006"/>
    <cellStyle name="RIGs input cells 3 5 5 3" xfId="12287"/>
    <cellStyle name="RIGs input cells 3 5 5 3 2" xfId="38708"/>
    <cellStyle name="RIGs input cells 3 5 6" xfId="13110"/>
    <cellStyle name="RIGs input cells 3 5 6 2" xfId="39531"/>
    <cellStyle name="RIGs input cells 3 5 7" xfId="24572"/>
    <cellStyle name="RIGs input cells 3 5 7 2" xfId="50986"/>
    <cellStyle name="RIGs input cells 3 6" xfId="4155"/>
    <cellStyle name="RIGs input cells 3 6 2" xfId="14936"/>
    <cellStyle name="RIGs input cells 3 6 2 2" xfId="41356"/>
    <cellStyle name="RIGs input cells 3 6 3" xfId="23294"/>
    <cellStyle name="RIGs input cells 3 6 3 2" xfId="49708"/>
    <cellStyle name="RIGs input cells 3 6 4" xfId="30825"/>
    <cellStyle name="RIGs input cells 3 7" xfId="2989"/>
    <cellStyle name="RIGs input cells 3 7 2" xfId="13781"/>
    <cellStyle name="RIGs input cells 3 7 2 2" xfId="40201"/>
    <cellStyle name="RIGs input cells 3 7 3" xfId="23490"/>
    <cellStyle name="RIGs input cells 3 7 3 2" xfId="49904"/>
    <cellStyle name="RIGs input cells 3 7 4" xfId="29659"/>
    <cellStyle name="RIGs input cells 3 8" xfId="5327"/>
    <cellStyle name="RIGs input cells 3 8 2" xfId="16101"/>
    <cellStyle name="RIGs input cells 3 8 2 2" xfId="42520"/>
    <cellStyle name="RIGs input cells 3 8 3" xfId="24469"/>
    <cellStyle name="RIGs input cells 3 8 3 2" xfId="50883"/>
    <cellStyle name="RIGs input cells 3 8 4" xfId="31997"/>
    <cellStyle name="RIGs input cells 3 9" xfId="3377"/>
    <cellStyle name="RIGs input cells 3 9 2" xfId="14164"/>
    <cellStyle name="RIGs input cells 3 9 2 2" xfId="40584"/>
    <cellStyle name="RIGs input cells 3 9 3" xfId="22734"/>
    <cellStyle name="RIGs input cells 3 9 3 2" xfId="49148"/>
    <cellStyle name="RIGs input cells 3 9 4" xfId="30047"/>
    <cellStyle name="RIGs input cells 3_3.15 Additional Data" xfId="2289"/>
    <cellStyle name="RIGs input cells 4" xfId="1150"/>
    <cellStyle name="RIGs input cells 4 2" xfId="1151"/>
    <cellStyle name="RIGs input cells 4 2 2" xfId="1472"/>
    <cellStyle name="RIGs input cells 4 2 2 2" xfId="2292"/>
    <cellStyle name="RIGs input cells 4 2 2 2 2" xfId="4222"/>
    <cellStyle name="RIGs input cells 4 2 2 2 2 2" xfId="15001"/>
    <cellStyle name="RIGs input cells 4 2 2 2 2 2 2" xfId="41421"/>
    <cellStyle name="RIGs input cells 4 2 2 2 2 3" xfId="24187"/>
    <cellStyle name="RIGs input cells 4 2 2 2 2 3 2" xfId="50601"/>
    <cellStyle name="RIGs input cells 4 2 2 2 2 4" xfId="30892"/>
    <cellStyle name="RIGs input cells 4 2 2 2 3" xfId="4950"/>
    <cellStyle name="RIGs input cells 4 2 2 2 3 2" xfId="15727"/>
    <cellStyle name="RIGs input cells 4 2 2 2 3 2 2" xfId="42147"/>
    <cellStyle name="RIGs input cells 4 2 2 2 3 3" xfId="22652"/>
    <cellStyle name="RIGs input cells 4 2 2 2 3 3 2" xfId="49066"/>
    <cellStyle name="RIGs input cells 4 2 2 2 3 4" xfId="31620"/>
    <cellStyle name="RIGs input cells 4 2 2 2 4" xfId="6724"/>
    <cellStyle name="RIGs input cells 4 2 2 2 4 2" xfId="17436"/>
    <cellStyle name="RIGs input cells 4 2 2 2 4 2 2" xfId="43854"/>
    <cellStyle name="RIGs input cells 4 2 2 2 4 3" xfId="23786"/>
    <cellStyle name="RIGs input cells 4 2 2 2 4 3 2" xfId="50200"/>
    <cellStyle name="RIGs input cells 4 2 2 2 4 4" xfId="33394"/>
    <cellStyle name="RIGs input cells 4 2 2 2 5" xfId="7930"/>
    <cellStyle name="RIGs input cells 4 2 2 2 5 2" xfId="18597"/>
    <cellStyle name="RIGs input cells 4 2 2 2 5 2 2" xfId="45012"/>
    <cellStyle name="RIGs input cells 4 2 2 2 5 3" xfId="16269"/>
    <cellStyle name="RIGs input cells 4 2 2 2 5 3 2" xfId="42688"/>
    <cellStyle name="RIGs input cells 4 2 2 2 6" xfId="13116"/>
    <cellStyle name="RIGs input cells 4 2 2 2 6 2" xfId="39537"/>
    <cellStyle name="RIGs input cells 4 2 2 2 7" xfId="22186"/>
    <cellStyle name="RIGs input cells 4 2 2 2 7 2" xfId="48600"/>
    <cellStyle name="RIGs input cells 4 2 2 3" xfId="3466"/>
    <cellStyle name="RIGs input cells 4 2 2 3 2" xfId="14251"/>
    <cellStyle name="RIGs input cells 4 2 2 3 2 2" xfId="40671"/>
    <cellStyle name="RIGs input cells 4 2 2 3 3" xfId="24161"/>
    <cellStyle name="RIGs input cells 4 2 2 3 3 2" xfId="50575"/>
    <cellStyle name="RIGs input cells 4 2 2 3 4" xfId="30136"/>
    <cellStyle name="RIGs input cells 4 2 2 4" xfId="5059"/>
    <cellStyle name="RIGs input cells 4 2 2 4 2" xfId="15836"/>
    <cellStyle name="RIGs input cells 4 2 2 4 2 2" xfId="42255"/>
    <cellStyle name="RIGs input cells 4 2 2 4 3" xfId="26098"/>
    <cellStyle name="RIGs input cells 4 2 2 4 3 2" xfId="52512"/>
    <cellStyle name="RIGs input cells 4 2 2 4 4" xfId="31729"/>
    <cellStyle name="RIGs input cells 4 2 2 5" xfId="5178"/>
    <cellStyle name="RIGs input cells 4 2 2 5 2" xfId="15954"/>
    <cellStyle name="RIGs input cells 4 2 2 5 2 2" xfId="42373"/>
    <cellStyle name="RIGs input cells 4 2 2 5 3" xfId="24296"/>
    <cellStyle name="RIGs input cells 4 2 2 5 3 2" xfId="50710"/>
    <cellStyle name="RIGs input cells 4 2 2 5 4" xfId="31848"/>
    <cellStyle name="RIGs input cells 4 2 2 6" xfId="4903"/>
    <cellStyle name="RIGs input cells 4 2 2 6 2" xfId="22711"/>
    <cellStyle name="RIGs input cells 4 2 2 6 2 2" xfId="49125"/>
    <cellStyle name="RIGs input cells 4 2 2 6 3" xfId="31573"/>
    <cellStyle name="RIGs input cells 4 2 2 7" xfId="6820"/>
    <cellStyle name="RIGs input cells 4 2 2 7 2" xfId="17085"/>
    <cellStyle name="RIGs input cells 4 2 2 7 2 2" xfId="43503"/>
    <cellStyle name="RIGs input cells 4 2 2 7 3" xfId="33490"/>
    <cellStyle name="RIGs input cells 4 2 2 8" xfId="7240"/>
    <cellStyle name="RIGs input cells 4 2 2 8 2" xfId="17907"/>
    <cellStyle name="RIGs input cells 4 2 2 8 2 2" xfId="44324"/>
    <cellStyle name="RIGs input cells 4 2 2 8 3" xfId="26378"/>
    <cellStyle name="RIGs input cells 4 2 2 8 3 2" xfId="52792"/>
    <cellStyle name="RIGs input cells 4 2 2 8 4" xfId="33910"/>
    <cellStyle name="RIGs input cells 4 2 2 9" xfId="23996"/>
    <cellStyle name="RIGs input cells 4 2 2 9 2" xfId="50410"/>
    <cellStyle name="RIGs input cells 4 2 3" xfId="2291"/>
    <cellStyle name="RIGs input cells 4 2 3 2" xfId="4221"/>
    <cellStyle name="RIGs input cells 4 2 3 2 2" xfId="15000"/>
    <cellStyle name="RIGs input cells 4 2 3 2 2 2" xfId="41420"/>
    <cellStyle name="RIGs input cells 4 2 3 2 3" xfId="24633"/>
    <cellStyle name="RIGs input cells 4 2 3 2 3 2" xfId="51047"/>
    <cellStyle name="RIGs input cells 4 2 3 2 4" xfId="30891"/>
    <cellStyle name="RIGs input cells 4 2 3 3" xfId="4949"/>
    <cellStyle name="RIGs input cells 4 2 3 3 2" xfId="15726"/>
    <cellStyle name="RIGs input cells 4 2 3 3 2 2" xfId="42146"/>
    <cellStyle name="RIGs input cells 4 2 3 3 3" xfId="23224"/>
    <cellStyle name="RIGs input cells 4 2 3 3 3 2" xfId="49638"/>
    <cellStyle name="RIGs input cells 4 2 3 3 4" xfId="31619"/>
    <cellStyle name="RIGs input cells 4 2 3 4" xfId="6723"/>
    <cellStyle name="RIGs input cells 4 2 3 4 2" xfId="17435"/>
    <cellStyle name="RIGs input cells 4 2 3 4 2 2" xfId="43853"/>
    <cellStyle name="RIGs input cells 4 2 3 4 3" xfId="21994"/>
    <cellStyle name="RIGs input cells 4 2 3 4 3 2" xfId="48408"/>
    <cellStyle name="RIGs input cells 4 2 3 4 4" xfId="33393"/>
    <cellStyle name="RIGs input cells 4 2 3 5" xfId="7929"/>
    <cellStyle name="RIGs input cells 4 2 3 5 2" xfId="18596"/>
    <cellStyle name="RIGs input cells 4 2 3 5 2 2" xfId="45011"/>
    <cellStyle name="RIGs input cells 4 2 3 5 3" xfId="17202"/>
    <cellStyle name="RIGs input cells 4 2 3 5 3 2" xfId="43620"/>
    <cellStyle name="RIGs input cells 4 2 3 6" xfId="13115"/>
    <cellStyle name="RIGs input cells 4 2 3 6 2" xfId="39536"/>
    <cellStyle name="RIGs input cells 4 2 3 7" xfId="23896"/>
    <cellStyle name="RIGs input cells 4 2 3 7 2" xfId="50310"/>
    <cellStyle name="RIGs input cells 4 2 4" xfId="2993"/>
    <cellStyle name="RIGs input cells 4 2 4 2" xfId="13785"/>
    <cellStyle name="RIGs input cells 4 2 4 2 2" xfId="40205"/>
    <cellStyle name="RIGs input cells 4 2 4 3" xfId="25020"/>
    <cellStyle name="RIGs input cells 4 2 4 3 2" xfId="51434"/>
    <cellStyle name="RIGs input cells 4 2 4 4" xfId="29663"/>
    <cellStyle name="RIGs input cells 4 2 5" xfId="4486"/>
    <cellStyle name="RIGs input cells 4 2 5 2" xfId="15264"/>
    <cellStyle name="RIGs input cells 4 2 5 2 2" xfId="41684"/>
    <cellStyle name="RIGs input cells 4 2 5 3" xfId="25494"/>
    <cellStyle name="RIGs input cells 4 2 5 3 2" xfId="51908"/>
    <cellStyle name="RIGs input cells 4 2 5 4" xfId="31156"/>
    <cellStyle name="RIGs input cells 4 2 6" xfId="8221"/>
    <cellStyle name="RIGs input cells 4 2 6 2" xfId="18882"/>
    <cellStyle name="RIGs input cells 4 2 6 2 2" xfId="45296"/>
    <cellStyle name="RIGs input cells 4 2 6 3" xfId="25998"/>
    <cellStyle name="RIGs input cells 4 2 6 3 2" xfId="52412"/>
    <cellStyle name="RIGs input cells 4 2_3.15 Additional Data" xfId="2293"/>
    <cellStyle name="RIGs input cells 4 3" xfId="1471"/>
    <cellStyle name="RIGs input cells 4 3 2" xfId="3465"/>
    <cellStyle name="RIGs input cells 4 3 2 2" xfId="14250"/>
    <cellStyle name="RIGs input cells 4 3 2 2 2" xfId="40670"/>
    <cellStyle name="RIGs input cells 4 3 2 3" xfId="24676"/>
    <cellStyle name="RIGs input cells 4 3 2 3 2" xfId="51090"/>
    <cellStyle name="RIGs input cells 4 3 2 4" xfId="30135"/>
    <cellStyle name="RIGs input cells 4 3 3" xfId="4118"/>
    <cellStyle name="RIGs input cells 4 3 3 2" xfId="14900"/>
    <cellStyle name="RIGs input cells 4 3 3 2 2" xfId="41320"/>
    <cellStyle name="RIGs input cells 4 3 3 3" xfId="23513"/>
    <cellStyle name="RIGs input cells 4 3 3 3 2" xfId="49927"/>
    <cellStyle name="RIGs input cells 4 3 3 4" xfId="30788"/>
    <cellStyle name="RIGs input cells 4 3 4" xfId="3020"/>
    <cellStyle name="RIGs input cells 4 3 4 2" xfId="13812"/>
    <cellStyle name="RIGs input cells 4 3 4 2 2" xfId="40232"/>
    <cellStyle name="RIGs input cells 4 3 4 3" xfId="25120"/>
    <cellStyle name="RIGs input cells 4 3 4 3 2" xfId="51534"/>
    <cellStyle name="RIGs input cells 4 3 4 4" xfId="29690"/>
    <cellStyle name="RIGs input cells 4 3 5" xfId="5495"/>
    <cellStyle name="RIGs input cells 4 3 5 2" xfId="24292"/>
    <cellStyle name="RIGs input cells 4 3 5 2 2" xfId="50706"/>
    <cellStyle name="RIGs input cells 4 3 5 3" xfId="32165"/>
    <cellStyle name="RIGs input cells 4 3 6" xfId="6348"/>
    <cellStyle name="RIGs input cells 4 3 6 2" xfId="24894"/>
    <cellStyle name="RIGs input cells 4 3 6 2 2" xfId="51308"/>
    <cellStyle name="RIGs input cells 4 3 6 3" xfId="33018"/>
    <cellStyle name="RIGs input cells 4 3 7" xfId="7241"/>
    <cellStyle name="RIGs input cells 4 3 7 2" xfId="17908"/>
    <cellStyle name="RIGs input cells 4 3 7 2 2" xfId="44325"/>
    <cellStyle name="RIGs input cells 4 3 7 3" xfId="28102"/>
    <cellStyle name="RIGs input cells 4 3 7 3 2" xfId="54516"/>
    <cellStyle name="RIGs input cells 4 3 7 4" xfId="33911"/>
    <cellStyle name="RIGs input cells 4 3 8" xfId="23930"/>
    <cellStyle name="RIGs input cells 4 3 8 2" xfId="50344"/>
    <cellStyle name="RIGs input cells 4 4" xfId="2290"/>
    <cellStyle name="RIGs input cells 4 4 2" xfId="4220"/>
    <cellStyle name="RIGs input cells 4 4 2 2" xfId="14999"/>
    <cellStyle name="RIGs input cells 4 4 2 2 2" xfId="41419"/>
    <cellStyle name="RIGs input cells 4 4 2 3" xfId="25103"/>
    <cellStyle name="RIGs input cells 4 4 2 3 2" xfId="51517"/>
    <cellStyle name="RIGs input cells 4 4 2 4" xfId="30890"/>
    <cellStyle name="RIGs input cells 4 4 3" xfId="4948"/>
    <cellStyle name="RIGs input cells 4 4 3 2" xfId="15725"/>
    <cellStyle name="RIGs input cells 4 4 3 2 2" xfId="42145"/>
    <cellStyle name="RIGs input cells 4 4 3 3" xfId="22155"/>
    <cellStyle name="RIGs input cells 4 4 3 3 2" xfId="48569"/>
    <cellStyle name="RIGs input cells 4 4 3 4" xfId="31618"/>
    <cellStyle name="RIGs input cells 4 4 4" xfId="6722"/>
    <cellStyle name="RIGs input cells 4 4 4 2" xfId="17434"/>
    <cellStyle name="RIGs input cells 4 4 4 2 2" xfId="43852"/>
    <cellStyle name="RIGs input cells 4 4 4 3" xfId="23474"/>
    <cellStyle name="RIGs input cells 4 4 4 3 2" xfId="49888"/>
    <cellStyle name="RIGs input cells 4 4 4 4" xfId="33392"/>
    <cellStyle name="RIGs input cells 4 4 5" xfId="7928"/>
    <cellStyle name="RIGs input cells 4 4 5 2" xfId="18595"/>
    <cellStyle name="RIGs input cells 4 4 5 2 2" xfId="45010"/>
    <cellStyle name="RIGs input cells 4 4 5 3" xfId="11243"/>
    <cellStyle name="RIGs input cells 4 4 5 3 2" xfId="37664"/>
    <cellStyle name="RIGs input cells 4 4 6" xfId="13114"/>
    <cellStyle name="RIGs input cells 4 4 6 2" xfId="39535"/>
    <cellStyle name="RIGs input cells 4 4 7" xfId="24051"/>
    <cellStyle name="RIGs input cells 4 4 7 2" xfId="50465"/>
    <cellStyle name="RIGs input cells 4 5" xfId="2992"/>
    <cellStyle name="RIGs input cells 4 5 2" xfId="13784"/>
    <cellStyle name="RIGs input cells 4 5 2 2" xfId="40204"/>
    <cellStyle name="RIGs input cells 4 5 3" xfId="25391"/>
    <cellStyle name="RIGs input cells 4 5 3 2" xfId="51805"/>
    <cellStyle name="RIGs input cells 4 5 4" xfId="29662"/>
    <cellStyle name="RIGs input cells 4 6" xfId="6264"/>
    <cellStyle name="RIGs input cells 4 6 2" xfId="17003"/>
    <cellStyle name="RIGs input cells 4 6 2 2" xfId="43421"/>
    <cellStyle name="RIGs input cells 4 6 3" xfId="23555"/>
    <cellStyle name="RIGs input cells 4 6 3 2" xfId="49969"/>
    <cellStyle name="RIGs input cells 4 6 4" xfId="32934"/>
    <cellStyle name="RIGs input cells 4 7" xfId="8220"/>
    <cellStyle name="RIGs input cells 4 7 2" xfId="18881"/>
    <cellStyle name="RIGs input cells 4 7 2 2" xfId="45295"/>
    <cellStyle name="RIGs input cells 4 7 3" xfId="25997"/>
    <cellStyle name="RIGs input cells 4 7 3 2" xfId="52411"/>
    <cellStyle name="RIGs input cells 4_3.15 Additional Data" xfId="2294"/>
    <cellStyle name="RIGs input cells 5" xfId="1152"/>
    <cellStyle name="RIGs input cells 5 2" xfId="1153"/>
    <cellStyle name="RIGs input cells 5 2 2" xfId="1474"/>
    <cellStyle name="RIGs input cells 5 2 2 2" xfId="3468"/>
    <cellStyle name="RIGs input cells 5 2 2 2 2" xfId="14253"/>
    <cellStyle name="RIGs input cells 5 2 2 2 2 2" xfId="40673"/>
    <cellStyle name="RIGs input cells 5 2 2 2 3" xfId="27159"/>
    <cellStyle name="RIGs input cells 5 2 2 2 3 2" xfId="53573"/>
    <cellStyle name="RIGs input cells 5 2 2 2 4" xfId="30138"/>
    <cellStyle name="RIGs input cells 5 2 2 3" xfId="4704"/>
    <cellStyle name="RIGs input cells 5 2 2 3 2" xfId="15481"/>
    <cellStyle name="RIGs input cells 5 2 2 3 2 2" xfId="41901"/>
    <cellStyle name="RIGs input cells 5 2 2 3 3" xfId="23972"/>
    <cellStyle name="RIGs input cells 5 2 2 3 3 2" xfId="50386"/>
    <cellStyle name="RIGs input cells 5 2 2 3 4" xfId="31374"/>
    <cellStyle name="RIGs input cells 5 2 2 4" xfId="3765"/>
    <cellStyle name="RIGs input cells 5 2 2 4 2" xfId="14548"/>
    <cellStyle name="RIGs input cells 5 2 2 4 2 2" xfId="40968"/>
    <cellStyle name="RIGs input cells 5 2 2 4 3" xfId="25314"/>
    <cellStyle name="RIGs input cells 5 2 2 4 3 2" xfId="51728"/>
    <cellStyle name="RIGs input cells 5 2 2 4 4" xfId="30435"/>
    <cellStyle name="RIGs input cells 5 2 2 5" xfId="11"/>
    <cellStyle name="RIGs input cells 5 2 2 5 2" xfId="27331"/>
    <cellStyle name="RIGs input cells 5 2 2 5 2 2" xfId="53745"/>
    <cellStyle name="RIGs input cells 5 2 2 5 3" xfId="28743"/>
    <cellStyle name="RIGs input cells 5 2 2 6" xfId="6490"/>
    <cellStyle name="RIGs input cells 5 2 2 6 2" xfId="25765"/>
    <cellStyle name="RIGs input cells 5 2 2 6 2 2" xfId="52179"/>
    <cellStyle name="RIGs input cells 5 2 2 6 3" xfId="33160"/>
    <cellStyle name="RIGs input cells 5 2 2 7" xfId="6167"/>
    <cellStyle name="RIGs input cells 5 2 2 7 2" xfId="16908"/>
    <cellStyle name="RIGs input cells 5 2 2 7 2 2" xfId="43326"/>
    <cellStyle name="RIGs input cells 5 2 2 7 3" xfId="22631"/>
    <cellStyle name="RIGs input cells 5 2 2 7 3 2" xfId="49045"/>
    <cellStyle name="RIGs input cells 5 2 2 7 4" xfId="32837"/>
    <cellStyle name="RIGs input cells 5 2 2 8" xfId="27556"/>
    <cellStyle name="RIGs input cells 5 2 2 8 2" xfId="53970"/>
    <cellStyle name="RIGs input cells 5 2 3" xfId="2296"/>
    <cellStyle name="RIGs input cells 5 2 3 2" xfId="4224"/>
    <cellStyle name="RIGs input cells 5 2 3 2 2" xfId="15003"/>
    <cellStyle name="RIGs input cells 5 2 3 2 2 2" xfId="41423"/>
    <cellStyle name="RIGs input cells 5 2 3 2 3" xfId="27418"/>
    <cellStyle name="RIGs input cells 5 2 3 2 3 2" xfId="53832"/>
    <cellStyle name="RIGs input cells 5 2 3 2 4" xfId="30894"/>
    <cellStyle name="RIGs input cells 5 2 3 3" xfId="4952"/>
    <cellStyle name="RIGs input cells 5 2 3 3 2" xfId="15729"/>
    <cellStyle name="RIGs input cells 5 2 3 3 2 2" xfId="42149"/>
    <cellStyle name="RIGs input cells 5 2 3 3 3" xfId="25583"/>
    <cellStyle name="RIGs input cells 5 2 3 3 3 2" xfId="51997"/>
    <cellStyle name="RIGs input cells 5 2 3 3 4" xfId="31622"/>
    <cellStyle name="RIGs input cells 5 2 3 4" xfId="6726"/>
    <cellStyle name="RIGs input cells 5 2 3 4 2" xfId="17438"/>
    <cellStyle name="RIGs input cells 5 2 3 4 2 2" xfId="43856"/>
    <cellStyle name="RIGs input cells 5 2 3 4 3" xfId="22398"/>
    <cellStyle name="RIGs input cells 5 2 3 4 3 2" xfId="48812"/>
    <cellStyle name="RIGs input cells 5 2 3 4 4" xfId="33396"/>
    <cellStyle name="RIGs input cells 5 2 3 5" xfId="7932"/>
    <cellStyle name="RIGs input cells 5 2 3 5 2" xfId="18599"/>
    <cellStyle name="RIGs input cells 5 2 3 5 2 2" xfId="45014"/>
    <cellStyle name="RIGs input cells 5 2 3 5 3" xfId="25865"/>
    <cellStyle name="RIGs input cells 5 2 3 5 3 2" xfId="52279"/>
    <cellStyle name="RIGs input cells 5 2 3 6" xfId="13118"/>
    <cellStyle name="RIGs input cells 5 2 3 6 2" xfId="39539"/>
    <cellStyle name="RIGs input cells 5 2 3 7" xfId="27022"/>
    <cellStyle name="RIGs input cells 5 2 3 7 2" xfId="53436"/>
    <cellStyle name="RIGs input cells 5 2 4" xfId="2995"/>
    <cellStyle name="RIGs input cells 5 2 4 2" xfId="13787"/>
    <cellStyle name="RIGs input cells 5 2 4 2 2" xfId="40207"/>
    <cellStyle name="RIGs input cells 5 2 4 3" xfId="23700"/>
    <cellStyle name="RIGs input cells 5 2 4 3 2" xfId="50114"/>
    <cellStyle name="RIGs input cells 5 2 4 4" xfId="29665"/>
    <cellStyle name="RIGs input cells 5 2 5" xfId="6669"/>
    <cellStyle name="RIGs input cells 5 2 5 2" xfId="17381"/>
    <cellStyle name="RIGs input cells 5 2 5 2 2" xfId="43799"/>
    <cellStyle name="RIGs input cells 5 2 5 3" xfId="11349"/>
    <cellStyle name="RIGs input cells 5 2 5 3 2" xfId="37770"/>
    <cellStyle name="RIGs input cells 5 2 5 4" xfId="33339"/>
    <cellStyle name="RIGs input cells 5 2 6" xfId="8223"/>
    <cellStyle name="RIGs input cells 5 2 6 2" xfId="18884"/>
    <cellStyle name="RIGs input cells 5 2 6 2 2" xfId="45298"/>
    <cellStyle name="RIGs input cells 5 2 6 3" xfId="26000"/>
    <cellStyle name="RIGs input cells 5 2 6 3 2" xfId="52414"/>
    <cellStyle name="RIGs input cells 5 3" xfId="1473"/>
    <cellStyle name="RIGs input cells 5 3 2" xfId="3467"/>
    <cellStyle name="RIGs input cells 5 3 2 2" xfId="14252"/>
    <cellStyle name="RIGs input cells 5 3 2 2 2" xfId="40672"/>
    <cellStyle name="RIGs input cells 5 3 2 3" xfId="23775"/>
    <cellStyle name="RIGs input cells 5 3 2 3 2" xfId="50189"/>
    <cellStyle name="RIGs input cells 5 3 2 4" xfId="30137"/>
    <cellStyle name="RIGs input cells 5 3 3" xfId="2606"/>
    <cellStyle name="RIGs input cells 5 3 3 2" xfId="13398"/>
    <cellStyle name="RIGs input cells 5 3 3 2 2" xfId="39818"/>
    <cellStyle name="RIGs input cells 5 3 3 3" xfId="26993"/>
    <cellStyle name="RIGs input cells 5 3 3 3 2" xfId="53407"/>
    <cellStyle name="RIGs input cells 5 3 3 4" xfId="29276"/>
    <cellStyle name="RIGs input cells 5 3 4" xfId="4156"/>
    <cellStyle name="RIGs input cells 5 3 4 2" xfId="14937"/>
    <cellStyle name="RIGs input cells 5 3 4 2 2" xfId="41357"/>
    <cellStyle name="RIGs input cells 5 3 4 3" xfId="26530"/>
    <cellStyle name="RIGs input cells 5 3 4 3 2" xfId="52944"/>
    <cellStyle name="RIGs input cells 5 3 4 4" xfId="30826"/>
    <cellStyle name="RIGs input cells 5 3 5" xfId="14"/>
    <cellStyle name="RIGs input cells 5 3 5 2" xfId="25473"/>
    <cellStyle name="RIGs input cells 5 3 5 2 2" xfId="51887"/>
    <cellStyle name="RIGs input cells 5 3 5 3" xfId="28746"/>
    <cellStyle name="RIGs input cells 5 3 6" xfId="3014"/>
    <cellStyle name="RIGs input cells 5 3 6 2" xfId="23434"/>
    <cellStyle name="RIGs input cells 5 3 6 2 2" xfId="49848"/>
    <cellStyle name="RIGs input cells 5 3 6 3" xfId="29684"/>
    <cellStyle name="RIGs input cells 5 3 7" xfId="7452"/>
    <cellStyle name="RIGs input cells 5 3 7 2" xfId="18119"/>
    <cellStyle name="RIGs input cells 5 3 7 2 2" xfId="44535"/>
    <cellStyle name="RIGs input cells 5 3 7 3" xfId="28079"/>
    <cellStyle name="RIGs input cells 5 3 7 3 2" xfId="54493"/>
    <cellStyle name="RIGs input cells 5 3 7 4" xfId="34122"/>
    <cellStyle name="RIGs input cells 5 3 8" xfId="22926"/>
    <cellStyle name="RIGs input cells 5 3 8 2" xfId="49340"/>
    <cellStyle name="RIGs input cells 5 4" xfId="2295"/>
    <cellStyle name="RIGs input cells 5 4 2" xfId="4223"/>
    <cellStyle name="RIGs input cells 5 4 2 2" xfId="15002"/>
    <cellStyle name="RIGs input cells 5 4 2 2 2" xfId="41422"/>
    <cellStyle name="RIGs input cells 5 4 2 3" xfId="23148"/>
    <cellStyle name="RIGs input cells 5 4 2 3 2" xfId="49562"/>
    <cellStyle name="RIGs input cells 5 4 2 4" xfId="30893"/>
    <cellStyle name="RIGs input cells 5 4 3" xfId="4951"/>
    <cellStyle name="RIGs input cells 5 4 3 2" xfId="15728"/>
    <cellStyle name="RIGs input cells 5 4 3 2 2" xfId="42148"/>
    <cellStyle name="RIGs input cells 5 4 3 3" xfId="25687"/>
    <cellStyle name="RIGs input cells 5 4 3 3 2" xfId="52101"/>
    <cellStyle name="RIGs input cells 5 4 3 4" xfId="31621"/>
    <cellStyle name="RIGs input cells 5 4 4" xfId="6725"/>
    <cellStyle name="RIGs input cells 5 4 4 2" xfId="17437"/>
    <cellStyle name="RIGs input cells 5 4 4 2 2" xfId="43855"/>
    <cellStyle name="RIGs input cells 5 4 4 3" xfId="23631"/>
    <cellStyle name="RIGs input cells 5 4 4 3 2" xfId="50045"/>
    <cellStyle name="RIGs input cells 5 4 4 4" xfId="33395"/>
    <cellStyle name="RIGs input cells 5 4 5" xfId="7931"/>
    <cellStyle name="RIGs input cells 5 4 5 2" xfId="18598"/>
    <cellStyle name="RIGs input cells 5 4 5 2 2" xfId="45013"/>
    <cellStyle name="RIGs input cells 5 4 5 3" xfId="11455"/>
    <cellStyle name="RIGs input cells 5 4 5 3 2" xfId="37876"/>
    <cellStyle name="RIGs input cells 5 4 6" xfId="13117"/>
    <cellStyle name="RIGs input cells 5 4 6 2" xfId="39538"/>
    <cellStyle name="RIGs input cells 5 4 7" xfId="22690"/>
    <cellStyle name="RIGs input cells 5 4 7 2" xfId="49104"/>
    <cellStyle name="RIGs input cells 5 5" xfId="2994"/>
    <cellStyle name="RIGs input cells 5 5 2" xfId="13786"/>
    <cellStyle name="RIGs input cells 5 5 2 2" xfId="40206"/>
    <cellStyle name="RIGs input cells 5 5 3" xfId="24567"/>
    <cellStyle name="RIGs input cells 5 5 3 2" xfId="50981"/>
    <cellStyle name="RIGs input cells 5 5 4" xfId="29664"/>
    <cellStyle name="RIGs input cells 5 6" xfId="6670"/>
    <cellStyle name="RIGs input cells 5 6 2" xfId="17382"/>
    <cellStyle name="RIGs input cells 5 6 2 2" xfId="43800"/>
    <cellStyle name="RIGs input cells 5 6 3" xfId="25258"/>
    <cellStyle name="RIGs input cells 5 6 3 2" xfId="51672"/>
    <cellStyle name="RIGs input cells 5 6 4" xfId="33340"/>
    <cellStyle name="RIGs input cells 5 7" xfId="8222"/>
    <cellStyle name="RIGs input cells 5 7 2" xfId="18883"/>
    <cellStyle name="RIGs input cells 5 7 2 2" xfId="45297"/>
    <cellStyle name="RIGs input cells 5 7 3" xfId="25999"/>
    <cellStyle name="RIGs input cells 5 7 3 2" xfId="52413"/>
    <cellStyle name="RIGs input cells 5_3.15 Additional Data" xfId="2297"/>
    <cellStyle name="RIGs input cells 6" xfId="1154"/>
    <cellStyle name="RIGs input cells 6 2" xfId="1155"/>
    <cellStyle name="RIGs input cells 6 2 2" xfId="1476"/>
    <cellStyle name="RIGs input cells 6 2 2 2" xfId="3470"/>
    <cellStyle name="RIGs input cells 6 2 2 2 2" xfId="14255"/>
    <cellStyle name="RIGs input cells 6 2 2 2 2 2" xfId="40675"/>
    <cellStyle name="RIGs input cells 6 2 2 2 3" xfId="26865"/>
    <cellStyle name="RIGs input cells 6 2 2 2 3 2" xfId="53279"/>
    <cellStyle name="RIGs input cells 6 2 2 2 4" xfId="30140"/>
    <cellStyle name="RIGs input cells 6 2 2 3" xfId="3044"/>
    <cellStyle name="RIGs input cells 6 2 2 3 2" xfId="13836"/>
    <cellStyle name="RIGs input cells 6 2 2 3 2 2" xfId="40256"/>
    <cellStyle name="RIGs input cells 6 2 2 3 3" xfId="25240"/>
    <cellStyle name="RIGs input cells 6 2 2 3 3 2" xfId="51654"/>
    <cellStyle name="RIGs input cells 6 2 2 3 4" xfId="29714"/>
    <cellStyle name="RIGs input cells 6 2 2 4" xfId="4008"/>
    <cellStyle name="RIGs input cells 6 2 2 4 2" xfId="14791"/>
    <cellStyle name="RIGs input cells 6 2 2 4 2 2" xfId="41211"/>
    <cellStyle name="RIGs input cells 6 2 2 4 3" xfId="25287"/>
    <cellStyle name="RIGs input cells 6 2 2 4 3 2" xfId="51701"/>
    <cellStyle name="RIGs input cells 6 2 2 4 4" xfId="30678"/>
    <cellStyle name="RIGs input cells 6 2 2 5" xfId="12"/>
    <cellStyle name="RIGs input cells 6 2 2 5 2" xfId="22264"/>
    <cellStyle name="RIGs input cells 6 2 2 5 2 2" xfId="48678"/>
    <cellStyle name="RIGs input cells 6 2 2 5 3" xfId="28744"/>
    <cellStyle name="RIGs input cells 6 2 2 6" xfId="3425"/>
    <cellStyle name="RIGs input cells 6 2 2 6 2" xfId="22766"/>
    <cellStyle name="RIGs input cells 6 2 2 6 2 2" xfId="49180"/>
    <cellStyle name="RIGs input cells 6 2 2 6 3" xfId="30095"/>
    <cellStyle name="RIGs input cells 6 2 2 7" xfId="2596"/>
    <cellStyle name="RIGs input cells 6 2 2 7 2" xfId="13388"/>
    <cellStyle name="RIGs input cells 6 2 2 7 2 2" xfId="39808"/>
    <cellStyle name="RIGs input cells 6 2 2 7 3" xfId="26729"/>
    <cellStyle name="RIGs input cells 6 2 2 7 3 2" xfId="53143"/>
    <cellStyle name="RIGs input cells 6 2 2 7 4" xfId="29266"/>
    <cellStyle name="RIGs input cells 6 2 2 8" xfId="26533"/>
    <cellStyle name="RIGs input cells 6 2 2 8 2" xfId="52947"/>
    <cellStyle name="RIGs input cells 6 2 3" xfId="2299"/>
    <cellStyle name="RIGs input cells 6 2 3 2" xfId="4226"/>
    <cellStyle name="RIGs input cells 6 2 3 2 2" xfId="15005"/>
    <cellStyle name="RIGs input cells 6 2 3 2 2 2" xfId="41425"/>
    <cellStyle name="RIGs input cells 6 2 3 2 3" xfId="26801"/>
    <cellStyle name="RIGs input cells 6 2 3 2 3 2" xfId="53215"/>
    <cellStyle name="RIGs input cells 6 2 3 2 4" xfId="30896"/>
    <cellStyle name="RIGs input cells 6 2 3 3" xfId="4954"/>
    <cellStyle name="RIGs input cells 6 2 3 3 2" xfId="15731"/>
    <cellStyle name="RIGs input cells 6 2 3 3 2 2" xfId="42151"/>
    <cellStyle name="RIGs input cells 6 2 3 3 3" xfId="24741"/>
    <cellStyle name="RIGs input cells 6 2 3 3 3 2" xfId="51155"/>
    <cellStyle name="RIGs input cells 6 2 3 3 4" xfId="31624"/>
    <cellStyle name="RIGs input cells 6 2 3 4" xfId="6728"/>
    <cellStyle name="RIGs input cells 6 2 3 4 2" xfId="17440"/>
    <cellStyle name="RIGs input cells 6 2 3 4 2 2" xfId="43858"/>
    <cellStyle name="RIGs input cells 6 2 3 4 3" xfId="12416"/>
    <cellStyle name="RIGs input cells 6 2 3 4 3 2" xfId="38837"/>
    <cellStyle name="RIGs input cells 6 2 3 4 4" xfId="33398"/>
    <cellStyle name="RIGs input cells 6 2 3 5" xfId="7934"/>
    <cellStyle name="RIGs input cells 6 2 3 5 2" xfId="18601"/>
    <cellStyle name="RIGs input cells 6 2 3 5 2 2" xfId="45016"/>
    <cellStyle name="RIGs input cells 6 2 3 5 3" xfId="21299"/>
    <cellStyle name="RIGs input cells 6 2 3 5 3 2" xfId="47713"/>
    <cellStyle name="RIGs input cells 6 2 3 6" xfId="13120"/>
    <cellStyle name="RIGs input cells 6 2 3 6 2" xfId="39541"/>
    <cellStyle name="RIGs input cells 6 2 3 7" xfId="25210"/>
    <cellStyle name="RIGs input cells 6 2 3 7 2" xfId="51624"/>
    <cellStyle name="RIGs input cells 6 2 4" xfId="5176"/>
    <cellStyle name="RIGs input cells 6 2 4 2" xfId="15952"/>
    <cellStyle name="RIGs input cells 6 2 4 2 2" xfId="42371"/>
    <cellStyle name="RIGs input cells 6 2 4 3" xfId="25171"/>
    <cellStyle name="RIGs input cells 6 2 4 3 2" xfId="51585"/>
    <cellStyle name="RIGs input cells 6 2 4 4" xfId="31846"/>
    <cellStyle name="RIGs input cells 6 2 5" xfId="6940"/>
    <cellStyle name="RIGs input cells 6 2 5 2" xfId="17645"/>
    <cellStyle name="RIGs input cells 6 2 5 2 2" xfId="44062"/>
    <cellStyle name="RIGs input cells 6 2 5 3" xfId="22636"/>
    <cellStyle name="RIGs input cells 6 2 5 3 2" xfId="49050"/>
    <cellStyle name="RIGs input cells 6 2 5 4" xfId="33610"/>
    <cellStyle name="RIGs input cells 6 2 6" xfId="8225"/>
    <cellStyle name="RIGs input cells 6 2 6 2" xfId="18886"/>
    <cellStyle name="RIGs input cells 6 2 6 2 2" xfId="45300"/>
    <cellStyle name="RIGs input cells 6 2 6 3" xfId="26002"/>
    <cellStyle name="RIGs input cells 6 2 6 3 2" xfId="52416"/>
    <cellStyle name="RIGs input cells 6 3" xfId="1475"/>
    <cellStyle name="RIGs input cells 6 3 2" xfId="3469"/>
    <cellStyle name="RIGs input cells 6 3 2 2" xfId="14254"/>
    <cellStyle name="RIGs input cells 6 3 2 2 2" xfId="40674"/>
    <cellStyle name="RIGs input cells 6 3 2 3" xfId="21883"/>
    <cellStyle name="RIGs input cells 6 3 2 3 2" xfId="48297"/>
    <cellStyle name="RIGs input cells 6 3 2 4" xfId="30139"/>
    <cellStyle name="RIGs input cells 6 3 3" xfId="3731"/>
    <cellStyle name="RIGs input cells 6 3 3 2" xfId="14514"/>
    <cellStyle name="RIGs input cells 6 3 3 2 2" xfId="40934"/>
    <cellStyle name="RIGs input cells 6 3 3 3" xfId="21773"/>
    <cellStyle name="RIGs input cells 6 3 3 3 2" xfId="48187"/>
    <cellStyle name="RIGs input cells 6 3 3 4" xfId="30401"/>
    <cellStyle name="RIGs input cells 6 3 4" xfId="5180"/>
    <cellStyle name="RIGs input cells 6 3 4 2" xfId="15956"/>
    <cellStyle name="RIGs input cells 6 3 4 2 2" xfId="42375"/>
    <cellStyle name="RIGs input cells 6 3 4 3" xfId="23839"/>
    <cellStyle name="RIGs input cells 6 3 4 3 2" xfId="50253"/>
    <cellStyle name="RIGs input cells 6 3 4 4" xfId="31850"/>
    <cellStyle name="RIGs input cells 6 3 5" xfId="4728"/>
    <cellStyle name="RIGs input cells 6 3 5 2" xfId="24457"/>
    <cellStyle name="RIGs input cells 6 3 5 2 2" xfId="50871"/>
    <cellStyle name="RIGs input cells 6 3 5 3" xfId="31398"/>
    <cellStyle name="RIGs input cells 6 3 6" xfId="6256"/>
    <cellStyle name="RIGs input cells 6 3 6 2" xfId="13080"/>
    <cellStyle name="RIGs input cells 6 3 6 2 2" xfId="39501"/>
    <cellStyle name="RIGs input cells 6 3 6 3" xfId="32926"/>
    <cellStyle name="RIGs input cells 6 3 7" xfId="7239"/>
    <cellStyle name="RIGs input cells 6 3 7 2" xfId="17906"/>
    <cellStyle name="RIGs input cells 6 3 7 2 2" xfId="44323"/>
    <cellStyle name="RIGs input cells 6 3 7 3" xfId="22779"/>
    <cellStyle name="RIGs input cells 6 3 7 3 2" xfId="49193"/>
    <cellStyle name="RIGs input cells 6 3 7 4" xfId="33909"/>
    <cellStyle name="RIGs input cells 6 3 8" xfId="23476"/>
    <cellStyle name="RIGs input cells 6 3 8 2" xfId="49890"/>
    <cellStyle name="RIGs input cells 6 4" xfId="2298"/>
    <cellStyle name="RIGs input cells 6 4 2" xfId="4225"/>
    <cellStyle name="RIGs input cells 6 4 2 2" xfId="15004"/>
    <cellStyle name="RIGs input cells 6 4 2 2 2" xfId="41424"/>
    <cellStyle name="RIGs input cells 6 4 2 3" xfId="23293"/>
    <cellStyle name="RIGs input cells 6 4 2 3 2" xfId="49707"/>
    <cellStyle name="RIGs input cells 6 4 2 4" xfId="30895"/>
    <cellStyle name="RIGs input cells 6 4 3" xfId="4953"/>
    <cellStyle name="RIGs input cells 6 4 3 2" xfId="15730"/>
    <cellStyle name="RIGs input cells 6 4 3 2 2" xfId="42150"/>
    <cellStyle name="RIGs input cells 6 4 3 3" xfId="25174"/>
    <cellStyle name="RIGs input cells 6 4 3 3 2" xfId="51588"/>
    <cellStyle name="RIGs input cells 6 4 3 4" xfId="31623"/>
    <cellStyle name="RIGs input cells 6 4 4" xfId="6727"/>
    <cellStyle name="RIGs input cells 6 4 4 2" xfId="17439"/>
    <cellStyle name="RIGs input cells 6 4 4 2 2" xfId="43857"/>
    <cellStyle name="RIGs input cells 6 4 4 3" xfId="12058"/>
    <cellStyle name="RIGs input cells 6 4 4 3 2" xfId="38479"/>
    <cellStyle name="RIGs input cells 6 4 4 4" xfId="33397"/>
    <cellStyle name="RIGs input cells 6 4 5" xfId="7933"/>
    <cellStyle name="RIGs input cells 6 4 5 2" xfId="18600"/>
    <cellStyle name="RIGs input cells 6 4 5 2 2" xfId="45015"/>
    <cellStyle name="RIGs input cells 6 4 5 3" xfId="11193"/>
    <cellStyle name="RIGs input cells 6 4 5 3 2" xfId="37614"/>
    <cellStyle name="RIGs input cells 6 4 6" xfId="13119"/>
    <cellStyle name="RIGs input cells 6 4 6 2" xfId="39540"/>
    <cellStyle name="RIGs input cells 6 4 7" xfId="25619"/>
    <cellStyle name="RIGs input cells 6 4 7 2" xfId="52033"/>
    <cellStyle name="RIGs input cells 6 5" xfId="5194"/>
    <cellStyle name="RIGs input cells 6 5 2" xfId="15969"/>
    <cellStyle name="RIGs input cells 6 5 2 2" xfId="42388"/>
    <cellStyle name="RIGs input cells 6 5 3" xfId="26834"/>
    <cellStyle name="RIGs input cells 6 5 3 2" xfId="53248"/>
    <cellStyle name="RIGs input cells 6 5 4" xfId="31864"/>
    <cellStyle name="RIGs input cells 6 6" xfId="6949"/>
    <cellStyle name="RIGs input cells 6 6 2" xfId="17654"/>
    <cellStyle name="RIGs input cells 6 6 2 2" xfId="44071"/>
    <cellStyle name="RIGs input cells 6 6 3" xfId="22009"/>
    <cellStyle name="RIGs input cells 6 6 3 2" xfId="48423"/>
    <cellStyle name="RIGs input cells 6 6 4" xfId="33619"/>
    <cellStyle name="RIGs input cells 6 7" xfId="8224"/>
    <cellStyle name="RIGs input cells 6 7 2" xfId="18885"/>
    <cellStyle name="RIGs input cells 6 7 2 2" xfId="45299"/>
    <cellStyle name="RIGs input cells 6 7 3" xfId="26001"/>
    <cellStyle name="RIGs input cells 6 7 3 2" xfId="52415"/>
    <cellStyle name="RIGs input cells 6_3.15 Additional Data" xfId="2300"/>
    <cellStyle name="RIGs input cells 7" xfId="1156"/>
    <cellStyle name="RIGs input cells 7 2" xfId="1334"/>
    <cellStyle name="RIGs input cells 7 2 2" xfId="1596"/>
    <cellStyle name="RIGs input cells 7 2 2 2" xfId="3589"/>
    <cellStyle name="RIGs input cells 7 2 2 2 2" xfId="14374"/>
    <cellStyle name="RIGs input cells 7 2 2 2 2 2" xfId="40794"/>
    <cellStyle name="RIGs input cells 7 2 2 2 3" xfId="24456"/>
    <cellStyle name="RIGs input cells 7 2 2 2 3 2" xfId="50870"/>
    <cellStyle name="RIGs input cells 7 2 2 2 4" xfId="30259"/>
    <cellStyle name="RIGs input cells 7 2 2 3" xfId="2840"/>
    <cellStyle name="RIGs input cells 7 2 2 3 2" xfId="13632"/>
    <cellStyle name="RIGs input cells 7 2 2 3 2 2" xfId="40052"/>
    <cellStyle name="RIGs input cells 7 2 2 3 3" xfId="23130"/>
    <cellStyle name="RIGs input cells 7 2 2 3 3 2" xfId="49544"/>
    <cellStyle name="RIGs input cells 7 2 2 3 4" xfId="29510"/>
    <cellStyle name="RIGs input cells 7 2 2 4" xfId="5764"/>
    <cellStyle name="RIGs input cells 7 2 2 4 2" xfId="16524"/>
    <cellStyle name="RIGs input cells 7 2 2 4 2 2" xfId="42942"/>
    <cellStyle name="RIGs input cells 7 2 2 4 3" xfId="28124"/>
    <cellStyle name="RIGs input cells 7 2 2 4 3 2" xfId="54538"/>
    <cellStyle name="RIGs input cells 7 2 2 4 4" xfId="32434"/>
    <cellStyle name="RIGs input cells 7 2 2 5" xfId="3692"/>
    <cellStyle name="RIGs input cells 7 2 2 5 2" xfId="25451"/>
    <cellStyle name="RIGs input cells 7 2 2 5 2 2" xfId="51865"/>
    <cellStyle name="RIGs input cells 7 2 2 5 3" xfId="30362"/>
    <cellStyle name="RIGs input cells 7 2 2 6" xfId="6115"/>
    <cellStyle name="RIGs input cells 7 2 2 6 2" xfId="24908"/>
    <cellStyle name="RIGs input cells 7 2 2 6 2 2" xfId="51322"/>
    <cellStyle name="RIGs input cells 7 2 2 6 3" xfId="32785"/>
    <cellStyle name="RIGs input cells 7 2 2 7" xfId="7216"/>
    <cellStyle name="RIGs input cells 7 2 2 7 2" xfId="17883"/>
    <cellStyle name="RIGs input cells 7 2 2 7 2 2" xfId="44300"/>
    <cellStyle name="RIGs input cells 7 2 2 7 3" xfId="23790"/>
    <cellStyle name="RIGs input cells 7 2 2 7 3 2" xfId="50204"/>
    <cellStyle name="RIGs input cells 7 2 2 7 4" xfId="33886"/>
    <cellStyle name="RIGs input cells 7 2 2 8" xfId="22889"/>
    <cellStyle name="RIGs input cells 7 2 2 8 2" xfId="49303"/>
    <cellStyle name="RIGs input cells 7 2 3" xfId="2302"/>
    <cellStyle name="RIGs input cells 7 2 3 2" xfId="4228"/>
    <cellStyle name="RIGs input cells 7 2 3 2 2" xfId="15007"/>
    <cellStyle name="RIGs input cells 7 2 3 2 2 2" xfId="41427"/>
    <cellStyle name="RIGs input cells 7 2 3 2 3" xfId="26263"/>
    <cellStyle name="RIGs input cells 7 2 3 2 3 2" xfId="52677"/>
    <cellStyle name="RIGs input cells 7 2 3 2 4" xfId="30898"/>
    <cellStyle name="RIGs input cells 7 2 3 3" xfId="4956"/>
    <cellStyle name="RIGs input cells 7 2 3 3 2" xfId="15733"/>
    <cellStyle name="RIGs input cells 7 2 3 3 2 2" xfId="42153"/>
    <cellStyle name="RIGs input cells 7 2 3 3 3" xfId="23842"/>
    <cellStyle name="RIGs input cells 7 2 3 3 3 2" xfId="50256"/>
    <cellStyle name="RIGs input cells 7 2 3 3 4" xfId="31626"/>
    <cellStyle name="RIGs input cells 7 2 3 4" xfId="6730"/>
    <cellStyle name="RIGs input cells 7 2 3 4 2" xfId="17442"/>
    <cellStyle name="RIGs input cells 7 2 3 4 2 2" xfId="43860"/>
    <cellStyle name="RIGs input cells 7 2 3 4 3" xfId="23501"/>
    <cellStyle name="RIGs input cells 7 2 3 4 3 2" xfId="49915"/>
    <cellStyle name="RIGs input cells 7 2 3 4 4" xfId="33400"/>
    <cellStyle name="RIGs input cells 7 2 3 5" xfId="7936"/>
    <cellStyle name="RIGs input cells 7 2 3 5 2" xfId="18603"/>
    <cellStyle name="RIGs input cells 7 2 3 5 2 2" xfId="45018"/>
    <cellStyle name="RIGs input cells 7 2 3 5 3" xfId="12103"/>
    <cellStyle name="RIGs input cells 7 2 3 5 3 2" xfId="38524"/>
    <cellStyle name="RIGs input cells 7 2 3 6" xfId="13122"/>
    <cellStyle name="RIGs input cells 7 2 3 6 2" xfId="39543"/>
    <cellStyle name="RIGs input cells 7 2 3 7" xfId="23879"/>
    <cellStyle name="RIGs input cells 7 2 3 7 2" xfId="50293"/>
    <cellStyle name="RIGs input cells 7 2 4" xfId="8288"/>
    <cellStyle name="RIGs input cells 7 2 4 2" xfId="18949"/>
    <cellStyle name="RIGs input cells 7 2 4 2 2" xfId="45363"/>
    <cellStyle name="RIGs input cells 7 2 4 3" xfId="26055"/>
    <cellStyle name="RIGs input cells 7 2 4 3 2" xfId="52469"/>
    <cellStyle name="RIGs input cells 7 3" xfId="1477"/>
    <cellStyle name="RIGs input cells 7 3 2" xfId="3471"/>
    <cellStyle name="RIGs input cells 7 3 2 2" xfId="14256"/>
    <cellStyle name="RIGs input cells 7 3 2 2 2" xfId="40676"/>
    <cellStyle name="RIGs input cells 7 3 2 3" xfId="21832"/>
    <cellStyle name="RIGs input cells 7 3 2 3 2" xfId="48246"/>
    <cellStyle name="RIGs input cells 7 3 2 4" xfId="30141"/>
    <cellStyle name="RIGs input cells 7 3 3" xfId="5058"/>
    <cellStyle name="RIGs input cells 7 3 3 2" xfId="15835"/>
    <cellStyle name="RIGs input cells 7 3 3 2 2" xfId="42254"/>
    <cellStyle name="RIGs input cells 7 3 3 3" xfId="22524"/>
    <cellStyle name="RIGs input cells 7 3 3 3 2" xfId="48938"/>
    <cellStyle name="RIGs input cells 7 3 3 4" xfId="31728"/>
    <cellStyle name="RIGs input cells 7 3 4" xfId="5182"/>
    <cellStyle name="RIGs input cells 7 3 4 2" xfId="15958"/>
    <cellStyle name="RIGs input cells 7 3 4 2 2" xfId="42377"/>
    <cellStyle name="RIGs input cells 7 3 4 3" xfId="23402"/>
    <cellStyle name="RIGs input cells 7 3 4 3 2" xfId="49816"/>
    <cellStyle name="RIGs input cells 7 3 4 4" xfId="31852"/>
    <cellStyle name="RIGs input cells 7 3 5" xfId="13"/>
    <cellStyle name="RIGs input cells 7 3 5 2" xfId="22925"/>
    <cellStyle name="RIGs input cells 7 3 5 2 2" xfId="49339"/>
    <cellStyle name="RIGs input cells 7 3 5 3" xfId="28745"/>
    <cellStyle name="RIGs input cells 7 3 6" xfId="6819"/>
    <cellStyle name="RIGs input cells 7 3 6 2" xfId="12063"/>
    <cellStyle name="RIGs input cells 7 3 6 2 2" xfId="38484"/>
    <cellStyle name="RIGs input cells 7 3 6 3" xfId="33489"/>
    <cellStyle name="RIGs input cells 7 3 7" xfId="7238"/>
    <cellStyle name="RIGs input cells 7 3 7 2" xfId="17905"/>
    <cellStyle name="RIGs input cells 7 3 7 2 2" xfId="44322"/>
    <cellStyle name="RIGs input cells 7 3 7 3" xfId="26920"/>
    <cellStyle name="RIGs input cells 7 3 7 3 2" xfId="53334"/>
    <cellStyle name="RIGs input cells 7 3 7 4" xfId="33908"/>
    <cellStyle name="RIGs input cells 7 3 8" xfId="21752"/>
    <cellStyle name="RIGs input cells 7 3 8 2" xfId="48166"/>
    <cellStyle name="RIGs input cells 7 4" xfId="2301"/>
    <cellStyle name="RIGs input cells 7 4 2" xfId="4227"/>
    <cellStyle name="RIGs input cells 7 4 2 2" xfId="15006"/>
    <cellStyle name="RIGs input cells 7 4 2 2 2" xfId="41426"/>
    <cellStyle name="RIGs input cells 7 4 2 3" xfId="22722"/>
    <cellStyle name="RIGs input cells 7 4 2 3 2" xfId="49136"/>
    <cellStyle name="RIGs input cells 7 4 2 4" xfId="30897"/>
    <cellStyle name="RIGs input cells 7 4 3" xfId="4955"/>
    <cellStyle name="RIGs input cells 7 4 3 2" xfId="15732"/>
    <cellStyle name="RIGs input cells 7 4 3 2 2" xfId="42152"/>
    <cellStyle name="RIGs input cells 7 4 3 3" xfId="24299"/>
    <cellStyle name="RIGs input cells 7 4 3 3 2" xfId="50713"/>
    <cellStyle name="RIGs input cells 7 4 3 4" xfId="31625"/>
    <cellStyle name="RIGs input cells 7 4 4" xfId="6729"/>
    <cellStyle name="RIGs input cells 7 4 4 2" xfId="17441"/>
    <cellStyle name="RIGs input cells 7 4 4 2 2" xfId="43859"/>
    <cellStyle name="RIGs input cells 7 4 4 3" xfId="22793"/>
    <cellStyle name="RIGs input cells 7 4 4 3 2" xfId="49207"/>
    <cellStyle name="RIGs input cells 7 4 4 4" xfId="33399"/>
    <cellStyle name="RIGs input cells 7 4 5" xfId="7935"/>
    <cellStyle name="RIGs input cells 7 4 5 2" xfId="18602"/>
    <cellStyle name="RIGs input cells 7 4 5 2 2" xfId="45017"/>
    <cellStyle name="RIGs input cells 7 4 5 3" xfId="17367"/>
    <cellStyle name="RIGs input cells 7 4 5 3 2" xfId="43785"/>
    <cellStyle name="RIGs input cells 7 4 6" xfId="13121"/>
    <cellStyle name="RIGs input cells 7 4 6 2" xfId="39542"/>
    <cellStyle name="RIGs input cells 7 4 7" xfId="24335"/>
    <cellStyle name="RIGs input cells 7 4 7 2" xfId="50749"/>
    <cellStyle name="RIGs input cells 7 5" xfId="5191"/>
    <cellStyle name="RIGs input cells 7 5 2" xfId="15966"/>
    <cellStyle name="RIGs input cells 7 5 2 2" xfId="42385"/>
    <cellStyle name="RIGs input cells 7 5 3" xfId="24172"/>
    <cellStyle name="RIGs input cells 7 5 3 2" xfId="50586"/>
    <cellStyle name="RIGs input cells 7 5 4" xfId="31861"/>
    <cellStyle name="RIGs input cells 7 6" xfId="6943"/>
    <cellStyle name="RIGs input cells 7 6 2" xfId="17648"/>
    <cellStyle name="RIGs input cells 7 6 2 2" xfId="44065"/>
    <cellStyle name="RIGs input cells 7 6 3" xfId="22491"/>
    <cellStyle name="RIGs input cells 7 6 3 2" xfId="48905"/>
    <cellStyle name="RIGs input cells 7 6 4" xfId="33613"/>
    <cellStyle name="RIGs input cells 7 7" xfId="8226"/>
    <cellStyle name="RIGs input cells 7 7 2" xfId="18887"/>
    <cellStyle name="RIGs input cells 7 7 2 2" xfId="45301"/>
    <cellStyle name="RIGs input cells 7 7 3" xfId="26003"/>
    <cellStyle name="RIGs input cells 7 7 3 2" xfId="52417"/>
    <cellStyle name="RIGs input cells 7_3.15 Additional Data" xfId="2303"/>
    <cellStyle name="RIGs input cells 8" xfId="1335"/>
    <cellStyle name="RIGs input cells 8 2" xfId="1597"/>
    <cellStyle name="RIGs input cells 8 2 2" xfId="3590"/>
    <cellStyle name="RIGs input cells 8 2 2 2" xfId="14375"/>
    <cellStyle name="RIGs input cells 8 2 2 2 2" xfId="40795"/>
    <cellStyle name="RIGs input cells 8 2 2 3" xfId="25243"/>
    <cellStyle name="RIGs input cells 8 2 2 3 2" xfId="51657"/>
    <cellStyle name="RIGs input cells 8 2 2 4" xfId="30260"/>
    <cellStyle name="RIGs input cells 8 2 3" xfId="3072"/>
    <cellStyle name="RIGs input cells 8 2 3 2" xfId="13864"/>
    <cellStyle name="RIGs input cells 8 2 3 2 2" xfId="40284"/>
    <cellStyle name="RIGs input cells 8 2 3 3" xfId="22179"/>
    <cellStyle name="RIGs input cells 8 2 3 3 2" xfId="48593"/>
    <cellStyle name="RIGs input cells 8 2 3 4" xfId="29742"/>
    <cellStyle name="RIGs input cells 8 2 4" xfId="5462"/>
    <cellStyle name="RIGs input cells 8 2 4 2" xfId="16235"/>
    <cellStyle name="RIGs input cells 8 2 4 2 2" xfId="42654"/>
    <cellStyle name="RIGs input cells 8 2 4 3" xfId="23062"/>
    <cellStyle name="RIGs input cells 8 2 4 3 2" xfId="49476"/>
    <cellStyle name="RIGs input cells 8 2 4 4" xfId="32132"/>
    <cellStyle name="RIGs input cells 8 2 5" xfId="5864"/>
    <cellStyle name="RIGs input cells 8 2 5 2" xfId="24729"/>
    <cellStyle name="RIGs input cells 8 2 5 2 2" xfId="51143"/>
    <cellStyle name="RIGs input cells 8 2 5 3" xfId="32534"/>
    <cellStyle name="RIGs input cells 8 2 6" xfId="6113"/>
    <cellStyle name="RIGs input cells 8 2 6 2" xfId="23498"/>
    <cellStyle name="RIGs input cells 8 2 6 2 2" xfId="49912"/>
    <cellStyle name="RIGs input cells 8 2 6 3" xfId="32783"/>
    <cellStyle name="RIGs input cells 8 2 7" xfId="5662"/>
    <cellStyle name="RIGs input cells 8 2 7 2" xfId="16426"/>
    <cellStyle name="RIGs input cells 8 2 7 2 2" xfId="42844"/>
    <cellStyle name="RIGs input cells 8 2 7 3" xfId="26150"/>
    <cellStyle name="RIGs input cells 8 2 7 3 2" xfId="52564"/>
    <cellStyle name="RIGs input cells 8 2 7 4" xfId="32332"/>
    <cellStyle name="RIGs input cells 8 2 8" xfId="26478"/>
    <cellStyle name="RIGs input cells 8 2 8 2" xfId="52892"/>
    <cellStyle name="RIGs input cells 8 3" xfId="2304"/>
    <cellStyle name="RIGs input cells 8 3 2" xfId="4229"/>
    <cellStyle name="RIGs input cells 8 3 2 2" xfId="15008"/>
    <cellStyle name="RIGs input cells 8 3 2 2 2" xfId="41428"/>
    <cellStyle name="RIGs input cells 8 3 2 3" xfId="25546"/>
    <cellStyle name="RIGs input cells 8 3 2 3 2" xfId="51960"/>
    <cellStyle name="RIGs input cells 8 3 2 4" xfId="30899"/>
    <cellStyle name="RIGs input cells 8 3 3" xfId="4957"/>
    <cellStyle name="RIGs input cells 8 3 3 2" xfId="15734"/>
    <cellStyle name="RIGs input cells 8 3 3 2 2" xfId="42154"/>
    <cellStyle name="RIGs input cells 8 3 3 3" xfId="27673"/>
    <cellStyle name="RIGs input cells 8 3 3 3 2" xfId="54087"/>
    <cellStyle name="RIGs input cells 8 3 3 4" xfId="31627"/>
    <cellStyle name="RIGs input cells 8 3 4" xfId="6731"/>
    <cellStyle name="RIGs input cells 8 3 4 2" xfId="17443"/>
    <cellStyle name="RIGs input cells 8 3 4 2 2" xfId="43861"/>
    <cellStyle name="RIGs input cells 8 3 4 3" xfId="25748"/>
    <cellStyle name="RIGs input cells 8 3 4 3 2" xfId="52162"/>
    <cellStyle name="RIGs input cells 8 3 4 4" xfId="33401"/>
    <cellStyle name="RIGs input cells 8 3 5" xfId="7937"/>
    <cellStyle name="RIGs input cells 8 3 5 2" xfId="18604"/>
    <cellStyle name="RIGs input cells 8 3 5 2 2" xfId="45019"/>
    <cellStyle name="RIGs input cells 8 3 5 3" xfId="12427"/>
    <cellStyle name="RIGs input cells 8 3 5 3 2" xfId="38848"/>
    <cellStyle name="RIGs input cells 8 3 6" xfId="13123"/>
    <cellStyle name="RIGs input cells 8 3 6 2" xfId="39544"/>
    <cellStyle name="RIGs input cells 8 3 7" xfId="23441"/>
    <cellStyle name="RIGs input cells 8 3 7 2" xfId="49855"/>
    <cellStyle name="RIGs input cells 8 4" xfId="8289"/>
    <cellStyle name="RIGs input cells 8 4 2" xfId="18950"/>
    <cellStyle name="RIGs input cells 8 4 2 2" xfId="45364"/>
    <cellStyle name="RIGs input cells 8 4 3" xfId="26056"/>
    <cellStyle name="RIGs input cells 8 4 3 2" xfId="52470"/>
    <cellStyle name="RIGs input cells 9" xfId="1462"/>
    <cellStyle name="RIGs input cells 9 2" xfId="3456"/>
    <cellStyle name="RIGs input cells 9 2 2" xfId="14241"/>
    <cellStyle name="RIGs input cells 9 2 2 2" xfId="40661"/>
    <cellStyle name="RIGs input cells 9 2 3" xfId="26983"/>
    <cellStyle name="RIGs input cells 9 2 3 2" xfId="53397"/>
    <cellStyle name="RIGs input cells 9 2 4" xfId="30126"/>
    <cellStyle name="RIGs input cells 9 3" xfId="5060"/>
    <cellStyle name="RIGs input cells 9 3 2" xfId="15837"/>
    <cellStyle name="RIGs input cells 9 3 2 2" xfId="42256"/>
    <cellStyle name="RIGs input cells 9 3 3" xfId="23183"/>
    <cellStyle name="RIGs input cells 9 3 3 2" xfId="49597"/>
    <cellStyle name="RIGs input cells 9 3 4" xfId="31730"/>
    <cellStyle name="RIGs input cells 9 4" xfId="3418"/>
    <cellStyle name="RIGs input cells 9 4 2" xfId="14204"/>
    <cellStyle name="RIGs input cells 9 4 2 2" xfId="40624"/>
    <cellStyle name="RIGs input cells 9 4 3" xfId="25538"/>
    <cellStyle name="RIGs input cells 9 4 3 2" xfId="51952"/>
    <cellStyle name="RIGs input cells 9 4 4" xfId="30088"/>
    <cellStyle name="RIGs input cells 9 5" xfId="5422"/>
    <cellStyle name="RIGs input cells 9 5 2" xfId="26250"/>
    <cellStyle name="RIGs input cells 9 5 2 2" xfId="52664"/>
    <cellStyle name="RIGs input cells 9 5 3" xfId="32092"/>
    <cellStyle name="RIGs input cells 9 6" xfId="6822"/>
    <cellStyle name="RIGs input cells 9 6 2" xfId="23942"/>
    <cellStyle name="RIGs input cells 9 6 2 2" xfId="50356"/>
    <cellStyle name="RIGs input cells 9 6 3" xfId="33492"/>
    <cellStyle name="RIGs input cells 9 7" xfId="2924"/>
    <cellStyle name="RIGs input cells 9 7 2" xfId="13716"/>
    <cellStyle name="RIGs input cells 9 7 2 2" xfId="40136"/>
    <cellStyle name="RIGs input cells 9 7 3" xfId="27038"/>
    <cellStyle name="RIGs input cells 9 7 3 2" xfId="53452"/>
    <cellStyle name="RIGs input cells 9 7 4" xfId="29594"/>
    <cellStyle name="RIGs input cells 9 8" xfId="24221"/>
    <cellStyle name="RIGs input cells 9 8 2" xfId="50635"/>
    <cellStyle name="RIGs input cells_3.15 Additional Data" xfId="2305"/>
    <cellStyle name="RIGs input totals" xfId="1157"/>
    <cellStyle name="RIGs input totals 10" xfId="3763"/>
    <cellStyle name="RIGs input totals 10 2" xfId="8299"/>
    <cellStyle name="RIGs input totals 10 2 2" xfId="18960"/>
    <cellStyle name="RIGs input totals 10 2 2 2" xfId="45374"/>
    <cellStyle name="RIGs input totals 10 2 3" xfId="26065"/>
    <cellStyle name="RIGs input totals 10 2 3 2" xfId="52479"/>
    <cellStyle name="RIGs input totals 10 3" xfId="14546"/>
    <cellStyle name="RIGs input totals 10 3 2" xfId="40966"/>
    <cellStyle name="RIGs input totals 10 4" xfId="23605"/>
    <cellStyle name="RIGs input totals 10 4 2" xfId="50019"/>
    <cellStyle name="RIGs input totals 10 5" xfId="30433"/>
    <cellStyle name="RIGs input totals 11" xfId="5171"/>
    <cellStyle name="RIGs input totals 11 2" xfId="15948"/>
    <cellStyle name="RIGs input totals 11 2 2" xfId="42367"/>
    <cellStyle name="RIGs input totals 11 3" xfId="23597"/>
    <cellStyle name="RIGs input totals 11 3 2" xfId="50011"/>
    <cellStyle name="RIGs input totals 11 4" xfId="31841"/>
    <cellStyle name="RIGs input totals 12" xfId="6668"/>
    <cellStyle name="RIGs input totals 12 2" xfId="17380"/>
    <cellStyle name="RIGs input totals 12 2 2" xfId="43798"/>
    <cellStyle name="RIGs input totals 12 3" xfId="22981"/>
    <cellStyle name="RIGs input totals 12 3 2" xfId="49395"/>
    <cellStyle name="RIGs input totals 12 4" xfId="33338"/>
    <cellStyle name="RIGs input totals 13" xfId="8227"/>
    <cellStyle name="RIGs input totals 13 2" xfId="18888"/>
    <cellStyle name="RIGs input totals 13 2 2" xfId="45302"/>
    <cellStyle name="RIGs input totals 13 3" xfId="26004"/>
    <cellStyle name="RIGs input totals 13 3 2" xfId="52418"/>
    <cellStyle name="RIGs input totals 2" xfId="1158"/>
    <cellStyle name="RIGs input totals 2 10" xfId="4725"/>
    <cellStyle name="RIGs input totals 2 10 2" xfId="15502"/>
    <cellStyle name="RIGs input totals 2 10 2 2" xfId="41922"/>
    <cellStyle name="RIGs input totals 2 10 3" xfId="26591"/>
    <cellStyle name="RIGs input totals 2 10 3 2" xfId="53005"/>
    <cellStyle name="RIGs input totals 2 10 4" xfId="31395"/>
    <cellStyle name="RIGs input totals 2 11" xfId="6667"/>
    <cellStyle name="RIGs input totals 2 11 2" xfId="17379"/>
    <cellStyle name="RIGs input totals 2 11 2 2" xfId="43797"/>
    <cellStyle name="RIGs input totals 2 11 3" xfId="23545"/>
    <cellStyle name="RIGs input totals 2 11 3 2" xfId="49959"/>
    <cellStyle name="RIGs input totals 2 11 4" xfId="33337"/>
    <cellStyle name="RIGs input totals 2 12" xfId="8228"/>
    <cellStyle name="RIGs input totals 2 12 2" xfId="18889"/>
    <cellStyle name="RIGs input totals 2 12 2 2" xfId="45303"/>
    <cellStyle name="RIGs input totals 2 12 3" xfId="26005"/>
    <cellStyle name="RIGs input totals 2 12 3 2" xfId="52419"/>
    <cellStyle name="RIGs input totals 2 2" xfId="1159"/>
    <cellStyle name="RIGs input totals 2 2 2" xfId="1160"/>
    <cellStyle name="RIGs input totals 2 2 2 2" xfId="1481"/>
    <cellStyle name="RIGs input totals 2 2 2 2 2" xfId="3475"/>
    <cellStyle name="RIGs input totals 2 2 2 2 2 2" xfId="14260"/>
    <cellStyle name="RIGs input totals 2 2 2 2 2 2 2" xfId="40680"/>
    <cellStyle name="RIGs input totals 2 2 2 2 2 3" xfId="22466"/>
    <cellStyle name="RIGs input totals 2 2 2 2 2 3 2" xfId="48880"/>
    <cellStyle name="RIGs input totals 2 2 2 2 2 4" xfId="30145"/>
    <cellStyle name="RIGs input totals 2 2 2 2 3" xfId="3045"/>
    <cellStyle name="RIGs input totals 2 2 2 2 3 2" xfId="13837"/>
    <cellStyle name="RIGs input totals 2 2 2 2 3 2 2" xfId="40257"/>
    <cellStyle name="RIGs input totals 2 2 2 2 3 3" xfId="24819"/>
    <cellStyle name="RIGs input totals 2 2 2 2 3 3 2" xfId="51233"/>
    <cellStyle name="RIGs input totals 2 2 2 2 3 4" xfId="29715"/>
    <cellStyle name="RIGs input totals 2 2 2 2 4" xfId="5277"/>
    <cellStyle name="RIGs input totals 2 2 2 2 4 2" xfId="16052"/>
    <cellStyle name="RIGs input totals 2 2 2 2 4 2 2" xfId="42471"/>
    <cellStyle name="RIGs input totals 2 2 2 2 4 3" xfId="27066"/>
    <cellStyle name="RIGs input totals 2 2 2 2 4 3 2" xfId="53480"/>
    <cellStyle name="RIGs input totals 2 2 2 2 4 4" xfId="31947"/>
    <cellStyle name="RIGs input totals 2 2 2 2 5" xfId="3740"/>
    <cellStyle name="RIGs input totals 2 2 2 2 5 2" xfId="24495"/>
    <cellStyle name="RIGs input totals 2 2 2 2 5 2 2" xfId="50909"/>
    <cellStyle name="RIGs input totals 2 2 2 2 5 3" xfId="30410"/>
    <cellStyle name="RIGs input totals 2 2 2 2 6" xfId="5476"/>
    <cellStyle name="RIGs input totals 2 2 2 2 6 2" xfId="27584"/>
    <cellStyle name="RIGs input totals 2 2 2 2 6 2 2" xfId="53998"/>
    <cellStyle name="RIGs input totals 2 2 2 2 6 3" xfId="32146"/>
    <cellStyle name="RIGs input totals 2 2 2 2 7" xfId="2926"/>
    <cellStyle name="RIGs input totals 2 2 2 2 7 2" xfId="13718"/>
    <cellStyle name="RIGs input totals 2 2 2 2 7 2 2" xfId="40138"/>
    <cellStyle name="RIGs input totals 2 2 2 2 7 3" xfId="25603"/>
    <cellStyle name="RIGs input totals 2 2 2 2 7 3 2" xfId="52017"/>
    <cellStyle name="RIGs input totals 2 2 2 2 7 4" xfId="29596"/>
    <cellStyle name="RIGs input totals 2 2 2 2 8" xfId="22566"/>
    <cellStyle name="RIGs input totals 2 2 2 2 8 2" xfId="48980"/>
    <cellStyle name="RIGs input totals 2 2 2 3" xfId="2309"/>
    <cellStyle name="RIGs input totals 2 2 2 3 2" xfId="4233"/>
    <cellStyle name="RIGs input totals 2 2 2 3 2 2" xfId="15012"/>
    <cellStyle name="RIGs input totals 2 2 2 3 2 2 2" xfId="41432"/>
    <cellStyle name="RIGs input totals 2 2 2 3 2 3" xfId="23916"/>
    <cellStyle name="RIGs input totals 2 2 2 3 2 3 2" xfId="50330"/>
    <cellStyle name="RIGs input totals 2 2 2 3 2 4" xfId="30903"/>
    <cellStyle name="RIGs input totals 2 2 2 3 3" xfId="4961"/>
    <cellStyle name="RIGs input totals 2 2 2 3 3 2" xfId="15738"/>
    <cellStyle name="RIGs input totals 2 2 2 3 3 2 2" xfId="42158"/>
    <cellStyle name="RIGs input totals 2 2 2 3 3 3" xfId="25278"/>
    <cellStyle name="RIGs input totals 2 2 2 3 3 3 2" xfId="51692"/>
    <cellStyle name="RIGs input totals 2 2 2 3 3 4" xfId="31631"/>
    <cellStyle name="RIGs input totals 2 2 2 3 4" xfId="6735"/>
    <cellStyle name="RIGs input totals 2 2 2 3 4 2" xfId="17447"/>
    <cellStyle name="RIGs input totals 2 2 2 3 4 2 2" xfId="43865"/>
    <cellStyle name="RIGs input totals 2 2 2 3 4 3" xfId="11358"/>
    <cellStyle name="RIGs input totals 2 2 2 3 4 3 2" xfId="37779"/>
    <cellStyle name="RIGs input totals 2 2 2 3 4 4" xfId="33405"/>
    <cellStyle name="RIGs input totals 2 2 2 3 5" xfId="7941"/>
    <cellStyle name="RIGs input totals 2 2 2 3 5 2" xfId="18608"/>
    <cellStyle name="RIGs input totals 2 2 2 3 5 2 2" xfId="45023"/>
    <cellStyle name="RIGs input totals 2 2 2 3 5 3" xfId="21154"/>
    <cellStyle name="RIGs input totals 2 2 2 3 5 3 2" xfId="47568"/>
    <cellStyle name="RIGs input totals 2 2 2 3 6" xfId="13127"/>
    <cellStyle name="RIGs input totals 2 2 2 3 6 2" xfId="39548"/>
    <cellStyle name="RIGs input totals 2 2 2 3 7" xfId="25526"/>
    <cellStyle name="RIGs input totals 2 2 2 3 7 2" xfId="51940"/>
    <cellStyle name="RIGs input totals 2 2 2 4" xfId="4506"/>
    <cellStyle name="RIGs input totals 2 2 2 4 2" xfId="15284"/>
    <cellStyle name="RIGs input totals 2 2 2 4 2 2" xfId="41704"/>
    <cellStyle name="RIGs input totals 2 2 2 4 3" xfId="24054"/>
    <cellStyle name="RIGs input totals 2 2 2 4 3 2" xfId="50468"/>
    <cellStyle name="RIGs input totals 2 2 2 4 4" xfId="31176"/>
    <cellStyle name="RIGs input totals 2 2 2 5" xfId="6852"/>
    <cellStyle name="RIGs input totals 2 2 2 5 2" xfId="17557"/>
    <cellStyle name="RIGs input totals 2 2 2 5 2 2" xfId="43974"/>
    <cellStyle name="RIGs input totals 2 2 2 5 3" xfId="23155"/>
    <cellStyle name="RIGs input totals 2 2 2 5 3 2" xfId="49569"/>
    <cellStyle name="RIGs input totals 2 2 2 5 4" xfId="33522"/>
    <cellStyle name="RIGs input totals 2 2 2 6" xfId="8230"/>
    <cellStyle name="RIGs input totals 2 2 2 6 2" xfId="18891"/>
    <cellStyle name="RIGs input totals 2 2 2 6 2 2" xfId="45305"/>
    <cellStyle name="RIGs input totals 2 2 2 6 3" xfId="26007"/>
    <cellStyle name="RIGs input totals 2 2 2 6 3 2" xfId="52421"/>
    <cellStyle name="RIGs input totals 2 2 3" xfId="1480"/>
    <cellStyle name="RIGs input totals 2 2 3 2" xfId="3474"/>
    <cellStyle name="RIGs input totals 2 2 3 2 2" xfId="14259"/>
    <cellStyle name="RIGs input totals 2 2 3 2 2 2" xfId="40679"/>
    <cellStyle name="RIGs input totals 2 2 3 2 3" xfId="26574"/>
    <cellStyle name="RIGs input totals 2 2 3 2 3 2" xfId="52988"/>
    <cellStyle name="RIGs input totals 2 2 3 2 4" xfId="30144"/>
    <cellStyle name="RIGs input totals 2 2 3 3" xfId="4324"/>
    <cellStyle name="RIGs input totals 2 2 3 3 2" xfId="15102"/>
    <cellStyle name="RIGs input totals 2 2 3 3 2 2" xfId="41522"/>
    <cellStyle name="RIGs input totals 2 2 3 3 3" xfId="26586"/>
    <cellStyle name="RIGs input totals 2 2 3 3 3 2" xfId="53000"/>
    <cellStyle name="RIGs input totals 2 2 3 3 4" xfId="30994"/>
    <cellStyle name="RIGs input totals 2 2 3 4" xfId="4358"/>
    <cellStyle name="RIGs input totals 2 2 3 4 2" xfId="15136"/>
    <cellStyle name="RIGs input totals 2 2 3 4 2 2" xfId="41556"/>
    <cellStyle name="RIGs input totals 2 2 3 4 3" xfId="22856"/>
    <cellStyle name="RIGs input totals 2 2 3 4 3 2" xfId="49270"/>
    <cellStyle name="RIGs input totals 2 2 3 4 4" xfId="31028"/>
    <cellStyle name="RIGs input totals 2 2 3 5" xfId="6241"/>
    <cellStyle name="RIGs input totals 2 2 3 5 2" xfId="22422"/>
    <cellStyle name="RIGs input totals 2 2 3 5 2 2" xfId="48836"/>
    <cellStyle name="RIGs input totals 2 2 3 5 3" xfId="32911"/>
    <cellStyle name="RIGs input totals 2 2 3 6" xfId="5418"/>
    <cellStyle name="RIGs input totals 2 2 3 6 2" xfId="27101"/>
    <cellStyle name="RIGs input totals 2 2 3 6 2 2" xfId="53515"/>
    <cellStyle name="RIGs input totals 2 2 3 6 3" xfId="32088"/>
    <cellStyle name="RIGs input totals 2 2 3 7" xfId="6486"/>
    <cellStyle name="RIGs input totals 2 2 3 7 2" xfId="17216"/>
    <cellStyle name="RIGs input totals 2 2 3 7 2 2" xfId="43634"/>
    <cellStyle name="RIGs input totals 2 2 3 7 3" xfId="16377"/>
    <cellStyle name="RIGs input totals 2 2 3 7 3 2" xfId="42795"/>
    <cellStyle name="RIGs input totals 2 2 3 7 4" xfId="33156"/>
    <cellStyle name="RIGs input totals 2 2 3 8" xfId="26540"/>
    <cellStyle name="RIGs input totals 2 2 3 8 2" xfId="52954"/>
    <cellStyle name="RIGs input totals 2 2 4" xfId="2308"/>
    <cellStyle name="RIGs input totals 2 2 4 2" xfId="4232"/>
    <cellStyle name="RIGs input totals 2 2 4 2 2" xfId="15011"/>
    <cellStyle name="RIGs input totals 2 2 4 2 2 2" xfId="41431"/>
    <cellStyle name="RIGs input totals 2 2 4 2 3" xfId="22277"/>
    <cellStyle name="RIGs input totals 2 2 4 2 3 2" xfId="48691"/>
    <cellStyle name="RIGs input totals 2 2 4 2 4" xfId="30902"/>
    <cellStyle name="RIGs input totals 2 2 4 3" xfId="4960"/>
    <cellStyle name="RIGs input totals 2 2 4 3 2" xfId="15737"/>
    <cellStyle name="RIGs input totals 2 2 4 3 2 2" xfId="42157"/>
    <cellStyle name="RIGs input totals 2 2 4 3 3" xfId="22846"/>
    <cellStyle name="RIGs input totals 2 2 4 3 3 2" xfId="49260"/>
    <cellStyle name="RIGs input totals 2 2 4 3 4" xfId="31630"/>
    <cellStyle name="RIGs input totals 2 2 4 4" xfId="6734"/>
    <cellStyle name="RIGs input totals 2 2 4 4 2" xfId="17446"/>
    <cellStyle name="RIGs input totals 2 2 4 4 2 2" xfId="43864"/>
    <cellStyle name="RIGs input totals 2 2 4 4 3" xfId="22978"/>
    <cellStyle name="RIGs input totals 2 2 4 4 3 2" xfId="49392"/>
    <cellStyle name="RIGs input totals 2 2 4 4 4" xfId="33404"/>
    <cellStyle name="RIGs input totals 2 2 4 5" xfId="7940"/>
    <cellStyle name="RIGs input totals 2 2 4 5 2" xfId="18607"/>
    <cellStyle name="RIGs input totals 2 2 4 5 2 2" xfId="45022"/>
    <cellStyle name="RIGs input totals 2 2 4 5 3" xfId="11129"/>
    <cellStyle name="RIGs input totals 2 2 4 5 3 2" xfId="37550"/>
    <cellStyle name="RIGs input totals 2 2 4 6" xfId="13126"/>
    <cellStyle name="RIGs input totals 2 2 4 6 2" xfId="39547"/>
    <cellStyle name="RIGs input totals 2 2 4 7" xfId="25302"/>
    <cellStyle name="RIGs input totals 2 2 4 7 2" xfId="51716"/>
    <cellStyle name="RIGs input totals 2 2 5" xfId="4897"/>
    <cellStyle name="RIGs input totals 2 2 5 2" xfId="15674"/>
    <cellStyle name="RIGs input totals 2 2 5 2 2" xfId="42094"/>
    <cellStyle name="RIGs input totals 2 2 5 3" xfId="24622"/>
    <cellStyle name="RIGs input totals 2 2 5 3 2" xfId="51036"/>
    <cellStyle name="RIGs input totals 2 2 5 4" xfId="31567"/>
    <cellStyle name="RIGs input totals 2 2 6" xfId="5293"/>
    <cellStyle name="RIGs input totals 2 2 6 2" xfId="16068"/>
    <cellStyle name="RIGs input totals 2 2 6 2 2" xfId="42487"/>
    <cellStyle name="RIGs input totals 2 2 6 3" xfId="27342"/>
    <cellStyle name="RIGs input totals 2 2 6 3 2" xfId="53756"/>
    <cellStyle name="RIGs input totals 2 2 6 4" xfId="31963"/>
    <cellStyle name="RIGs input totals 2 2 7" xfId="8229"/>
    <cellStyle name="RIGs input totals 2 2 7 2" xfId="18890"/>
    <cellStyle name="RIGs input totals 2 2 7 2 2" xfId="45304"/>
    <cellStyle name="RIGs input totals 2 2 7 3" xfId="26006"/>
    <cellStyle name="RIGs input totals 2 2 7 3 2" xfId="52420"/>
    <cellStyle name="RIGs input totals 2 2_3.15 Additional Data" xfId="2310"/>
    <cellStyle name="RIGs input totals 2 3" xfId="1161"/>
    <cellStyle name="RIGs input totals 2 3 2" xfId="1162"/>
    <cellStyle name="RIGs input totals 2 3 2 2" xfId="1483"/>
    <cellStyle name="RIGs input totals 2 3 2 2 2" xfId="3477"/>
    <cellStyle name="RIGs input totals 2 3 2 2 2 2" xfId="14262"/>
    <cellStyle name="RIGs input totals 2 3 2 2 2 2 2" xfId="40682"/>
    <cellStyle name="RIGs input totals 2 3 2 2 2 3" xfId="24705"/>
    <cellStyle name="RIGs input totals 2 3 2 2 2 3 2" xfId="51119"/>
    <cellStyle name="RIGs input totals 2 3 2 2 2 4" xfId="30147"/>
    <cellStyle name="RIGs input totals 2 3 2 2 3" xfId="2608"/>
    <cellStyle name="RIGs input totals 2 3 2 2 3 2" xfId="13400"/>
    <cellStyle name="RIGs input totals 2 3 2 2 3 2 2" xfId="39820"/>
    <cellStyle name="RIGs input totals 2 3 2 2 3 3" xfId="26304"/>
    <cellStyle name="RIGs input totals 2 3 2 2 3 3 2" xfId="52718"/>
    <cellStyle name="RIGs input totals 2 3 2 2 3 4" xfId="29278"/>
    <cellStyle name="RIGs input totals 2 3 2 2 4" xfId="4919"/>
    <cellStyle name="RIGs input totals 2 3 2 2 4 2" xfId="15696"/>
    <cellStyle name="RIGs input totals 2 3 2 2 4 2 2" xfId="42116"/>
    <cellStyle name="RIGs input totals 2 3 2 2 4 3" xfId="24948"/>
    <cellStyle name="RIGs input totals 2 3 2 2 4 3 2" xfId="51362"/>
    <cellStyle name="RIGs input totals 2 3 2 2 4 4" xfId="31589"/>
    <cellStyle name="RIGs input totals 2 3 2 2 5" xfId="2825"/>
    <cellStyle name="RIGs input totals 2 3 2 2 5 2" xfId="26858"/>
    <cellStyle name="RIGs input totals 2 3 2 2 5 2 2" xfId="53272"/>
    <cellStyle name="RIGs input totals 2 3 2 2 5 3" xfId="29495"/>
    <cellStyle name="RIGs input totals 2 3 2 2 6" xfId="5587"/>
    <cellStyle name="RIGs input totals 2 3 2 2 6 2" xfId="23965"/>
    <cellStyle name="RIGs input totals 2 3 2 2 6 2 2" xfId="50379"/>
    <cellStyle name="RIGs input totals 2 3 2 2 6 3" xfId="32257"/>
    <cellStyle name="RIGs input totals 2 3 2 2 7" xfId="6173"/>
    <cellStyle name="RIGs input totals 2 3 2 2 7 2" xfId="16914"/>
    <cellStyle name="RIGs input totals 2 3 2 2 7 2 2" xfId="43332"/>
    <cellStyle name="RIGs input totals 2 3 2 2 7 3" xfId="25785"/>
    <cellStyle name="RIGs input totals 2 3 2 2 7 3 2" xfId="52199"/>
    <cellStyle name="RIGs input totals 2 3 2 2 7 4" xfId="32843"/>
    <cellStyle name="RIGs input totals 2 3 2 2 8" xfId="24157"/>
    <cellStyle name="RIGs input totals 2 3 2 2 8 2" xfId="50571"/>
    <cellStyle name="RIGs input totals 2 3 2 3" xfId="2312"/>
    <cellStyle name="RIGs input totals 2 3 2 3 2" xfId="4235"/>
    <cellStyle name="RIGs input totals 2 3 2 3 2 2" xfId="15014"/>
    <cellStyle name="RIGs input totals 2 3 2 3 2 2 2" xfId="41434"/>
    <cellStyle name="RIGs input totals 2 3 2 3 2 3" xfId="23480"/>
    <cellStyle name="RIGs input totals 2 3 2 3 2 3 2" xfId="49894"/>
    <cellStyle name="RIGs input totals 2 3 2 3 2 4" xfId="30905"/>
    <cellStyle name="RIGs input totals 2 3 2 3 3" xfId="4963"/>
    <cellStyle name="RIGs input totals 2 3 2 3 3 2" xfId="15740"/>
    <cellStyle name="RIGs input totals 2 3 2 3 3 2 2" xfId="42160"/>
    <cellStyle name="RIGs input totals 2 3 2 3 3 3" xfId="25092"/>
    <cellStyle name="RIGs input totals 2 3 2 3 3 3 2" xfId="51506"/>
    <cellStyle name="RIGs input totals 2 3 2 3 3 4" xfId="31633"/>
    <cellStyle name="RIGs input totals 2 3 2 3 4" xfId="6737"/>
    <cellStyle name="RIGs input totals 2 3 2 3 4 2" xfId="17449"/>
    <cellStyle name="RIGs input totals 2 3 2 3 4 2 2" xfId="43867"/>
    <cellStyle name="RIGs input totals 2 3 2 3 4 3" xfId="24022"/>
    <cellStyle name="RIGs input totals 2 3 2 3 4 3 2" xfId="50436"/>
    <cellStyle name="RIGs input totals 2 3 2 3 4 4" xfId="33407"/>
    <cellStyle name="RIGs input totals 2 3 2 3 5" xfId="7943"/>
    <cellStyle name="RIGs input totals 2 3 2 3 5 2" xfId="18610"/>
    <cellStyle name="RIGs input totals 2 3 2 3 5 2 2" xfId="45025"/>
    <cellStyle name="RIGs input totals 2 3 2 3 5 3" xfId="17218"/>
    <cellStyle name="RIGs input totals 2 3 2 3 5 3 2" xfId="43636"/>
    <cellStyle name="RIGs input totals 2 3 2 3 6" xfId="13129"/>
    <cellStyle name="RIGs input totals 2 3 2 3 6 2" xfId="39550"/>
    <cellStyle name="RIGs input totals 2 3 2 3 7" xfId="24213"/>
    <cellStyle name="RIGs input totals 2 3 2 3 7 2" xfId="50627"/>
    <cellStyle name="RIGs input totals 2 3 2 4" xfId="2816"/>
    <cellStyle name="RIGs input totals 2 3 2 4 2" xfId="13608"/>
    <cellStyle name="RIGs input totals 2 3 2 4 2 2" xfId="40028"/>
    <cellStyle name="RIGs input totals 2 3 2 4 3" xfId="26074"/>
    <cellStyle name="RIGs input totals 2 3 2 4 3 2" xfId="52488"/>
    <cellStyle name="RIGs input totals 2 3 2 4 4" xfId="29486"/>
    <cellStyle name="RIGs input totals 2 3 2 5" xfId="6525"/>
    <cellStyle name="RIGs input totals 2 3 2 5 2" xfId="17250"/>
    <cellStyle name="RIGs input totals 2 3 2 5 2 2" xfId="43668"/>
    <cellStyle name="RIGs input totals 2 3 2 5 3" xfId="24686"/>
    <cellStyle name="RIGs input totals 2 3 2 5 3 2" xfId="51100"/>
    <cellStyle name="RIGs input totals 2 3 2 5 4" xfId="33195"/>
    <cellStyle name="RIGs input totals 2 3 2 6" xfId="8232"/>
    <cellStyle name="RIGs input totals 2 3 2 6 2" xfId="18893"/>
    <cellStyle name="RIGs input totals 2 3 2 6 2 2" xfId="45307"/>
    <cellStyle name="RIGs input totals 2 3 2 6 3" xfId="26009"/>
    <cellStyle name="RIGs input totals 2 3 2 6 3 2" xfId="52423"/>
    <cellStyle name="RIGs input totals 2 3 3" xfId="1482"/>
    <cellStyle name="RIGs input totals 2 3 3 2" xfId="3476"/>
    <cellStyle name="RIGs input totals 2 3 3 2 2" xfId="14261"/>
    <cellStyle name="RIGs input totals 2 3 3 2 2 2" xfId="40681"/>
    <cellStyle name="RIGs input totals 2 3 3 2 3" xfId="26187"/>
    <cellStyle name="RIGs input totals 2 3 3 2 3 2" xfId="52601"/>
    <cellStyle name="RIGs input totals 2 3 3 2 4" xfId="30146"/>
    <cellStyle name="RIGs input totals 2 3 3 3" xfId="5057"/>
    <cellStyle name="RIGs input totals 2 3 3 3 2" xfId="15834"/>
    <cellStyle name="RIGs input totals 2 3 3 3 2 2" xfId="42253"/>
    <cellStyle name="RIGs input totals 2 3 3 3 3" xfId="26659"/>
    <cellStyle name="RIGs input totals 2 3 3 3 3 2" xfId="53073"/>
    <cellStyle name="RIGs input totals 2 3 3 3 4" xfId="31727"/>
    <cellStyle name="RIGs input totals 2 3 3 4" xfId="2823"/>
    <cellStyle name="RIGs input totals 2 3 3 4 2" xfId="13615"/>
    <cellStyle name="RIGs input totals 2 3 3 4 2 2" xfId="40035"/>
    <cellStyle name="RIGs input totals 2 3 3 4 3" xfId="27206"/>
    <cellStyle name="RIGs input totals 2 3 3 4 3 2" xfId="53620"/>
    <cellStyle name="RIGs input totals 2 3 3 4 4" xfId="29493"/>
    <cellStyle name="RIGs input totals 2 3 3 5" xfId="5885"/>
    <cellStyle name="RIGs input totals 2 3 3 5 2" xfId="27147"/>
    <cellStyle name="RIGs input totals 2 3 3 5 2 2" xfId="53561"/>
    <cellStyle name="RIGs input totals 2 3 3 5 3" xfId="32555"/>
    <cellStyle name="RIGs input totals 2 3 3 6" xfId="6818"/>
    <cellStyle name="RIGs input totals 2 3 3 6 2" xfId="22393"/>
    <cellStyle name="RIGs input totals 2 3 3 6 2 2" xfId="48807"/>
    <cellStyle name="RIGs input totals 2 3 3 6 3" xfId="33488"/>
    <cellStyle name="RIGs input totals 2 3 3 7" xfId="7237"/>
    <cellStyle name="RIGs input totals 2 3 3 7 2" xfId="17904"/>
    <cellStyle name="RIGs input totals 2 3 3 7 2 2" xfId="44321"/>
    <cellStyle name="RIGs input totals 2 3 3 7 3" xfId="23642"/>
    <cellStyle name="RIGs input totals 2 3 3 7 3 2" xfId="50056"/>
    <cellStyle name="RIGs input totals 2 3 3 7 4" xfId="33907"/>
    <cellStyle name="RIGs input totals 2 3 3 8" xfId="26224"/>
    <cellStyle name="RIGs input totals 2 3 3 8 2" xfId="52638"/>
    <cellStyle name="RIGs input totals 2 3 4" xfId="2311"/>
    <cellStyle name="RIGs input totals 2 3 4 2" xfId="4234"/>
    <cellStyle name="RIGs input totals 2 3 4 2 2" xfId="15013"/>
    <cellStyle name="RIGs input totals 2 3 4 2 2 2" xfId="41433"/>
    <cellStyle name="RIGs input totals 2 3 4 2 3" xfId="27457"/>
    <cellStyle name="RIGs input totals 2 3 4 2 3 2" xfId="53871"/>
    <cellStyle name="RIGs input totals 2 3 4 2 4" xfId="30904"/>
    <cellStyle name="RIGs input totals 2 3 4 3" xfId="4962"/>
    <cellStyle name="RIGs input totals 2 3 4 3 2" xfId="15739"/>
    <cellStyle name="RIGs input totals 2 3 4 3 2 2" xfId="42159"/>
    <cellStyle name="RIGs input totals 2 3 4 3 3" xfId="25488"/>
    <cellStyle name="RIGs input totals 2 3 4 3 3 2" xfId="51902"/>
    <cellStyle name="RIGs input totals 2 3 4 3 4" xfId="31632"/>
    <cellStyle name="RIGs input totals 2 3 4 4" xfId="6736"/>
    <cellStyle name="RIGs input totals 2 3 4 4 2" xfId="17448"/>
    <cellStyle name="RIGs input totals 2 3 4 4 2 2" xfId="43866"/>
    <cellStyle name="RIGs input totals 2 3 4 4 3" xfId="24784"/>
    <cellStyle name="RIGs input totals 2 3 4 4 3 2" xfId="51198"/>
    <cellStyle name="RIGs input totals 2 3 4 4 4" xfId="33406"/>
    <cellStyle name="RIGs input totals 2 3 4 5" xfId="7942"/>
    <cellStyle name="RIGs input totals 2 3 4 5 2" xfId="18609"/>
    <cellStyle name="RIGs input totals 2 3 4 5 2 2" xfId="45024"/>
    <cellStyle name="RIGs input totals 2 3 4 5 3" xfId="13759"/>
    <cellStyle name="RIGs input totals 2 3 4 5 3 2" xfId="40179"/>
    <cellStyle name="RIGs input totals 2 3 4 6" xfId="13128"/>
    <cellStyle name="RIGs input totals 2 3 4 6 2" xfId="39549"/>
    <cellStyle name="RIGs input totals 2 3 4 7" xfId="24659"/>
    <cellStyle name="RIGs input totals 2 3 4 7 2" xfId="51073"/>
    <cellStyle name="RIGs input totals 2 3 5" xfId="4749"/>
    <cellStyle name="RIGs input totals 2 3 5 2" xfId="15526"/>
    <cellStyle name="RIGs input totals 2 3 5 2 2" xfId="41946"/>
    <cellStyle name="RIGs input totals 2 3 5 3" xfId="25586"/>
    <cellStyle name="RIGs input totals 2 3 5 3 2" xfId="52000"/>
    <cellStyle name="RIGs input totals 2 3 5 4" xfId="31419"/>
    <cellStyle name="RIGs input totals 2 3 6" xfId="5712"/>
    <cellStyle name="RIGs input totals 2 3 6 2" xfId="16474"/>
    <cellStyle name="RIGs input totals 2 3 6 2 2" xfId="42892"/>
    <cellStyle name="RIGs input totals 2 3 6 3" xfId="24731"/>
    <cellStyle name="RIGs input totals 2 3 6 3 2" xfId="51145"/>
    <cellStyle name="RIGs input totals 2 3 6 4" xfId="32382"/>
    <cellStyle name="RIGs input totals 2 3 7" xfId="8231"/>
    <cellStyle name="RIGs input totals 2 3 7 2" xfId="18892"/>
    <cellStyle name="RIGs input totals 2 3 7 2 2" xfId="45306"/>
    <cellStyle name="RIGs input totals 2 3 7 3" xfId="26008"/>
    <cellStyle name="RIGs input totals 2 3 7 3 2" xfId="52422"/>
    <cellStyle name="RIGs input totals 2 3_3.15 Additional Data" xfId="2313"/>
    <cellStyle name="RIGs input totals 2 4" xfId="1163"/>
    <cellStyle name="RIGs input totals 2 4 2" xfId="1336"/>
    <cellStyle name="RIGs input totals 2 4 2 2" xfId="1598"/>
    <cellStyle name="RIGs input totals 2 4 2 2 2" xfId="3591"/>
    <cellStyle name="RIGs input totals 2 4 2 2 2 2" xfId="14376"/>
    <cellStyle name="RIGs input totals 2 4 2 2 2 2 2" xfId="40796"/>
    <cellStyle name="RIGs input totals 2 4 2 2 2 3" xfId="24944"/>
    <cellStyle name="RIGs input totals 2 4 2 2 2 3 2" xfId="51358"/>
    <cellStyle name="RIGs input totals 2 4 2 2 2 4" xfId="30261"/>
    <cellStyle name="RIGs input totals 2 4 2 2 3" xfId="5037"/>
    <cellStyle name="RIGs input totals 2 4 2 2 3 2" xfId="15814"/>
    <cellStyle name="RIGs input totals 2 4 2 2 3 2 2" xfId="42233"/>
    <cellStyle name="RIGs input totals 2 4 2 2 3 3" xfId="23280"/>
    <cellStyle name="RIGs input totals 2 4 2 2 3 3 2" xfId="49694"/>
    <cellStyle name="RIGs input totals 2 4 2 2 3 4" xfId="31707"/>
    <cellStyle name="RIGs input totals 2 4 2 2 4" xfId="5461"/>
    <cellStyle name="RIGs input totals 2 4 2 2 4 2" xfId="16234"/>
    <cellStyle name="RIGs input totals 2 4 2 2 4 2 2" xfId="42653"/>
    <cellStyle name="RIGs input totals 2 4 2 2 4 3" xfId="27205"/>
    <cellStyle name="RIGs input totals 2 4 2 2 4 3 2" xfId="53619"/>
    <cellStyle name="RIGs input totals 2 4 2 2 4 4" xfId="32131"/>
    <cellStyle name="RIGs input totals 2 4 2 2 5" xfId="4321"/>
    <cellStyle name="RIGs input totals 2 4 2 2 5 2" xfId="21839"/>
    <cellStyle name="RIGs input totals 2 4 2 2 5 2 2" xfId="48253"/>
    <cellStyle name="RIGs input totals 2 4 2 2 5 3" xfId="30991"/>
    <cellStyle name="RIGs input totals 2 4 2 2 6" xfId="6116"/>
    <cellStyle name="RIGs input totals 2 4 2 2 6 2" xfId="23581"/>
    <cellStyle name="RIGs input totals 2 4 2 2 6 2 2" xfId="49995"/>
    <cellStyle name="RIGs input totals 2 4 2 2 6 3" xfId="32786"/>
    <cellStyle name="RIGs input totals 2 4 2 2 7" xfId="7215"/>
    <cellStyle name="RIGs input totals 2 4 2 2 7 2" xfId="17882"/>
    <cellStyle name="RIGs input totals 2 4 2 2 7 2 2" xfId="44299"/>
    <cellStyle name="RIGs input totals 2 4 2 2 7 3" xfId="24509"/>
    <cellStyle name="RIGs input totals 2 4 2 2 7 3 2" xfId="50923"/>
    <cellStyle name="RIGs input totals 2 4 2 2 7 4" xfId="33885"/>
    <cellStyle name="RIGs input totals 2 4 2 2 8" xfId="25311"/>
    <cellStyle name="RIGs input totals 2 4 2 2 8 2" xfId="51725"/>
    <cellStyle name="RIGs input totals 2 4 2 3" xfId="2315"/>
    <cellStyle name="RIGs input totals 2 4 2 3 2" xfId="4237"/>
    <cellStyle name="RIGs input totals 2 4 2 3 2 2" xfId="15016"/>
    <cellStyle name="RIGs input totals 2 4 2 3 2 2 2" xfId="41436"/>
    <cellStyle name="RIGs input totals 2 4 2 3 2 3" xfId="21778"/>
    <cellStyle name="RIGs input totals 2 4 2 3 2 3 2" xfId="48192"/>
    <cellStyle name="RIGs input totals 2 4 2 3 2 4" xfId="30907"/>
    <cellStyle name="RIGs input totals 2 4 2 3 3" xfId="4965"/>
    <cellStyle name="RIGs input totals 2 4 2 3 3 2" xfId="15742"/>
    <cellStyle name="RIGs input totals 2 4 2 3 3 2 2" xfId="42162"/>
    <cellStyle name="RIGs input totals 2 4 2 3 3 3" xfId="24175"/>
    <cellStyle name="RIGs input totals 2 4 2 3 3 3 2" xfId="50589"/>
    <cellStyle name="RIGs input totals 2 4 2 3 3 4" xfId="31635"/>
    <cellStyle name="RIGs input totals 2 4 2 3 4" xfId="6739"/>
    <cellStyle name="RIGs input totals 2 4 2 3 4 2" xfId="17451"/>
    <cellStyle name="RIGs input totals 2 4 2 3 4 2 2" xfId="43869"/>
    <cellStyle name="RIGs input totals 2 4 2 3 4 3" xfId="21933"/>
    <cellStyle name="RIGs input totals 2 4 2 3 4 3 2" xfId="48347"/>
    <cellStyle name="RIGs input totals 2 4 2 3 4 4" xfId="33409"/>
    <cellStyle name="RIGs input totals 2 4 2 3 5" xfId="7945"/>
    <cellStyle name="RIGs input totals 2 4 2 3 5 2" xfId="18612"/>
    <cellStyle name="RIGs input totals 2 4 2 3 5 2 2" xfId="45027"/>
    <cellStyle name="RIGs input totals 2 4 2 3 5 3" xfId="12288"/>
    <cellStyle name="RIGs input totals 2 4 2 3 5 3 2" xfId="38709"/>
    <cellStyle name="RIGs input totals 2 4 2 3 6" xfId="13131"/>
    <cellStyle name="RIGs input totals 2 4 2 3 6 2" xfId="39552"/>
    <cellStyle name="RIGs input totals 2 4 2 3 7" xfId="23319"/>
    <cellStyle name="RIGs input totals 2 4 2 3 7 2" xfId="49733"/>
    <cellStyle name="RIGs input totals 2 4 2 4" xfId="8290"/>
    <cellStyle name="RIGs input totals 2 4 2 4 2" xfId="18951"/>
    <cellStyle name="RIGs input totals 2 4 2 4 2 2" xfId="45365"/>
    <cellStyle name="RIGs input totals 2 4 2 4 3" xfId="26057"/>
    <cellStyle name="RIGs input totals 2 4 2 4 3 2" xfId="52471"/>
    <cellStyle name="RIGs input totals 2 4 3" xfId="1337"/>
    <cellStyle name="RIGs input totals 2 4 3 2" xfId="1599"/>
    <cellStyle name="RIGs input totals 2 4 3 2 2" xfId="3592"/>
    <cellStyle name="RIGs input totals 2 4 3 2 2 2" xfId="14377"/>
    <cellStyle name="RIGs input totals 2 4 3 2 2 2 2" xfId="40797"/>
    <cellStyle name="RIGs input totals 2 4 3 2 2 3" xfId="24237"/>
    <cellStyle name="RIGs input totals 2 4 3 2 2 3 2" xfId="50651"/>
    <cellStyle name="RIGs input totals 2 4 3 2 2 4" xfId="30262"/>
    <cellStyle name="RIGs input totals 2 4 3 2 3" xfId="2618"/>
    <cellStyle name="RIGs input totals 2 4 3 2 3 2" xfId="13410"/>
    <cellStyle name="RIGs input totals 2 4 3 2 3 2 2" xfId="39830"/>
    <cellStyle name="RIGs input totals 2 4 3 2 3 3" xfId="27503"/>
    <cellStyle name="RIGs input totals 2 4 3 2 3 3 2" xfId="53917"/>
    <cellStyle name="RIGs input totals 2 4 3 2 3 4" xfId="29288"/>
    <cellStyle name="RIGs input totals 2 4 3 2 4" xfId="5768"/>
    <cellStyle name="RIGs input totals 2 4 3 2 4 2" xfId="16527"/>
    <cellStyle name="RIGs input totals 2 4 3 2 4 2 2" xfId="42945"/>
    <cellStyle name="RIGs input totals 2 4 3 2 4 3" xfId="26161"/>
    <cellStyle name="RIGs input totals 2 4 3 2 4 3 2" xfId="52575"/>
    <cellStyle name="RIGs input totals 2 4 3 2 4 4" xfId="32438"/>
    <cellStyle name="RIGs input totals 2 4 3 2 5" xfId="5498"/>
    <cellStyle name="RIGs input totals 2 4 3 2 5 2" xfId="23398"/>
    <cellStyle name="RIGs input totals 2 4 3 2 5 2 2" xfId="49812"/>
    <cellStyle name="RIGs input totals 2 4 3 2 5 3" xfId="32168"/>
    <cellStyle name="RIGs input totals 2 4 3 2 6" xfId="6653"/>
    <cellStyle name="RIGs input totals 2 4 3 2 6 2" xfId="11340"/>
    <cellStyle name="RIGs input totals 2 4 3 2 6 2 2" xfId="37761"/>
    <cellStyle name="RIGs input totals 2 4 3 2 6 3" xfId="33323"/>
    <cellStyle name="RIGs input totals 2 4 3 2 7" xfId="2943"/>
    <cellStyle name="RIGs input totals 2 4 3 2 7 2" xfId="13735"/>
    <cellStyle name="RIGs input totals 2 4 3 2 7 2 2" xfId="40155"/>
    <cellStyle name="RIGs input totals 2 4 3 2 7 3" xfId="23301"/>
    <cellStyle name="RIGs input totals 2 4 3 2 7 3 2" xfId="49715"/>
    <cellStyle name="RIGs input totals 2 4 3 2 7 4" xfId="29613"/>
    <cellStyle name="RIGs input totals 2 4 3 2 8" xfId="25532"/>
    <cellStyle name="RIGs input totals 2 4 3 2 8 2" xfId="51946"/>
    <cellStyle name="RIGs input totals 2 4 3 3" xfId="2316"/>
    <cellStyle name="RIGs input totals 2 4 3 3 2" xfId="4238"/>
    <cellStyle name="RIGs input totals 2 4 3 3 2 2" xfId="15017"/>
    <cellStyle name="RIGs input totals 2 4 3 3 2 2 2" xfId="41437"/>
    <cellStyle name="RIGs input totals 2 4 3 3 2 3" xfId="26325"/>
    <cellStyle name="RIGs input totals 2 4 3 3 2 3 2" xfId="52739"/>
    <cellStyle name="RIGs input totals 2 4 3 3 2 4" xfId="30908"/>
    <cellStyle name="RIGs input totals 2 4 3 3 3" xfId="4966"/>
    <cellStyle name="RIGs input totals 2 4 3 3 3 2" xfId="15743"/>
    <cellStyle name="RIGs input totals 2 4 3 3 3 2 2" xfId="42163"/>
    <cellStyle name="RIGs input totals 2 4 3 3 3 3" xfId="22253"/>
    <cellStyle name="RIGs input totals 2 4 3 3 3 3 2" xfId="48667"/>
    <cellStyle name="RIGs input totals 2 4 3 3 3 4" xfId="31636"/>
    <cellStyle name="RIGs input totals 2 4 3 3 4" xfId="6740"/>
    <cellStyle name="RIGs input totals 2 4 3 3 4 2" xfId="17452"/>
    <cellStyle name="RIGs input totals 2 4 3 3 4 2 2" xfId="43870"/>
    <cellStyle name="RIGs input totals 2 4 3 3 4 3" xfId="22056"/>
    <cellStyle name="RIGs input totals 2 4 3 3 4 3 2" xfId="48470"/>
    <cellStyle name="RIGs input totals 2 4 3 3 4 4" xfId="33410"/>
    <cellStyle name="RIGs input totals 2 4 3 3 5" xfId="7946"/>
    <cellStyle name="RIGs input totals 2 4 3 3 5 2" xfId="18613"/>
    <cellStyle name="RIGs input totals 2 4 3 3 5 2 2" xfId="45028"/>
    <cellStyle name="RIGs input totals 2 4 3 3 5 3" xfId="12523"/>
    <cellStyle name="RIGs input totals 2 4 3 3 5 3 2" xfId="38944"/>
    <cellStyle name="RIGs input totals 2 4 3 3 6" xfId="13132"/>
    <cellStyle name="RIGs input totals 2 4 3 3 6 2" xfId="39553"/>
    <cellStyle name="RIGs input totals 2 4 3 3 7" xfId="26726"/>
    <cellStyle name="RIGs input totals 2 4 3 3 7 2" xfId="53140"/>
    <cellStyle name="RIGs input totals 2 4 3 4" xfId="8291"/>
    <cellStyle name="RIGs input totals 2 4 3 4 2" xfId="18952"/>
    <cellStyle name="RIGs input totals 2 4 3 4 2 2" xfId="45366"/>
    <cellStyle name="RIGs input totals 2 4 3 4 3" xfId="26058"/>
    <cellStyle name="RIGs input totals 2 4 3 4 3 2" xfId="52472"/>
    <cellStyle name="RIGs input totals 2 4 4" xfId="1484"/>
    <cellStyle name="RIGs input totals 2 4 4 2" xfId="3478"/>
    <cellStyle name="RIGs input totals 2 4 4 2 2" xfId="14263"/>
    <cellStyle name="RIGs input totals 2 4 4 2 2 2" xfId="40683"/>
    <cellStyle name="RIGs input totals 2 4 4 2 3" xfId="24090"/>
    <cellStyle name="RIGs input totals 2 4 4 2 3 2" xfId="50504"/>
    <cellStyle name="RIGs input totals 2 4 4 2 4" xfId="30148"/>
    <cellStyle name="RIGs input totals 2 4 4 3" xfId="4702"/>
    <cellStyle name="RIGs input totals 2 4 4 3 2" xfId="15479"/>
    <cellStyle name="RIGs input totals 2 4 4 3 2 2" xfId="41899"/>
    <cellStyle name="RIGs input totals 2 4 4 3 3" xfId="23899"/>
    <cellStyle name="RIGs input totals 2 4 4 3 3 2" xfId="50313"/>
    <cellStyle name="RIGs input totals 2 4 4 3 4" xfId="31372"/>
    <cellStyle name="RIGs input totals 2 4 4 4" xfId="4302"/>
    <cellStyle name="RIGs input totals 2 4 4 4 2" xfId="15081"/>
    <cellStyle name="RIGs input totals 2 4 4 4 2 2" xfId="41501"/>
    <cellStyle name="RIGs input totals 2 4 4 4 3" xfId="23974"/>
    <cellStyle name="RIGs input totals 2 4 4 4 3 2" xfId="50388"/>
    <cellStyle name="RIGs input totals 2 4 4 4 4" xfId="30972"/>
    <cellStyle name="RIGs input totals 2 4 4 5" xfId="2967"/>
    <cellStyle name="RIGs input totals 2 4 4 5 2" xfId="23627"/>
    <cellStyle name="RIGs input totals 2 4 4 5 2 2" xfId="50041"/>
    <cellStyle name="RIGs input totals 2 4 4 5 3" xfId="29637"/>
    <cellStyle name="RIGs input totals 2 4 4 6" xfId="6488"/>
    <cellStyle name="RIGs input totals 2 4 4 6 2" xfId="24114"/>
    <cellStyle name="RIGs input totals 2 4 4 6 2 2" xfId="50528"/>
    <cellStyle name="RIGs input totals 2 4 4 6 3" xfId="33158"/>
    <cellStyle name="RIGs input totals 2 4 4 7" xfId="7087"/>
    <cellStyle name="RIGs input totals 2 4 4 7 2" xfId="17775"/>
    <cellStyle name="RIGs input totals 2 4 4 7 2 2" xfId="44192"/>
    <cellStyle name="RIGs input totals 2 4 4 7 3" xfId="17695"/>
    <cellStyle name="RIGs input totals 2 4 4 7 3 2" xfId="44112"/>
    <cellStyle name="RIGs input totals 2 4 4 7 4" xfId="33757"/>
    <cellStyle name="RIGs input totals 2 4 4 8" xfId="21917"/>
    <cellStyle name="RIGs input totals 2 4 4 8 2" xfId="48331"/>
    <cellStyle name="RIGs input totals 2 4 5" xfId="2314"/>
    <cellStyle name="RIGs input totals 2 4 5 2" xfId="4236"/>
    <cellStyle name="RIGs input totals 2 4 5 2 2" xfId="15015"/>
    <cellStyle name="RIGs input totals 2 4 5 2 2 2" xfId="41435"/>
    <cellStyle name="RIGs input totals 2 4 5 2 3" xfId="26973"/>
    <cellStyle name="RIGs input totals 2 4 5 2 3 2" xfId="53387"/>
    <cellStyle name="RIGs input totals 2 4 5 2 4" xfId="30906"/>
    <cellStyle name="RIGs input totals 2 4 5 3" xfId="4964"/>
    <cellStyle name="RIGs input totals 2 4 5 3 2" xfId="15741"/>
    <cellStyle name="RIGs input totals 2 4 5 3 2 2" xfId="42161"/>
    <cellStyle name="RIGs input totals 2 4 5 3 3" xfId="24621"/>
    <cellStyle name="RIGs input totals 2 4 5 3 3 2" xfId="51035"/>
    <cellStyle name="RIGs input totals 2 4 5 3 4" xfId="31634"/>
    <cellStyle name="RIGs input totals 2 4 5 4" xfId="6738"/>
    <cellStyle name="RIGs input totals 2 4 5 4 2" xfId="17450"/>
    <cellStyle name="RIGs input totals 2 4 5 4 2 2" xfId="43868"/>
    <cellStyle name="RIGs input totals 2 4 5 4 3" xfId="24248"/>
    <cellStyle name="RIGs input totals 2 4 5 4 3 2" xfId="50662"/>
    <cellStyle name="RIGs input totals 2 4 5 4 4" xfId="33408"/>
    <cellStyle name="RIGs input totals 2 4 5 5" xfId="7944"/>
    <cellStyle name="RIGs input totals 2 4 5 5 2" xfId="18611"/>
    <cellStyle name="RIGs input totals 2 4 5 5 2 2" xfId="45026"/>
    <cellStyle name="RIGs input totals 2 4 5 5 3" xfId="12155"/>
    <cellStyle name="RIGs input totals 2 4 5 5 3 2" xfId="38576"/>
    <cellStyle name="RIGs input totals 2 4 5 6" xfId="13130"/>
    <cellStyle name="RIGs input totals 2 4 5 6 2" xfId="39551"/>
    <cellStyle name="RIGs input totals 2 4 5 7" xfId="27552"/>
    <cellStyle name="RIGs input totals 2 4 5 7 2" xfId="53966"/>
    <cellStyle name="RIGs input totals 2 4 6" xfId="4174"/>
    <cellStyle name="RIGs input totals 2 4 6 2" xfId="14954"/>
    <cellStyle name="RIGs input totals 2 4 6 2 2" xfId="41374"/>
    <cellStyle name="RIGs input totals 2 4 6 3" xfId="25246"/>
    <cellStyle name="RIGs input totals 2 4 6 3 2" xfId="51660"/>
    <cellStyle name="RIGs input totals 2 4 6 4" xfId="30844"/>
    <cellStyle name="RIGs input totals 2 4 7" xfId="5893"/>
    <cellStyle name="RIGs input totals 2 4 7 2" xfId="16648"/>
    <cellStyle name="RIGs input totals 2 4 7 2 2" xfId="43066"/>
    <cellStyle name="RIGs input totals 2 4 7 3" xfId="27985"/>
    <cellStyle name="RIGs input totals 2 4 7 3 2" xfId="54399"/>
    <cellStyle name="RIGs input totals 2 4 7 4" xfId="32563"/>
    <cellStyle name="RIGs input totals 2 4 8" xfId="8233"/>
    <cellStyle name="RIGs input totals 2 4 8 2" xfId="18894"/>
    <cellStyle name="RIGs input totals 2 4 8 2 2" xfId="45308"/>
    <cellStyle name="RIGs input totals 2 4 8 3" xfId="26010"/>
    <cellStyle name="RIGs input totals 2 4 8 3 2" xfId="52424"/>
    <cellStyle name="RIGs input totals 2 4_3.15 Additional Data" xfId="2317"/>
    <cellStyle name="RIGs input totals 2 5" xfId="1164"/>
    <cellStyle name="RIGs input totals 2 5 2" xfId="1338"/>
    <cellStyle name="RIGs input totals 2 5 2 2" xfId="1600"/>
    <cellStyle name="RIGs input totals 2 5 2 2 2" xfId="3593"/>
    <cellStyle name="RIGs input totals 2 5 2 2 2 2" xfId="14378"/>
    <cellStyle name="RIGs input totals 2 5 2 2 2 2 2" xfId="40798"/>
    <cellStyle name="RIGs input totals 2 5 2 2 2 3" xfId="24058"/>
    <cellStyle name="RIGs input totals 2 5 2 2 2 3 2" xfId="50472"/>
    <cellStyle name="RIGs input totals 2 5 2 2 2 4" xfId="30263"/>
    <cellStyle name="RIGs input totals 2 5 2 2 3" xfId="4682"/>
    <cellStyle name="RIGs input totals 2 5 2 2 3 2" xfId="15460"/>
    <cellStyle name="RIGs input totals 2 5 2 2 3 2 2" xfId="41880"/>
    <cellStyle name="RIGs input totals 2 5 2 2 3 3" xfId="25587"/>
    <cellStyle name="RIGs input totals 2 5 2 2 3 3 2" xfId="52001"/>
    <cellStyle name="RIGs input totals 2 5 2 2 3 4" xfId="31352"/>
    <cellStyle name="RIGs input totals 2 5 2 2 4" xfId="3112"/>
    <cellStyle name="RIGs input totals 2 5 2 2 4 2" xfId="13904"/>
    <cellStyle name="RIGs input totals 2 5 2 2 4 2 2" xfId="40324"/>
    <cellStyle name="RIGs input totals 2 5 2 2 4 3" xfId="26076"/>
    <cellStyle name="RIGs input totals 2 5 2 2 4 3 2" xfId="52490"/>
    <cellStyle name="RIGs input totals 2 5 2 2 4 4" xfId="29782"/>
    <cellStyle name="RIGs input totals 2 5 2 2 5" xfId="6060"/>
    <cellStyle name="RIGs input totals 2 5 2 2 5 2" xfId="26647"/>
    <cellStyle name="RIGs input totals 2 5 2 2 5 2 2" xfId="53061"/>
    <cellStyle name="RIGs input totals 2 5 2 2 5 3" xfId="32730"/>
    <cellStyle name="RIGs input totals 2 5 2 2 6" xfId="5190"/>
    <cellStyle name="RIGs input totals 2 5 2 2 6 2" xfId="28027"/>
    <cellStyle name="RIGs input totals 2 5 2 2 6 2 2" xfId="54441"/>
    <cellStyle name="RIGs input totals 2 5 2 2 6 3" xfId="31860"/>
    <cellStyle name="RIGs input totals 2 5 2 2 7" xfId="6262"/>
    <cellStyle name="RIGs input totals 2 5 2 2 7 2" xfId="17001"/>
    <cellStyle name="RIGs input totals 2 5 2 2 7 2 2" xfId="43419"/>
    <cellStyle name="RIGs input totals 2 5 2 2 7 3" xfId="25761"/>
    <cellStyle name="RIGs input totals 2 5 2 2 7 3 2" xfId="52175"/>
    <cellStyle name="RIGs input totals 2 5 2 2 7 4" xfId="32932"/>
    <cellStyle name="RIGs input totals 2 5 2 2 8" xfId="25134"/>
    <cellStyle name="RIGs input totals 2 5 2 2 8 2" xfId="51548"/>
    <cellStyle name="RIGs input totals 2 5 2 3" xfId="2319"/>
    <cellStyle name="RIGs input totals 2 5 2 3 2" xfId="4240"/>
    <cellStyle name="RIGs input totals 2 5 2 3 2 2" xfId="15019"/>
    <cellStyle name="RIGs input totals 2 5 2 3 2 2 2" xfId="41439"/>
    <cellStyle name="RIGs input totals 2 5 2 3 2 3" xfId="26671"/>
    <cellStyle name="RIGs input totals 2 5 2 3 2 3 2" xfId="53085"/>
    <cellStyle name="RIGs input totals 2 5 2 3 2 4" xfId="30910"/>
    <cellStyle name="RIGs input totals 2 5 2 3 3" xfId="4968"/>
    <cellStyle name="RIGs input totals 2 5 2 3 3 2" xfId="15745"/>
    <cellStyle name="RIGs input totals 2 5 2 3 3 2 2" xfId="42165"/>
    <cellStyle name="RIGs input totals 2 5 2 3 3 3" xfId="23281"/>
    <cellStyle name="RIGs input totals 2 5 2 3 3 3 2" xfId="49695"/>
    <cellStyle name="RIGs input totals 2 5 2 3 3 4" xfId="31638"/>
    <cellStyle name="RIGs input totals 2 5 2 3 4" xfId="6742"/>
    <cellStyle name="RIGs input totals 2 5 2 3 4 2" xfId="17454"/>
    <cellStyle name="RIGs input totals 2 5 2 3 4 2 2" xfId="43872"/>
    <cellStyle name="RIGs input totals 2 5 2 3 4 3" xfId="12060"/>
    <cellStyle name="RIGs input totals 2 5 2 3 4 3 2" xfId="38481"/>
    <cellStyle name="RIGs input totals 2 5 2 3 4 4" xfId="33412"/>
    <cellStyle name="RIGs input totals 2 5 2 3 5" xfId="7948"/>
    <cellStyle name="RIGs input totals 2 5 2 3 5 2" xfId="18615"/>
    <cellStyle name="RIGs input totals 2 5 2 3 5 2 2" xfId="45030"/>
    <cellStyle name="RIGs input totals 2 5 2 3 5 3" xfId="15965"/>
    <cellStyle name="RIGs input totals 2 5 2 3 5 3 2" xfId="42384"/>
    <cellStyle name="RIGs input totals 2 5 2 3 6" xfId="13134"/>
    <cellStyle name="RIGs input totals 2 5 2 3 6 2" xfId="39555"/>
    <cellStyle name="RIGs input totals 2 5 2 3 7" xfId="24165"/>
    <cellStyle name="RIGs input totals 2 5 2 3 7 2" xfId="50579"/>
    <cellStyle name="RIGs input totals 2 5 2 4" xfId="8292"/>
    <cellStyle name="RIGs input totals 2 5 2 4 2" xfId="18953"/>
    <cellStyle name="RIGs input totals 2 5 2 4 2 2" xfId="45367"/>
    <cellStyle name="RIGs input totals 2 5 2 4 3" xfId="26059"/>
    <cellStyle name="RIGs input totals 2 5 2 4 3 2" xfId="52473"/>
    <cellStyle name="RIGs input totals 2 5 3" xfId="1485"/>
    <cellStyle name="RIGs input totals 2 5 3 2" xfId="3479"/>
    <cellStyle name="RIGs input totals 2 5 3 2 2" xfId="14264"/>
    <cellStyle name="RIGs input totals 2 5 3 2 2 2" xfId="40684"/>
    <cellStyle name="RIGs input totals 2 5 3 2 3" xfId="24034"/>
    <cellStyle name="RIGs input totals 2 5 3 2 3 2" xfId="50448"/>
    <cellStyle name="RIGs input totals 2 5 3 2 4" xfId="30149"/>
    <cellStyle name="RIGs input totals 2 5 3 3" xfId="2827"/>
    <cellStyle name="RIGs input totals 2 5 3 3 2" xfId="13619"/>
    <cellStyle name="RIGs input totals 2 5 3 3 2 2" xfId="40039"/>
    <cellStyle name="RIGs input totals 2 5 3 3 3" xfId="26441"/>
    <cellStyle name="RIGs input totals 2 5 3 3 3 2" xfId="52855"/>
    <cellStyle name="RIGs input totals 2 5 3 3 4" xfId="29497"/>
    <cellStyle name="RIGs input totals 2 5 3 4" xfId="3768"/>
    <cellStyle name="RIGs input totals 2 5 3 4 2" xfId="14551"/>
    <cellStyle name="RIGs input totals 2 5 3 4 2 2" xfId="40971"/>
    <cellStyle name="RIGs input totals 2 5 3 4 3" xfId="24670"/>
    <cellStyle name="RIGs input totals 2 5 3 4 3 2" xfId="51084"/>
    <cellStyle name="RIGs input totals 2 5 3 4 4" xfId="30438"/>
    <cellStyle name="RIGs input totals 2 5 3 5" xfId="6240"/>
    <cellStyle name="RIGs input totals 2 5 3 5 2" xfId="22788"/>
    <cellStyle name="RIGs input totals 2 5 3 5 2 2" xfId="49202"/>
    <cellStyle name="RIGs input totals 2 5 3 5 3" xfId="32910"/>
    <cellStyle name="RIGs input totals 2 5 3 6" xfId="5292"/>
    <cellStyle name="RIGs input totals 2 5 3 6 2" xfId="28069"/>
    <cellStyle name="RIGs input totals 2 5 3 6 2 2" xfId="54483"/>
    <cellStyle name="RIGs input totals 2 5 3 6 3" xfId="31962"/>
    <cellStyle name="RIGs input totals 2 5 3 7" xfId="3726"/>
    <cellStyle name="RIGs input totals 2 5 3 7 2" xfId="14510"/>
    <cellStyle name="RIGs input totals 2 5 3 7 2 2" xfId="40930"/>
    <cellStyle name="RIGs input totals 2 5 3 7 3" xfId="23977"/>
    <cellStyle name="RIGs input totals 2 5 3 7 3 2" xfId="50391"/>
    <cellStyle name="RIGs input totals 2 5 3 7 4" xfId="30396"/>
    <cellStyle name="RIGs input totals 2 5 3 8" xfId="24011"/>
    <cellStyle name="RIGs input totals 2 5 3 8 2" xfId="50425"/>
    <cellStyle name="RIGs input totals 2 5 4" xfId="2318"/>
    <cellStyle name="RIGs input totals 2 5 4 2" xfId="4239"/>
    <cellStyle name="RIGs input totals 2 5 4 2 2" xfId="15018"/>
    <cellStyle name="RIGs input totals 2 5 4 2 2 2" xfId="41438"/>
    <cellStyle name="RIGs input totals 2 5 4 2 3" xfId="27427"/>
    <cellStyle name="RIGs input totals 2 5 4 2 3 2" xfId="53841"/>
    <cellStyle name="RIGs input totals 2 5 4 2 4" xfId="30909"/>
    <cellStyle name="RIGs input totals 2 5 4 3" xfId="4967"/>
    <cellStyle name="RIGs input totals 2 5 4 3 2" xfId="15744"/>
    <cellStyle name="RIGs input totals 2 5 4 3 2 2" xfId="42164"/>
    <cellStyle name="RIGs input totals 2 5 4 3 3" xfId="27352"/>
    <cellStyle name="RIGs input totals 2 5 4 3 3 2" xfId="53766"/>
    <cellStyle name="RIGs input totals 2 5 4 3 4" xfId="31637"/>
    <cellStyle name="RIGs input totals 2 5 4 4" xfId="6741"/>
    <cellStyle name="RIGs input totals 2 5 4 4 2" xfId="17453"/>
    <cellStyle name="RIGs input totals 2 5 4 4 2 2" xfId="43871"/>
    <cellStyle name="RIGs input totals 2 5 4 4 3" xfId="22396"/>
    <cellStyle name="RIGs input totals 2 5 4 4 3 2" xfId="48810"/>
    <cellStyle name="RIGs input totals 2 5 4 4 4" xfId="33411"/>
    <cellStyle name="RIGs input totals 2 5 4 5" xfId="7947"/>
    <cellStyle name="RIGs input totals 2 5 4 5 2" xfId="18614"/>
    <cellStyle name="RIGs input totals 2 5 4 5 2 2" xfId="45029"/>
    <cellStyle name="RIGs input totals 2 5 4 5 3" xfId="16811"/>
    <cellStyle name="RIGs input totals 2 5 4 5 3 2" xfId="43229"/>
    <cellStyle name="RIGs input totals 2 5 4 6" xfId="13133"/>
    <cellStyle name="RIGs input totals 2 5 4 6 2" xfId="39554"/>
    <cellStyle name="RIGs input totals 2 5 4 7" xfId="26288"/>
    <cellStyle name="RIGs input totals 2 5 4 7 2" xfId="52702"/>
    <cellStyle name="RIGs input totals 2 5 5" xfId="4896"/>
    <cellStyle name="RIGs input totals 2 5 5 2" xfId="15673"/>
    <cellStyle name="RIGs input totals 2 5 5 2 2" xfId="42093"/>
    <cellStyle name="RIGs input totals 2 5 5 3" xfId="25093"/>
    <cellStyle name="RIGs input totals 2 5 5 3 2" xfId="51507"/>
    <cellStyle name="RIGs input totals 2 5 5 4" xfId="31566"/>
    <cellStyle name="RIGs input totals 2 5 6" xfId="4332"/>
    <cellStyle name="RIGs input totals 2 5 6 2" xfId="15110"/>
    <cellStyle name="RIGs input totals 2 5 6 2 2" xfId="41530"/>
    <cellStyle name="RIGs input totals 2 5 6 3" xfId="22215"/>
    <cellStyle name="RIGs input totals 2 5 6 3 2" xfId="48629"/>
    <cellStyle name="RIGs input totals 2 5 6 4" xfId="31002"/>
    <cellStyle name="RIGs input totals 2 5 7" xfId="8234"/>
    <cellStyle name="RIGs input totals 2 5 7 2" xfId="18895"/>
    <cellStyle name="RIGs input totals 2 5 7 2 2" xfId="45309"/>
    <cellStyle name="RIGs input totals 2 5 7 3" xfId="26011"/>
    <cellStyle name="RIGs input totals 2 5 7 3 2" xfId="52425"/>
    <cellStyle name="RIGs input totals 2 5_3.15 Additional Data" xfId="2320"/>
    <cellStyle name="RIGs input totals 2 6" xfId="1479"/>
    <cellStyle name="RIGs input totals 2 6 2" xfId="3473"/>
    <cellStyle name="RIGs input totals 2 6 2 2" xfId="14258"/>
    <cellStyle name="RIGs input totals 2 6 2 2 2" xfId="40678"/>
    <cellStyle name="RIGs input totals 2 6 2 3" xfId="27686"/>
    <cellStyle name="RIGs input totals 2 6 2 3 2" xfId="54100"/>
    <cellStyle name="RIGs input totals 2 6 2 4" xfId="30143"/>
    <cellStyle name="RIGs input totals 2 6 3" xfId="4703"/>
    <cellStyle name="RIGs input totals 2 6 3 2" xfId="15480"/>
    <cellStyle name="RIGs input totals 2 6 3 2 2" xfId="41900"/>
    <cellStyle name="RIGs input totals 2 6 3 3" xfId="24095"/>
    <cellStyle name="RIGs input totals 2 6 3 3 2" xfId="50509"/>
    <cellStyle name="RIGs input totals 2 6 3 4" xfId="31373"/>
    <cellStyle name="RIGs input totals 2 6 4" xfId="3414"/>
    <cellStyle name="RIGs input totals 2 6 4 2" xfId="14200"/>
    <cellStyle name="RIGs input totals 2 6 4 2 2" xfId="40620"/>
    <cellStyle name="RIGs input totals 2 6 4 3" xfId="24561"/>
    <cellStyle name="RIGs input totals 2 6 4 3 2" xfId="50975"/>
    <cellStyle name="RIGs input totals 2 6 4 4" xfId="30084"/>
    <cellStyle name="RIGs input totals 2 6 5" xfId="3369"/>
    <cellStyle name="RIGs input totals 2 6 5 2" xfId="25512"/>
    <cellStyle name="RIGs input totals 2 6 5 2 2" xfId="51926"/>
    <cellStyle name="RIGs input totals 2 6 5 3" xfId="30039"/>
    <cellStyle name="RIGs input totals 2 6 6" xfId="6489"/>
    <cellStyle name="RIGs input totals 2 6 6 2" xfId="23387"/>
    <cellStyle name="RIGs input totals 2 6 6 2 2" xfId="49801"/>
    <cellStyle name="RIGs input totals 2 6 6 3" xfId="33159"/>
    <cellStyle name="RIGs input totals 2 6 7" xfId="7088"/>
    <cellStyle name="RIGs input totals 2 6 7 2" xfId="17776"/>
    <cellStyle name="RIGs input totals 2 6 7 2 2" xfId="44193"/>
    <cellStyle name="RIGs input totals 2 6 7 3" xfId="22127"/>
    <cellStyle name="RIGs input totals 2 6 7 3 2" xfId="48541"/>
    <cellStyle name="RIGs input totals 2 6 7 4" xfId="33758"/>
    <cellStyle name="RIGs input totals 2 6 8" xfId="27662"/>
    <cellStyle name="RIGs input totals 2 6 8 2" xfId="54076"/>
    <cellStyle name="RIGs input totals 2 7" xfId="2307"/>
    <cellStyle name="RIGs input totals 2 7 2" xfId="4231"/>
    <cellStyle name="RIGs input totals 2 7 2 2" xfId="15010"/>
    <cellStyle name="RIGs input totals 2 7 2 2 2" xfId="41430"/>
    <cellStyle name="RIGs input totals 2 7 2 3" xfId="24428"/>
    <cellStyle name="RIGs input totals 2 7 2 3 2" xfId="50842"/>
    <cellStyle name="RIGs input totals 2 7 2 4" xfId="30901"/>
    <cellStyle name="RIGs input totals 2 7 3" xfId="4959"/>
    <cellStyle name="RIGs input totals 2 7 3 2" xfId="15736"/>
    <cellStyle name="RIGs input totals 2 7 3 2 2" xfId="42156"/>
    <cellStyle name="RIGs input totals 2 7 3 3" xfId="27273"/>
    <cellStyle name="RIGs input totals 2 7 3 3 2" xfId="53687"/>
    <cellStyle name="RIGs input totals 2 7 3 4" xfId="31629"/>
    <cellStyle name="RIGs input totals 2 7 4" xfId="6733"/>
    <cellStyle name="RIGs input totals 2 7 4 2" xfId="17445"/>
    <cellStyle name="RIGs input totals 2 7 4 2 2" xfId="43863"/>
    <cellStyle name="RIGs input totals 2 7 4 3" xfId="23542"/>
    <cellStyle name="RIGs input totals 2 7 4 3 2" xfId="49956"/>
    <cellStyle name="RIGs input totals 2 7 4 4" xfId="33403"/>
    <cellStyle name="RIGs input totals 2 7 5" xfId="7939"/>
    <cellStyle name="RIGs input totals 2 7 5 2" xfId="18606"/>
    <cellStyle name="RIGs input totals 2 7 5 2 2" xfId="45021"/>
    <cellStyle name="RIGs input totals 2 7 5 3" xfId="11183"/>
    <cellStyle name="RIGs input totals 2 7 5 3 2" xfId="37604"/>
    <cellStyle name="RIGs input totals 2 7 6" xfId="13125"/>
    <cellStyle name="RIGs input totals 2 7 6 2" xfId="39546"/>
    <cellStyle name="RIGs input totals 2 7 7" xfId="26482"/>
    <cellStyle name="RIGs input totals 2 7 7 2" xfId="52896"/>
    <cellStyle name="RIGs input totals 2 8" xfId="4006"/>
    <cellStyle name="RIGs input totals 2 8 2" xfId="14789"/>
    <cellStyle name="RIGs input totals 2 8 2 2" xfId="41209"/>
    <cellStyle name="RIGs input totals 2 8 3" xfId="22861"/>
    <cellStyle name="RIGs input totals 2 8 3 2" xfId="49275"/>
    <cellStyle name="RIGs input totals 2 8 4" xfId="30676"/>
    <cellStyle name="RIGs input totals 2 9" xfId="10"/>
    <cellStyle name="RIGs input totals 2 9 2" xfId="11114"/>
    <cellStyle name="RIGs input totals 2 9 2 2" xfId="37535"/>
    <cellStyle name="RIGs input totals 2 9 3" xfId="23486"/>
    <cellStyle name="RIGs input totals 2 9 3 2" xfId="49900"/>
    <cellStyle name="RIGs input totals 2 9 4" xfId="28742"/>
    <cellStyle name="RIGs input totals 2_3.15 Additional Data" xfId="2321"/>
    <cellStyle name="RIGs input totals 3" xfId="1165"/>
    <cellStyle name="RIGs input totals 3 2" xfId="1166"/>
    <cellStyle name="RIGs input totals 3 2 2" xfId="1487"/>
    <cellStyle name="RIGs input totals 3 2 2 2" xfId="3481"/>
    <cellStyle name="RIGs input totals 3 2 2 2 2" xfId="14266"/>
    <cellStyle name="RIGs input totals 3 2 2 2 2 2" xfId="40686"/>
    <cellStyle name="RIGs input totals 3 2 2 2 3" xfId="23379"/>
    <cellStyle name="RIGs input totals 3 2 2 2 3 2" xfId="49793"/>
    <cellStyle name="RIGs input totals 3 2 2 2 4" xfId="30151"/>
    <cellStyle name="RIGs input totals 3 2 2 3" xfId="5056"/>
    <cellStyle name="RIGs input totals 3 2 2 3 2" xfId="15833"/>
    <cellStyle name="RIGs input totals 3 2 2 3 2 2" xfId="42252"/>
    <cellStyle name="RIGs input totals 3 2 2 3 3" xfId="27122"/>
    <cellStyle name="RIGs input totals 3 2 2 3 3 2" xfId="53536"/>
    <cellStyle name="RIGs input totals 3 2 2 3 4" xfId="31726"/>
    <cellStyle name="RIGs input totals 3 2 2 4" xfId="4921"/>
    <cellStyle name="RIGs input totals 3 2 2 4 2" xfId="15698"/>
    <cellStyle name="RIGs input totals 3 2 2 4 2 2" xfId="42118"/>
    <cellStyle name="RIGs input totals 3 2 2 4 3" xfId="24062"/>
    <cellStyle name="RIGs input totals 3 2 2 4 3 2" xfId="50476"/>
    <cellStyle name="RIGs input totals 3 2 2 4 4" xfId="31591"/>
    <cellStyle name="RIGs input totals 3 2 2 5" xfId="5884"/>
    <cellStyle name="RIGs input totals 3 2 2 5 2" xfId="28112"/>
    <cellStyle name="RIGs input totals 3 2 2 5 2 2" xfId="54526"/>
    <cellStyle name="RIGs input totals 3 2 2 5 3" xfId="32554"/>
    <cellStyle name="RIGs input totals 3 2 2 6" xfId="6817"/>
    <cellStyle name="RIGs input totals 3 2 2 6 2" xfId="22787"/>
    <cellStyle name="RIGs input totals 3 2 2 6 2 2" xfId="49201"/>
    <cellStyle name="RIGs input totals 3 2 2 6 3" xfId="33487"/>
    <cellStyle name="RIGs input totals 3 2 2 7" xfId="7236"/>
    <cellStyle name="RIGs input totals 3 2 2 7 2" xfId="17903"/>
    <cellStyle name="RIGs input totals 3 2 2 7 2 2" xfId="44320"/>
    <cellStyle name="RIGs input totals 3 2 2 7 3" xfId="27366"/>
    <cellStyle name="RIGs input totals 3 2 2 7 3 2" xfId="53780"/>
    <cellStyle name="RIGs input totals 3 2 2 7 4" xfId="33906"/>
    <cellStyle name="RIGs input totals 3 2 2 8" xfId="21810"/>
    <cellStyle name="RIGs input totals 3 2 2 8 2" xfId="48224"/>
    <cellStyle name="RIGs input totals 3 2 3" xfId="2323"/>
    <cellStyle name="RIGs input totals 3 2 3 2" xfId="4242"/>
    <cellStyle name="RIGs input totals 3 2 3 2 2" xfId="15021"/>
    <cellStyle name="RIGs input totals 3 2 3 2 2 2" xfId="41441"/>
    <cellStyle name="RIGs input totals 3 2 3 2 3" xfId="26090"/>
    <cellStyle name="RIGs input totals 3 2 3 2 3 2" xfId="52504"/>
    <cellStyle name="RIGs input totals 3 2 3 2 4" xfId="30912"/>
    <cellStyle name="RIGs input totals 3 2 3 3" xfId="4970"/>
    <cellStyle name="RIGs input totals 3 2 3 3 2" xfId="15747"/>
    <cellStyle name="RIGs input totals 3 2 3 3 2 2" xfId="42167"/>
    <cellStyle name="RIGs input totals 3 2 3 3 3" xfId="22710"/>
    <cellStyle name="RIGs input totals 3 2 3 3 3 2" xfId="49124"/>
    <cellStyle name="RIGs input totals 3 2 3 3 4" xfId="31640"/>
    <cellStyle name="RIGs input totals 3 2 3 4" xfId="6744"/>
    <cellStyle name="RIGs input totals 3 2 3 4 2" xfId="17456"/>
    <cellStyle name="RIGs input totals 3 2 3 4 2 2" xfId="43874"/>
    <cellStyle name="RIGs input totals 3 2 3 4 3" xfId="22016"/>
    <cellStyle name="RIGs input totals 3 2 3 4 3 2" xfId="48430"/>
    <cellStyle name="RIGs input totals 3 2 3 4 4" xfId="33414"/>
    <cellStyle name="RIGs input totals 3 2 3 5" xfId="7950"/>
    <cellStyle name="RIGs input totals 3 2 3 5 2" xfId="18617"/>
    <cellStyle name="RIGs input totals 3 2 3 5 2 2" xfId="45032"/>
    <cellStyle name="RIGs input totals 3 2 3 5 3" xfId="16981"/>
    <cellStyle name="RIGs input totals 3 2 3 5 3 2" xfId="43399"/>
    <cellStyle name="RIGs input totals 3 2 3 6" xfId="13136"/>
    <cellStyle name="RIGs input totals 3 2 3 6 2" xfId="39557"/>
    <cellStyle name="RIGs input totals 3 2 3 7" xfId="22775"/>
    <cellStyle name="RIGs input totals 3 2 3 7 2" xfId="49189"/>
    <cellStyle name="RIGs input totals 3 2 4" xfId="4746"/>
    <cellStyle name="RIGs input totals 3 2 4 2" xfId="15523"/>
    <cellStyle name="RIGs input totals 3 2 4 2 2" xfId="41943"/>
    <cellStyle name="RIGs input totals 3 2 4 3" xfId="27270"/>
    <cellStyle name="RIGs input totals 3 2 4 3 2" xfId="53684"/>
    <cellStyle name="RIGs input totals 3 2 4 4" xfId="31416"/>
    <cellStyle name="RIGs input totals 3 2 5" xfId="5711"/>
    <cellStyle name="RIGs input totals 3 2 5 2" xfId="16473"/>
    <cellStyle name="RIGs input totals 3 2 5 2 2" xfId="42891"/>
    <cellStyle name="RIGs input totals 3 2 5 3" xfId="25164"/>
    <cellStyle name="RIGs input totals 3 2 5 3 2" xfId="51578"/>
    <cellStyle name="RIGs input totals 3 2 5 4" xfId="32381"/>
    <cellStyle name="RIGs input totals 3 2 6" xfId="8236"/>
    <cellStyle name="RIGs input totals 3 2 6 2" xfId="18897"/>
    <cellStyle name="RIGs input totals 3 2 6 2 2" xfId="45311"/>
    <cellStyle name="RIGs input totals 3 2 6 3" xfId="26013"/>
    <cellStyle name="RIGs input totals 3 2 6 3 2" xfId="52427"/>
    <cellStyle name="RIGs input totals 3 3" xfId="1486"/>
    <cellStyle name="RIGs input totals 3 3 2" xfId="3480"/>
    <cellStyle name="RIGs input totals 3 3 2 2" xfId="14265"/>
    <cellStyle name="RIGs input totals 3 3 2 2 2" xfId="40685"/>
    <cellStyle name="RIGs input totals 3 3 2 3" xfId="23453"/>
    <cellStyle name="RIGs input totals 3 3 2 3 2" xfId="49867"/>
    <cellStyle name="RIGs input totals 3 3 2 4" xfId="30150"/>
    <cellStyle name="RIGs input totals 3 3 3" xfId="3046"/>
    <cellStyle name="RIGs input totals 3 3 3 2" xfId="13838"/>
    <cellStyle name="RIGs input totals 3 3 3 2 2" xfId="40258"/>
    <cellStyle name="RIGs input totals 3 3 3 3" xfId="24493"/>
    <cellStyle name="RIGs input totals 3 3 3 3 2" xfId="50907"/>
    <cellStyle name="RIGs input totals 3 3 3 4" xfId="29716"/>
    <cellStyle name="RIGs input totals 3 3 4" xfId="4920"/>
    <cellStyle name="RIGs input totals 3 3 4 2" xfId="15697"/>
    <cellStyle name="RIGs input totals 3 3 4 2 2" xfId="42117"/>
    <cellStyle name="RIGs input totals 3 3 4 3" xfId="23469"/>
    <cellStyle name="RIGs input totals 3 3 4 3 2" xfId="49883"/>
    <cellStyle name="RIGs input totals 3 3 4 4" xfId="31590"/>
    <cellStyle name="RIGs input totals 3 3 5" xfId="4989"/>
    <cellStyle name="RIGs input totals 3 3 5 2" xfId="27498"/>
    <cellStyle name="RIGs input totals 3 3 5 2 2" xfId="53912"/>
    <cellStyle name="RIGs input totals 3 3 5 3" xfId="31659"/>
    <cellStyle name="RIGs input totals 3 3 6" xfId="2901"/>
    <cellStyle name="RIGs input totals 3 3 6 2" xfId="24031"/>
    <cellStyle name="RIGs input totals 3 3 6 2 2" xfId="50445"/>
    <cellStyle name="RIGs input totals 3 3 6 3" xfId="29571"/>
    <cellStyle name="RIGs input totals 3 3 7" xfId="2927"/>
    <cellStyle name="RIGs input totals 3 3 7 2" xfId="13719"/>
    <cellStyle name="RIGs input totals 3 3 7 2 2" xfId="40139"/>
    <cellStyle name="RIGs input totals 3 3 7 3" xfId="25194"/>
    <cellStyle name="RIGs input totals 3 3 7 3 2" xfId="51608"/>
    <cellStyle name="RIGs input totals 3 3 7 4" xfId="29597"/>
    <cellStyle name="RIGs input totals 3 3 8" xfId="24233"/>
    <cellStyle name="RIGs input totals 3 3 8 2" xfId="50647"/>
    <cellStyle name="RIGs input totals 3 4" xfId="2322"/>
    <cellStyle name="RIGs input totals 3 4 2" xfId="4241"/>
    <cellStyle name="RIGs input totals 3 4 2 2" xfId="15020"/>
    <cellStyle name="RIGs input totals 3 4 2 2 2" xfId="41440"/>
    <cellStyle name="RIGs input totals 3 4 2 3" xfId="22536"/>
    <cellStyle name="RIGs input totals 3 4 2 3 2" xfId="48950"/>
    <cellStyle name="RIGs input totals 3 4 2 4" xfId="30911"/>
    <cellStyle name="RIGs input totals 3 4 3" xfId="4969"/>
    <cellStyle name="RIGs input totals 3 4 3 2" xfId="15746"/>
    <cellStyle name="RIGs input totals 3 4 3 2 2" xfId="42166"/>
    <cellStyle name="RIGs input totals 3 4 3 3" xfId="26813"/>
    <cellStyle name="RIGs input totals 3 4 3 3 2" xfId="53227"/>
    <cellStyle name="RIGs input totals 3 4 3 4" xfId="31639"/>
    <cellStyle name="RIGs input totals 3 4 4" xfId="6743"/>
    <cellStyle name="RIGs input totals 3 4 4 2" xfId="17455"/>
    <cellStyle name="RIGs input totals 3 4 4 2 2" xfId="43873"/>
    <cellStyle name="RIGs input totals 3 4 4 3" xfId="24098"/>
    <cellStyle name="RIGs input totals 3 4 4 3 2" xfId="50512"/>
    <cellStyle name="RIGs input totals 3 4 4 4" xfId="33413"/>
    <cellStyle name="RIGs input totals 3 4 5" xfId="7949"/>
    <cellStyle name="RIGs input totals 3 4 5 2" xfId="18616"/>
    <cellStyle name="RIGs input totals 3 4 5 2 2" xfId="45031"/>
    <cellStyle name="RIGs input totals 3 4 5 3" xfId="12428"/>
    <cellStyle name="RIGs input totals 3 4 5 3 2" xfId="38849"/>
    <cellStyle name="RIGs input totals 3 4 6" xfId="13135"/>
    <cellStyle name="RIGs input totals 3 4 6 2" xfId="39556"/>
    <cellStyle name="RIGs input totals 3 4 7" xfId="24357"/>
    <cellStyle name="RIGs input totals 3 4 7 2" xfId="50771"/>
    <cellStyle name="RIGs input totals 3 5" xfId="4503"/>
    <cellStyle name="RIGs input totals 3 5 2" xfId="15281"/>
    <cellStyle name="RIGs input totals 3 5 2 2" xfId="41701"/>
    <cellStyle name="RIGs input totals 3 5 3" xfId="24425"/>
    <cellStyle name="RIGs input totals 3 5 3 2" xfId="50839"/>
    <cellStyle name="RIGs input totals 3 5 4" xfId="31173"/>
    <cellStyle name="RIGs input totals 3 6" xfId="6851"/>
    <cellStyle name="RIGs input totals 3 6 2" xfId="17556"/>
    <cellStyle name="RIGs input totals 3 6 2 2" xfId="43973"/>
    <cellStyle name="RIGs input totals 3 6 3" xfId="24100"/>
    <cellStyle name="RIGs input totals 3 6 3 2" xfId="50514"/>
    <cellStyle name="RIGs input totals 3 6 4" xfId="33521"/>
    <cellStyle name="RIGs input totals 3 7" xfId="8235"/>
    <cellStyle name="RIGs input totals 3 7 2" xfId="18896"/>
    <cellStyle name="RIGs input totals 3 7 2 2" xfId="45310"/>
    <cellStyle name="RIGs input totals 3 7 3" xfId="26012"/>
    <cellStyle name="RIGs input totals 3 7 3 2" xfId="52426"/>
    <cellStyle name="RIGs input totals 3_3.15 Additional Data" xfId="2324"/>
    <cellStyle name="RIGs input totals 4" xfId="1167"/>
    <cellStyle name="RIGs input totals 4 2" xfId="1168"/>
    <cellStyle name="RIGs input totals 4 2 2" xfId="1489"/>
    <cellStyle name="RIGs input totals 4 2 2 2" xfId="3483"/>
    <cellStyle name="RIGs input totals 4 2 2 2 2" xfId="14268"/>
    <cellStyle name="RIGs input totals 4 2 2 2 2 2" xfId="40688"/>
    <cellStyle name="RIGs input totals 4 2 2 2 3" xfId="25841"/>
    <cellStyle name="RIGs input totals 4 2 2 2 3 2" xfId="52255"/>
    <cellStyle name="RIGs input totals 4 2 2 2 4" xfId="30153"/>
    <cellStyle name="RIGs input totals 4 2 2 3" xfId="4701"/>
    <cellStyle name="RIGs input totals 4 2 2 3 2" xfId="15478"/>
    <cellStyle name="RIGs input totals 4 2 2 3 2 2" xfId="41898"/>
    <cellStyle name="RIGs input totals 4 2 2 3 3" xfId="22363"/>
    <cellStyle name="RIGs input totals 4 2 2 3 3 2" xfId="48777"/>
    <cellStyle name="RIGs input totals 4 2 2 3 4" xfId="31371"/>
    <cellStyle name="RIGs input totals 4 2 2 4" xfId="2892"/>
    <cellStyle name="RIGs input totals 4 2 2 4 2" xfId="13684"/>
    <cellStyle name="RIGs input totals 4 2 2 4 2 2" xfId="40104"/>
    <cellStyle name="RIGs input totals 4 2 2 4 3" xfId="27411"/>
    <cellStyle name="RIGs input totals 4 2 2 4 3 2" xfId="53825"/>
    <cellStyle name="RIGs input totals 4 2 2 4 4" xfId="29562"/>
    <cellStyle name="RIGs input totals 4 2 2 5" xfId="5029"/>
    <cellStyle name="RIGs input totals 4 2 2 5 2" xfId="25487"/>
    <cellStyle name="RIGs input totals 4 2 2 5 2 2" xfId="51901"/>
    <cellStyle name="RIGs input totals 4 2 2 5 3" xfId="31699"/>
    <cellStyle name="RIGs input totals 4 2 2 6" xfId="6487"/>
    <cellStyle name="RIGs input totals 4 2 2 6 2" xfId="15617"/>
    <cellStyle name="RIGs input totals 4 2 2 6 2 2" xfId="42037"/>
    <cellStyle name="RIGs input totals 4 2 2 6 3" xfId="33157"/>
    <cellStyle name="RIGs input totals 4 2 2 7" xfId="7085"/>
    <cellStyle name="RIGs input totals 4 2 2 7 2" xfId="17773"/>
    <cellStyle name="RIGs input totals 4 2 2 7 2 2" xfId="44190"/>
    <cellStyle name="RIGs input totals 4 2 2 7 3" xfId="12264"/>
    <cellStyle name="RIGs input totals 4 2 2 7 3 2" xfId="38685"/>
    <cellStyle name="RIGs input totals 4 2 2 7 4" xfId="33755"/>
    <cellStyle name="RIGs input totals 4 2 2 8" xfId="22902"/>
    <cellStyle name="RIGs input totals 4 2 2 8 2" xfId="49316"/>
    <cellStyle name="RIGs input totals 4 2 3" xfId="2326"/>
    <cellStyle name="RIGs input totals 4 2 3 2" xfId="4244"/>
    <cellStyle name="RIGs input totals 4 2 3 2 2" xfId="15023"/>
    <cellStyle name="RIGs input totals 4 2 3 2 2 2" xfId="41443"/>
    <cellStyle name="RIGs input totals 4 2 3 2 3" xfId="25033"/>
    <cellStyle name="RIGs input totals 4 2 3 2 3 2" xfId="51447"/>
    <cellStyle name="RIGs input totals 4 2 3 2 4" xfId="30914"/>
    <cellStyle name="RIGs input totals 4 2 3 3" xfId="4972"/>
    <cellStyle name="RIGs input totals 4 2 3 3 2" xfId="15749"/>
    <cellStyle name="RIGs input totals 4 2 3 3 2 2" xfId="42169"/>
    <cellStyle name="RIGs input totals 4 2 3 3 3" xfId="25140"/>
    <cellStyle name="RIGs input totals 4 2 3 3 3 2" xfId="51554"/>
    <cellStyle name="RIGs input totals 4 2 3 3 4" xfId="31642"/>
    <cellStyle name="RIGs input totals 4 2 3 4" xfId="6746"/>
    <cellStyle name="RIGs input totals 4 2 3 4 2" xfId="17458"/>
    <cellStyle name="RIGs input totals 4 2 3 4 2 2" xfId="43876"/>
    <cellStyle name="RIGs input totals 4 2 3 4 3" xfId="24870"/>
    <cellStyle name="RIGs input totals 4 2 3 4 3 2" xfId="51284"/>
    <cellStyle name="RIGs input totals 4 2 3 4 4" xfId="33416"/>
    <cellStyle name="RIGs input totals 4 2 3 5" xfId="7952"/>
    <cellStyle name="RIGs input totals 4 2 3 5 2" xfId="18619"/>
    <cellStyle name="RIGs input totals 4 2 3 5 2 2" xfId="45034"/>
    <cellStyle name="RIGs input totals 4 2 3 5 3" xfId="12422"/>
    <cellStyle name="RIGs input totals 4 2 3 5 3 2" xfId="38843"/>
    <cellStyle name="RIGs input totals 4 2 3 6" xfId="13138"/>
    <cellStyle name="RIGs input totals 4 2 3 6 2" xfId="39559"/>
    <cellStyle name="RIGs input totals 4 2 3 7" xfId="26995"/>
    <cellStyle name="RIGs input totals 4 2 3 7 2" xfId="53409"/>
    <cellStyle name="RIGs input totals 4 2 4" xfId="5096"/>
    <cellStyle name="RIGs input totals 4 2 4 2" xfId="15873"/>
    <cellStyle name="RIGs input totals 4 2 4 2 2" xfId="42292"/>
    <cellStyle name="RIGs input totals 4 2 4 3" xfId="25581"/>
    <cellStyle name="RIGs input totals 4 2 4 3 2" xfId="51995"/>
    <cellStyle name="RIGs input totals 4 2 4 4" xfId="31766"/>
    <cellStyle name="RIGs input totals 4 2 5" xfId="2881"/>
    <cellStyle name="RIGs input totals 4 2 5 2" xfId="13673"/>
    <cellStyle name="RIGs input totals 4 2 5 2 2" xfId="40093"/>
    <cellStyle name="RIGs input totals 4 2 5 3" xfId="21765"/>
    <cellStyle name="RIGs input totals 4 2 5 3 2" xfId="48179"/>
    <cellStyle name="RIGs input totals 4 2 5 4" xfId="29551"/>
    <cellStyle name="RIGs input totals 4 2 6" xfId="8238"/>
    <cellStyle name="RIGs input totals 4 2 6 2" xfId="18899"/>
    <cellStyle name="RIGs input totals 4 2 6 2 2" xfId="45313"/>
    <cellStyle name="RIGs input totals 4 2 6 3" xfId="26015"/>
    <cellStyle name="RIGs input totals 4 2 6 3 2" xfId="52429"/>
    <cellStyle name="RIGs input totals 4 3" xfId="1488"/>
    <cellStyle name="RIGs input totals 4 3 2" xfId="3482"/>
    <cellStyle name="RIGs input totals 4 3 2 2" xfId="14267"/>
    <cellStyle name="RIGs input totals 4 3 2 2 2" xfId="40687"/>
    <cellStyle name="RIGs input totals 4 3 2 3" xfId="22227"/>
    <cellStyle name="RIGs input totals 4 3 2 3 2" xfId="48641"/>
    <cellStyle name="RIGs input totals 4 3 2 4" xfId="30152"/>
    <cellStyle name="RIGs input totals 4 3 3" xfId="4115"/>
    <cellStyle name="RIGs input totals 4 3 3 2" xfId="14897"/>
    <cellStyle name="RIGs input totals 4 3 3 2 2" xfId="41317"/>
    <cellStyle name="RIGs input totals 4 3 3 3" xfId="22457"/>
    <cellStyle name="RIGs input totals 4 3 3 3 2" xfId="48871"/>
    <cellStyle name="RIGs input totals 4 3 3 4" xfId="30785"/>
    <cellStyle name="RIGs input totals 4 3 4" xfId="3417"/>
    <cellStyle name="RIGs input totals 4 3 4 2" xfId="14203"/>
    <cellStyle name="RIGs input totals 4 3 4 2 2" xfId="40623"/>
    <cellStyle name="RIGs input totals 4 3 4 3" xfId="25351"/>
    <cellStyle name="RIGs input totals 4 3 4 3 2" xfId="51765"/>
    <cellStyle name="RIGs input totals 4 3 4 4" xfId="30087"/>
    <cellStyle name="RIGs input totals 4 3 5" xfId="5296"/>
    <cellStyle name="RIGs input totals 4 3 5 2" xfId="26101"/>
    <cellStyle name="RIGs input totals 4 3 5 2 2" xfId="52515"/>
    <cellStyle name="RIGs input totals 4 3 5 3" xfId="31966"/>
    <cellStyle name="RIGs input totals 4 3 6" xfId="5588"/>
    <cellStyle name="RIGs input totals 4 3 6 2" xfId="27982"/>
    <cellStyle name="RIGs input totals 4 3 6 2 2" xfId="54396"/>
    <cellStyle name="RIGs input totals 4 3 6 3" xfId="32258"/>
    <cellStyle name="RIGs input totals 4 3 7" xfId="4450"/>
    <cellStyle name="RIGs input totals 4 3 7 2" xfId="15228"/>
    <cellStyle name="RIGs input totals 4 3 7 2 2" xfId="41648"/>
    <cellStyle name="RIGs input totals 4 3 7 3" xfId="26588"/>
    <cellStyle name="RIGs input totals 4 3 7 3 2" xfId="53002"/>
    <cellStyle name="RIGs input totals 4 3 7 4" xfId="31120"/>
    <cellStyle name="RIGs input totals 4 3 8" xfId="27182"/>
    <cellStyle name="RIGs input totals 4 3 8 2" xfId="53596"/>
    <cellStyle name="RIGs input totals 4 4" xfId="2325"/>
    <cellStyle name="RIGs input totals 4 4 2" xfId="4243"/>
    <cellStyle name="RIGs input totals 4 4 2 2" xfId="15022"/>
    <cellStyle name="RIGs input totals 4 4 2 2 2" xfId="41442"/>
    <cellStyle name="RIGs input totals 4 4 2 3" xfId="24839"/>
    <cellStyle name="RIGs input totals 4 4 2 3 2" xfId="51253"/>
    <cellStyle name="RIGs input totals 4 4 2 4" xfId="30913"/>
    <cellStyle name="RIGs input totals 4 4 3" xfId="4971"/>
    <cellStyle name="RIGs input totals 4 4 3 2" xfId="15748"/>
    <cellStyle name="RIGs input totals 4 4 3 2 2" xfId="42168"/>
    <cellStyle name="RIGs input totals 4 4 3 3" xfId="25649"/>
    <cellStyle name="RIGs input totals 4 4 3 3 2" xfId="52063"/>
    <cellStyle name="RIGs input totals 4 4 3 4" xfId="31641"/>
    <cellStyle name="RIGs input totals 4 4 4" xfId="6745"/>
    <cellStyle name="RIGs input totals 4 4 4 2" xfId="17457"/>
    <cellStyle name="RIGs input totals 4 4 4 2 2" xfId="43875"/>
    <cellStyle name="RIGs input totals 4 4 4 3" xfId="25749"/>
    <cellStyle name="RIGs input totals 4 4 4 3 2" xfId="52163"/>
    <cellStyle name="RIGs input totals 4 4 4 4" xfId="33415"/>
    <cellStyle name="RIGs input totals 4 4 5" xfId="7951"/>
    <cellStyle name="RIGs input totals 4 4 5 2" xfId="18618"/>
    <cellStyle name="RIGs input totals 4 4 5 2 2" xfId="45033"/>
    <cellStyle name="RIGs input totals 4 4 5 3" xfId="16067"/>
    <cellStyle name="RIGs input totals 4 4 5 3 2" xfId="42486"/>
    <cellStyle name="RIGs input totals 4 4 6" xfId="13137"/>
    <cellStyle name="RIGs input totals 4 4 6 2" xfId="39558"/>
    <cellStyle name="RIGs input totals 4 4 7" xfId="22103"/>
    <cellStyle name="RIGs input totals 4 4 7 2" xfId="48517"/>
    <cellStyle name="RIGs input totals 4 5" xfId="3720"/>
    <cellStyle name="RIGs input totals 4 5 2" xfId="14504"/>
    <cellStyle name="RIGs input totals 4 5 2 2" xfId="40924"/>
    <cellStyle name="RIGs input totals 4 5 3" xfId="26756"/>
    <cellStyle name="RIGs input totals 4 5 3 2" xfId="53170"/>
    <cellStyle name="RIGs input totals 4 5 4" xfId="30390"/>
    <cellStyle name="RIGs input totals 4 6" xfId="6524"/>
    <cellStyle name="RIGs input totals 4 6 2" xfId="17249"/>
    <cellStyle name="RIGs input totals 4 6 2 2" xfId="43667"/>
    <cellStyle name="RIGs input totals 4 6 3" xfId="11305"/>
    <cellStyle name="RIGs input totals 4 6 3 2" xfId="37726"/>
    <cellStyle name="RIGs input totals 4 6 4" xfId="33194"/>
    <cellStyle name="RIGs input totals 4 7" xfId="8237"/>
    <cellStyle name="RIGs input totals 4 7 2" xfId="18898"/>
    <cellStyle name="RIGs input totals 4 7 2 2" xfId="45312"/>
    <cellStyle name="RIGs input totals 4 7 3" xfId="26014"/>
    <cellStyle name="RIGs input totals 4 7 3 2" xfId="52428"/>
    <cellStyle name="RIGs input totals 4_3.15 Additional Data" xfId="2327"/>
    <cellStyle name="RIGs input totals 5" xfId="1169"/>
    <cellStyle name="RIGs input totals 5 2" xfId="1170"/>
    <cellStyle name="RIGs input totals 5 2 2" xfId="1339"/>
    <cellStyle name="RIGs input totals 5 2 2 2" xfId="1601"/>
    <cellStyle name="RIGs input totals 5 2 2 2 2" xfId="3594"/>
    <cellStyle name="RIGs input totals 5 2 2 2 2 2" xfId="14379"/>
    <cellStyle name="RIGs input totals 5 2 2 2 2 2 2" xfId="40799"/>
    <cellStyle name="RIGs input totals 5 2 2 2 2 3" xfId="27501"/>
    <cellStyle name="RIGs input totals 5 2 2 2 2 3 2" xfId="53915"/>
    <cellStyle name="RIGs input totals 5 2 2 2 2 4" xfId="30264"/>
    <cellStyle name="RIGs input totals 5 2 2 2 3" xfId="2841"/>
    <cellStyle name="RIGs input totals 5 2 2 2 3 2" xfId="13633"/>
    <cellStyle name="RIGs input totals 5 2 2 2 3 2 2" xfId="40053"/>
    <cellStyle name="RIGs input totals 5 2 2 2 3 3" xfId="24723"/>
    <cellStyle name="RIGs input totals 5 2 2 2 3 3 2" xfId="51137"/>
    <cellStyle name="RIGs input totals 5 2 2 2 3 4" xfId="29511"/>
    <cellStyle name="RIGs input totals 5 2 2 2 4" xfId="5460"/>
    <cellStyle name="RIGs input totals 5 2 2 2 4 2" xfId="16233"/>
    <cellStyle name="RIGs input totals 5 2 2 2 4 2 2" xfId="42652"/>
    <cellStyle name="RIGs input totals 5 2 2 2 4 3" xfId="23167"/>
    <cellStyle name="RIGs input totals 5 2 2 2 4 3 2" xfId="49581"/>
    <cellStyle name="RIGs input totals 5 2 2 2 4 4" xfId="32130"/>
    <cellStyle name="RIGs input totals 5 2 2 2 5" xfId="3761"/>
    <cellStyle name="RIGs input totals 5 2 2 2 5 2" xfId="24933"/>
    <cellStyle name="RIGs input totals 5 2 2 2 5 2 2" xfId="51347"/>
    <cellStyle name="RIGs input totals 5 2 2 2 5 3" xfId="30431"/>
    <cellStyle name="RIGs input totals 5 2 2 2 6" xfId="6652"/>
    <cellStyle name="RIGs input totals 5 2 2 2 6 2" xfId="22985"/>
    <cellStyle name="RIGs input totals 5 2 2 2 6 2 2" xfId="49399"/>
    <cellStyle name="RIGs input totals 5 2 2 2 6 3" xfId="33322"/>
    <cellStyle name="RIGs input totals 5 2 2 2 7" xfId="3405"/>
    <cellStyle name="RIGs input totals 5 2 2 2 7 2" xfId="14191"/>
    <cellStyle name="RIGs input totals 5 2 2 2 7 2 2" xfId="40611"/>
    <cellStyle name="RIGs input totals 5 2 2 2 7 3" xfId="22467"/>
    <cellStyle name="RIGs input totals 5 2 2 2 7 3 2" xfId="48881"/>
    <cellStyle name="RIGs input totals 5 2 2 2 7 4" xfId="30075"/>
    <cellStyle name="RIGs input totals 5 2 2 2 8" xfId="24665"/>
    <cellStyle name="RIGs input totals 5 2 2 2 8 2" xfId="51079"/>
    <cellStyle name="RIGs input totals 5 2 2 3" xfId="2330"/>
    <cellStyle name="RIGs input totals 5 2 2 3 2" xfId="4247"/>
    <cellStyle name="RIGs input totals 5 2 2 3 2 2" xfId="15026"/>
    <cellStyle name="RIGs input totals 5 2 2 3 2 2 2" xfId="41446"/>
    <cellStyle name="RIGs input totals 5 2 2 3 2 3" xfId="23180"/>
    <cellStyle name="RIGs input totals 5 2 2 3 2 3 2" xfId="49594"/>
    <cellStyle name="RIGs input totals 5 2 2 3 2 4" xfId="30917"/>
    <cellStyle name="RIGs input totals 5 2 2 3 3" xfId="4975"/>
    <cellStyle name="RIGs input totals 5 2 2 3 3 2" xfId="15752"/>
    <cellStyle name="RIGs input totals 5 2 2 3 3 2 2" xfId="42172"/>
    <cellStyle name="RIGs input totals 5 2 2 3 3 3" xfId="23154"/>
    <cellStyle name="RIGs input totals 5 2 2 3 3 3 2" xfId="49568"/>
    <cellStyle name="RIGs input totals 5 2 2 3 3 4" xfId="31645"/>
    <cellStyle name="RIGs input totals 5 2 2 3 4" xfId="6749"/>
    <cellStyle name="RIGs input totals 5 2 2 3 4 2" xfId="17461"/>
    <cellStyle name="RIGs input totals 5 2 2 3 4 2 2" xfId="43879"/>
    <cellStyle name="RIGs input totals 5 2 2 3 4 3" xfId="11357"/>
    <cellStyle name="RIGs input totals 5 2 2 3 4 3 2" xfId="37778"/>
    <cellStyle name="RIGs input totals 5 2 2 3 4 4" xfId="33419"/>
    <cellStyle name="RIGs input totals 5 2 2 3 5" xfId="7955"/>
    <cellStyle name="RIGs input totals 5 2 2 3 5 2" xfId="18622"/>
    <cellStyle name="RIGs input totals 5 2 2 3 5 2 2" xfId="45037"/>
    <cellStyle name="RIGs input totals 5 2 2 3 5 3" xfId="11174"/>
    <cellStyle name="RIGs input totals 5 2 2 3 5 3 2" xfId="37595"/>
    <cellStyle name="RIGs input totals 5 2 2 3 6" xfId="13141"/>
    <cellStyle name="RIGs input totals 5 2 2 3 6 2" xfId="39562"/>
    <cellStyle name="RIGs input totals 5 2 2 3 7" xfId="26693"/>
    <cellStyle name="RIGs input totals 5 2 2 3 7 2" xfId="53107"/>
    <cellStyle name="RIGs input totals 5 2 2 4" xfId="8293"/>
    <cellStyle name="RIGs input totals 5 2 2 4 2" xfId="18954"/>
    <cellStyle name="RIGs input totals 5 2 2 4 2 2" xfId="45368"/>
    <cellStyle name="RIGs input totals 5 2 2 4 3" xfId="26060"/>
    <cellStyle name="RIGs input totals 5 2 2 4 3 2" xfId="52474"/>
    <cellStyle name="RIGs input totals 5 2 3" xfId="1491"/>
    <cellStyle name="RIGs input totals 5 2 3 2" xfId="3485"/>
    <cellStyle name="RIGs input totals 5 2 3 2 2" xfId="14270"/>
    <cellStyle name="RIGs input totals 5 2 3 2 2 2" xfId="40690"/>
    <cellStyle name="RIGs input totals 5 2 3 2 3" xfId="25013"/>
    <cellStyle name="RIGs input totals 5 2 3 2 3 2" xfId="51427"/>
    <cellStyle name="RIGs input totals 5 2 3 2 4" xfId="30155"/>
    <cellStyle name="RIGs input totals 5 2 3 3" xfId="3047"/>
    <cellStyle name="RIGs input totals 5 2 3 3 2" xfId="13839"/>
    <cellStyle name="RIGs input totals 5 2 3 3 2 2" xfId="40259"/>
    <cellStyle name="RIGs input totals 5 2 3 3 3" xfId="23773"/>
    <cellStyle name="RIGs input totals 5 2 3 3 3 2" xfId="50187"/>
    <cellStyle name="RIGs input totals 5 2 3 3 4" xfId="29717"/>
    <cellStyle name="RIGs input totals 5 2 3 4" xfId="3359"/>
    <cellStyle name="RIGs input totals 5 2 3 4 2" xfId="14146"/>
    <cellStyle name="RIGs input totals 5 2 3 4 2 2" xfId="40566"/>
    <cellStyle name="RIGs input totals 5 2 3 4 3" xfId="25198"/>
    <cellStyle name="RIGs input totals 5 2 3 4 3 2" xfId="51612"/>
    <cellStyle name="RIGs input totals 5 2 3 4 4" xfId="30029"/>
    <cellStyle name="RIGs input totals 5 2 3 5" xfId="4149"/>
    <cellStyle name="RIGs input totals 5 2 3 5 2" xfId="25501"/>
    <cellStyle name="RIGs input totals 5 2 3 5 2 2" xfId="51915"/>
    <cellStyle name="RIGs input totals 5 2 3 5 3" xfId="30819"/>
    <cellStyle name="RIGs input totals 5 2 3 6" xfId="4164"/>
    <cellStyle name="RIGs input totals 5 2 3 6 2" xfId="27575"/>
    <cellStyle name="RIGs input totals 5 2 3 6 2 2" xfId="53989"/>
    <cellStyle name="RIGs input totals 5 2 3 6 3" xfId="30834"/>
    <cellStyle name="RIGs input totals 5 2 3 7" xfId="5433"/>
    <cellStyle name="RIGs input totals 5 2 3 7 2" xfId="16206"/>
    <cellStyle name="RIGs input totals 5 2 3 7 2 2" xfId="42625"/>
    <cellStyle name="RIGs input totals 5 2 3 7 3" xfId="26458"/>
    <cellStyle name="RIGs input totals 5 2 3 7 3 2" xfId="52872"/>
    <cellStyle name="RIGs input totals 5 2 3 7 4" xfId="32103"/>
    <cellStyle name="RIGs input totals 5 2 3 8" xfId="21818"/>
    <cellStyle name="RIGs input totals 5 2 3 8 2" xfId="48232"/>
    <cellStyle name="RIGs input totals 5 2 4" xfId="2329"/>
    <cellStyle name="RIGs input totals 5 2 4 2" xfId="4246"/>
    <cellStyle name="RIGs input totals 5 2 4 2 2" xfId="15025"/>
    <cellStyle name="RIGs input totals 5 2 4 2 2 2" xfId="41445"/>
    <cellStyle name="RIGs input totals 5 2 4 2 3" xfId="21998"/>
    <cellStyle name="RIGs input totals 5 2 4 2 3 2" xfId="48412"/>
    <cellStyle name="RIGs input totals 5 2 4 2 4" xfId="30916"/>
    <cellStyle name="RIGs input totals 5 2 4 3" xfId="4974"/>
    <cellStyle name="RIGs input totals 5 2 4 3 2" xfId="15751"/>
    <cellStyle name="RIGs input totals 5 2 4 3 2 2" xfId="42171"/>
    <cellStyle name="RIGs input totals 5 2 4 3 3" xfId="23196"/>
    <cellStyle name="RIGs input totals 5 2 4 3 3 2" xfId="49610"/>
    <cellStyle name="RIGs input totals 5 2 4 3 4" xfId="31644"/>
    <cellStyle name="RIGs input totals 5 2 4 4" xfId="6748"/>
    <cellStyle name="RIGs input totals 5 2 4 4 2" xfId="17460"/>
    <cellStyle name="RIGs input totals 5 2 4 4 2 2" xfId="43878"/>
    <cellStyle name="RIGs input totals 5 2 4 4 3" xfId="22979"/>
    <cellStyle name="RIGs input totals 5 2 4 4 3 2" xfId="49393"/>
    <cellStyle name="RIGs input totals 5 2 4 4 4" xfId="33418"/>
    <cellStyle name="RIGs input totals 5 2 4 5" xfId="7954"/>
    <cellStyle name="RIGs input totals 5 2 4 5 2" xfId="18621"/>
    <cellStyle name="RIGs input totals 5 2 4 5 2 2" xfId="45036"/>
    <cellStyle name="RIGs input totals 5 2 4 5 3" xfId="17219"/>
    <cellStyle name="RIGs input totals 5 2 4 5 3 2" xfId="43637"/>
    <cellStyle name="RIGs input totals 5 2 4 6" xfId="13140"/>
    <cellStyle name="RIGs input totals 5 2 4 6 2" xfId="39561"/>
    <cellStyle name="RIGs input totals 5 2 4 7" xfId="27442"/>
    <cellStyle name="RIGs input totals 5 2 4 7 2" xfId="53856"/>
    <cellStyle name="RIGs input totals 5 2 5" xfId="4748"/>
    <cellStyle name="RIGs input totals 5 2 5 2" xfId="15525"/>
    <cellStyle name="RIGs input totals 5 2 5 2 2" xfId="41945"/>
    <cellStyle name="RIGs input totals 5 2 5 3" xfId="25690"/>
    <cellStyle name="RIGs input totals 5 2 5 3 2" xfId="52104"/>
    <cellStyle name="RIGs input totals 5 2 5 4" xfId="31418"/>
    <cellStyle name="RIGs input totals 5 2 6" xfId="6850"/>
    <cellStyle name="RIGs input totals 5 2 6 2" xfId="17555"/>
    <cellStyle name="RIGs input totals 5 2 6 2 2" xfId="43972"/>
    <cellStyle name="RIGs input totals 5 2 6 3" xfId="12075"/>
    <cellStyle name="RIGs input totals 5 2 6 3 2" xfId="38496"/>
    <cellStyle name="RIGs input totals 5 2 6 4" xfId="33520"/>
    <cellStyle name="RIGs input totals 5 2 7" xfId="8240"/>
    <cellStyle name="RIGs input totals 5 2 7 2" xfId="18901"/>
    <cellStyle name="RIGs input totals 5 2 7 2 2" xfId="45315"/>
    <cellStyle name="RIGs input totals 5 2 7 3" xfId="26017"/>
    <cellStyle name="RIGs input totals 5 2 7 3 2" xfId="52431"/>
    <cellStyle name="RIGs input totals 5 2_3.15 Additional Data" xfId="2331"/>
    <cellStyle name="RIGs input totals 5 3" xfId="1490"/>
    <cellStyle name="RIGs input totals 5 3 2" xfId="3484"/>
    <cellStyle name="RIGs input totals 5 3 2 2" xfId="14269"/>
    <cellStyle name="RIGs input totals 5 3 2 2 2" xfId="40689"/>
    <cellStyle name="RIGs input totals 5 3 2 3" xfId="25384"/>
    <cellStyle name="RIGs input totals 5 3 2 3 2" xfId="51798"/>
    <cellStyle name="RIGs input totals 5 3 2 4" xfId="30154"/>
    <cellStyle name="RIGs input totals 5 3 3" xfId="3375"/>
    <cellStyle name="RIGs input totals 5 3 3 2" xfId="14162"/>
    <cellStyle name="RIGs input totals 5 3 3 2 2" xfId="40582"/>
    <cellStyle name="RIGs input totals 5 3 3 3" xfId="23305"/>
    <cellStyle name="RIGs input totals 5 3 3 3 2" xfId="49719"/>
    <cellStyle name="RIGs input totals 5 3 3 4" xfId="30045"/>
    <cellStyle name="RIGs input totals 5 3 4" xfId="2812"/>
    <cellStyle name="RIGs input totals 5 3 4 2" xfId="13604"/>
    <cellStyle name="RIGs input totals 5 3 4 2 2" xfId="40024"/>
    <cellStyle name="RIGs input totals 5 3 4 3" xfId="28062"/>
    <cellStyle name="RIGs input totals 5 3 4 3 2" xfId="54476"/>
    <cellStyle name="RIGs input totals 5 3 4 4" xfId="29482"/>
    <cellStyle name="RIGs input totals 5 3 5" xfId="6239"/>
    <cellStyle name="RIGs input totals 5 3 5 2" xfId="23784"/>
    <cellStyle name="RIGs input totals 5 3 5 2 2" xfId="50198"/>
    <cellStyle name="RIGs input totals 5 3 5 3" xfId="32909"/>
    <cellStyle name="RIGs input totals 5 3 6" xfId="5900"/>
    <cellStyle name="RIGs input totals 5 3 6 2" xfId="28074"/>
    <cellStyle name="RIGs input totals 5 3 6 2 2" xfId="54488"/>
    <cellStyle name="RIGs input totals 5 3 6 3" xfId="32570"/>
    <cellStyle name="RIGs input totals 5 3 7" xfId="6354"/>
    <cellStyle name="RIGs input totals 5 3 7 2" xfId="17091"/>
    <cellStyle name="RIGs input totals 5 3 7 2 2" xfId="43509"/>
    <cellStyle name="RIGs input totals 5 3 7 3" xfId="23800"/>
    <cellStyle name="RIGs input totals 5 3 7 3 2" xfId="50214"/>
    <cellStyle name="RIGs input totals 5 3 7 4" xfId="33024"/>
    <cellStyle name="RIGs input totals 5 3 8" xfId="26845"/>
    <cellStyle name="RIGs input totals 5 3 8 2" xfId="53259"/>
    <cellStyle name="RIGs input totals 5 4" xfId="2328"/>
    <cellStyle name="RIGs input totals 5 4 2" xfId="4245"/>
    <cellStyle name="RIGs input totals 5 4 2 2" xfId="15024"/>
    <cellStyle name="RIGs input totals 5 4 2 2 2" xfId="41444"/>
    <cellStyle name="RIGs input totals 5 4 2 3" xfId="22022"/>
    <cellStyle name="RIGs input totals 5 4 2 3 2" xfId="48436"/>
    <cellStyle name="RIGs input totals 5 4 2 4" xfId="30915"/>
    <cellStyle name="RIGs input totals 5 4 3" xfId="4973"/>
    <cellStyle name="RIGs input totals 5 4 3 2" xfId="15750"/>
    <cellStyle name="RIGs input totals 5 4 3 2 2" xfId="42170"/>
    <cellStyle name="RIGs input totals 5 4 3 3" xfId="24422"/>
    <cellStyle name="RIGs input totals 5 4 3 3 2" xfId="50836"/>
    <cellStyle name="RIGs input totals 5 4 3 4" xfId="31643"/>
    <cellStyle name="RIGs input totals 5 4 4" xfId="6747"/>
    <cellStyle name="RIGs input totals 5 4 4 2" xfId="17459"/>
    <cellStyle name="RIGs input totals 5 4 4 2 2" xfId="43877"/>
    <cellStyle name="RIGs input totals 5 4 4 3" xfId="23543"/>
    <cellStyle name="RIGs input totals 5 4 4 3 2" xfId="49957"/>
    <cellStyle name="RIGs input totals 5 4 4 4" xfId="33417"/>
    <cellStyle name="RIGs input totals 5 4 5" xfId="7953"/>
    <cellStyle name="RIGs input totals 5 4 5 2" xfId="18620"/>
    <cellStyle name="RIGs input totals 5 4 5 2 2" xfId="45035"/>
    <cellStyle name="RIGs input totals 5 4 5 3" xfId="14156"/>
    <cellStyle name="RIGs input totals 5 4 5 3 2" xfId="40576"/>
    <cellStyle name="RIGs input totals 5 4 6" xfId="13139"/>
    <cellStyle name="RIGs input totals 5 4 6 2" xfId="39560"/>
    <cellStyle name="RIGs input totals 5 4 7" xfId="26300"/>
    <cellStyle name="RIGs input totals 5 4 7 2" xfId="52714"/>
    <cellStyle name="RIGs input totals 5 5" xfId="4505"/>
    <cellStyle name="RIGs input totals 5 5 2" xfId="15283"/>
    <cellStyle name="RIGs input totals 5 5 2 2" xfId="41703"/>
    <cellStyle name="RIGs input totals 5 5 3" xfId="27974"/>
    <cellStyle name="RIGs input totals 5 5 3 2" xfId="54388"/>
    <cellStyle name="RIGs input totals 5 5 4" xfId="31175"/>
    <cellStyle name="RIGs input totals 5 6" xfId="5694"/>
    <cellStyle name="RIGs input totals 5 6 2" xfId="16457"/>
    <cellStyle name="RIGs input totals 5 6 2 2" xfId="42875"/>
    <cellStyle name="RIGs input totals 5 6 3" xfId="26162"/>
    <cellStyle name="RIGs input totals 5 6 3 2" xfId="52576"/>
    <cellStyle name="RIGs input totals 5 6 4" xfId="32364"/>
    <cellStyle name="RIGs input totals 5 7" xfId="8239"/>
    <cellStyle name="RIGs input totals 5 7 2" xfId="18900"/>
    <cellStyle name="RIGs input totals 5 7 2 2" xfId="45314"/>
    <cellStyle name="RIGs input totals 5 7 3" xfId="26016"/>
    <cellStyle name="RIGs input totals 5 7 3 2" xfId="52430"/>
    <cellStyle name="RIGs input totals 5_3.15 Additional Data" xfId="2332"/>
    <cellStyle name="RIGs input totals 6" xfId="1171"/>
    <cellStyle name="RIGs input totals 6 2" xfId="1492"/>
    <cellStyle name="RIGs input totals 6 2 2" xfId="3486"/>
    <cellStyle name="RIGs input totals 6 2 2 2" xfId="14271"/>
    <cellStyle name="RIGs input totals 6 2 2 2 2" xfId="40691"/>
    <cellStyle name="RIGs input totals 6 2 2 3" xfId="24560"/>
    <cellStyle name="RIGs input totals 6 2 2 3 2" xfId="50974"/>
    <cellStyle name="RIGs input totals 6 2 2 4" xfId="30156"/>
    <cellStyle name="RIGs input totals 6 2 3" xfId="5055"/>
    <cellStyle name="RIGs input totals 6 2 3 2" xfId="15832"/>
    <cellStyle name="RIGs input totals 6 2 3 2 2" xfId="42251"/>
    <cellStyle name="RIGs input totals 6 2 3 3" xfId="28066"/>
    <cellStyle name="RIGs input totals 6 2 3 3 2" xfId="54480"/>
    <cellStyle name="RIGs input totals 6 2 3 4" xfId="31725"/>
    <cellStyle name="RIGs input totals 6 2 4" xfId="4157"/>
    <cellStyle name="RIGs input totals 6 2 4 2" xfId="14938"/>
    <cellStyle name="RIGs input totals 6 2 4 2 2" xfId="41358"/>
    <cellStyle name="RIGs input totals 6 2 4 3" xfId="22723"/>
    <cellStyle name="RIGs input totals 6 2 4 3 2" xfId="49137"/>
    <cellStyle name="RIGs input totals 6 2 4 4" xfId="30827"/>
    <cellStyle name="RIGs input totals 6 2 5" xfId="5883"/>
    <cellStyle name="RIGs input totals 6 2 5 2" xfId="26390"/>
    <cellStyle name="RIGs input totals 6 2 5 2 2" xfId="52804"/>
    <cellStyle name="RIGs input totals 6 2 5 3" xfId="32553"/>
    <cellStyle name="RIGs input totals 6 2 6" xfId="6352"/>
    <cellStyle name="RIGs input totals 6 2 6 2" xfId="23166"/>
    <cellStyle name="RIGs input totals 6 2 6 2 2" xfId="49580"/>
    <cellStyle name="RIGs input totals 6 2 6 3" xfId="33022"/>
    <cellStyle name="RIGs input totals 6 2 7" xfId="7235"/>
    <cellStyle name="RIGs input totals 6 2 7 2" xfId="17902"/>
    <cellStyle name="RIGs input totals 6 2 7 2 2" xfId="44319"/>
    <cellStyle name="RIGs input totals 6 2 7 3" xfId="22132"/>
    <cellStyle name="RIGs input totals 6 2 7 3 2" xfId="48546"/>
    <cellStyle name="RIGs input totals 6 2 7 4" xfId="33905"/>
    <cellStyle name="RIGs input totals 6 2 8" xfId="26452"/>
    <cellStyle name="RIGs input totals 6 2 8 2" xfId="52866"/>
    <cellStyle name="RIGs input totals 6 3" xfId="2333"/>
    <cellStyle name="RIGs input totals 6 3 2" xfId="4248"/>
    <cellStyle name="RIGs input totals 6 3 2 2" xfId="15027"/>
    <cellStyle name="RIGs input totals 6 3 2 2 2" xfId="41447"/>
    <cellStyle name="RIGs input totals 6 3 2 3" xfId="27408"/>
    <cellStyle name="RIGs input totals 6 3 2 3 2" xfId="53822"/>
    <cellStyle name="RIGs input totals 6 3 2 4" xfId="30918"/>
    <cellStyle name="RIGs input totals 6 3 3" xfId="4976"/>
    <cellStyle name="RIGs input totals 6 3 3 2" xfId="15753"/>
    <cellStyle name="RIGs input totals 6 3 3 2 2" xfId="42173"/>
    <cellStyle name="RIGs input totals 6 3 3 3" xfId="27717"/>
    <cellStyle name="RIGs input totals 6 3 3 3 2" xfId="54131"/>
    <cellStyle name="RIGs input totals 6 3 3 4" xfId="31646"/>
    <cellStyle name="RIGs input totals 6 3 4" xfId="6750"/>
    <cellStyle name="RIGs input totals 6 3 4 2" xfId="17462"/>
    <cellStyle name="RIGs input totals 6 3 4 2 2" xfId="43880"/>
    <cellStyle name="RIGs input totals 6 3 4 3" xfId="25416"/>
    <cellStyle name="RIGs input totals 6 3 4 3 2" xfId="51830"/>
    <cellStyle name="RIGs input totals 6 3 4 4" xfId="33420"/>
    <cellStyle name="RIGs input totals 6 3 5" xfId="7956"/>
    <cellStyle name="RIGs input totals 6 3 5 2" xfId="18623"/>
    <cellStyle name="RIGs input totals 6 3 5 2 2" xfId="45038"/>
    <cellStyle name="RIGs input totals 6 3 5 3" xfId="12156"/>
    <cellStyle name="RIGs input totals 6 3 5 3 2" xfId="38577"/>
    <cellStyle name="RIGs input totals 6 3 6" xfId="13142"/>
    <cellStyle name="RIGs input totals 6 3 6 2" xfId="39563"/>
    <cellStyle name="RIGs input totals 6 3 7" xfId="25225"/>
    <cellStyle name="RIGs input totals 6 3 7 2" xfId="51639"/>
    <cellStyle name="RIGs input totals 6 4" xfId="3363"/>
    <cellStyle name="RIGs input totals 6 4 2" xfId="14150"/>
    <cellStyle name="RIGs input totals 6 4 2 2" xfId="40570"/>
    <cellStyle name="RIGs input totals 6 4 3" xfId="27312"/>
    <cellStyle name="RIGs input totals 6 4 3 2" xfId="53726"/>
    <cellStyle name="RIGs input totals 6 4 4" xfId="30033"/>
    <cellStyle name="RIGs input totals 6 5" xfId="5710"/>
    <cellStyle name="RIGs input totals 6 5 2" xfId="16472"/>
    <cellStyle name="RIGs input totals 6 5 2 2" xfId="42890"/>
    <cellStyle name="RIGs input totals 6 5 3" xfId="25573"/>
    <cellStyle name="RIGs input totals 6 5 3 2" xfId="51987"/>
    <cellStyle name="RIGs input totals 6 5 4" xfId="32380"/>
    <cellStyle name="RIGs input totals 6 6" xfId="8241"/>
    <cellStyle name="RIGs input totals 6 6 2" xfId="18902"/>
    <cellStyle name="RIGs input totals 6 6 2 2" xfId="45316"/>
    <cellStyle name="RIGs input totals 6 6 3" xfId="26018"/>
    <cellStyle name="RIGs input totals 6 6 3 2" xfId="52432"/>
    <cellStyle name="RIGs input totals 7" xfId="1172"/>
    <cellStyle name="RIGs input totals 7 2" xfId="1493"/>
    <cellStyle name="RIGs input totals 7 2 2" xfId="3487"/>
    <cellStyle name="RIGs input totals 7 2 2 2" xfId="14272"/>
    <cellStyle name="RIGs input totals 7 2 2 2 2" xfId="40692"/>
    <cellStyle name="RIGs input totals 7 2 2 3" xfId="23693"/>
    <cellStyle name="RIGs input totals 7 2 2 3 2" xfId="50107"/>
    <cellStyle name="RIGs input totals 7 2 2 4" xfId="30157"/>
    <cellStyle name="RIGs input totals 7 2 3" xfId="2609"/>
    <cellStyle name="RIGs input totals 7 2 3 2" xfId="13401"/>
    <cellStyle name="RIGs input totals 7 2 3 2 2" xfId="39821"/>
    <cellStyle name="RIGs input totals 7 2 3 3" xfId="27184"/>
    <cellStyle name="RIGs input totals 7 2 3 3 2" xfId="53598"/>
    <cellStyle name="RIGs input totals 7 2 3 4" xfId="29279"/>
    <cellStyle name="RIGs input totals 7 2 4" xfId="5653"/>
    <cellStyle name="RIGs input totals 7 2 4 2" xfId="16417"/>
    <cellStyle name="RIGs input totals 7 2 4 2 2" xfId="42835"/>
    <cellStyle name="RIGs input totals 7 2 4 3" xfId="27216"/>
    <cellStyle name="RIGs input totals 7 2 4 3 2" xfId="53630"/>
    <cellStyle name="RIGs input totals 7 2 4 4" xfId="32323"/>
    <cellStyle name="RIGs input totals 7 2 5" xfId="3150"/>
    <cellStyle name="RIGs input totals 7 2 5 2" xfId="24768"/>
    <cellStyle name="RIGs input totals 7 2 5 2 2" xfId="51182"/>
    <cellStyle name="RIGs input totals 7 2 5 3" xfId="29820"/>
    <cellStyle name="RIGs input totals 7 2 6" xfId="6816"/>
    <cellStyle name="RIGs input totals 7 2 6 2" xfId="23787"/>
    <cellStyle name="RIGs input totals 7 2 6 2 2" xfId="50201"/>
    <cellStyle name="RIGs input totals 7 2 6 3" xfId="33486"/>
    <cellStyle name="RIGs input totals 7 2 7" xfId="6171"/>
    <cellStyle name="RIGs input totals 7 2 7 2" xfId="16912"/>
    <cellStyle name="RIGs input totals 7 2 7 2 2" xfId="43330"/>
    <cellStyle name="RIGs input totals 7 2 7 3" xfId="24099"/>
    <cellStyle name="RIGs input totals 7 2 7 3 2" xfId="50513"/>
    <cellStyle name="RIGs input totals 7 2 7 4" xfId="32841"/>
    <cellStyle name="RIGs input totals 7 2 8" xfId="27677"/>
    <cellStyle name="RIGs input totals 7 2 8 2" xfId="54091"/>
    <cellStyle name="RIGs input totals 7 3" xfId="2485"/>
    <cellStyle name="RIGs input totals 7 3 2" xfId="4380"/>
    <cellStyle name="RIGs input totals 7 3 2 2" xfId="15158"/>
    <cellStyle name="RIGs input totals 7 3 2 2 2" xfId="41578"/>
    <cellStyle name="RIGs input totals 7 3 2 3" xfId="26327"/>
    <cellStyle name="RIGs input totals 7 3 2 3 2" xfId="52741"/>
    <cellStyle name="RIGs input totals 7 3 2 4" xfId="31050"/>
    <cellStyle name="RIGs input totals 7 3 3" xfId="5113"/>
    <cellStyle name="RIGs input totals 7 3 3 2" xfId="15890"/>
    <cellStyle name="RIGs input totals 7 3 3 2 2" xfId="42309"/>
    <cellStyle name="RIGs input totals 7 3 3 3" xfId="27365"/>
    <cellStyle name="RIGs input totals 7 3 3 3 2" xfId="53779"/>
    <cellStyle name="RIGs input totals 7 3 3 4" xfId="31783"/>
    <cellStyle name="RIGs input totals 7 3 4" xfId="6871"/>
    <cellStyle name="RIGs input totals 7 3 4 2" xfId="17576"/>
    <cellStyle name="RIGs input totals 7 3 4 2 2" xfId="43993"/>
    <cellStyle name="RIGs input totals 7 3 4 3" xfId="24812"/>
    <cellStyle name="RIGs input totals 7 3 4 3 2" xfId="51226"/>
    <cellStyle name="RIGs input totals 7 3 4 4" xfId="33541"/>
    <cellStyle name="RIGs input totals 7 3 5" xfId="8018"/>
    <cellStyle name="RIGs input totals 7 3 5 2" xfId="18685"/>
    <cellStyle name="RIGs input totals 7 3 5 2 2" xfId="45099"/>
    <cellStyle name="RIGs input totals 7 3 5 3" xfId="21300"/>
    <cellStyle name="RIGs input totals 7 3 5 3 2" xfId="47714"/>
    <cellStyle name="RIGs input totals 7 3 6" xfId="13281"/>
    <cellStyle name="RIGs input totals 7 3 6 2" xfId="39701"/>
    <cellStyle name="RIGs input totals 7 3 7" xfId="22479"/>
    <cellStyle name="RIGs input totals 7 3 7 2" xfId="48893"/>
    <cellStyle name="RIGs input totals 7 4" xfId="8242"/>
    <cellStyle name="RIGs input totals 7 4 2" xfId="18903"/>
    <cellStyle name="RIGs input totals 7 4 2 2" xfId="45317"/>
    <cellStyle name="RIGs input totals 7 4 3" xfId="26019"/>
    <cellStyle name="RIGs input totals 7 4 3 2" xfId="52433"/>
    <cellStyle name="RIGs input totals 8" xfId="1478"/>
    <cellStyle name="RIGs input totals 8 2" xfId="3472"/>
    <cellStyle name="RIGs input totals 8 2 2" xfId="14257"/>
    <cellStyle name="RIGs input totals 8 2 2 2" xfId="40677"/>
    <cellStyle name="RIGs input totals 8 2 3" xfId="26434"/>
    <cellStyle name="RIGs input totals 8 2 3 2" xfId="52848"/>
    <cellStyle name="RIGs input totals 8 2 4" xfId="30142"/>
    <cellStyle name="RIGs input totals 8 3" xfId="2607"/>
    <cellStyle name="RIGs input totals 8 3 2" xfId="13399"/>
    <cellStyle name="RIGs input totals 8 3 2 2" xfId="39819"/>
    <cellStyle name="RIGs input totals 8 3 3" xfId="21763"/>
    <cellStyle name="RIGs input totals 8 3 3 2" xfId="48177"/>
    <cellStyle name="RIGs input totals 8 3 4" xfId="29277"/>
    <cellStyle name="RIGs input totals 8 4" xfId="5655"/>
    <cellStyle name="RIGs input totals 8 4 2" xfId="16419"/>
    <cellStyle name="RIGs input totals 8 4 2 2" xfId="42837"/>
    <cellStyle name="RIGs input totals 8 4 3" xfId="26908"/>
    <cellStyle name="RIGs input totals 8 4 3 2" xfId="53322"/>
    <cellStyle name="RIGs input totals 8 4 4" xfId="32325"/>
    <cellStyle name="RIGs input totals 8 5" xfId="4902"/>
    <cellStyle name="RIGs input totals 8 5 2" xfId="26812"/>
    <cellStyle name="RIGs input totals 8 5 2 2" xfId="53226"/>
    <cellStyle name="RIGs input totals 8 5 3" xfId="31572"/>
    <cellStyle name="RIGs input totals 8 6" xfId="5589"/>
    <cellStyle name="RIGs input totals 8 6 2" xfId="21931"/>
    <cellStyle name="RIGs input totals 8 6 2 2" xfId="48345"/>
    <cellStyle name="RIGs input totals 8 6 3" xfId="32259"/>
    <cellStyle name="RIGs input totals 8 7" xfId="5323"/>
    <cellStyle name="RIGs input totals 8 7 2" xfId="16097"/>
    <cellStyle name="RIGs input totals 8 7 2 2" xfId="42516"/>
    <cellStyle name="RIGs input totals 8 7 3" xfId="25799"/>
    <cellStyle name="RIGs input totals 8 7 3 2" xfId="52213"/>
    <cellStyle name="RIGs input totals 8 7 4" xfId="31993"/>
    <cellStyle name="RIGs input totals 8 8" xfId="26468"/>
    <cellStyle name="RIGs input totals 8 8 2" xfId="52882"/>
    <cellStyle name="RIGs input totals 9" xfId="2306"/>
    <cellStyle name="RIGs input totals 9 2" xfId="4230"/>
    <cellStyle name="RIGs input totals 9 2 2" xfId="15009"/>
    <cellStyle name="RIGs input totals 9 2 2 2" xfId="41429"/>
    <cellStyle name="RIGs input totals 9 2 3" xfId="24387"/>
    <cellStyle name="RIGs input totals 9 2 3 2" xfId="50801"/>
    <cellStyle name="RIGs input totals 9 2 4" xfId="30900"/>
    <cellStyle name="RIGs input totals 9 3" xfId="4958"/>
    <cellStyle name="RIGs input totals 9 3 2" xfId="15735"/>
    <cellStyle name="RIGs input totals 9 3 2 2" xfId="42155"/>
    <cellStyle name="RIGs input totals 9 3 3" xfId="23405"/>
    <cellStyle name="RIGs input totals 9 3 3 2" xfId="49819"/>
    <cellStyle name="RIGs input totals 9 3 4" xfId="31628"/>
    <cellStyle name="RIGs input totals 9 4" xfId="6732"/>
    <cellStyle name="RIGs input totals 9 4 2" xfId="17444"/>
    <cellStyle name="RIGs input totals 9 4 2 2" xfId="43862"/>
    <cellStyle name="RIGs input totals 9 4 3" xfId="24869"/>
    <cellStyle name="RIGs input totals 9 4 3 2" xfId="51283"/>
    <cellStyle name="RIGs input totals 9 4 4" xfId="33402"/>
    <cellStyle name="RIGs input totals 9 5" xfId="7938"/>
    <cellStyle name="RIGs input totals 9 5 2" xfId="18605"/>
    <cellStyle name="RIGs input totals 9 5 2 2" xfId="45020"/>
    <cellStyle name="RIGs input totals 9 5 3" xfId="11186"/>
    <cellStyle name="RIGs input totals 9 5 3 2" xfId="37607"/>
    <cellStyle name="RIGs input totals 9 6" xfId="13124"/>
    <cellStyle name="RIGs input totals 9 6 2" xfId="39545"/>
    <cellStyle name="RIGs input totals 9 7" xfId="22883"/>
    <cellStyle name="RIGs input totals 9 7 2" xfId="49297"/>
    <cellStyle name="RIGs input totals_3.15 Additional Data" xfId="2334"/>
    <cellStyle name="RIGs linked cells" xfId="1173"/>
    <cellStyle name="RIGs linked cells 10" xfId="5467"/>
    <cellStyle name="RIGs linked cells 10 2" xfId="16240"/>
    <cellStyle name="RIGs linked cells 10 2 2" xfId="42659"/>
    <cellStyle name="RIGs linked cells 10 3" xfId="27460"/>
    <cellStyle name="RIGs linked cells 10 3 2" xfId="53874"/>
    <cellStyle name="RIGs linked cells 10 4" xfId="32137"/>
    <cellStyle name="RIGs linked cells 11" xfId="6249"/>
    <cellStyle name="RIGs linked cells 11 2" xfId="16990"/>
    <cellStyle name="RIGs linked cells 11 2 2" xfId="43408"/>
    <cellStyle name="RIGs linked cells 11 3" xfId="12617"/>
    <cellStyle name="RIGs linked cells 11 3 2" xfId="39038"/>
    <cellStyle name="RIGs linked cells 11 4" xfId="32919"/>
    <cellStyle name="RIGs linked cells 12" xfId="8243"/>
    <cellStyle name="RIGs linked cells 12 2" xfId="18904"/>
    <cellStyle name="RIGs linked cells 12 2 2" xfId="45318"/>
    <cellStyle name="RIGs linked cells 12 3" xfId="26020"/>
    <cellStyle name="RIGs linked cells 12 3 2" xfId="52434"/>
    <cellStyle name="RIGs linked cells 2" xfId="1174"/>
    <cellStyle name="RIGs linked cells 2 2" xfId="1175"/>
    <cellStyle name="RIGs linked cells 2 2 2" xfId="1496"/>
    <cellStyle name="RIGs linked cells 2 2 2 2" xfId="3490"/>
    <cellStyle name="RIGs linked cells 2 2 2 2 2" xfId="14275"/>
    <cellStyle name="RIGs linked cells 2 2 2 2 2 2" xfId="40695"/>
    <cellStyle name="RIGs linked cells 2 2 2 2 3" xfId="25454"/>
    <cellStyle name="RIGs linked cells 2 2 2 2 3 2" xfId="51868"/>
    <cellStyle name="RIGs linked cells 2 2 2 2 4" xfId="30160"/>
    <cellStyle name="RIGs linked cells 2 2 2 3" xfId="3048"/>
    <cellStyle name="RIGs linked cells 2 2 2 3 2" xfId="13840"/>
    <cellStyle name="RIGs linked cells 2 2 2 3 2 2" xfId="40260"/>
    <cellStyle name="RIGs linked cells 2 2 2 3 3" xfId="27704"/>
    <cellStyle name="RIGs linked cells 2 2 2 3 3 2" xfId="54118"/>
    <cellStyle name="RIGs linked cells 2 2 2 3 4" xfId="29718"/>
    <cellStyle name="RIGs linked cells 2 2 2 4" xfId="4720"/>
    <cellStyle name="RIGs linked cells 2 2 2 4 2" xfId="15497"/>
    <cellStyle name="RIGs linked cells 2 2 2 4 2 2" xfId="41917"/>
    <cellStyle name="RIGs linked cells 2 2 2 4 3" xfId="22072"/>
    <cellStyle name="RIGs linked cells 2 2 2 4 3 2" xfId="48486"/>
    <cellStyle name="RIGs linked cells 2 2 2 4 4" xfId="31390"/>
    <cellStyle name="RIGs linked cells 2 2 2 5" xfId="3351"/>
    <cellStyle name="RIGs linked cells 2 2 2 5 2" xfId="22611"/>
    <cellStyle name="RIGs linked cells 2 2 2 5 2 2" xfId="49025"/>
    <cellStyle name="RIGs linked cells 2 2 2 5 3" xfId="30021"/>
    <cellStyle name="RIGs linked cells 2 2 2 6" xfId="6257"/>
    <cellStyle name="RIGs linked cells 2 2 2 6 2" xfId="17222"/>
    <cellStyle name="RIGs linked cells 2 2 2 6 2 2" xfId="43640"/>
    <cellStyle name="RIGs linked cells 2 2 2 6 3" xfId="32927"/>
    <cellStyle name="RIGs linked cells 2 2 2 7" xfId="2928"/>
    <cellStyle name="RIGs linked cells 2 2 2 7 2" xfId="13720"/>
    <cellStyle name="RIGs linked cells 2 2 2 7 2 2" xfId="40140"/>
    <cellStyle name="RIGs linked cells 2 2 2 7 3" xfId="24761"/>
    <cellStyle name="RIGs linked cells 2 2 2 7 3 2" xfId="51175"/>
    <cellStyle name="RIGs linked cells 2 2 2 7 4" xfId="29598"/>
    <cellStyle name="RIGs linked cells 2 2 2 8" xfId="26207"/>
    <cellStyle name="RIGs linked cells 2 2 2 8 2" xfId="52621"/>
    <cellStyle name="RIGs linked cells 2 2 3" xfId="2337"/>
    <cellStyle name="RIGs linked cells 2 2 3 2" xfId="4251"/>
    <cellStyle name="RIGs linked cells 2 2 3 2 2" xfId="15030"/>
    <cellStyle name="RIGs linked cells 2 2 3 2 2 2" xfId="41450"/>
    <cellStyle name="RIGs linked cells 2 2 3 2 3" xfId="22919"/>
    <cellStyle name="RIGs linked cells 2 2 3 2 3 2" xfId="49333"/>
    <cellStyle name="RIGs linked cells 2 2 3 2 4" xfId="30921"/>
    <cellStyle name="RIGs linked cells 2 2 3 3" xfId="4979"/>
    <cellStyle name="RIGs linked cells 2 2 3 3 2" xfId="15756"/>
    <cellStyle name="RIGs linked cells 2 2 3 3 2 2" xfId="42176"/>
    <cellStyle name="RIGs linked cells 2 2 3 3 3" xfId="21784"/>
    <cellStyle name="RIGs linked cells 2 2 3 3 3 2" xfId="48198"/>
    <cellStyle name="RIGs linked cells 2 2 3 3 4" xfId="31649"/>
    <cellStyle name="RIGs linked cells 2 2 3 4" xfId="6753"/>
    <cellStyle name="RIGs linked cells 2 2 3 4 2" xfId="17465"/>
    <cellStyle name="RIGs linked cells 2 2 3 4 2 2" xfId="43883"/>
    <cellStyle name="RIGs linked cells 2 2 3 4 3" xfId="22953"/>
    <cellStyle name="RIGs linked cells 2 2 3 4 3 2" xfId="49367"/>
    <cellStyle name="RIGs linked cells 2 2 3 4 4" xfId="33423"/>
    <cellStyle name="RIGs linked cells 2 2 3 5" xfId="7959"/>
    <cellStyle name="RIGs linked cells 2 2 3 5 2" xfId="18626"/>
    <cellStyle name="RIGs linked cells 2 2 3 5 2 2" xfId="45041"/>
    <cellStyle name="RIGs linked cells 2 2 3 5 3" xfId="11200"/>
    <cellStyle name="RIGs linked cells 2 2 3 5 3 2" xfId="37621"/>
    <cellStyle name="RIGs linked cells 2 2 3 6" xfId="13145"/>
    <cellStyle name="RIGs linked cells 2 2 3 6 2" xfId="39566"/>
    <cellStyle name="RIGs linked cells 2 2 3 7" xfId="23771"/>
    <cellStyle name="RIGs linked cells 2 2 3 7 2" xfId="50185"/>
    <cellStyle name="RIGs linked cells 2 2 4" xfId="4747"/>
    <cellStyle name="RIGs linked cells 2 2 4 2" xfId="15524"/>
    <cellStyle name="RIGs linked cells 2 2 4 2 2" xfId="41944"/>
    <cellStyle name="RIGs linked cells 2 2 4 3" xfId="23033"/>
    <cellStyle name="RIGs linked cells 2 2 4 3 2" xfId="49447"/>
    <cellStyle name="RIGs linked cells 2 2 4 4" xfId="31417"/>
    <cellStyle name="RIGs linked cells 2 2 5" xfId="6849"/>
    <cellStyle name="RIGs linked cells 2 2 5 2" xfId="17554"/>
    <cellStyle name="RIGs linked cells 2 2 5 2 2" xfId="43971"/>
    <cellStyle name="RIGs linked cells 2 2 5 3" xfId="22381"/>
    <cellStyle name="RIGs linked cells 2 2 5 3 2" xfId="48795"/>
    <cellStyle name="RIGs linked cells 2 2 5 4" xfId="33519"/>
    <cellStyle name="RIGs linked cells 2 2 6" xfId="8245"/>
    <cellStyle name="RIGs linked cells 2 2 6 2" xfId="18906"/>
    <cellStyle name="RIGs linked cells 2 2 6 2 2" xfId="45320"/>
    <cellStyle name="RIGs linked cells 2 2 6 3" xfId="26022"/>
    <cellStyle name="RIGs linked cells 2 2 6 3 2" xfId="52436"/>
    <cellStyle name="RIGs linked cells 2 3" xfId="1495"/>
    <cellStyle name="RIGs linked cells 2 3 2" xfId="3489"/>
    <cellStyle name="RIGs linked cells 2 3 2 2" xfId="14274"/>
    <cellStyle name="RIGs linked cells 2 3 2 2 2" xfId="40694"/>
    <cellStyle name="RIGs linked cells 2 3 2 3" xfId="24967"/>
    <cellStyle name="RIGs linked cells 2 3 2 3 2" xfId="51381"/>
    <cellStyle name="RIGs linked cells 2 3 2 4" xfId="30159"/>
    <cellStyle name="RIGs linked cells 2 3 3" xfId="3971"/>
    <cellStyle name="RIGs linked cells 2 3 3 2" xfId="14754"/>
    <cellStyle name="RIGs linked cells 2 3 3 2 2" xfId="41174"/>
    <cellStyle name="RIGs linked cells 2 3 3 3" xfId="22917"/>
    <cellStyle name="RIGs linked cells 2 3 3 3 2" xfId="49331"/>
    <cellStyle name="RIGs linked cells 2 3 3 4" xfId="30641"/>
    <cellStyle name="RIGs linked cells 2 3 4" xfId="5276"/>
    <cellStyle name="RIGs linked cells 2 3 4 2" xfId="16051"/>
    <cellStyle name="RIGs linked cells 2 3 4 2 2" xfId="42470"/>
    <cellStyle name="RIGs linked cells 2 3 4 3" xfId="28116"/>
    <cellStyle name="RIGs linked cells 2 3 4 3 2" xfId="54530"/>
    <cellStyle name="RIGs linked cells 2 3 4 4" xfId="31946"/>
    <cellStyle name="RIGs linked cells 2 3 5" xfId="6238"/>
    <cellStyle name="RIGs linked cells 2 3 5 2" xfId="24503"/>
    <cellStyle name="RIGs linked cells 2 3 5 2 2" xfId="50917"/>
    <cellStyle name="RIGs linked cells 2 3 5 3" xfId="32908"/>
    <cellStyle name="RIGs linked cells 2 3 6" xfId="6485"/>
    <cellStyle name="RIGs linked cells 2 3 6 2" xfId="13072"/>
    <cellStyle name="RIGs linked cells 2 3 6 2 2" xfId="39493"/>
    <cellStyle name="RIGs linked cells 2 3 6 3" xfId="33155"/>
    <cellStyle name="RIGs linked cells 2 3 7" xfId="5480"/>
    <cellStyle name="RIGs linked cells 2 3 7 2" xfId="16252"/>
    <cellStyle name="RIGs linked cells 2 3 7 2 2" xfId="42671"/>
    <cellStyle name="RIGs linked cells 2 3 7 3" xfId="24467"/>
    <cellStyle name="RIGs linked cells 2 3 7 3 2" xfId="50881"/>
    <cellStyle name="RIGs linked cells 2 3 7 4" xfId="32150"/>
    <cellStyle name="RIGs linked cells 2 3 8" xfId="22484"/>
    <cellStyle name="RIGs linked cells 2 3 8 2" xfId="48898"/>
    <cellStyle name="RIGs linked cells 2 4" xfId="2336"/>
    <cellStyle name="RIGs linked cells 2 4 2" xfId="4250"/>
    <cellStyle name="RIGs linked cells 2 4 2 2" xfId="15029"/>
    <cellStyle name="RIGs linked cells 2 4 2 2 2" xfId="41449"/>
    <cellStyle name="RIGs linked cells 2 4 2 3" xfId="26876"/>
    <cellStyle name="RIGs linked cells 2 4 2 3 2" xfId="53290"/>
    <cellStyle name="RIGs linked cells 2 4 2 4" xfId="30920"/>
    <cellStyle name="RIGs linked cells 2 4 3" xfId="4978"/>
    <cellStyle name="RIGs linked cells 2 4 3 2" xfId="15755"/>
    <cellStyle name="RIGs linked cells 2 4 3 2 2" xfId="42175"/>
    <cellStyle name="RIGs linked cells 2 4 3 3" xfId="26961"/>
    <cellStyle name="RIGs linked cells 2 4 3 3 2" xfId="53375"/>
    <cellStyle name="RIGs linked cells 2 4 3 4" xfId="31648"/>
    <cellStyle name="RIGs linked cells 2 4 4" xfId="6752"/>
    <cellStyle name="RIGs linked cells 2 4 4 2" xfId="17464"/>
    <cellStyle name="RIGs linked cells 2 4 4 2 2" xfId="43882"/>
    <cellStyle name="RIGs linked cells 2 4 4 3" xfId="23455"/>
    <cellStyle name="RIGs linked cells 2 4 4 3 2" xfId="49869"/>
    <cellStyle name="RIGs linked cells 2 4 4 4" xfId="33422"/>
    <cellStyle name="RIGs linked cells 2 4 5" xfId="7958"/>
    <cellStyle name="RIGs linked cells 2 4 5 2" xfId="18625"/>
    <cellStyle name="RIGs linked cells 2 4 5 2 2" xfId="45040"/>
    <cellStyle name="RIGs linked cells 2 4 5 3" xfId="11187"/>
    <cellStyle name="RIGs linked cells 2 4 5 3 2" xfId="37608"/>
    <cellStyle name="RIGs linked cells 2 4 6" xfId="13144"/>
    <cellStyle name="RIGs linked cells 2 4 6 2" xfId="39565"/>
    <cellStyle name="RIGs linked cells 2 4 7" xfId="24491"/>
    <cellStyle name="RIGs linked cells 2 4 7 2" xfId="50905"/>
    <cellStyle name="RIGs linked cells 2 5" xfId="4504"/>
    <cellStyle name="RIGs linked cells 2 5 2" xfId="15282"/>
    <cellStyle name="RIGs linked cells 2 5 2 2" xfId="41702"/>
    <cellStyle name="RIGs linked cells 2 5 3" xfId="23952"/>
    <cellStyle name="RIGs linked cells 2 5 3 2" xfId="50366"/>
    <cellStyle name="RIGs linked cells 2 5 4" xfId="31174"/>
    <cellStyle name="RIGs linked cells 2 6" xfId="3370"/>
    <cellStyle name="RIGs linked cells 2 6 2" xfId="14157"/>
    <cellStyle name="RIGs linked cells 2 6 2 2" xfId="40577"/>
    <cellStyle name="RIGs linked cells 2 6 3" xfId="25115"/>
    <cellStyle name="RIGs linked cells 2 6 3 2" xfId="51529"/>
    <cellStyle name="RIGs linked cells 2 6 4" xfId="30040"/>
    <cellStyle name="RIGs linked cells 2 7" xfId="8244"/>
    <cellStyle name="RIGs linked cells 2 7 2" xfId="18905"/>
    <cellStyle name="RIGs linked cells 2 7 2 2" xfId="45319"/>
    <cellStyle name="RIGs linked cells 2 7 3" xfId="26021"/>
    <cellStyle name="RIGs linked cells 2 7 3 2" xfId="52435"/>
    <cellStyle name="RIGs linked cells 2_3.15 Additional Data" xfId="2338"/>
    <cellStyle name="RIGs linked cells 3" xfId="1176"/>
    <cellStyle name="RIGs linked cells 3 10" xfId="5709"/>
    <cellStyle name="RIGs linked cells 3 10 2" xfId="16471"/>
    <cellStyle name="RIGs linked cells 3 10 2 2" xfId="42889"/>
    <cellStyle name="RIGs linked cells 3 10 3" xfId="25677"/>
    <cellStyle name="RIGs linked cells 3 10 3 2" xfId="52091"/>
    <cellStyle name="RIGs linked cells 3 10 4" xfId="32379"/>
    <cellStyle name="RIGs linked cells 3 11" xfId="8246"/>
    <cellStyle name="RIGs linked cells 3 11 2" xfId="18907"/>
    <cellStyle name="RIGs linked cells 3 11 2 2" xfId="45321"/>
    <cellStyle name="RIGs linked cells 3 11 3" xfId="26023"/>
    <cellStyle name="RIGs linked cells 3 11 3 2" xfId="52437"/>
    <cellStyle name="RIGs linked cells 3 2" xfId="1177"/>
    <cellStyle name="RIGs linked cells 3 2 2" xfId="1340"/>
    <cellStyle name="RIGs linked cells 3 2 2 2" xfId="1602"/>
    <cellStyle name="RIGs linked cells 3 2 2 2 2" xfId="3595"/>
    <cellStyle name="RIGs linked cells 3 2 2 2 2 2" xfId="14380"/>
    <cellStyle name="RIGs linked cells 3 2 2 2 2 2 2" xfId="40800"/>
    <cellStyle name="RIGs linked cells 3 2 2 2 2 3" xfId="11150"/>
    <cellStyle name="RIGs linked cells 3 2 2 2 2 3 2" xfId="37571"/>
    <cellStyle name="RIGs linked cells 3 2 2 2 2 4" xfId="30265"/>
    <cellStyle name="RIGs linked cells 3 2 2 2 3" xfId="3073"/>
    <cellStyle name="RIGs linked cells 3 2 2 2 3 2" xfId="13865"/>
    <cellStyle name="RIGs linked cells 3 2 2 2 3 2 2" xfId="40285"/>
    <cellStyle name="RIGs linked cells 3 2 2 2 3 3" xfId="23254"/>
    <cellStyle name="RIGs linked cells 3 2 2 2 3 3 2" xfId="49668"/>
    <cellStyle name="RIGs linked cells 3 2 2 2 3 4" xfId="29743"/>
    <cellStyle name="RIGs linked cells 3 2 2 2 4" xfId="4684"/>
    <cellStyle name="RIGs linked cells 3 2 2 2 4 2" xfId="15462"/>
    <cellStyle name="RIGs linked cells 3 2 2 2 4 2 2" xfId="41882"/>
    <cellStyle name="RIGs linked cells 3 2 2 2 4 3" xfId="24745"/>
    <cellStyle name="RIGs linked cells 3 2 2 2 4 3 2" xfId="51159"/>
    <cellStyle name="RIGs linked cells 3 2 2 2 4 4" xfId="31354"/>
    <cellStyle name="RIGs linked cells 3 2 2 2 5" xfId="5861"/>
    <cellStyle name="RIGs linked cells 3 2 2 2 5 2" xfId="25675"/>
    <cellStyle name="RIGs linked cells 3 2 2 2 5 2 2" xfId="52089"/>
    <cellStyle name="RIGs linked cells 3 2 2 2 5 3" xfId="32531"/>
    <cellStyle name="RIGs linked cells 3 2 2 2 6" xfId="5676"/>
    <cellStyle name="RIGs linked cells 3 2 2 2 6 2" xfId="26651"/>
    <cellStyle name="RIGs linked cells 3 2 2 2 6 2 2" xfId="53065"/>
    <cellStyle name="RIGs linked cells 3 2 2 2 6 3" xfId="32346"/>
    <cellStyle name="RIGs linked cells 3 2 2 2 7" xfId="2944"/>
    <cellStyle name="RIGs linked cells 3 2 2 2 7 2" xfId="13736"/>
    <cellStyle name="RIGs linked cells 3 2 2 2 7 2 2" xfId="40156"/>
    <cellStyle name="RIGs linked cells 3 2 2 2 7 3" xfId="26750"/>
    <cellStyle name="RIGs linked cells 3 2 2 2 7 3 2" xfId="53164"/>
    <cellStyle name="RIGs linked cells 3 2 2 2 7 4" xfId="29614"/>
    <cellStyle name="RIGs linked cells 3 2 2 2 8" xfId="24219"/>
    <cellStyle name="RIGs linked cells 3 2 2 2 8 2" xfId="50633"/>
    <cellStyle name="RIGs linked cells 3 2 2 3" xfId="2341"/>
    <cellStyle name="RIGs linked cells 3 2 2 3 2" xfId="4254"/>
    <cellStyle name="RIGs linked cells 3 2 2 3 2 2" xfId="15033"/>
    <cellStyle name="RIGs linked cells 3 2 2 3 2 2 2" xfId="41453"/>
    <cellStyle name="RIGs linked cells 3 2 2 3 2 3" xfId="26585"/>
    <cellStyle name="RIGs linked cells 3 2 2 3 2 3 2" xfId="52999"/>
    <cellStyle name="RIGs linked cells 3 2 2 3 2 4" xfId="30924"/>
    <cellStyle name="RIGs linked cells 3 2 2 3 3" xfId="4982"/>
    <cellStyle name="RIGs linked cells 3 2 2 3 3 2" xfId="15759"/>
    <cellStyle name="RIGs linked cells 3 2 2 3 3 2 2" xfId="42179"/>
    <cellStyle name="RIGs linked cells 3 2 2 3 3 3" xfId="26660"/>
    <cellStyle name="RIGs linked cells 3 2 2 3 3 3 2" xfId="53074"/>
    <cellStyle name="RIGs linked cells 3 2 2 3 3 4" xfId="31652"/>
    <cellStyle name="RIGs linked cells 3 2 2 3 4" xfId="6756"/>
    <cellStyle name="RIGs linked cells 3 2 2 3 4 2" xfId="17468"/>
    <cellStyle name="RIGs linked cells 3 2 2 3 4 2 2" xfId="43886"/>
    <cellStyle name="RIGs linked cells 3 2 2 3 4 3" xfId="12059"/>
    <cellStyle name="RIGs linked cells 3 2 2 3 4 3 2" xfId="38480"/>
    <cellStyle name="RIGs linked cells 3 2 2 3 4 4" xfId="33426"/>
    <cellStyle name="RIGs linked cells 3 2 2 3 5" xfId="7962"/>
    <cellStyle name="RIGs linked cells 3 2 2 3 5 2" xfId="18629"/>
    <cellStyle name="RIGs linked cells 3 2 2 3 5 2 2" xfId="45044"/>
    <cellStyle name="RIGs linked cells 3 2 2 3 5 3" xfId="16639"/>
    <cellStyle name="RIGs linked cells 3 2 2 3 5 3 2" xfId="43057"/>
    <cellStyle name="RIGs linked cells 3 2 2 3 6" xfId="13148"/>
    <cellStyle name="RIGs linked cells 3 2 2 3 6 2" xfId="39569"/>
    <cellStyle name="RIGs linked cells 3 2 2 3 7" xfId="21822"/>
    <cellStyle name="RIGs linked cells 3 2 2 3 7 2" xfId="48236"/>
    <cellStyle name="RIGs linked cells 3 2 2 4" xfId="8294"/>
    <cellStyle name="RIGs linked cells 3 2 2 4 2" xfId="18955"/>
    <cellStyle name="RIGs linked cells 3 2 2 4 2 2" xfId="45369"/>
    <cellStyle name="RIGs linked cells 3 2 2 4 3" xfId="26061"/>
    <cellStyle name="RIGs linked cells 3 2 2 4 3 2" xfId="52475"/>
    <cellStyle name="RIGs linked cells 3 2 3" xfId="1498"/>
    <cellStyle name="RIGs linked cells 3 2 3 2" xfId="3492"/>
    <cellStyle name="RIGs linked cells 3 2 3 2 2" xfId="14277"/>
    <cellStyle name="RIGs linked cells 3 2 3 2 2 2" xfId="40697"/>
    <cellStyle name="RIGs linked cells 3 2 3 2 3" xfId="21937"/>
    <cellStyle name="RIGs linked cells 3 2 3 2 3 2" xfId="48351"/>
    <cellStyle name="RIGs linked cells 3 2 3 2 4" xfId="30162"/>
    <cellStyle name="RIGs linked cells 3 2 3 3" xfId="2610"/>
    <cellStyle name="RIGs linked cells 3 2 3 3 2" xfId="13402"/>
    <cellStyle name="RIGs linked cells 3 2 3 3 2 2" xfId="39822"/>
    <cellStyle name="RIGs linked cells 3 2 3 3 3" xfId="26692"/>
    <cellStyle name="RIGs linked cells 3 2 3 3 3 2" xfId="53106"/>
    <cellStyle name="RIGs linked cells 3 2 3 3 4" xfId="29280"/>
    <cellStyle name="RIGs linked cells 3 2 3 4" xfId="5652"/>
    <cellStyle name="RIGs linked cells 3 2 3 4 2" xfId="16416"/>
    <cellStyle name="RIGs linked cells 3 2 3 4 2 2" xfId="42834"/>
    <cellStyle name="RIGs linked cells 3 2 3 4 3" xfId="23612"/>
    <cellStyle name="RIGs linked cells 3 2 3 4 3 2" xfId="50026"/>
    <cellStyle name="RIGs linked cells 3 2 3 4 4" xfId="32322"/>
    <cellStyle name="RIGs linked cells 3 2 3 5" xfId="5671"/>
    <cellStyle name="RIGs linked cells 3 2 3 5 2" xfId="26953"/>
    <cellStyle name="RIGs linked cells 3 2 3 5 2 2" xfId="53367"/>
    <cellStyle name="RIGs linked cells 3 2 3 5 3" xfId="32341"/>
    <cellStyle name="RIGs linked cells 3 2 3 6" xfId="6815"/>
    <cellStyle name="RIGs linked cells 3 2 3 6 2" xfId="24508"/>
    <cellStyle name="RIGs linked cells 3 2 3 6 2 2" xfId="50922"/>
    <cellStyle name="RIGs linked cells 3 2 3 6 3" xfId="33485"/>
    <cellStyle name="RIGs linked cells 3 2 3 7" xfId="4441"/>
    <cellStyle name="RIGs linked cells 3 2 3 7 2" xfId="15219"/>
    <cellStyle name="RIGs linked cells 3 2 3 7 2 2" xfId="41639"/>
    <cellStyle name="RIGs linked cells 3 2 3 7 3" xfId="23946"/>
    <cellStyle name="RIGs linked cells 3 2 3 7 3 2" xfId="50360"/>
    <cellStyle name="RIGs linked cells 3 2 3 7 4" xfId="31111"/>
    <cellStyle name="RIGs linked cells 3 2 3 8" xfId="23177"/>
    <cellStyle name="RIGs linked cells 3 2 3 8 2" xfId="49591"/>
    <cellStyle name="RIGs linked cells 3 2 4" xfId="2340"/>
    <cellStyle name="RIGs linked cells 3 2 4 2" xfId="4253"/>
    <cellStyle name="RIGs linked cells 3 2 4 2 2" xfId="15032"/>
    <cellStyle name="RIGs linked cells 3 2 4 2 2 2" xfId="41452"/>
    <cellStyle name="RIGs linked cells 3 2 4 2 3" xfId="27634"/>
    <cellStyle name="RIGs linked cells 3 2 4 2 3 2" xfId="54048"/>
    <cellStyle name="RIGs linked cells 3 2 4 2 4" xfId="30923"/>
    <cellStyle name="RIGs linked cells 3 2 4 3" xfId="4981"/>
    <cellStyle name="RIGs linked cells 3 2 4 3 2" xfId="15758"/>
    <cellStyle name="RIGs linked cells 3 2 4 3 2 2" xfId="42178"/>
    <cellStyle name="RIGs linked cells 3 2 4 3 3" xfId="27692"/>
    <cellStyle name="RIGs linked cells 3 2 4 3 3 2" xfId="54106"/>
    <cellStyle name="RIGs linked cells 3 2 4 3 4" xfId="31651"/>
    <cellStyle name="RIGs linked cells 3 2 4 4" xfId="6755"/>
    <cellStyle name="RIGs linked cells 3 2 4 4 2" xfId="17467"/>
    <cellStyle name="RIGs linked cells 3 2 4 4 2 2" xfId="43885"/>
    <cellStyle name="RIGs linked cells 3 2 4 4 3" xfId="22397"/>
    <cellStyle name="RIGs linked cells 3 2 4 4 3 2" xfId="48811"/>
    <cellStyle name="RIGs linked cells 3 2 4 4 4" xfId="33425"/>
    <cellStyle name="RIGs linked cells 3 2 4 5" xfId="7961"/>
    <cellStyle name="RIGs linked cells 3 2 4 5 2" xfId="18628"/>
    <cellStyle name="RIGs linked cells 3 2 4 5 2 2" xfId="45043"/>
    <cellStyle name="RIGs linked cells 3 2 4 5 3" xfId="12430"/>
    <cellStyle name="RIGs linked cells 3 2 4 5 3 2" xfId="38851"/>
    <cellStyle name="RIGs linked cells 3 2 4 6" xfId="13147"/>
    <cellStyle name="RIGs linked cells 3 2 4 6 2" xfId="39568"/>
    <cellStyle name="RIGs linked cells 3 2 4 7" xfId="26851"/>
    <cellStyle name="RIGs linked cells 3 2 4 7 2" xfId="53265"/>
    <cellStyle name="RIGs linked cells 3 2 5" xfId="2997"/>
    <cellStyle name="RIGs linked cells 3 2 5 2" xfId="13789"/>
    <cellStyle name="RIGs linked cells 3 2 5 2 2" xfId="40209"/>
    <cellStyle name="RIGs linked cells 3 2 5 3" xfId="24038"/>
    <cellStyle name="RIGs linked cells 3 2 5 3 2" xfId="50452"/>
    <cellStyle name="RIGs linked cells 3 2 5 4" xfId="29667"/>
    <cellStyle name="RIGs linked cells 3 2 6" xfId="6523"/>
    <cellStyle name="RIGs linked cells 3 2 6 2" xfId="17248"/>
    <cellStyle name="RIGs linked cells 3 2 6 2 2" xfId="43666"/>
    <cellStyle name="RIGs linked cells 3 2 6 3" xfId="22992"/>
    <cellStyle name="RIGs linked cells 3 2 6 3 2" xfId="49406"/>
    <cellStyle name="RIGs linked cells 3 2 6 4" xfId="33193"/>
    <cellStyle name="RIGs linked cells 3 2 7" xfId="8247"/>
    <cellStyle name="RIGs linked cells 3 2 7 2" xfId="18908"/>
    <cellStyle name="RIGs linked cells 3 2 7 2 2" xfId="45322"/>
    <cellStyle name="RIGs linked cells 3 2 7 3" xfId="26024"/>
    <cellStyle name="RIGs linked cells 3 2 7 3 2" xfId="52438"/>
    <cellStyle name="RIGs linked cells 3 2_3.15 Additional Data" xfId="2342"/>
    <cellStyle name="RIGs linked cells 3 3" xfId="1178"/>
    <cellStyle name="RIGs linked cells 3 3 2" xfId="1341"/>
    <cellStyle name="RIGs linked cells 3 3 2 2" xfId="1603"/>
    <cellStyle name="RIGs linked cells 3 3 2 2 2" xfId="3596"/>
    <cellStyle name="RIGs linked cells 3 3 2 2 2 2" xfId="14381"/>
    <cellStyle name="RIGs linked cells 3 3 2 2 2 2 2" xfId="40801"/>
    <cellStyle name="RIGs linked cells 3 3 2 2 2 3" xfId="26867"/>
    <cellStyle name="RIGs linked cells 3 3 2 2 2 3 2" xfId="53281"/>
    <cellStyle name="RIGs linked cells 3 3 2 2 2 4" xfId="30266"/>
    <cellStyle name="RIGs linked cells 3 3 2 2 3" xfId="5036"/>
    <cellStyle name="RIGs linked cells 3 3 2 2 3 2" xfId="15813"/>
    <cellStyle name="RIGs linked cells 3 3 2 2 3 2 2" xfId="42232"/>
    <cellStyle name="RIGs linked cells 3 3 2 2 3 3" xfId="26904"/>
    <cellStyle name="RIGs linked cells 3 3 2 2 3 3 2" xfId="53318"/>
    <cellStyle name="RIGs linked cells 3 3 2 2 3 4" xfId="31706"/>
    <cellStyle name="RIGs linked cells 3 3 2 2 4" xfId="5459"/>
    <cellStyle name="RIGs linked cells 3 3 2 2 4 2" xfId="16232"/>
    <cellStyle name="RIGs linked cells 3 3 2 2 4 2 2" xfId="42651"/>
    <cellStyle name="RIGs linked cells 3 3 2 2 4 3" xfId="27955"/>
    <cellStyle name="RIGs linked cells 3 3 2 2 4 3 2" xfId="54369"/>
    <cellStyle name="RIGs linked cells 3 3 2 2 4 4" xfId="32129"/>
    <cellStyle name="RIGs linked cells 3 3 2 2 5" xfId="3153"/>
    <cellStyle name="RIGs linked cells 3 3 2 2 5 2" xfId="27672"/>
    <cellStyle name="RIGs linked cells 3 3 2 2 5 2 2" xfId="54086"/>
    <cellStyle name="RIGs linked cells 3 3 2 2 5 3" xfId="29823"/>
    <cellStyle name="RIGs linked cells 3 3 2 2 6" xfId="6651"/>
    <cellStyle name="RIGs linked cells 3 3 2 2 6 2" xfId="23549"/>
    <cellStyle name="RIGs linked cells 3 3 2 2 6 2 2" xfId="49963"/>
    <cellStyle name="RIGs linked cells 3 3 2 2 6 3" xfId="33321"/>
    <cellStyle name="RIGs linked cells 3 3 2 2 7" xfId="6368"/>
    <cellStyle name="RIGs linked cells 3 3 2 2 7 2" xfId="17104"/>
    <cellStyle name="RIGs linked cells 3 3 2 2 7 2 2" xfId="43522"/>
    <cellStyle name="RIGs linked cells 3 3 2 2 7 3" xfId="23613"/>
    <cellStyle name="RIGs linked cells 3 3 2 2 7 3 2" xfId="50027"/>
    <cellStyle name="RIGs linked cells 3 3 2 2 7 4" xfId="33038"/>
    <cellStyle name="RIGs linked cells 3 3 2 2 8" xfId="23757"/>
    <cellStyle name="RIGs linked cells 3 3 2 2 8 2" xfId="50171"/>
    <cellStyle name="RIGs linked cells 3 3 2 3" xfId="2344"/>
    <cellStyle name="RIGs linked cells 3 3 2 3 2" xfId="4256"/>
    <cellStyle name="RIGs linked cells 3 3 2 3 2 2" xfId="15035"/>
    <cellStyle name="RIGs linked cells 3 3 2 3 2 2 2" xfId="41455"/>
    <cellStyle name="RIGs linked cells 3 3 2 3 2 3" xfId="26176"/>
    <cellStyle name="RIGs linked cells 3 3 2 3 2 3 2" xfId="52590"/>
    <cellStyle name="RIGs linked cells 3 3 2 3 2 4" xfId="30926"/>
    <cellStyle name="RIGs linked cells 3 3 2 3 3" xfId="4984"/>
    <cellStyle name="RIGs linked cells 3 3 2 3 3 2" xfId="15761"/>
    <cellStyle name="RIGs linked cells 3 3 2 3 3 2 2" xfId="42181"/>
    <cellStyle name="RIGs linked cells 3 3 2 3 3 3" xfId="23157"/>
    <cellStyle name="RIGs linked cells 3 3 2 3 3 3 2" xfId="49571"/>
    <cellStyle name="RIGs linked cells 3 3 2 3 3 4" xfId="31654"/>
    <cellStyle name="RIGs linked cells 3 3 2 3 4" xfId="6758"/>
    <cellStyle name="RIGs linked cells 3 3 2 3 4 2" xfId="17470"/>
    <cellStyle name="RIGs linked cells 3 3 2 3 4 2 2" xfId="43888"/>
    <cellStyle name="RIGs linked cells 3 3 2 3 4 3" xfId="17529"/>
    <cellStyle name="RIGs linked cells 3 3 2 3 4 3 2" xfId="43946"/>
    <cellStyle name="RIGs linked cells 3 3 2 3 4 4" xfId="33428"/>
    <cellStyle name="RIGs linked cells 3 3 2 3 5" xfId="7964"/>
    <cellStyle name="RIGs linked cells 3 3 2 3 5 2" xfId="18631"/>
    <cellStyle name="RIGs linked cells 3 3 2 3 5 2 2" xfId="45046"/>
    <cellStyle name="RIGs linked cells 3 3 2 3 5 3" xfId="12429"/>
    <cellStyle name="RIGs linked cells 3 3 2 3 5 3 2" xfId="38850"/>
    <cellStyle name="RIGs linked cells 3 3 2 3 6" xfId="13150"/>
    <cellStyle name="RIGs linked cells 3 3 2 3 6 2" xfId="39571"/>
    <cellStyle name="RIGs linked cells 3 3 2 3 7" xfId="26560"/>
    <cellStyle name="RIGs linked cells 3 3 2 3 7 2" xfId="52974"/>
    <cellStyle name="RIGs linked cells 3 3 2 4" xfId="8295"/>
    <cellStyle name="RIGs linked cells 3 3 2 4 2" xfId="18956"/>
    <cellStyle name="RIGs linked cells 3 3 2 4 2 2" xfId="45370"/>
    <cellStyle name="RIGs linked cells 3 3 2 4 3" xfId="26062"/>
    <cellStyle name="RIGs linked cells 3 3 2 4 3 2" xfId="52476"/>
    <cellStyle name="RIGs linked cells 3 3 3" xfId="1499"/>
    <cellStyle name="RIGs linked cells 3 3 3 2" xfId="3493"/>
    <cellStyle name="RIGs linked cells 3 3 3 2 2" xfId="14278"/>
    <cellStyle name="RIGs linked cells 3 3 3 2 2 2" xfId="40698"/>
    <cellStyle name="RIGs linked cells 3 3 3 2 3" xfId="23072"/>
    <cellStyle name="RIGs linked cells 3 3 3 2 3 2" xfId="49486"/>
    <cellStyle name="RIGs linked cells 3 3 3 2 4" xfId="30163"/>
    <cellStyle name="RIGs linked cells 3 3 3 3" xfId="4699"/>
    <cellStyle name="RIGs linked cells 3 3 3 3 2" xfId="15476"/>
    <cellStyle name="RIGs linked cells 3 3 3 3 2 2" xfId="41896"/>
    <cellStyle name="RIGs linked cells 3 3 3 3 3" xfId="26809"/>
    <cellStyle name="RIGs linked cells 3 3 3 3 3 2" xfId="53223"/>
    <cellStyle name="RIGs linked cells 3 3 3 3 4" xfId="31369"/>
    <cellStyle name="RIGs linked cells 3 3 3 4" xfId="3138"/>
    <cellStyle name="RIGs linked cells 3 3 3 4 2" xfId="13929"/>
    <cellStyle name="RIGs linked cells 3 3 3 4 2 2" xfId="40349"/>
    <cellStyle name="RIGs linked cells 3 3 3 4 3" xfId="25458"/>
    <cellStyle name="RIGs linked cells 3 3 3 4 3 2" xfId="51872"/>
    <cellStyle name="RIGs linked cells 3 3 3 4 4" xfId="29808"/>
    <cellStyle name="RIGs linked cells 3 3 3 5" xfId="2968"/>
    <cellStyle name="RIGs linked cells 3 3 3 5 2" xfId="26868"/>
    <cellStyle name="RIGs linked cells 3 3 3 5 2 2" xfId="53282"/>
    <cellStyle name="RIGs linked cells 3 3 3 5 3" xfId="29638"/>
    <cellStyle name="RIGs linked cells 3 3 3 6" xfId="5583"/>
    <cellStyle name="RIGs linked cells 3 3 3 6 2" xfId="26151"/>
    <cellStyle name="RIGs linked cells 3 3 3 6 2 2" xfId="52565"/>
    <cellStyle name="RIGs linked cells 3 3 3 6 3" xfId="32253"/>
    <cellStyle name="RIGs linked cells 3 3 3 7" xfId="2930"/>
    <cellStyle name="RIGs linked cells 3 3 3 7 2" xfId="13722"/>
    <cellStyle name="RIGs linked cells 3 3 3 7 2 2" xfId="40142"/>
    <cellStyle name="RIGs linked cells 3 3 3 7 3" xfId="23862"/>
    <cellStyle name="RIGs linked cells 3 3 3 7 3 2" xfId="50276"/>
    <cellStyle name="RIGs linked cells 3 3 3 7 4" xfId="29600"/>
    <cellStyle name="RIGs linked cells 3 3 3 8" xfId="23376"/>
    <cellStyle name="RIGs linked cells 3 3 3 8 2" xfId="49790"/>
    <cellStyle name="RIGs linked cells 3 3 4" xfId="2343"/>
    <cellStyle name="RIGs linked cells 3 3 4 2" xfId="4255"/>
    <cellStyle name="RIGs linked cells 3 3 4 2 2" xfId="15034"/>
    <cellStyle name="RIGs linked cells 3 3 4 2 2 2" xfId="41454"/>
    <cellStyle name="RIGs linked cells 3 3 4 2 3" xfId="22455"/>
    <cellStyle name="RIGs linked cells 3 3 4 2 3 2" xfId="48869"/>
    <cellStyle name="RIGs linked cells 3 3 4 2 4" xfId="30925"/>
    <cellStyle name="RIGs linked cells 3 3 4 3" xfId="4983"/>
    <cellStyle name="RIGs linked cells 3 3 4 3 2" xfId="15760"/>
    <cellStyle name="RIGs linked cells 3 3 4 3 2 2" xfId="42180"/>
    <cellStyle name="RIGs linked cells 3 3 4 3 3" xfId="22525"/>
    <cellStyle name="RIGs linked cells 3 3 4 3 3 2" xfId="48939"/>
    <cellStyle name="RIGs linked cells 3 3 4 3 4" xfId="31653"/>
    <cellStyle name="RIGs linked cells 3 3 4 4" xfId="6757"/>
    <cellStyle name="RIGs linked cells 3 3 4 4 2" xfId="17469"/>
    <cellStyle name="RIGs linked cells 3 3 4 4 2 2" xfId="43887"/>
    <cellStyle name="RIGs linked cells 3 3 4 4 3" xfId="15680"/>
    <cellStyle name="RIGs linked cells 3 3 4 4 3 2" xfId="42100"/>
    <cellStyle name="RIGs linked cells 3 3 4 4 4" xfId="33427"/>
    <cellStyle name="RIGs linked cells 3 3 4 5" xfId="7963"/>
    <cellStyle name="RIGs linked cells 3 3 4 5 2" xfId="18630"/>
    <cellStyle name="RIGs linked cells 3 3 4 5 2 2" xfId="45045"/>
    <cellStyle name="RIGs linked cells 3 3 4 5 3" xfId="17526"/>
    <cellStyle name="RIGs linked cells 3 3 4 5 3 2" xfId="43943"/>
    <cellStyle name="RIGs linked cells 3 3 4 6" xfId="13149"/>
    <cellStyle name="RIGs linked cells 3 3 4 6 2" xfId="39570"/>
    <cellStyle name="RIGs linked cells 3 3 4 7" xfId="27441"/>
    <cellStyle name="RIGs linked cells 3 3 4 7 2" xfId="53855"/>
    <cellStyle name="RIGs linked cells 3 3 5" xfId="2998"/>
    <cellStyle name="RIGs linked cells 3 3 5 2" xfId="13790"/>
    <cellStyle name="RIGs linked cells 3 3 5 2 2" xfId="40210"/>
    <cellStyle name="RIGs linked cells 3 3 5 3" xfId="25460"/>
    <cellStyle name="RIGs linked cells 3 3 5 3 2" xfId="51874"/>
    <cellStyle name="RIGs linked cells 3 3 5 4" xfId="29668"/>
    <cellStyle name="RIGs linked cells 3 3 6" xfId="5697"/>
    <cellStyle name="RIGs linked cells 3 3 6 2" xfId="16460"/>
    <cellStyle name="RIGs linked cells 3 3 6 2 2" xfId="42878"/>
    <cellStyle name="RIGs linked cells 3 3 6 3" xfId="24709"/>
    <cellStyle name="RIGs linked cells 3 3 6 3 2" xfId="51123"/>
    <cellStyle name="RIGs linked cells 3 3 6 4" xfId="32367"/>
    <cellStyle name="RIGs linked cells 3 3 7" xfId="8248"/>
    <cellStyle name="RIGs linked cells 3 3 7 2" xfId="18909"/>
    <cellStyle name="RIGs linked cells 3 3 7 2 2" xfId="45323"/>
    <cellStyle name="RIGs linked cells 3 3 7 3" xfId="26025"/>
    <cellStyle name="RIGs linked cells 3 3 7 3 2" xfId="52439"/>
    <cellStyle name="RIGs linked cells 3 3_3.15 Additional Data" xfId="2345"/>
    <cellStyle name="RIGs linked cells 3 4" xfId="1497"/>
    <cellStyle name="RIGs linked cells 3 4 2" xfId="3491"/>
    <cellStyle name="RIGs linked cells 3 4 2 2" xfId="14276"/>
    <cellStyle name="RIGs linked cells 3 4 2 2 2" xfId="40696"/>
    <cellStyle name="RIGs linked cells 3 4 2 3" xfId="25060"/>
    <cellStyle name="RIGs linked cells 3 4 2 3 2" xfId="51474"/>
    <cellStyle name="RIGs linked cells 3 4 2 4" xfId="30161"/>
    <cellStyle name="RIGs linked cells 3 4 3" xfId="3049"/>
    <cellStyle name="RIGs linked cells 3 4 3 2" xfId="13841"/>
    <cellStyle name="RIGs linked cells 3 4 3 2 2" xfId="40261"/>
    <cellStyle name="RIGs linked cells 3 4 3 3" xfId="22075"/>
    <cellStyle name="RIGs linked cells 3 4 3 3 2" xfId="48489"/>
    <cellStyle name="RIGs linked cells 3 4 3 4" xfId="29719"/>
    <cellStyle name="RIGs linked cells 3 4 4" xfId="3766"/>
    <cellStyle name="RIGs linked cells 3 4 4 2" xfId="14549"/>
    <cellStyle name="RIGs linked cells 3 4 4 2 2" xfId="40969"/>
    <cellStyle name="RIGs linked cells 3 4 4 3" xfId="25537"/>
    <cellStyle name="RIGs linked cells 3 4 4 3 2" xfId="51951"/>
    <cellStyle name="RIGs linked cells 3 4 4 4" xfId="30436"/>
    <cellStyle name="RIGs linked cells 3 4 5" xfId="5882"/>
    <cellStyle name="RIGs linked cells 3 4 5 2" xfId="23269"/>
    <cellStyle name="RIGs linked cells 3 4 5 2 2" xfId="49683"/>
    <cellStyle name="RIGs linked cells 3 4 5 3" xfId="32552"/>
    <cellStyle name="RIGs linked cells 3 4 6" xfId="3775"/>
    <cellStyle name="RIGs linked cells 3 4 6 2" xfId="25694"/>
    <cellStyle name="RIGs linked cells 3 4 6 2 2" xfId="52108"/>
    <cellStyle name="RIGs linked cells 3 4 6 3" xfId="30445"/>
    <cellStyle name="RIGs linked cells 3 4 7" xfId="2929"/>
    <cellStyle name="RIGs linked cells 3 4 7 2" xfId="13721"/>
    <cellStyle name="RIGs linked cells 3 4 7 2 2" xfId="40141"/>
    <cellStyle name="RIGs linked cells 3 4 7 3" xfId="24319"/>
    <cellStyle name="RIGs linked cells 3 4 7 3 2" xfId="50733"/>
    <cellStyle name="RIGs linked cells 3 4 7 4" xfId="29599"/>
    <cellStyle name="RIGs linked cells 3 4 8" xfId="24030"/>
    <cellStyle name="RIGs linked cells 3 4 8 2" xfId="50444"/>
    <cellStyle name="RIGs linked cells 3 5" xfId="2339"/>
    <cellStyle name="RIGs linked cells 3 5 2" xfId="4252"/>
    <cellStyle name="RIGs linked cells 3 5 2 2" xfId="15031"/>
    <cellStyle name="RIGs linked cells 3 5 2 2 2" xfId="41451"/>
    <cellStyle name="RIGs linked cells 3 5 2 3" xfId="26423"/>
    <cellStyle name="RIGs linked cells 3 5 2 3 2" xfId="52837"/>
    <cellStyle name="RIGs linked cells 3 5 2 4" xfId="30922"/>
    <cellStyle name="RIGs linked cells 3 5 3" xfId="4980"/>
    <cellStyle name="RIGs linked cells 3 5 3 2" xfId="15757"/>
    <cellStyle name="RIGs linked cells 3 5 3 2 2" xfId="42177"/>
    <cellStyle name="RIGs linked cells 3 5 3 3" xfId="26336"/>
    <cellStyle name="RIGs linked cells 3 5 3 3 2" xfId="52750"/>
    <cellStyle name="RIGs linked cells 3 5 3 4" xfId="31650"/>
    <cellStyle name="RIGs linked cells 3 5 4" xfId="6754"/>
    <cellStyle name="RIGs linked cells 3 5 4 2" xfId="17466"/>
    <cellStyle name="RIGs linked cells 3 5 4 2 2" xfId="43884"/>
    <cellStyle name="RIGs linked cells 3 5 4 3" xfId="22057"/>
    <cellStyle name="RIGs linked cells 3 5 4 3 2" xfId="48471"/>
    <cellStyle name="RIGs linked cells 3 5 4 4" xfId="33424"/>
    <cellStyle name="RIGs linked cells 3 5 5" xfId="7960"/>
    <cellStyle name="RIGs linked cells 3 5 5 2" xfId="18627"/>
    <cellStyle name="RIGs linked cells 3 5 5 2 2" xfId="45042"/>
    <cellStyle name="RIGs linked cells 3 5 5 3" xfId="11427"/>
    <cellStyle name="RIGs linked cells 3 5 5 3 2" xfId="37848"/>
    <cellStyle name="RIGs linked cells 3 5 6" xfId="13146"/>
    <cellStyle name="RIGs linked cells 3 5 6 2" xfId="39567"/>
    <cellStyle name="RIGs linked cells 3 5 7" xfId="22077"/>
    <cellStyle name="RIGs linked cells 3 5 7 2" xfId="48491"/>
    <cellStyle name="RIGs linked cells 3 6" xfId="4003"/>
    <cellStyle name="RIGs linked cells 3 6 2" xfId="14786"/>
    <cellStyle name="RIGs linked cells 3 6 2 2" xfId="41206"/>
    <cellStyle name="RIGs linked cells 3 6 3" xfId="27313"/>
    <cellStyle name="RIGs linked cells 3 6 3 2" xfId="53727"/>
    <cellStyle name="RIGs linked cells 3 6 4" xfId="30673"/>
    <cellStyle name="RIGs linked cells 3 7" xfId="3960"/>
    <cellStyle name="RIGs linked cells 3 7 2" xfId="14743"/>
    <cellStyle name="RIGs linked cells 3 7 2 2" xfId="41163"/>
    <cellStyle name="RIGs linked cells 3 7 3" xfId="26675"/>
    <cellStyle name="RIGs linked cells 3 7 3 2" xfId="53089"/>
    <cellStyle name="RIGs linked cells 3 7 4" xfId="30630"/>
    <cellStyle name="RIGs linked cells 3 8" xfId="3028"/>
    <cellStyle name="RIGs linked cells 3 8 2" xfId="13820"/>
    <cellStyle name="RIGs linked cells 3 8 2 2" xfId="40240"/>
    <cellStyle name="RIGs linked cells 3 8 3" xfId="26280"/>
    <cellStyle name="RIGs linked cells 3 8 3 2" xfId="52694"/>
    <cellStyle name="RIGs linked cells 3 8 4" xfId="29698"/>
    <cellStyle name="RIGs linked cells 3 9" xfId="6278"/>
    <cellStyle name="RIGs linked cells 3 9 2" xfId="17017"/>
    <cellStyle name="RIGs linked cells 3 9 2 2" xfId="43435"/>
    <cellStyle name="RIGs linked cells 3 9 3" xfId="11237"/>
    <cellStyle name="RIGs linked cells 3 9 3 2" xfId="37658"/>
    <cellStyle name="RIGs linked cells 3 9 4" xfId="32948"/>
    <cellStyle name="RIGs linked cells 3_3.15 Additional Data" xfId="2346"/>
    <cellStyle name="RIGs linked cells 4" xfId="1179"/>
    <cellStyle name="RIGs linked cells 4 2" xfId="1180"/>
    <cellStyle name="RIGs linked cells 4 2 2" xfId="1342"/>
    <cellStyle name="RIGs linked cells 4 2 2 2" xfId="1604"/>
    <cellStyle name="RIGs linked cells 4 2 2 2 2" xfId="3597"/>
    <cellStyle name="RIGs linked cells 4 2 2 2 2 2" xfId="14382"/>
    <cellStyle name="RIGs linked cells 4 2 2 2 2 2 2" xfId="40802"/>
    <cellStyle name="RIGs linked cells 4 2 2 2 2 3" xfId="21833"/>
    <cellStyle name="RIGs linked cells 4 2 2 2 2 3 2" xfId="48247"/>
    <cellStyle name="RIGs linked cells 4 2 2 2 2 4" xfId="30267"/>
    <cellStyle name="RIGs linked cells 4 2 2 2 3" xfId="2619"/>
    <cellStyle name="RIGs linked cells 4 2 2 2 3 2" xfId="13411"/>
    <cellStyle name="RIGs linked cells 4 2 2 2 3 2 2" xfId="39831"/>
    <cellStyle name="RIGs linked cells 4 2 2 2 3 3" xfId="23624"/>
    <cellStyle name="RIGs linked cells 4 2 2 2 3 3 2" xfId="50038"/>
    <cellStyle name="RIGs linked cells 4 2 2 2 3 4" xfId="29289"/>
    <cellStyle name="RIGs linked cells 4 2 2 2 4" xfId="4452"/>
    <cellStyle name="RIGs linked cells 4 2 2 2 4 2" xfId="15230"/>
    <cellStyle name="RIGs linked cells 4 2 2 2 4 2 2" xfId="41650"/>
    <cellStyle name="RIGs linked cells 4 2 2 2 4 3" xfId="26173"/>
    <cellStyle name="RIGs linked cells 4 2 2 2 4 3 2" xfId="52587"/>
    <cellStyle name="RIGs linked cells 4 2 2 2 4 4" xfId="31122"/>
    <cellStyle name="RIGs linked cells 4 2 2 2 5" xfId="4730"/>
    <cellStyle name="RIGs linked cells 4 2 2 2 5 2" xfId="23063"/>
    <cellStyle name="RIGs linked cells 4 2 2 2 5 2 2" xfId="49477"/>
    <cellStyle name="RIGs linked cells 4 2 2 2 5 3" xfId="31400"/>
    <cellStyle name="RIGs linked cells 4 2 2 2 6" xfId="6118"/>
    <cellStyle name="RIGs linked cells 4 2 2 2 6 2" xfId="21157"/>
    <cellStyle name="RIGs linked cells 4 2 2 2 6 2 2" xfId="47571"/>
    <cellStyle name="RIGs linked cells 4 2 2 2 6 3" xfId="32788"/>
    <cellStyle name="RIGs linked cells 4 2 2 2 7" xfId="6351"/>
    <cellStyle name="RIGs linked cells 4 2 2 2 7 2" xfId="17088"/>
    <cellStyle name="RIGs linked cells 4 2 2 2 7 2 2" xfId="43506"/>
    <cellStyle name="RIGs linked cells 4 2 2 2 7 3" xfId="12708"/>
    <cellStyle name="RIGs linked cells 4 2 2 2 7 3 2" xfId="39129"/>
    <cellStyle name="RIGs linked cells 4 2 2 2 7 4" xfId="33021"/>
    <cellStyle name="RIGs linked cells 4 2 2 2 8" xfId="27513"/>
    <cellStyle name="RIGs linked cells 4 2 2 2 8 2" xfId="53927"/>
    <cellStyle name="RIGs linked cells 4 2 2 3" xfId="2349"/>
    <cellStyle name="RIGs linked cells 4 2 2 3 2" xfId="4259"/>
    <cellStyle name="RIGs linked cells 4 2 2 3 2 2" xfId="15038"/>
    <cellStyle name="RIGs linked cells 4 2 2 3 2 2 2" xfId="41458"/>
    <cellStyle name="RIGs linked cells 4 2 2 3 2 3" xfId="21898"/>
    <cellStyle name="RIGs linked cells 4 2 2 3 2 3 2" xfId="48312"/>
    <cellStyle name="RIGs linked cells 4 2 2 3 2 4" xfId="30929"/>
    <cellStyle name="RIGs linked cells 4 2 2 3 3" xfId="4987"/>
    <cellStyle name="RIGs linked cells 4 2 2 3 3 2" xfId="15764"/>
    <cellStyle name="RIGs linked cells 4 2 2 3 3 2 2" xfId="42184"/>
    <cellStyle name="RIGs linked cells 4 2 2 3 3 3" xfId="24240"/>
    <cellStyle name="RIGs linked cells 4 2 2 3 3 3 2" xfId="50654"/>
    <cellStyle name="RIGs linked cells 4 2 2 3 3 4" xfId="31657"/>
    <cellStyle name="RIGs linked cells 4 2 2 3 4" xfId="6761"/>
    <cellStyle name="RIGs linked cells 4 2 2 3 4 2" xfId="17473"/>
    <cellStyle name="RIGs linked cells 4 2 2 3 4 2 2" xfId="43891"/>
    <cellStyle name="RIGs linked cells 4 2 2 3 4 3" xfId="24391"/>
    <cellStyle name="RIGs linked cells 4 2 2 3 4 3 2" xfId="50805"/>
    <cellStyle name="RIGs linked cells 4 2 2 3 4 4" xfId="33431"/>
    <cellStyle name="RIGs linked cells 4 2 2 3 5" xfId="7967"/>
    <cellStyle name="RIGs linked cells 4 2 2 3 5 2" xfId="18634"/>
    <cellStyle name="RIGs linked cells 4 2 2 3 5 2 2" xfId="45049"/>
    <cellStyle name="RIGs linked cells 4 2 2 3 5 3" xfId="12158"/>
    <cellStyle name="RIGs linked cells 4 2 2 3 5 3 2" xfId="38579"/>
    <cellStyle name="RIGs linked cells 4 2 2 3 6" xfId="13153"/>
    <cellStyle name="RIGs linked cells 4 2 2 3 6 2" xfId="39574"/>
    <cellStyle name="RIGs linked cells 4 2 2 3 7" xfId="22312"/>
    <cellStyle name="RIGs linked cells 4 2 2 3 7 2" xfId="48726"/>
    <cellStyle name="RIGs linked cells 4 2 2 4" xfId="8296"/>
    <cellStyle name="RIGs linked cells 4 2 2 4 2" xfId="18957"/>
    <cellStyle name="RIGs linked cells 4 2 2 4 2 2" xfId="45371"/>
    <cellStyle name="RIGs linked cells 4 2 2 4 3" xfId="26063"/>
    <cellStyle name="RIGs linked cells 4 2 2 4 3 2" xfId="52477"/>
    <cellStyle name="RIGs linked cells 4 2 3" xfId="1501"/>
    <cellStyle name="RIGs linked cells 4 2 3 2" xfId="3495"/>
    <cellStyle name="RIGs linked cells 4 2 3 2 2" xfId="14280"/>
    <cellStyle name="RIGs linked cells 4 2 3 2 2 2" xfId="40700"/>
    <cellStyle name="RIGs linked cells 4 2 3 2 3" xfId="23249"/>
    <cellStyle name="RIGs linked cells 4 2 3 2 3 2" xfId="49663"/>
    <cellStyle name="RIGs linked cells 4 2 3 2 4" xfId="30165"/>
    <cellStyle name="RIGs linked cells 4 2 3 3" xfId="3050"/>
    <cellStyle name="RIGs linked cells 4 2 3 3 2" xfId="13842"/>
    <cellStyle name="RIGs linked cells 4 2 3 3 2 2" xfId="40262"/>
    <cellStyle name="RIGs linked cells 4 2 3 3 3" xfId="26859"/>
    <cellStyle name="RIGs linked cells 4 2 3 3 3 2" xfId="53273"/>
    <cellStyle name="RIGs linked cells 4 2 3 3 4" xfId="29720"/>
    <cellStyle name="RIGs linked cells 4 2 3 4" xfId="4477"/>
    <cellStyle name="RIGs linked cells 4 2 3 4 2" xfId="15255"/>
    <cellStyle name="RIGs linked cells 4 2 3 4 2 2" xfId="41675"/>
    <cellStyle name="RIGs linked cells 4 2 3 4 3" xfId="24305"/>
    <cellStyle name="RIGs linked cells 4 2 3 4 3 2" xfId="50719"/>
    <cellStyle name="RIGs linked cells 4 2 3 4 4" xfId="31147"/>
    <cellStyle name="RIGs linked cells 4 2 3 5" xfId="4002"/>
    <cellStyle name="RIGs linked cells 4 2 3 5 2" xfId="23857"/>
    <cellStyle name="RIGs linked cells 4 2 3 5 2 2" xfId="50271"/>
    <cellStyle name="RIGs linked cells 4 2 3 5 3" xfId="30672"/>
    <cellStyle name="RIGs linked cells 4 2 3 6" xfId="5770"/>
    <cellStyle name="RIGs linked cells 4 2 3 6 2" xfId="23943"/>
    <cellStyle name="RIGs linked cells 4 2 3 6 2 2" xfId="50357"/>
    <cellStyle name="RIGs linked cells 4 2 3 6 3" xfId="32440"/>
    <cellStyle name="RIGs linked cells 4 2 3 7" xfId="2931"/>
    <cellStyle name="RIGs linked cells 4 2 3 7 2" xfId="13723"/>
    <cellStyle name="RIGs linked cells 4 2 3 7 2 2" xfId="40143"/>
    <cellStyle name="RIGs linked cells 4 2 3 7 3" xfId="27470"/>
    <cellStyle name="RIGs linked cells 4 2 3 7 3 2" xfId="53884"/>
    <cellStyle name="RIGs linked cells 4 2 3 7 4" xfId="29601"/>
    <cellStyle name="RIGs linked cells 4 2 3 8" xfId="25858"/>
    <cellStyle name="RIGs linked cells 4 2 3 8 2" xfId="52272"/>
    <cellStyle name="RIGs linked cells 4 2 4" xfId="2348"/>
    <cellStyle name="RIGs linked cells 4 2 4 2" xfId="4258"/>
    <cellStyle name="RIGs linked cells 4 2 4 2 2" xfId="15037"/>
    <cellStyle name="RIGs linked cells 4 2 4 2 2 2" xfId="41457"/>
    <cellStyle name="RIGs linked cells 4 2 4 2 3" xfId="23817"/>
    <cellStyle name="RIGs linked cells 4 2 4 2 3 2" xfId="50231"/>
    <cellStyle name="RIGs linked cells 4 2 4 2 4" xfId="30928"/>
    <cellStyle name="RIGs linked cells 4 2 4 3" xfId="4986"/>
    <cellStyle name="RIGs linked cells 4 2 4 3 2" xfId="15763"/>
    <cellStyle name="RIGs linked cells 4 2 4 3 2 2" xfId="42183"/>
    <cellStyle name="RIGs linked cells 4 2 4 3 3" xfId="24593"/>
    <cellStyle name="RIGs linked cells 4 2 4 3 3 2" xfId="51007"/>
    <cellStyle name="RIGs linked cells 4 2 4 3 4" xfId="31656"/>
    <cellStyle name="RIGs linked cells 4 2 4 4" xfId="6760"/>
    <cellStyle name="RIGs linked cells 4 2 4 4 2" xfId="17472"/>
    <cellStyle name="RIGs linked cells 4 2 4 4 2 2" xfId="43890"/>
    <cellStyle name="RIGs linked cells 4 2 4 4 3" xfId="12415"/>
    <cellStyle name="RIGs linked cells 4 2 4 4 3 2" xfId="38836"/>
    <cellStyle name="RIGs linked cells 4 2 4 4 4" xfId="33430"/>
    <cellStyle name="RIGs linked cells 4 2 4 5" xfId="7966"/>
    <cellStyle name="RIGs linked cells 4 2 4 5 2" xfId="18633"/>
    <cellStyle name="RIGs linked cells 4 2 4 5 2 2" xfId="45048"/>
    <cellStyle name="RIGs linked cells 4 2 4 5 3" xfId="13693"/>
    <cellStyle name="RIGs linked cells 4 2 4 5 3 2" xfId="40113"/>
    <cellStyle name="RIGs linked cells 4 2 4 6" xfId="13152"/>
    <cellStyle name="RIGs linked cells 4 2 4 6 2" xfId="39573"/>
    <cellStyle name="RIGs linked cells 4 2 4 7" xfId="22042"/>
    <cellStyle name="RIGs linked cells 4 2 4 7 2" xfId="48456"/>
    <cellStyle name="RIGs linked cells 4 2 5" xfId="4502"/>
    <cellStyle name="RIGs linked cells 4 2 5 2" xfId="15280"/>
    <cellStyle name="RIGs linked cells 4 2 5 2 2" xfId="41700"/>
    <cellStyle name="RIGs linked cells 4 2 5 3" xfId="25231"/>
    <cellStyle name="RIGs linked cells 4 2 5 3 2" xfId="51645"/>
    <cellStyle name="RIGs linked cells 4 2 5 4" xfId="31172"/>
    <cellStyle name="RIGs linked cells 4 2 6" xfId="6848"/>
    <cellStyle name="RIGs linked cells 4 2 6 2" xfId="17553"/>
    <cellStyle name="RIGs linked cells 4 2 6 2 2" xfId="43970"/>
    <cellStyle name="RIGs linked cells 4 2 6 3" xfId="23640"/>
    <cellStyle name="RIGs linked cells 4 2 6 3 2" xfId="50054"/>
    <cellStyle name="RIGs linked cells 4 2 6 4" xfId="33518"/>
    <cellStyle name="RIGs linked cells 4 2 7" xfId="8250"/>
    <cellStyle name="RIGs linked cells 4 2 7 2" xfId="18911"/>
    <cellStyle name="RIGs linked cells 4 2 7 2 2" xfId="45325"/>
    <cellStyle name="RIGs linked cells 4 2 7 3" xfId="26027"/>
    <cellStyle name="RIGs linked cells 4 2 7 3 2" xfId="52441"/>
    <cellStyle name="RIGs linked cells 4 2_3.15 Additional Data" xfId="2350"/>
    <cellStyle name="RIGs linked cells 4 3" xfId="1500"/>
    <cellStyle name="RIGs linked cells 4 3 2" xfId="3494"/>
    <cellStyle name="RIGs linked cells 4 3 2 2" xfId="14279"/>
    <cellStyle name="RIGs linked cells 4 3 2 2 2" xfId="40699"/>
    <cellStyle name="RIGs linked cells 4 3 2 3" xfId="22289"/>
    <cellStyle name="RIGs linked cells 4 3 2 3 2" xfId="48703"/>
    <cellStyle name="RIGs linked cells 4 3 2 4" xfId="30164"/>
    <cellStyle name="RIGs linked cells 4 3 3" xfId="3732"/>
    <cellStyle name="RIGs linked cells 4 3 3 2" xfId="14515"/>
    <cellStyle name="RIGs linked cells 4 3 3 2 2" xfId="40935"/>
    <cellStyle name="RIGs linked cells 4 3 3 3" xfId="26318"/>
    <cellStyle name="RIGs linked cells 4 3 3 3 2" xfId="52732"/>
    <cellStyle name="RIGs linked cells 4 3 3 4" xfId="30402"/>
    <cellStyle name="RIGs linked cells 4 3 4" xfId="5275"/>
    <cellStyle name="RIGs linked cells 4 3 4 2" xfId="16050"/>
    <cellStyle name="RIGs linked cells 4 3 4 2 2" xfId="42469"/>
    <cellStyle name="RIGs linked cells 4 3 4 3" xfId="26394"/>
    <cellStyle name="RIGs linked cells 4 3 4 3 2" xfId="52808"/>
    <cellStyle name="RIGs linked cells 4 3 4 4" xfId="31945"/>
    <cellStyle name="RIGs linked cells 4 3 5" xfId="6237"/>
    <cellStyle name="RIGs linked cells 4 3 5 2" xfId="24685"/>
    <cellStyle name="RIGs linked cells 4 3 5 2 2" xfId="51099"/>
    <cellStyle name="RIGs linked cells 4 3 5 3" xfId="32907"/>
    <cellStyle name="RIGs linked cells 4 3 6" xfId="6484"/>
    <cellStyle name="RIGs linked cells 4 3 6 2" xfId="22496"/>
    <cellStyle name="RIGs linked cells 4 3 6 2 2" xfId="48910"/>
    <cellStyle name="RIGs linked cells 4 3 6 3" xfId="33154"/>
    <cellStyle name="RIGs linked cells 4 3 7" xfId="6087"/>
    <cellStyle name="RIGs linked cells 4 3 7 2" xfId="16837"/>
    <cellStyle name="RIGs linked cells 4 3 7 2 2" xfId="43255"/>
    <cellStyle name="RIGs linked cells 4 3 7 3" xfId="23573"/>
    <cellStyle name="RIGs linked cells 4 3 7 3 2" xfId="49987"/>
    <cellStyle name="RIGs linked cells 4 3 7 4" xfId="32757"/>
    <cellStyle name="RIGs linked cells 4 3 8" xfId="22249"/>
    <cellStyle name="RIGs linked cells 4 3 8 2" xfId="48663"/>
    <cellStyle name="RIGs linked cells 4 4" xfId="2347"/>
    <cellStyle name="RIGs linked cells 4 4 2" xfId="4257"/>
    <cellStyle name="RIGs linked cells 4 4 2 2" xfId="15036"/>
    <cellStyle name="RIGs linked cells 4 4 2 2 2" xfId="41456"/>
    <cellStyle name="RIGs linked cells 4 4 2 3" xfId="25034"/>
    <cellStyle name="RIGs linked cells 4 4 2 3 2" xfId="51448"/>
    <cellStyle name="RIGs linked cells 4 4 2 4" xfId="30927"/>
    <cellStyle name="RIGs linked cells 4 4 3" xfId="4985"/>
    <cellStyle name="RIGs linked cells 4 4 3 2" xfId="15762"/>
    <cellStyle name="RIGs linked cells 4 4 3 2 2" xfId="42182"/>
    <cellStyle name="RIGs linked cells 4 4 3 3" xfId="21972"/>
    <cellStyle name="RIGs linked cells 4 4 3 3 2" xfId="48386"/>
    <cellStyle name="RIGs linked cells 4 4 3 4" xfId="31655"/>
    <cellStyle name="RIGs linked cells 4 4 4" xfId="6759"/>
    <cellStyle name="RIGs linked cells 4 4 4 2" xfId="17471"/>
    <cellStyle name="RIGs linked cells 4 4 4 2 2" xfId="43889"/>
    <cellStyle name="RIGs linked cells 4 4 4 3" xfId="24101"/>
    <cellStyle name="RIGs linked cells 4 4 4 3 2" xfId="50515"/>
    <cellStyle name="RIGs linked cells 4 4 4 4" xfId="33429"/>
    <cellStyle name="RIGs linked cells 4 4 5" xfId="7965"/>
    <cellStyle name="RIGs linked cells 4 4 5 2" xfId="18632"/>
    <cellStyle name="RIGs linked cells 4 4 5 2 2" xfId="45047"/>
    <cellStyle name="RIGs linked cells 4 4 5 3" xfId="15766"/>
    <cellStyle name="RIGs linked cells 4 4 5 3 2" xfId="42186"/>
    <cellStyle name="RIGs linked cells 4 4 6" xfId="13151"/>
    <cellStyle name="RIGs linked cells 4 4 6 2" xfId="39572"/>
    <cellStyle name="RIGs linked cells 4 4 7" xfId="24703"/>
    <cellStyle name="RIGs linked cells 4 4 7 2" xfId="51117"/>
    <cellStyle name="RIGs linked cells 4 5" xfId="4895"/>
    <cellStyle name="RIGs linked cells 4 5 2" xfId="15672"/>
    <cellStyle name="RIGs linked cells 4 5 2 2" xfId="42092"/>
    <cellStyle name="RIGs linked cells 4 5 3" xfId="25489"/>
    <cellStyle name="RIGs linked cells 4 5 3 2" xfId="51903"/>
    <cellStyle name="RIGs linked cells 4 5 4" xfId="31565"/>
    <cellStyle name="RIGs linked cells 4 6" xfId="5085"/>
    <cellStyle name="RIGs linked cells 4 6 2" xfId="15862"/>
    <cellStyle name="RIGs linked cells 4 6 2 2" xfId="42281"/>
    <cellStyle name="RIGs linked cells 4 6 3" xfId="26508"/>
    <cellStyle name="RIGs linked cells 4 6 3 2" xfId="52922"/>
    <cellStyle name="RIGs linked cells 4 6 4" xfId="31755"/>
    <cellStyle name="RIGs linked cells 4 7" xfId="8249"/>
    <cellStyle name="RIGs linked cells 4 7 2" xfId="18910"/>
    <cellStyle name="RIGs linked cells 4 7 2 2" xfId="45324"/>
    <cellStyle name="RIGs linked cells 4 7 3" xfId="26026"/>
    <cellStyle name="RIGs linked cells 4 7 3 2" xfId="52440"/>
    <cellStyle name="RIGs linked cells 4_3.15 Additional Data" xfId="2351"/>
    <cellStyle name="RIGs linked cells 5" xfId="1181"/>
    <cellStyle name="RIGs linked cells 5 2" xfId="1502"/>
    <cellStyle name="RIGs linked cells 5 2 2" xfId="3496"/>
    <cellStyle name="RIGs linked cells 5 2 2 2" xfId="14281"/>
    <cellStyle name="RIGs linked cells 5 2 2 2 2" xfId="40701"/>
    <cellStyle name="RIGs linked cells 5 2 2 3" xfId="27923"/>
    <cellStyle name="RIGs linked cells 5 2 2 3 2" xfId="54337"/>
    <cellStyle name="RIGs linked cells 5 2 2 4" xfId="30166"/>
    <cellStyle name="RIGs linked cells 5 2 3" xfId="4177"/>
    <cellStyle name="RIGs linked cells 5 2 3 2" xfId="14957"/>
    <cellStyle name="RIGs linked cells 5 2 3 2 2" xfId="41377"/>
    <cellStyle name="RIGs linked cells 5 2 3 3" xfId="23777"/>
    <cellStyle name="RIGs linked cells 5 2 3 3 2" xfId="50191"/>
    <cellStyle name="RIGs linked cells 5 2 3 4" xfId="30847"/>
    <cellStyle name="RIGs linked cells 5 2 4" xfId="3715"/>
    <cellStyle name="RIGs linked cells 5 2 4 2" xfId="14499"/>
    <cellStyle name="RIGs linked cells 5 2 4 2 2" xfId="40919"/>
    <cellStyle name="RIGs linked cells 5 2 4 3" xfId="24640"/>
    <cellStyle name="RIGs linked cells 5 2 4 3 2" xfId="51054"/>
    <cellStyle name="RIGs linked cells 5 2 4 4" xfId="30385"/>
    <cellStyle name="RIGs linked cells 5 2 5" xfId="5881"/>
    <cellStyle name="RIGs linked cells 5 2 5 2" xfId="26910"/>
    <cellStyle name="RIGs linked cells 5 2 5 2 2" xfId="53324"/>
    <cellStyle name="RIGs linked cells 5 2 5 3" xfId="32551"/>
    <cellStyle name="RIGs linked cells 5 2 6" xfId="6355"/>
    <cellStyle name="RIGs linked cells 5 2 6 2" xfId="22353"/>
    <cellStyle name="RIGs linked cells 5 2 6 2 2" xfId="48767"/>
    <cellStyle name="RIGs linked cells 5 2 6 3" xfId="33025"/>
    <cellStyle name="RIGs linked cells 5 2 7" xfId="6086"/>
    <cellStyle name="RIGs linked cells 5 2 7 2" xfId="16836"/>
    <cellStyle name="RIGs linked cells 5 2 7 2 2" xfId="43254"/>
    <cellStyle name="RIGs linked cells 5 2 7 3" xfId="24900"/>
    <cellStyle name="RIGs linked cells 5 2 7 3 2" xfId="51314"/>
    <cellStyle name="RIGs linked cells 5 2 7 4" xfId="32756"/>
    <cellStyle name="RIGs linked cells 5 2 8" xfId="25402"/>
    <cellStyle name="RIGs linked cells 5 2 8 2" xfId="51816"/>
    <cellStyle name="RIGs linked cells 5 3" xfId="2352"/>
    <cellStyle name="RIGs linked cells 5 3 2" xfId="4260"/>
    <cellStyle name="RIGs linked cells 5 3 2 2" xfId="15039"/>
    <cellStyle name="RIGs linked cells 5 3 2 2 2" xfId="41459"/>
    <cellStyle name="RIGs linked cells 5 3 2 3" xfId="22216"/>
    <cellStyle name="RIGs linked cells 5 3 2 3 2" xfId="48630"/>
    <cellStyle name="RIGs linked cells 5 3 2 4" xfId="30930"/>
    <cellStyle name="RIGs linked cells 5 3 3" xfId="4988"/>
    <cellStyle name="RIGs linked cells 5 3 3 2" xfId="15765"/>
    <cellStyle name="RIGs linked cells 5 3 3 2 2" xfId="42185"/>
    <cellStyle name="RIGs linked cells 5 3 3 3" xfId="22351"/>
    <cellStyle name="RIGs linked cells 5 3 3 3 2" xfId="48765"/>
    <cellStyle name="RIGs linked cells 5 3 3 4" xfId="31658"/>
    <cellStyle name="RIGs linked cells 5 3 4" xfId="6762"/>
    <cellStyle name="RIGs linked cells 5 3 4 2" xfId="17474"/>
    <cellStyle name="RIGs linked cells 5 3 4 2 2" xfId="43892"/>
    <cellStyle name="RIGs linked cells 5 3 4 3" xfId="22047"/>
    <cellStyle name="RIGs linked cells 5 3 4 3 2" xfId="48461"/>
    <cellStyle name="RIGs linked cells 5 3 4 4" xfId="33432"/>
    <cellStyle name="RIGs linked cells 5 3 5" xfId="7968"/>
    <cellStyle name="RIGs linked cells 5 3 5 2" xfId="18635"/>
    <cellStyle name="RIGs linked cells 5 3 5 2 2" xfId="45050"/>
    <cellStyle name="RIGs linked cells 5 3 5 3" xfId="12159"/>
    <cellStyle name="RIGs linked cells 5 3 5 3 2" xfId="38580"/>
    <cellStyle name="RIGs linked cells 5 3 6" xfId="13154"/>
    <cellStyle name="RIGs linked cells 5 3 6 2" xfId="39575"/>
    <cellStyle name="RIGs linked cells 5 3 7" xfId="25396"/>
    <cellStyle name="RIGs linked cells 5 3 7 2" xfId="51810"/>
    <cellStyle name="RIGs linked cells 5 4" xfId="4745"/>
    <cellStyle name="RIGs linked cells 5 4 2" xfId="15522"/>
    <cellStyle name="RIGs linked cells 5 4 2 2" xfId="41942"/>
    <cellStyle name="RIGs linked cells 5 4 3" xfId="23603"/>
    <cellStyle name="RIGs linked cells 5 4 3 2" xfId="50017"/>
    <cellStyle name="RIGs linked cells 5 4 4" xfId="31415"/>
    <cellStyle name="RIGs linked cells 5 5" xfId="5611"/>
    <cellStyle name="RIGs linked cells 5 5 2" xfId="16375"/>
    <cellStyle name="RIGs linked cells 5 5 2 2" xfId="42793"/>
    <cellStyle name="RIGs linked cells 5 5 3" xfId="28126"/>
    <cellStyle name="RIGs linked cells 5 5 3 2" xfId="54540"/>
    <cellStyle name="RIGs linked cells 5 5 4" xfId="32281"/>
    <cellStyle name="RIGs linked cells 5 6" xfId="8251"/>
    <cellStyle name="RIGs linked cells 5 6 2" xfId="18912"/>
    <cellStyle name="RIGs linked cells 5 6 2 2" xfId="45326"/>
    <cellStyle name="RIGs linked cells 5 6 3" xfId="26028"/>
    <cellStyle name="RIGs linked cells 5 6 3 2" xfId="52442"/>
    <cellStyle name="RIGs linked cells 6" xfId="1494"/>
    <cellStyle name="RIGs linked cells 6 2" xfId="3488"/>
    <cellStyle name="RIGs linked cells 6 2 2" xfId="14273"/>
    <cellStyle name="RIGs linked cells 6 2 2 2" xfId="40693"/>
    <cellStyle name="RIGs linked cells 6 2 3" xfId="23122"/>
    <cellStyle name="RIGs linked cells 6 2 3 2" xfId="49536"/>
    <cellStyle name="RIGs linked cells 6 2 4" xfId="30158"/>
    <cellStyle name="RIGs linked cells 6 3" xfId="4700"/>
    <cellStyle name="RIGs linked cells 6 3 2" xfId="15477"/>
    <cellStyle name="RIGs linked cells 6 3 2 2" xfId="41897"/>
    <cellStyle name="RIGs linked cells 6 3 3" xfId="22714"/>
    <cellStyle name="RIGs linked cells 6 3 3 2" xfId="49128"/>
    <cellStyle name="RIGs linked cells 6 3 4" xfId="31370"/>
    <cellStyle name="RIGs linked cells 6 4" xfId="3139"/>
    <cellStyle name="RIGs linked cells 6 4 2" xfId="13930"/>
    <cellStyle name="RIGs linked cells 6 4 2 2" xfId="40350"/>
    <cellStyle name="RIGs linked cells 6 4 3" xfId="25064"/>
    <cellStyle name="RIGs linked cells 6 4 3 2" xfId="51478"/>
    <cellStyle name="RIGs linked cells 6 4 4" xfId="29809"/>
    <cellStyle name="RIGs linked cells 6 5" xfId="5760"/>
    <cellStyle name="RIGs linked cells 6 5 2" xfId="23632"/>
    <cellStyle name="RIGs linked cells 6 5 2 2" xfId="50046"/>
    <cellStyle name="RIGs linked cells 6 5 3" xfId="32430"/>
    <cellStyle name="RIGs linked cells 6 6" xfId="5585"/>
    <cellStyle name="RIGs linked cells 6 6 2" xfId="21978"/>
    <cellStyle name="RIGs linked cells 6 6 2 2" xfId="48392"/>
    <cellStyle name="RIGs linked cells 6 6 3" xfId="32255"/>
    <cellStyle name="RIGs linked cells 6 7" xfId="7086"/>
    <cellStyle name="RIGs linked cells 6 7 2" xfId="17774"/>
    <cellStyle name="RIGs linked cells 6 7 2 2" xfId="44191"/>
    <cellStyle name="RIGs linked cells 6 7 3" xfId="11181"/>
    <cellStyle name="RIGs linked cells 6 7 3 2" xfId="37602"/>
    <cellStyle name="RIGs linked cells 6 7 4" xfId="33756"/>
    <cellStyle name="RIGs linked cells 6 8" xfId="26555"/>
    <cellStyle name="RIGs linked cells 6 8 2" xfId="52969"/>
    <cellStyle name="RIGs linked cells 7" xfId="2335"/>
    <cellStyle name="RIGs linked cells 7 2" xfId="4249"/>
    <cellStyle name="RIGs linked cells 7 2 2" xfId="15028"/>
    <cellStyle name="RIGs linked cells 7 2 2 2" xfId="41448"/>
    <cellStyle name="RIGs linked cells 7 2 3" xfId="23350"/>
    <cellStyle name="RIGs linked cells 7 2 3 2" xfId="49764"/>
    <cellStyle name="RIGs linked cells 7 2 4" xfId="30919"/>
    <cellStyle name="RIGs linked cells 7 3" xfId="4977"/>
    <cellStyle name="RIGs linked cells 7 3 2" xfId="15754"/>
    <cellStyle name="RIGs linked cells 7 3 2 2" xfId="42174"/>
    <cellStyle name="RIGs linked cells 7 3 3" xfId="23483"/>
    <cellStyle name="RIGs linked cells 7 3 3 2" xfId="49897"/>
    <cellStyle name="RIGs linked cells 7 3 4" xfId="31647"/>
    <cellStyle name="RIGs linked cells 7 4" xfId="6751"/>
    <cellStyle name="RIGs linked cells 7 4 2" xfId="17463"/>
    <cellStyle name="RIGs linked cells 7 4 2 2" xfId="43881"/>
    <cellStyle name="RIGs linked cells 7 4 3" xfId="24691"/>
    <cellStyle name="RIGs linked cells 7 4 3 2" xfId="51105"/>
    <cellStyle name="RIGs linked cells 7 4 4" xfId="33421"/>
    <cellStyle name="RIGs linked cells 7 5" xfId="7957"/>
    <cellStyle name="RIGs linked cells 7 5 2" xfId="18624"/>
    <cellStyle name="RIGs linked cells 7 5 2 2" xfId="45039"/>
    <cellStyle name="RIGs linked cells 7 5 3" xfId="12157"/>
    <cellStyle name="RIGs linked cells 7 5 3 2" xfId="38578"/>
    <cellStyle name="RIGs linked cells 7 6" xfId="13143"/>
    <cellStyle name="RIGs linked cells 7 6 2" xfId="39564"/>
    <cellStyle name="RIGs linked cells 7 7" xfId="24168"/>
    <cellStyle name="RIGs linked cells 7 7 2" xfId="50582"/>
    <cellStyle name="RIGs linked cells 8" xfId="3403"/>
    <cellStyle name="RIGs linked cells 8 2" xfId="14189"/>
    <cellStyle name="RIGs linked cells 8 2 2" xfId="40609"/>
    <cellStyle name="RIGs linked cells 8 3" xfId="27002"/>
    <cellStyle name="RIGs linked cells 8 3 2" xfId="53416"/>
    <cellStyle name="RIGs linked cells 8 4" xfId="30073"/>
    <cellStyle name="RIGs linked cells 9" xfId="5095"/>
    <cellStyle name="RIGs linked cells 9 2" xfId="15872"/>
    <cellStyle name="RIGs linked cells 9 2 2" xfId="42291"/>
    <cellStyle name="RIGs linked cells 9 3" xfId="25685"/>
    <cellStyle name="RIGs linked cells 9 3 2" xfId="52099"/>
    <cellStyle name="RIGs linked cells 9 4" xfId="31765"/>
    <cellStyle name="RIGs linked cells_3.15 Additional Data" xfId="2353"/>
    <cellStyle name="RIGs_3.15 Additional Data" xfId="2354"/>
    <cellStyle name="SAPBEXaggData" xfId="1182"/>
    <cellStyle name="SAPBEXaggData 10" xfId="6522"/>
    <cellStyle name="SAPBEXaggData 10 2" xfId="23557"/>
    <cellStyle name="SAPBEXaggData 10 2 2" xfId="49971"/>
    <cellStyle name="SAPBEXaggData 10 3" xfId="33192"/>
    <cellStyle name="SAPBEXaggData 11" xfId="7381"/>
    <cellStyle name="SAPBEXaggData 11 2" xfId="18048"/>
    <cellStyle name="SAPBEXaggData 11 2 2" xfId="44464"/>
    <cellStyle name="SAPBEXaggData 11 3" xfId="21943"/>
    <cellStyle name="SAPBEXaggData 11 3 2" xfId="48357"/>
    <cellStyle name="SAPBEXaggData 11 4" xfId="34051"/>
    <cellStyle name="SAPBEXaggData 12" xfId="8252"/>
    <cellStyle name="SAPBEXaggData 12 2" xfId="18913"/>
    <cellStyle name="SAPBEXaggData 12 2 2" xfId="45327"/>
    <cellStyle name="SAPBEXaggData 12 3" xfId="17696"/>
    <cellStyle name="SAPBEXaggData 12 3 2" xfId="44113"/>
    <cellStyle name="SAPBEXaggData 12 4" xfId="34765"/>
    <cellStyle name="SAPBEXaggData 13" xfId="12134"/>
    <cellStyle name="SAPBEXaggData 13 2" xfId="38555"/>
    <cellStyle name="SAPBEXaggData 14" xfId="24702"/>
    <cellStyle name="SAPBEXaggData 14 2" xfId="51116"/>
    <cellStyle name="SAPBEXaggData 2" xfId="1503"/>
    <cellStyle name="SAPBEXaggData 2 10" xfId="8401"/>
    <cellStyle name="SAPBEXaggData 2 10 2" xfId="19061"/>
    <cellStyle name="SAPBEXaggData 2 10 2 2" xfId="45475"/>
    <cellStyle name="SAPBEXaggData 2 10 3" xfId="12775"/>
    <cellStyle name="SAPBEXaggData 2 10 3 2" xfId="39196"/>
    <cellStyle name="SAPBEXaggData 2 10 4" xfId="34897"/>
    <cellStyle name="SAPBEXaggData 2 11" xfId="12030"/>
    <cellStyle name="SAPBEXaggData 2 11 2" xfId="38451"/>
    <cellStyle name="SAPBEXaggData 2 12" xfId="25029"/>
    <cellStyle name="SAPBEXaggData 2 12 2" xfId="51443"/>
    <cellStyle name="SAPBEXaggData 2 2" xfId="3497"/>
    <cellStyle name="SAPBEXaggData 2 2 2" xfId="9023"/>
    <cellStyle name="SAPBEXaggData 2 2 2 2" xfId="19683"/>
    <cellStyle name="SAPBEXaggData 2 2 2 2 2" xfId="46097"/>
    <cellStyle name="SAPBEXaggData 2 2 2 3" xfId="22137"/>
    <cellStyle name="SAPBEXaggData 2 2 2 3 2" xfId="48551"/>
    <cellStyle name="SAPBEXaggData 2 2 2 4" xfId="35519"/>
    <cellStyle name="SAPBEXaggData 2 2 3" xfId="9617"/>
    <cellStyle name="SAPBEXaggData 2 2 3 2" xfId="20277"/>
    <cellStyle name="SAPBEXaggData 2 2 3 2 2" xfId="46691"/>
    <cellStyle name="SAPBEXaggData 2 2 3 3" xfId="26724"/>
    <cellStyle name="SAPBEXaggData 2 2 3 3 2" xfId="53138"/>
    <cellStyle name="SAPBEXaggData 2 2 3 4" xfId="36113"/>
    <cellStyle name="SAPBEXaggData 2 2 4" xfId="10933"/>
    <cellStyle name="SAPBEXaggData 2 2 4 2" xfId="21578"/>
    <cellStyle name="SAPBEXaggData 2 2 4 2 2" xfId="47992"/>
    <cellStyle name="SAPBEXaggData 2 2 4 3" xfId="28667"/>
    <cellStyle name="SAPBEXaggData 2 2 4 3 2" xfId="55081"/>
    <cellStyle name="SAPBEXaggData 2 2 4 4" xfId="37354"/>
    <cellStyle name="SAPBEXaggData 2 2 5" xfId="8708"/>
    <cellStyle name="SAPBEXaggData 2 2 5 2" xfId="19368"/>
    <cellStyle name="SAPBEXaggData 2 2 5 2 2" xfId="45782"/>
    <cellStyle name="SAPBEXaggData 2 2 5 3" xfId="12704"/>
    <cellStyle name="SAPBEXaggData 2 2 5 3 2" xfId="39125"/>
    <cellStyle name="SAPBEXaggData 2 2 5 4" xfId="35204"/>
    <cellStyle name="SAPBEXaggData 2 2 6" xfId="14282"/>
    <cellStyle name="SAPBEXaggData 2 2 6 2" xfId="40702"/>
    <cellStyle name="SAPBEXaggData 2 2 7" xfId="22678"/>
    <cellStyle name="SAPBEXaggData 2 2 7 2" xfId="49092"/>
    <cellStyle name="SAPBEXaggData 2 2 8" xfId="30167"/>
    <cellStyle name="SAPBEXaggData 2 3" xfId="2805"/>
    <cellStyle name="SAPBEXaggData 2 3 2" xfId="9385"/>
    <cellStyle name="SAPBEXaggData 2 3 2 2" xfId="20045"/>
    <cellStyle name="SAPBEXaggData 2 3 2 2 2" xfId="46459"/>
    <cellStyle name="SAPBEXaggData 2 3 2 3" xfId="27855"/>
    <cellStyle name="SAPBEXaggData 2 3 2 3 2" xfId="54269"/>
    <cellStyle name="SAPBEXaggData 2 3 2 4" xfId="35881"/>
    <cellStyle name="SAPBEXaggData 2 3 3" xfId="13597"/>
    <cellStyle name="SAPBEXaggData 2 3 3 2" xfId="40017"/>
    <cellStyle name="SAPBEXaggData 2 3 4" xfId="27972"/>
    <cellStyle name="SAPBEXaggData 2 3 4 2" xfId="54386"/>
    <cellStyle name="SAPBEXaggData 2 3 5" xfId="29475"/>
    <cellStyle name="SAPBEXaggData 2 4" xfId="3051"/>
    <cellStyle name="SAPBEXaggData 2 4 2" xfId="9785"/>
    <cellStyle name="SAPBEXaggData 2 4 2 2" xfId="20445"/>
    <cellStyle name="SAPBEXaggData 2 4 2 2 2" xfId="46859"/>
    <cellStyle name="SAPBEXaggData 2 4 2 3" xfId="12978"/>
    <cellStyle name="SAPBEXaggData 2 4 2 3 2" xfId="39399"/>
    <cellStyle name="SAPBEXaggData 2 4 2 4" xfId="36281"/>
    <cellStyle name="SAPBEXaggData 2 4 3" xfId="13843"/>
    <cellStyle name="SAPBEXaggData 2 4 3 2" xfId="40263"/>
    <cellStyle name="SAPBEXaggData 2 4 4" xfId="21828"/>
    <cellStyle name="SAPBEXaggData 2 4 4 2" xfId="48242"/>
    <cellStyle name="SAPBEXaggData 2 4 5" xfId="29721"/>
    <cellStyle name="SAPBEXaggData 2 5" xfId="5651"/>
    <cellStyle name="SAPBEXaggData 2 5 2" xfId="10723"/>
    <cellStyle name="SAPBEXaggData 2 5 2 2" xfId="21368"/>
    <cellStyle name="SAPBEXaggData 2 5 2 2 2" xfId="47782"/>
    <cellStyle name="SAPBEXaggData 2 5 2 3" xfId="28463"/>
    <cellStyle name="SAPBEXaggData 2 5 2 3 2" xfId="54877"/>
    <cellStyle name="SAPBEXaggData 2 5 2 4" xfId="37144"/>
    <cellStyle name="SAPBEXaggData 2 5 3" xfId="16415"/>
    <cellStyle name="SAPBEXaggData 2 5 3 2" xfId="42833"/>
    <cellStyle name="SAPBEXaggData 2 5 4" xfId="28015"/>
    <cellStyle name="SAPBEXaggData 2 5 4 2" xfId="54429"/>
    <cellStyle name="SAPBEXaggData 2 5 5" xfId="32321"/>
    <cellStyle name="SAPBEXaggData 2 6" xfId="4014"/>
    <cellStyle name="SAPBEXaggData 2 6 2" xfId="14797"/>
    <cellStyle name="SAPBEXaggData 2 6 2 2" xfId="41217"/>
    <cellStyle name="SAPBEXaggData 2 6 3" xfId="27554"/>
    <cellStyle name="SAPBEXaggData 2 6 3 2" xfId="53968"/>
    <cellStyle name="SAPBEXaggData 2 6 4" xfId="30684"/>
    <cellStyle name="SAPBEXaggData 2 7" xfId="6814"/>
    <cellStyle name="SAPBEXaggData 2 7 2" xfId="24258"/>
    <cellStyle name="SAPBEXaggData 2 7 2 2" xfId="50672"/>
    <cellStyle name="SAPBEXaggData 2 7 3" xfId="33484"/>
    <cellStyle name="SAPBEXaggData 2 8" xfId="2932"/>
    <cellStyle name="SAPBEXaggData 2 8 2" xfId="13724"/>
    <cellStyle name="SAPBEXaggData 2 8 2 2" xfId="40144"/>
    <cellStyle name="SAPBEXaggData 2 8 3" xfId="23425"/>
    <cellStyle name="SAPBEXaggData 2 8 3 2" xfId="49839"/>
    <cellStyle name="SAPBEXaggData 2 8 4" xfId="29602"/>
    <cellStyle name="SAPBEXaggData 2 9" xfId="7200"/>
    <cellStyle name="SAPBEXaggData 2 9 2" xfId="17867"/>
    <cellStyle name="SAPBEXaggData 2 9 2 2" xfId="44284"/>
    <cellStyle name="SAPBEXaggData 2 9 3" xfId="24417"/>
    <cellStyle name="SAPBEXaggData 2 9 3 2" xfId="50831"/>
    <cellStyle name="SAPBEXaggData 2 9 4" xfId="33870"/>
    <cellStyle name="SAPBEXaggData 3" xfId="1616"/>
    <cellStyle name="SAPBEXaggData 3 10" xfId="8349"/>
    <cellStyle name="SAPBEXaggData 3 10 2" xfId="19009"/>
    <cellStyle name="SAPBEXaggData 3 10 2 2" xfId="45423"/>
    <cellStyle name="SAPBEXaggData 3 10 3" xfId="12180"/>
    <cellStyle name="SAPBEXaggData 3 10 3 2" xfId="38601"/>
    <cellStyle name="SAPBEXaggData 3 10 4" xfId="34845"/>
    <cellStyle name="SAPBEXaggData 3 11" xfId="11946"/>
    <cellStyle name="SAPBEXaggData 3 11 2" xfId="38367"/>
    <cellStyle name="SAPBEXaggData 3 12" xfId="26531"/>
    <cellStyle name="SAPBEXaggData 3 12 2" xfId="52945"/>
    <cellStyle name="SAPBEXaggData 3 2" xfId="3609"/>
    <cellStyle name="SAPBEXaggData 3 2 2" xfId="9067"/>
    <cellStyle name="SAPBEXaggData 3 2 2 2" xfId="19727"/>
    <cellStyle name="SAPBEXaggData 3 2 2 2 2" xfId="46141"/>
    <cellStyle name="SAPBEXaggData 3 2 2 3" xfId="11247"/>
    <cellStyle name="SAPBEXaggData 3 2 2 3 2" xfId="37668"/>
    <cellStyle name="SAPBEXaggData 3 2 2 4" xfId="35563"/>
    <cellStyle name="SAPBEXaggData 3 2 3" xfId="10417"/>
    <cellStyle name="SAPBEXaggData 3 2 3 2" xfId="21077"/>
    <cellStyle name="SAPBEXaggData 3 2 3 2 2" xfId="47491"/>
    <cellStyle name="SAPBEXaggData 3 2 3 3" xfId="28342"/>
    <cellStyle name="SAPBEXaggData 3 2 3 3 2" xfId="54756"/>
    <cellStyle name="SAPBEXaggData 3 2 3 4" xfId="36913"/>
    <cellStyle name="SAPBEXaggData 3 2 4" xfId="10886"/>
    <cellStyle name="SAPBEXaggData 3 2 4 2" xfId="21531"/>
    <cellStyle name="SAPBEXaggData 3 2 4 2 2" xfId="47945"/>
    <cellStyle name="SAPBEXaggData 3 2 4 3" xfId="28620"/>
    <cellStyle name="SAPBEXaggData 3 2 4 3 2" xfId="55034"/>
    <cellStyle name="SAPBEXaggData 3 2 4 4" xfId="37307"/>
    <cellStyle name="SAPBEXaggData 3 2 5" xfId="8656"/>
    <cellStyle name="SAPBEXaggData 3 2 5 2" xfId="19316"/>
    <cellStyle name="SAPBEXaggData 3 2 5 2 2" xfId="45730"/>
    <cellStyle name="SAPBEXaggData 3 2 5 3" xfId="17239"/>
    <cellStyle name="SAPBEXaggData 3 2 5 3 2" xfId="43657"/>
    <cellStyle name="SAPBEXaggData 3 2 5 4" xfId="35152"/>
    <cellStyle name="SAPBEXaggData 3 2 6" xfId="14394"/>
    <cellStyle name="SAPBEXaggData 3 2 6 2" xfId="40814"/>
    <cellStyle name="SAPBEXaggData 3 2 7" xfId="27202"/>
    <cellStyle name="SAPBEXaggData 3 2 7 2" xfId="53616"/>
    <cellStyle name="SAPBEXaggData 3 2 8" xfId="30279"/>
    <cellStyle name="SAPBEXaggData 3 3" xfId="2712"/>
    <cellStyle name="SAPBEXaggData 3 3 2" xfId="9436"/>
    <cellStyle name="SAPBEXaggData 3 3 2 2" xfId="20096"/>
    <cellStyle name="SAPBEXaggData 3 3 2 2 2" xfId="46510"/>
    <cellStyle name="SAPBEXaggData 3 3 2 3" xfId="28216"/>
    <cellStyle name="SAPBEXaggData 3 3 2 3 2" xfId="54630"/>
    <cellStyle name="SAPBEXaggData 3 3 2 4" xfId="35932"/>
    <cellStyle name="SAPBEXaggData 3 3 3" xfId="13504"/>
    <cellStyle name="SAPBEXaggData 3 3 3 2" xfId="39924"/>
    <cellStyle name="SAPBEXaggData 3 3 4" xfId="22879"/>
    <cellStyle name="SAPBEXaggData 3 3 4 2" xfId="49293"/>
    <cellStyle name="SAPBEXaggData 3 3 5" xfId="29382"/>
    <cellStyle name="SAPBEXaggData 3 4" xfId="2844"/>
    <cellStyle name="SAPBEXaggData 3 4 2" xfId="10259"/>
    <cellStyle name="SAPBEXaggData 3 4 2 2" xfId="20919"/>
    <cellStyle name="SAPBEXaggData 3 4 2 2 2" xfId="47333"/>
    <cellStyle name="SAPBEXaggData 3 4 2 3" xfId="12595"/>
    <cellStyle name="SAPBEXaggData 3 4 2 3 2" xfId="39016"/>
    <cellStyle name="SAPBEXaggData 3 4 2 4" xfId="36755"/>
    <cellStyle name="SAPBEXaggData 3 4 3" xfId="13636"/>
    <cellStyle name="SAPBEXaggData 3 4 3 2" xfId="40056"/>
    <cellStyle name="SAPBEXaggData 3 4 4" xfId="23806"/>
    <cellStyle name="SAPBEXaggData 3 4 4 2" xfId="50220"/>
    <cellStyle name="SAPBEXaggData 3 4 5" xfId="29514"/>
    <cellStyle name="SAPBEXaggData 3 5" xfId="4482"/>
    <cellStyle name="SAPBEXaggData 3 5 2" xfId="10778"/>
    <cellStyle name="SAPBEXaggData 3 5 2 2" xfId="21423"/>
    <cellStyle name="SAPBEXaggData 3 5 2 2 2" xfId="47837"/>
    <cellStyle name="SAPBEXaggData 3 5 2 3" xfId="28512"/>
    <cellStyle name="SAPBEXaggData 3 5 2 3 2" xfId="54926"/>
    <cellStyle name="SAPBEXaggData 3 5 2 4" xfId="37199"/>
    <cellStyle name="SAPBEXaggData 3 5 3" xfId="15260"/>
    <cellStyle name="SAPBEXaggData 3 5 3 2" xfId="41680"/>
    <cellStyle name="SAPBEXaggData 3 5 4" xfId="26807"/>
    <cellStyle name="SAPBEXaggData 3 5 4 2" xfId="53221"/>
    <cellStyle name="SAPBEXaggData 3 5 5" xfId="31152"/>
    <cellStyle name="SAPBEXaggData 3 6" xfId="5508"/>
    <cellStyle name="SAPBEXaggData 3 6 2" xfId="16279"/>
    <cellStyle name="SAPBEXaggData 3 6 2 2" xfId="42698"/>
    <cellStyle name="SAPBEXaggData 3 6 3" xfId="23274"/>
    <cellStyle name="SAPBEXaggData 3 6 3 2" xfId="49688"/>
    <cellStyle name="SAPBEXaggData 3 6 4" xfId="32178"/>
    <cellStyle name="SAPBEXaggData 3 7" xfId="6103"/>
    <cellStyle name="SAPBEXaggData 3 7 2" xfId="21183"/>
    <cellStyle name="SAPBEXaggData 3 7 2 2" xfId="47597"/>
    <cellStyle name="SAPBEXaggData 3 7 3" xfId="32773"/>
    <cellStyle name="SAPBEXaggData 3 8" xfId="3419"/>
    <cellStyle name="SAPBEXaggData 3 8 2" xfId="14205"/>
    <cellStyle name="SAPBEXaggData 3 8 2 2" xfId="40625"/>
    <cellStyle name="SAPBEXaggData 3 8 3" xfId="25141"/>
    <cellStyle name="SAPBEXaggData 3 8 3 2" xfId="51555"/>
    <cellStyle name="SAPBEXaggData 3 8 4" xfId="30089"/>
    <cellStyle name="SAPBEXaggData 3 9" xfId="4349"/>
    <cellStyle name="SAPBEXaggData 3 9 2" xfId="15127"/>
    <cellStyle name="SAPBEXaggData 3 9 2 2" xfId="41547"/>
    <cellStyle name="SAPBEXaggData 3 9 3" xfId="25696"/>
    <cellStyle name="SAPBEXaggData 3 9 3 2" xfId="52110"/>
    <cellStyle name="SAPBEXaggData 3 9 4" xfId="31019"/>
    <cellStyle name="SAPBEXaggData 4" xfId="1875"/>
    <cellStyle name="SAPBEXaggData 4 10" xfId="8390"/>
    <cellStyle name="SAPBEXaggData 4 10 2" xfId="19050"/>
    <cellStyle name="SAPBEXaggData 4 10 2 2" xfId="45464"/>
    <cellStyle name="SAPBEXaggData 4 10 3" xfId="17707"/>
    <cellStyle name="SAPBEXaggData 4 10 3 2" xfId="44124"/>
    <cellStyle name="SAPBEXaggData 4 10 4" xfId="34886"/>
    <cellStyle name="SAPBEXaggData 4 11" xfId="11705"/>
    <cellStyle name="SAPBEXaggData 4 11 2" xfId="38126"/>
    <cellStyle name="SAPBEXaggData 4 12" xfId="23068"/>
    <cellStyle name="SAPBEXaggData 4 12 2" xfId="49482"/>
    <cellStyle name="SAPBEXaggData 4 2" xfId="3852"/>
    <cellStyle name="SAPBEXaggData 4 2 2" xfId="9028"/>
    <cellStyle name="SAPBEXaggData 4 2 2 2" xfId="19688"/>
    <cellStyle name="SAPBEXaggData 4 2 2 2 2" xfId="46102"/>
    <cellStyle name="SAPBEXaggData 4 2 2 3" xfId="22595"/>
    <cellStyle name="SAPBEXaggData 4 2 2 3 2" xfId="49009"/>
    <cellStyle name="SAPBEXaggData 4 2 2 4" xfId="35524"/>
    <cellStyle name="SAPBEXaggData 4 2 3" xfId="9616"/>
    <cellStyle name="SAPBEXaggData 4 2 3 2" xfId="20276"/>
    <cellStyle name="SAPBEXaggData 4 2 3 2 2" xfId="46690"/>
    <cellStyle name="SAPBEXaggData 4 2 3 3" xfId="11834"/>
    <cellStyle name="SAPBEXaggData 4 2 3 3 2" xfId="38255"/>
    <cellStyle name="SAPBEXaggData 4 2 3 4" xfId="36112"/>
    <cellStyle name="SAPBEXaggData 4 2 4" xfId="10922"/>
    <cellStyle name="SAPBEXaggData 4 2 4 2" xfId="21567"/>
    <cellStyle name="SAPBEXaggData 4 2 4 2 2" xfId="47981"/>
    <cellStyle name="SAPBEXaggData 4 2 4 3" xfId="28656"/>
    <cellStyle name="SAPBEXaggData 4 2 4 3 2" xfId="55070"/>
    <cellStyle name="SAPBEXaggData 4 2 4 4" xfId="37343"/>
    <cellStyle name="SAPBEXaggData 4 2 5" xfId="8697"/>
    <cellStyle name="SAPBEXaggData 4 2 5 2" xfId="19357"/>
    <cellStyle name="SAPBEXaggData 4 2 5 2 2" xfId="45771"/>
    <cellStyle name="SAPBEXaggData 4 2 5 3" xfId="18759"/>
    <cellStyle name="SAPBEXaggData 4 2 5 3 2" xfId="45173"/>
    <cellStyle name="SAPBEXaggData 4 2 5 4" xfId="35193"/>
    <cellStyle name="SAPBEXaggData 4 2 6" xfId="14635"/>
    <cellStyle name="SAPBEXaggData 4 2 6 2" xfId="41055"/>
    <cellStyle name="SAPBEXaggData 4 2 7" xfId="22173"/>
    <cellStyle name="SAPBEXaggData 4 2 7 2" xfId="48587"/>
    <cellStyle name="SAPBEXaggData 4 2 8" xfId="30522"/>
    <cellStyle name="SAPBEXaggData 4 3" xfId="4579"/>
    <cellStyle name="SAPBEXaggData 4 3 2" xfId="9396"/>
    <cellStyle name="SAPBEXaggData 4 3 2 2" xfId="20056"/>
    <cellStyle name="SAPBEXaggData 4 3 2 2 2" xfId="46470"/>
    <cellStyle name="SAPBEXaggData 4 3 2 3" xfId="11574"/>
    <cellStyle name="SAPBEXaggData 4 3 2 3 2" xfId="37995"/>
    <cellStyle name="SAPBEXaggData 4 3 2 4" xfId="35892"/>
    <cellStyle name="SAPBEXaggData 4 3 3" xfId="15357"/>
    <cellStyle name="SAPBEXaggData 4 3 3 2" xfId="41777"/>
    <cellStyle name="SAPBEXaggData 4 3 4" xfId="23481"/>
    <cellStyle name="SAPBEXaggData 4 3 4 2" xfId="49895"/>
    <cellStyle name="SAPBEXaggData 4 3 5" xfId="31249"/>
    <cellStyle name="SAPBEXaggData 4 4" xfId="3282"/>
    <cellStyle name="SAPBEXaggData 4 4 2" xfId="10279"/>
    <cellStyle name="SAPBEXaggData 4 4 2 2" xfId="20939"/>
    <cellStyle name="SAPBEXaggData 4 4 2 2 2" xfId="47353"/>
    <cellStyle name="SAPBEXaggData 4 4 2 3" xfId="12833"/>
    <cellStyle name="SAPBEXaggData 4 4 2 3 2" xfId="39254"/>
    <cellStyle name="SAPBEXaggData 4 4 2 4" xfId="36775"/>
    <cellStyle name="SAPBEXaggData 4 4 3" xfId="14072"/>
    <cellStyle name="SAPBEXaggData 4 4 3 2" xfId="40492"/>
    <cellStyle name="SAPBEXaggData 4 4 4" xfId="22177"/>
    <cellStyle name="SAPBEXaggData 4 4 4 2" xfId="48591"/>
    <cellStyle name="SAPBEXaggData 4 4 5" xfId="29952"/>
    <cellStyle name="SAPBEXaggData 4 5" xfId="3365"/>
    <cellStyle name="SAPBEXaggData 4 5 2" xfId="10803"/>
    <cellStyle name="SAPBEXaggData 4 5 2 2" xfId="21448"/>
    <cellStyle name="SAPBEXaggData 4 5 2 2 2" xfId="47862"/>
    <cellStyle name="SAPBEXaggData 4 5 2 3" xfId="28537"/>
    <cellStyle name="SAPBEXaggData 4 5 2 3 2" xfId="54951"/>
    <cellStyle name="SAPBEXaggData 4 5 2 4" xfId="37224"/>
    <cellStyle name="SAPBEXaggData 4 5 3" xfId="14152"/>
    <cellStyle name="SAPBEXaggData 4 5 3 2" xfId="40572"/>
    <cellStyle name="SAPBEXaggData 4 5 4" xfId="27252"/>
    <cellStyle name="SAPBEXaggData 4 5 4 2" xfId="53666"/>
    <cellStyle name="SAPBEXaggData 4 5 5" xfId="30035"/>
    <cellStyle name="SAPBEXaggData 4 6" xfId="6376"/>
    <cellStyle name="SAPBEXaggData 4 6 2" xfId="17112"/>
    <cellStyle name="SAPBEXaggData 4 6 2 2" xfId="43530"/>
    <cellStyle name="SAPBEXaggData 4 6 3" xfId="23211"/>
    <cellStyle name="SAPBEXaggData 4 6 3 2" xfId="49625"/>
    <cellStyle name="SAPBEXaggData 4 6 4" xfId="33046"/>
    <cellStyle name="SAPBEXaggData 4 7" xfId="6991"/>
    <cellStyle name="SAPBEXaggData 4 7 2" xfId="12072"/>
    <cellStyle name="SAPBEXaggData 4 7 2 2" xfId="38493"/>
    <cellStyle name="SAPBEXaggData 4 7 3" xfId="33661"/>
    <cellStyle name="SAPBEXaggData 4 8" xfId="7538"/>
    <cellStyle name="SAPBEXaggData 4 8 2" xfId="18205"/>
    <cellStyle name="SAPBEXaggData 4 8 2 2" xfId="44621"/>
    <cellStyle name="SAPBEXaggData 4 8 3" xfId="22039"/>
    <cellStyle name="SAPBEXaggData 4 8 3 2" xfId="48453"/>
    <cellStyle name="SAPBEXaggData 4 8 4" xfId="34208"/>
    <cellStyle name="SAPBEXaggData 4 9" xfId="5772"/>
    <cellStyle name="SAPBEXaggData 4 9 2" xfId="16531"/>
    <cellStyle name="SAPBEXaggData 4 9 2 2" xfId="42949"/>
    <cellStyle name="SAPBEXaggData 4 9 3" xfId="11136"/>
    <cellStyle name="SAPBEXaggData 4 9 3 2" xfId="37557"/>
    <cellStyle name="SAPBEXaggData 4 9 4" xfId="32442"/>
    <cellStyle name="SAPBEXaggData 5" xfId="2061"/>
    <cellStyle name="SAPBEXaggData 5 10" xfId="8528"/>
    <cellStyle name="SAPBEXaggData 5 10 2" xfId="19188"/>
    <cellStyle name="SAPBEXaggData 5 10 2 2" xfId="45602"/>
    <cellStyle name="SAPBEXaggData 5 10 3" xfId="14539"/>
    <cellStyle name="SAPBEXaggData 5 10 3 2" xfId="40959"/>
    <cellStyle name="SAPBEXaggData 5 10 4" xfId="35024"/>
    <cellStyle name="SAPBEXaggData 5 11" xfId="11539"/>
    <cellStyle name="SAPBEXaggData 5 11 2" xfId="37960"/>
    <cellStyle name="SAPBEXaggData 5 12" xfId="24937"/>
    <cellStyle name="SAPBEXaggData 5 12 2" xfId="51351"/>
    <cellStyle name="SAPBEXaggData 5 2" xfId="4026"/>
    <cellStyle name="SAPBEXaggData 5 2 2" xfId="9273"/>
    <cellStyle name="SAPBEXaggData 5 2 2 2" xfId="19933"/>
    <cellStyle name="SAPBEXaggData 5 2 2 2 2" xfId="46347"/>
    <cellStyle name="SAPBEXaggData 5 2 2 3" xfId="27874"/>
    <cellStyle name="SAPBEXaggData 5 2 2 3 2" xfId="54288"/>
    <cellStyle name="SAPBEXaggData 5 2 2 4" xfId="35769"/>
    <cellStyle name="SAPBEXaggData 5 2 3" xfId="14808"/>
    <cellStyle name="SAPBEXaggData 5 2 3 2" xfId="41228"/>
    <cellStyle name="SAPBEXaggData 5 2 4" xfId="26976"/>
    <cellStyle name="SAPBEXaggData 5 2 4 2" xfId="53390"/>
    <cellStyle name="SAPBEXaggData 5 2 5" xfId="30696"/>
    <cellStyle name="SAPBEXaggData 5 3" xfId="4754"/>
    <cellStyle name="SAPBEXaggData 5 3 2" xfId="9605"/>
    <cellStyle name="SAPBEXaggData 5 3 2 2" xfId="20265"/>
    <cellStyle name="SAPBEXaggData 5 3 2 2 2" xfId="46679"/>
    <cellStyle name="SAPBEXaggData 5 3 2 3" xfId="11264"/>
    <cellStyle name="SAPBEXaggData 5 3 2 3 2" xfId="37685"/>
    <cellStyle name="SAPBEXaggData 5 3 2 4" xfId="36101"/>
    <cellStyle name="SAPBEXaggData 5 3 3" xfId="15531"/>
    <cellStyle name="SAPBEXaggData 5 3 3 2" xfId="41951"/>
    <cellStyle name="SAPBEXaggData 5 3 4" xfId="23845"/>
    <cellStyle name="SAPBEXaggData 5 3 4 2" xfId="50259"/>
    <cellStyle name="SAPBEXaggData 5 3 5" xfId="31424"/>
    <cellStyle name="SAPBEXaggData 5 4" xfId="5334"/>
    <cellStyle name="SAPBEXaggData 5 4 2" xfId="10849"/>
    <cellStyle name="SAPBEXaggData 5 4 2 2" xfId="21494"/>
    <cellStyle name="SAPBEXaggData 5 4 2 2 2" xfId="47908"/>
    <cellStyle name="SAPBEXaggData 5 4 2 3" xfId="28583"/>
    <cellStyle name="SAPBEXaggData 5 4 2 3 2" xfId="54997"/>
    <cellStyle name="SAPBEXaggData 5 4 2 4" xfId="37270"/>
    <cellStyle name="SAPBEXaggData 5 4 3" xfId="16107"/>
    <cellStyle name="SAPBEXaggData 5 4 3 2" xfId="42526"/>
    <cellStyle name="SAPBEXaggData 5 4 4" xfId="25169"/>
    <cellStyle name="SAPBEXaggData 5 4 4 2" xfId="51583"/>
    <cellStyle name="SAPBEXaggData 5 4 5" xfId="32004"/>
    <cellStyle name="SAPBEXaggData 5 5" xfId="5941"/>
    <cellStyle name="SAPBEXaggData 5 5 2" xfId="16693"/>
    <cellStyle name="SAPBEXaggData 5 5 2 2" xfId="43111"/>
    <cellStyle name="SAPBEXaggData 5 5 3" xfId="25570"/>
    <cellStyle name="SAPBEXaggData 5 5 3 2" xfId="51984"/>
    <cellStyle name="SAPBEXaggData 5 5 4" xfId="32611"/>
    <cellStyle name="SAPBEXaggData 5 6" xfId="6541"/>
    <cellStyle name="SAPBEXaggData 5 6 2" xfId="17266"/>
    <cellStyle name="SAPBEXaggData 5 6 2 2" xfId="43684"/>
    <cellStyle name="SAPBEXaggData 5 6 3" xfId="22609"/>
    <cellStyle name="SAPBEXaggData 5 6 3 2" xfId="49023"/>
    <cellStyle name="SAPBEXaggData 5 6 4" xfId="33211"/>
    <cellStyle name="SAPBEXaggData 5 7" xfId="7113"/>
    <cellStyle name="SAPBEXaggData 5 7 2" xfId="27288"/>
    <cellStyle name="SAPBEXaggData 5 7 2 2" xfId="53702"/>
    <cellStyle name="SAPBEXaggData 5 7 3" xfId="33783"/>
    <cellStyle name="SAPBEXaggData 5 8" xfId="7672"/>
    <cellStyle name="SAPBEXaggData 5 8 2" xfId="18339"/>
    <cellStyle name="SAPBEXaggData 5 8 2 2" xfId="44755"/>
    <cellStyle name="SAPBEXaggData 5 8 3" xfId="23803"/>
    <cellStyle name="SAPBEXaggData 5 8 3 2" xfId="50217"/>
    <cellStyle name="SAPBEXaggData 5 8 4" xfId="34342"/>
    <cellStyle name="SAPBEXaggData 5 9" xfId="7824"/>
    <cellStyle name="SAPBEXaggData 5 9 2" xfId="18491"/>
    <cellStyle name="SAPBEXaggData 5 9 2 2" xfId="44906"/>
    <cellStyle name="SAPBEXaggData 5 9 3" xfId="24414"/>
    <cellStyle name="SAPBEXaggData 5 9 3 2" xfId="50828"/>
    <cellStyle name="SAPBEXaggData 5 9 4" xfId="34494"/>
    <cellStyle name="SAPBEXaggData 6" xfId="2355"/>
    <cellStyle name="SAPBEXaggData 6 10" xfId="13031"/>
    <cellStyle name="SAPBEXaggData 6 10 2" xfId="39452"/>
    <cellStyle name="SAPBEXaggData 6 11" xfId="23705"/>
    <cellStyle name="SAPBEXaggData 6 11 2" xfId="50119"/>
    <cellStyle name="SAPBEXaggData 6 2" xfId="4262"/>
    <cellStyle name="SAPBEXaggData 6 2 2" xfId="9881"/>
    <cellStyle name="SAPBEXaggData 6 2 2 2" xfId="20541"/>
    <cellStyle name="SAPBEXaggData 6 2 2 2 2" xfId="46955"/>
    <cellStyle name="SAPBEXaggData 6 2 2 3" xfId="22648"/>
    <cellStyle name="SAPBEXaggData 6 2 2 3 2" xfId="49062"/>
    <cellStyle name="SAPBEXaggData 6 2 2 4" xfId="36377"/>
    <cellStyle name="SAPBEXaggData 6 2 3" xfId="15041"/>
    <cellStyle name="SAPBEXaggData 6 2 3 2" xfId="41461"/>
    <cellStyle name="SAPBEXaggData 6 2 4" xfId="25375"/>
    <cellStyle name="SAPBEXaggData 6 2 4 2" xfId="51789"/>
    <cellStyle name="SAPBEXaggData 6 2 5" xfId="30932"/>
    <cellStyle name="SAPBEXaggData 6 3" xfId="4990"/>
    <cellStyle name="SAPBEXaggData 6 3 2" xfId="9932"/>
    <cellStyle name="SAPBEXaggData 6 3 2 2" xfId="20592"/>
    <cellStyle name="SAPBEXaggData 6 3 2 2 2" xfId="47006"/>
    <cellStyle name="SAPBEXaggData 6 3 2 3" xfId="27734"/>
    <cellStyle name="SAPBEXaggData 6 3 2 3 2" xfId="54148"/>
    <cellStyle name="SAPBEXaggData 6 3 2 4" xfId="36428"/>
    <cellStyle name="SAPBEXaggData 6 3 3" xfId="15767"/>
    <cellStyle name="SAPBEXaggData 6 3 3 2" xfId="42187"/>
    <cellStyle name="SAPBEXaggData 6 3 4" xfId="22946"/>
    <cellStyle name="SAPBEXaggData 6 3 4 2" xfId="49360"/>
    <cellStyle name="SAPBEXaggData 6 3 5" xfId="31660"/>
    <cellStyle name="SAPBEXaggData 6 4" xfId="6183"/>
    <cellStyle name="SAPBEXaggData 6 4 2" xfId="10993"/>
    <cellStyle name="SAPBEXaggData 6 4 2 2" xfId="21638"/>
    <cellStyle name="SAPBEXaggData 6 4 2 2 2" xfId="48052"/>
    <cellStyle name="SAPBEXaggData 6 4 2 3" xfId="28727"/>
    <cellStyle name="SAPBEXaggData 6 4 2 3 2" xfId="55141"/>
    <cellStyle name="SAPBEXaggData 6 4 2 4" xfId="37414"/>
    <cellStyle name="SAPBEXaggData 6 4 3" xfId="16924"/>
    <cellStyle name="SAPBEXaggData 6 4 3 2" xfId="43342"/>
    <cellStyle name="SAPBEXaggData 6 4 4" xfId="22426"/>
    <cellStyle name="SAPBEXaggData 6 4 4 2" xfId="48840"/>
    <cellStyle name="SAPBEXaggData 6 4 5" xfId="32853"/>
    <cellStyle name="SAPBEXaggData 6 5" xfId="6764"/>
    <cellStyle name="SAPBEXaggData 6 5 2" xfId="17476"/>
    <cellStyle name="SAPBEXaggData 6 5 2 2" xfId="43894"/>
    <cellStyle name="SAPBEXaggData 6 5 3" xfId="23182"/>
    <cellStyle name="SAPBEXaggData 6 5 3 2" xfId="49596"/>
    <cellStyle name="SAPBEXaggData 6 5 4" xfId="33434"/>
    <cellStyle name="SAPBEXaggData 6 6" xfId="7325"/>
    <cellStyle name="SAPBEXaggData 6 6 2" xfId="17992"/>
    <cellStyle name="SAPBEXaggData 6 6 2 2" xfId="44409"/>
    <cellStyle name="SAPBEXaggData 6 6 3" xfId="21989"/>
    <cellStyle name="SAPBEXaggData 6 6 3 2" xfId="48403"/>
    <cellStyle name="SAPBEXaggData 6 6 4" xfId="33995"/>
    <cellStyle name="SAPBEXaggData 6 7" xfId="7969"/>
    <cellStyle name="SAPBEXaggData 6 7 2" xfId="18636"/>
    <cellStyle name="SAPBEXaggData 6 7 2 2" xfId="45051"/>
    <cellStyle name="SAPBEXaggData 6 7 3" xfId="12432"/>
    <cellStyle name="SAPBEXaggData 6 7 3 2" xfId="38853"/>
    <cellStyle name="SAPBEXaggData 6 7 4" xfId="34575"/>
    <cellStyle name="SAPBEXaggData 6 8" xfId="8893"/>
    <cellStyle name="SAPBEXaggData 6 8 2" xfId="19553"/>
    <cellStyle name="SAPBEXaggData 6 8 2 2" xfId="45967"/>
    <cellStyle name="SAPBEXaggData 6 8 3" xfId="17673"/>
    <cellStyle name="SAPBEXaggData 6 8 3 2" xfId="44090"/>
    <cellStyle name="SAPBEXaggData 6 8 4" xfId="35389"/>
    <cellStyle name="SAPBEXaggData 6 9" xfId="13155"/>
    <cellStyle name="SAPBEXaggData 6 9 2" xfId="39576"/>
    <cellStyle name="SAPBEXaggData 7" xfId="3210"/>
    <cellStyle name="SAPBEXaggData 7 2" xfId="9582"/>
    <cellStyle name="SAPBEXaggData 7 2 2" xfId="20242"/>
    <cellStyle name="SAPBEXaggData 7 2 2 2" xfId="46656"/>
    <cellStyle name="SAPBEXaggData 7 2 3" xfId="12975"/>
    <cellStyle name="SAPBEXaggData 7 2 3 2" xfId="39396"/>
    <cellStyle name="SAPBEXaggData 7 2 4" xfId="36078"/>
    <cellStyle name="SAPBEXaggData 7 3" xfId="14000"/>
    <cellStyle name="SAPBEXaggData 7 3 2" xfId="40420"/>
    <cellStyle name="SAPBEXaggData 7 4" xfId="24046"/>
    <cellStyle name="SAPBEXaggData 7 4 2" xfId="50460"/>
    <cellStyle name="SAPBEXaggData 7 5" xfId="29880"/>
    <cellStyle name="SAPBEXaggData 8" xfId="4314"/>
    <cellStyle name="SAPBEXaggData 8 2" xfId="10268"/>
    <cellStyle name="SAPBEXaggData 8 2 2" xfId="20928"/>
    <cellStyle name="SAPBEXaggData 8 2 2 2" xfId="47342"/>
    <cellStyle name="SAPBEXaggData 8 2 3" xfId="17513"/>
    <cellStyle name="SAPBEXaggData 8 2 3 2" xfId="43930"/>
    <cellStyle name="SAPBEXaggData 8 2 4" xfId="36764"/>
    <cellStyle name="SAPBEXaggData 8 3" xfId="15093"/>
    <cellStyle name="SAPBEXaggData 8 3 2" xfId="41513"/>
    <cellStyle name="SAPBEXaggData 8 4" xfId="24281"/>
    <cellStyle name="SAPBEXaggData 8 4 2" xfId="50695"/>
    <cellStyle name="SAPBEXaggData 8 5" xfId="30984"/>
    <cellStyle name="SAPBEXaggData 9" xfId="3071"/>
    <cellStyle name="SAPBEXaggData 9 2" xfId="10013"/>
    <cellStyle name="SAPBEXaggData 9 2 2" xfId="20673"/>
    <cellStyle name="SAPBEXaggData 9 2 2 2" xfId="47087"/>
    <cellStyle name="SAPBEXaggData 9 2 3" xfId="27815"/>
    <cellStyle name="SAPBEXaggData 9 2 3 2" xfId="54229"/>
    <cellStyle name="SAPBEXaggData 9 2 4" xfId="36509"/>
    <cellStyle name="SAPBEXaggData 9 3" xfId="13863"/>
    <cellStyle name="SAPBEXaggData 9 3 2" xfId="40283"/>
    <cellStyle name="SAPBEXaggData 9 4" xfId="21909"/>
    <cellStyle name="SAPBEXaggData 9 4 2" xfId="48323"/>
    <cellStyle name="SAPBEXaggData 9 5" xfId="29741"/>
    <cellStyle name="SAPBEXaggDataEmph" xfId="1183"/>
    <cellStyle name="SAPBEXaggDataEmph 10" xfId="5294"/>
    <cellStyle name="SAPBEXaggDataEmph 10 2" xfId="26656"/>
    <cellStyle name="SAPBEXaggDataEmph 10 2 2" xfId="53070"/>
    <cellStyle name="SAPBEXaggDataEmph 10 3" xfId="31964"/>
    <cellStyle name="SAPBEXaggDataEmph 11" xfId="6187"/>
    <cellStyle name="SAPBEXaggDataEmph 11 2" xfId="16928"/>
    <cellStyle name="SAPBEXaggDataEmph 11 2 2" xfId="43346"/>
    <cellStyle name="SAPBEXaggDataEmph 11 3" xfId="23580"/>
    <cellStyle name="SAPBEXaggDataEmph 11 3 2" xfId="49994"/>
    <cellStyle name="SAPBEXaggDataEmph 11 4" xfId="32857"/>
    <cellStyle name="SAPBEXaggDataEmph 12" xfId="8253"/>
    <cellStyle name="SAPBEXaggDataEmph 12 2" xfId="18914"/>
    <cellStyle name="SAPBEXaggDataEmph 12 2 2" xfId="45328"/>
    <cellStyle name="SAPBEXaggDataEmph 12 3" xfId="12931"/>
    <cellStyle name="SAPBEXaggDataEmph 12 3 2" xfId="39352"/>
    <cellStyle name="SAPBEXaggDataEmph 12 4" xfId="34766"/>
    <cellStyle name="SAPBEXaggDataEmph 13" xfId="12133"/>
    <cellStyle name="SAPBEXaggDataEmph 13 2" xfId="38554"/>
    <cellStyle name="SAPBEXaggDataEmph 14" xfId="24269"/>
    <cellStyle name="SAPBEXaggDataEmph 14 2" xfId="50683"/>
    <cellStyle name="SAPBEXaggDataEmph 2" xfId="1504"/>
    <cellStyle name="SAPBEXaggDataEmph 2 10" xfId="8402"/>
    <cellStyle name="SAPBEXaggDataEmph 2 10 2" xfId="19062"/>
    <cellStyle name="SAPBEXaggDataEmph 2 10 2 2" xfId="45476"/>
    <cellStyle name="SAPBEXaggDataEmph 2 10 3" xfId="17708"/>
    <cellStyle name="SAPBEXaggDataEmph 2 10 3 2" xfId="44125"/>
    <cellStyle name="SAPBEXaggDataEmph 2 10 4" xfId="34898"/>
    <cellStyle name="SAPBEXaggDataEmph 2 11" xfId="12029"/>
    <cellStyle name="SAPBEXaggDataEmph 2 11 2" xfId="38450"/>
    <cellStyle name="SAPBEXaggDataEmph 2 12" xfId="24577"/>
    <cellStyle name="SAPBEXaggDataEmph 2 12 2" xfId="50991"/>
    <cellStyle name="SAPBEXaggDataEmph 2 2" xfId="3498"/>
    <cellStyle name="SAPBEXaggDataEmph 2 2 2" xfId="9022"/>
    <cellStyle name="SAPBEXaggDataEmph 2 2 2 2" xfId="19682"/>
    <cellStyle name="SAPBEXaggDataEmph 2 2 2 2 2" xfId="46096"/>
    <cellStyle name="SAPBEXaggDataEmph 2 2 2 3" xfId="26049"/>
    <cellStyle name="SAPBEXaggDataEmph 2 2 2 3 2" xfId="52463"/>
    <cellStyle name="SAPBEXaggDataEmph 2 2 2 4" xfId="35518"/>
    <cellStyle name="SAPBEXaggDataEmph 2 2 3" xfId="9607"/>
    <cellStyle name="SAPBEXaggDataEmph 2 2 3 2" xfId="20267"/>
    <cellStyle name="SAPBEXaggDataEmph 2 2 3 2 2" xfId="46681"/>
    <cellStyle name="SAPBEXaggDataEmph 2 2 3 3" xfId="11833"/>
    <cellStyle name="SAPBEXaggDataEmph 2 2 3 3 2" xfId="38254"/>
    <cellStyle name="SAPBEXaggDataEmph 2 2 3 4" xfId="36103"/>
    <cellStyle name="SAPBEXaggDataEmph 2 2 4" xfId="10934"/>
    <cellStyle name="SAPBEXaggDataEmph 2 2 4 2" xfId="21579"/>
    <cellStyle name="SAPBEXaggDataEmph 2 2 4 2 2" xfId="47993"/>
    <cellStyle name="SAPBEXaggDataEmph 2 2 4 3" xfId="28668"/>
    <cellStyle name="SAPBEXaggDataEmph 2 2 4 3 2" xfId="55082"/>
    <cellStyle name="SAPBEXaggDataEmph 2 2 4 4" xfId="37355"/>
    <cellStyle name="SAPBEXaggDataEmph 2 2 5" xfId="8709"/>
    <cellStyle name="SAPBEXaggDataEmph 2 2 5 2" xfId="19369"/>
    <cellStyle name="SAPBEXaggDataEmph 2 2 5 2 2" xfId="45783"/>
    <cellStyle name="SAPBEXaggDataEmph 2 2 5 3" xfId="25864"/>
    <cellStyle name="SAPBEXaggDataEmph 2 2 5 3 2" xfId="52278"/>
    <cellStyle name="SAPBEXaggDataEmph 2 2 5 4" xfId="35205"/>
    <cellStyle name="SAPBEXaggDataEmph 2 2 6" xfId="14283"/>
    <cellStyle name="SAPBEXaggDataEmph 2 2 6 2" xfId="40703"/>
    <cellStyle name="SAPBEXaggDataEmph 2 2 7" xfId="27036"/>
    <cellStyle name="SAPBEXaggDataEmph 2 2 7 2" xfId="53450"/>
    <cellStyle name="SAPBEXaggDataEmph 2 2 8" xfId="30168"/>
    <cellStyle name="SAPBEXaggDataEmph 2 3" xfId="2804"/>
    <cellStyle name="SAPBEXaggDataEmph 2 3 2" xfId="9384"/>
    <cellStyle name="SAPBEXaggDataEmph 2 3 2 2" xfId="20044"/>
    <cellStyle name="SAPBEXaggDataEmph 2 3 2 2 2" xfId="46458"/>
    <cellStyle name="SAPBEXaggDataEmph 2 3 2 3" xfId="12212"/>
    <cellStyle name="SAPBEXaggDataEmph 2 3 2 3 2" xfId="38633"/>
    <cellStyle name="SAPBEXaggDataEmph 2 3 2 4" xfId="35880"/>
    <cellStyle name="SAPBEXaggDataEmph 2 3 3" xfId="13596"/>
    <cellStyle name="SAPBEXaggDataEmph 2 3 3 2" xfId="40016"/>
    <cellStyle name="SAPBEXaggDataEmph 2 3 4" xfId="23985"/>
    <cellStyle name="SAPBEXaggDataEmph 2 3 4 2" xfId="50399"/>
    <cellStyle name="SAPBEXaggDataEmph 2 3 5" xfId="29474"/>
    <cellStyle name="SAPBEXaggDataEmph 2 4" xfId="3052"/>
    <cellStyle name="SAPBEXaggDataEmph 2 4 2" xfId="9637"/>
    <cellStyle name="SAPBEXaggDataEmph 2 4 2 2" xfId="20297"/>
    <cellStyle name="SAPBEXaggDataEmph 2 4 2 2 2" xfId="46711"/>
    <cellStyle name="SAPBEXaggDataEmph 2 4 2 3" xfId="17078"/>
    <cellStyle name="SAPBEXaggDataEmph 2 4 2 3 2" xfId="43496"/>
    <cellStyle name="SAPBEXaggDataEmph 2 4 2 4" xfId="36133"/>
    <cellStyle name="SAPBEXaggDataEmph 2 4 3" xfId="13844"/>
    <cellStyle name="SAPBEXaggDataEmph 2 4 3 2" xfId="40264"/>
    <cellStyle name="SAPBEXaggDataEmph 2 4 4" xfId="26440"/>
    <cellStyle name="SAPBEXaggDataEmph 2 4 4 2" xfId="52854"/>
    <cellStyle name="SAPBEXaggDataEmph 2 4 5" xfId="29722"/>
    <cellStyle name="SAPBEXaggDataEmph 2 5" xfId="3137"/>
    <cellStyle name="SAPBEXaggDataEmph 2 5 2" xfId="10724"/>
    <cellStyle name="SAPBEXaggDataEmph 2 5 2 2" xfId="21369"/>
    <cellStyle name="SAPBEXaggDataEmph 2 5 2 2 2" xfId="47783"/>
    <cellStyle name="SAPBEXaggDataEmph 2 5 2 3" xfId="28464"/>
    <cellStyle name="SAPBEXaggDataEmph 2 5 2 3 2" xfId="54878"/>
    <cellStyle name="SAPBEXaggDataEmph 2 5 2 4" xfId="37145"/>
    <cellStyle name="SAPBEXaggDataEmph 2 5 3" xfId="13928"/>
    <cellStyle name="SAPBEXaggDataEmph 2 5 3 2" xfId="40348"/>
    <cellStyle name="SAPBEXaggDataEmph 2 5 4" xfId="24832"/>
    <cellStyle name="SAPBEXaggDataEmph 2 5 4 2" xfId="51246"/>
    <cellStyle name="SAPBEXaggDataEmph 2 5 5" xfId="29807"/>
    <cellStyle name="SAPBEXaggDataEmph 2 6" xfId="5496"/>
    <cellStyle name="SAPBEXaggDataEmph 2 6 2" xfId="16267"/>
    <cellStyle name="SAPBEXaggDataEmph 2 6 2 2" xfId="42686"/>
    <cellStyle name="SAPBEXaggDataEmph 2 6 3" xfId="23836"/>
    <cellStyle name="SAPBEXaggDataEmph 2 6 3 2" xfId="50250"/>
    <cellStyle name="SAPBEXaggDataEmph 2 6 4" xfId="32166"/>
    <cellStyle name="SAPBEXaggDataEmph 2 7" xfId="5584"/>
    <cellStyle name="SAPBEXaggDataEmph 2 7 2" xfId="25550"/>
    <cellStyle name="SAPBEXaggDataEmph 2 7 2 2" xfId="51964"/>
    <cellStyle name="SAPBEXaggDataEmph 2 7 3" xfId="32254"/>
    <cellStyle name="SAPBEXaggDataEmph 2 8" xfId="6085"/>
    <cellStyle name="SAPBEXaggDataEmph 2 8 2" xfId="16835"/>
    <cellStyle name="SAPBEXaggDataEmph 2 8 2 2" xfId="43253"/>
    <cellStyle name="SAPBEXaggDataEmph 2 8 3" xfId="25779"/>
    <cellStyle name="SAPBEXaggDataEmph 2 8 3 2" xfId="52193"/>
    <cellStyle name="SAPBEXaggDataEmph 2 8 4" xfId="32755"/>
    <cellStyle name="SAPBEXaggDataEmph 2 9" xfId="7664"/>
    <cellStyle name="SAPBEXaggDataEmph 2 9 2" xfId="18331"/>
    <cellStyle name="SAPBEXaggDataEmph 2 9 2 2" xfId="44747"/>
    <cellStyle name="SAPBEXaggDataEmph 2 9 3" xfId="28096"/>
    <cellStyle name="SAPBEXaggDataEmph 2 9 3 2" xfId="54510"/>
    <cellStyle name="SAPBEXaggDataEmph 2 9 4" xfId="34334"/>
    <cellStyle name="SAPBEXaggDataEmph 3" xfId="1617"/>
    <cellStyle name="SAPBEXaggDataEmph 3 10" xfId="8348"/>
    <cellStyle name="SAPBEXaggDataEmph 3 10 2" xfId="19008"/>
    <cellStyle name="SAPBEXaggDataEmph 3 10 2 2" xfId="45422"/>
    <cellStyle name="SAPBEXaggDataEmph 3 10 3" xfId="14561"/>
    <cellStyle name="SAPBEXaggDataEmph 3 10 3 2" xfId="40981"/>
    <cellStyle name="SAPBEXaggDataEmph 3 10 4" xfId="34844"/>
    <cellStyle name="SAPBEXaggDataEmph 3 11" xfId="13001"/>
    <cellStyle name="SAPBEXaggDataEmph 3 11 2" xfId="39422"/>
    <cellStyle name="SAPBEXaggDataEmph 3 12" xfId="21754"/>
    <cellStyle name="SAPBEXaggDataEmph 3 12 2" xfId="48168"/>
    <cellStyle name="SAPBEXaggDataEmph 3 2" xfId="3610"/>
    <cellStyle name="SAPBEXaggDataEmph 3 2 2" xfId="9068"/>
    <cellStyle name="SAPBEXaggDataEmph 3 2 2 2" xfId="19728"/>
    <cellStyle name="SAPBEXaggDataEmph 3 2 2 2 2" xfId="46142"/>
    <cellStyle name="SAPBEXaggDataEmph 3 2 2 3" xfId="27887"/>
    <cellStyle name="SAPBEXaggDataEmph 3 2 2 3 2" xfId="54301"/>
    <cellStyle name="SAPBEXaggDataEmph 3 2 2 4" xfId="35564"/>
    <cellStyle name="SAPBEXaggDataEmph 3 2 3" xfId="10190"/>
    <cellStyle name="SAPBEXaggDataEmph 3 2 3 2" xfId="20850"/>
    <cellStyle name="SAPBEXaggDataEmph 3 2 3 2 2" xfId="47264"/>
    <cellStyle name="SAPBEXaggDataEmph 3 2 3 3" xfId="16853"/>
    <cellStyle name="SAPBEXaggDataEmph 3 2 3 3 2" xfId="43271"/>
    <cellStyle name="SAPBEXaggDataEmph 3 2 3 4" xfId="36686"/>
    <cellStyle name="SAPBEXaggDataEmph 3 2 4" xfId="10885"/>
    <cellStyle name="SAPBEXaggDataEmph 3 2 4 2" xfId="21530"/>
    <cellStyle name="SAPBEXaggDataEmph 3 2 4 2 2" xfId="47944"/>
    <cellStyle name="SAPBEXaggDataEmph 3 2 4 3" xfId="28619"/>
    <cellStyle name="SAPBEXaggDataEmph 3 2 4 3 2" xfId="55033"/>
    <cellStyle name="SAPBEXaggDataEmph 3 2 4 4" xfId="37306"/>
    <cellStyle name="SAPBEXaggDataEmph 3 2 5" xfId="8655"/>
    <cellStyle name="SAPBEXaggDataEmph 3 2 5 2" xfId="19315"/>
    <cellStyle name="SAPBEXaggDataEmph 3 2 5 2 2" xfId="45729"/>
    <cellStyle name="SAPBEXaggDataEmph 3 2 5 3" xfId="12206"/>
    <cellStyle name="SAPBEXaggDataEmph 3 2 5 3 2" xfId="38627"/>
    <cellStyle name="SAPBEXaggDataEmph 3 2 5 4" xfId="35151"/>
    <cellStyle name="SAPBEXaggDataEmph 3 2 6" xfId="14395"/>
    <cellStyle name="SAPBEXaggDataEmph 3 2 6 2" xfId="40815"/>
    <cellStyle name="SAPBEXaggDataEmph 3 2 7" xfId="23380"/>
    <cellStyle name="SAPBEXaggDataEmph 3 2 7 2" xfId="49794"/>
    <cellStyle name="SAPBEXaggDataEmph 3 2 8" xfId="30280"/>
    <cellStyle name="SAPBEXaggDataEmph 3 3" xfId="2711"/>
    <cellStyle name="SAPBEXaggDataEmph 3 3 2" xfId="9437"/>
    <cellStyle name="SAPBEXaggDataEmph 3 3 2 2" xfId="20097"/>
    <cellStyle name="SAPBEXaggDataEmph 3 3 2 2 2" xfId="46511"/>
    <cellStyle name="SAPBEXaggDataEmph 3 3 2 3" xfId="21174"/>
    <cellStyle name="SAPBEXaggDataEmph 3 3 2 3 2" xfId="47588"/>
    <cellStyle name="SAPBEXaggDataEmph 3 3 2 4" xfId="35933"/>
    <cellStyle name="SAPBEXaggDataEmph 3 3 3" xfId="13503"/>
    <cellStyle name="SAPBEXaggDataEmph 3 3 3 2" xfId="39923"/>
    <cellStyle name="SAPBEXaggDataEmph 3 3 4" xfId="27233"/>
    <cellStyle name="SAPBEXaggDataEmph 3 3 4 2" xfId="53647"/>
    <cellStyle name="SAPBEXaggDataEmph 3 3 5" xfId="29381"/>
    <cellStyle name="SAPBEXaggDataEmph 3 4" xfId="3076"/>
    <cellStyle name="SAPBEXaggDataEmph 3 4 2" xfId="10002"/>
    <cellStyle name="SAPBEXaggDataEmph 3 4 2 2" xfId="20662"/>
    <cellStyle name="SAPBEXaggDataEmph 3 4 2 2 2" xfId="47076"/>
    <cellStyle name="SAPBEXaggDataEmph 3 4 2 3" xfId="26361"/>
    <cellStyle name="SAPBEXaggDataEmph 3 4 2 3 2" xfId="52775"/>
    <cellStyle name="SAPBEXaggDataEmph 3 4 2 4" xfId="36498"/>
    <cellStyle name="SAPBEXaggDataEmph 3 4 3" xfId="13868"/>
    <cellStyle name="SAPBEXaggDataEmph 3 4 3 2" xfId="40288"/>
    <cellStyle name="SAPBEXaggDataEmph 3 4 4" xfId="27031"/>
    <cellStyle name="SAPBEXaggDataEmph 3 4 4 2" xfId="53445"/>
    <cellStyle name="SAPBEXaggDataEmph 3 4 5" xfId="29746"/>
    <cellStyle name="SAPBEXaggDataEmph 3 5" xfId="3739"/>
    <cellStyle name="SAPBEXaggDataEmph 3 5 2" xfId="10777"/>
    <cellStyle name="SAPBEXaggDataEmph 3 5 2 2" xfId="21422"/>
    <cellStyle name="SAPBEXaggDataEmph 3 5 2 2 2" xfId="47836"/>
    <cellStyle name="SAPBEXaggDataEmph 3 5 2 3" xfId="28511"/>
    <cellStyle name="SAPBEXaggDataEmph 3 5 2 3 2" xfId="54925"/>
    <cellStyle name="SAPBEXaggDataEmph 3 5 2 4" xfId="37198"/>
    <cellStyle name="SAPBEXaggDataEmph 3 5 3" xfId="14522"/>
    <cellStyle name="SAPBEXaggDataEmph 3 5 3 2" xfId="40942"/>
    <cellStyle name="SAPBEXaggDataEmph 3 5 4" xfId="24261"/>
    <cellStyle name="SAPBEXaggDataEmph 3 5 4 2" xfId="50675"/>
    <cellStyle name="SAPBEXaggDataEmph 3 5 5" xfId="30409"/>
    <cellStyle name="SAPBEXaggDataEmph 3 6" xfId="5507"/>
    <cellStyle name="SAPBEXaggDataEmph 3 6 2" xfId="16278"/>
    <cellStyle name="SAPBEXaggDataEmph 3 6 2 2" xfId="42697"/>
    <cellStyle name="SAPBEXaggDataEmph 3 6 3" xfId="27083"/>
    <cellStyle name="SAPBEXaggDataEmph 3 6 3 2" xfId="53497"/>
    <cellStyle name="SAPBEXaggDataEmph 3 6 4" xfId="32177"/>
    <cellStyle name="SAPBEXaggDataEmph 3 7" xfId="6646"/>
    <cellStyle name="SAPBEXaggDataEmph 3 7 2" xfId="12998"/>
    <cellStyle name="SAPBEXaggDataEmph 3 7 2 2" xfId="39419"/>
    <cellStyle name="SAPBEXaggDataEmph 3 7 3" xfId="33316"/>
    <cellStyle name="SAPBEXaggDataEmph 3 8" xfId="6077"/>
    <cellStyle name="SAPBEXaggDataEmph 3 8 2" xfId="16828"/>
    <cellStyle name="SAPBEXaggDataEmph 3 8 2 2" xfId="43246"/>
    <cellStyle name="SAPBEXaggDataEmph 3 8 3" xfId="22430"/>
    <cellStyle name="SAPBEXaggDataEmph 3 8 3 2" xfId="48844"/>
    <cellStyle name="SAPBEXaggDataEmph 3 8 4" xfId="32747"/>
    <cellStyle name="SAPBEXaggDataEmph 3 9" xfId="7649"/>
    <cellStyle name="SAPBEXaggDataEmph 3 9 2" xfId="18316"/>
    <cellStyle name="SAPBEXaggDataEmph 3 9 2 2" xfId="44732"/>
    <cellStyle name="SAPBEXaggDataEmph 3 9 3" xfId="11139"/>
    <cellStyle name="SAPBEXaggDataEmph 3 9 3 2" xfId="37560"/>
    <cellStyle name="SAPBEXaggDataEmph 3 9 4" xfId="34319"/>
    <cellStyle name="SAPBEXaggDataEmph 4" xfId="1876"/>
    <cellStyle name="SAPBEXaggDataEmph 4 10" xfId="8391"/>
    <cellStyle name="SAPBEXaggDataEmph 4 10 2" xfId="19051"/>
    <cellStyle name="SAPBEXaggDataEmph 4 10 2 2" xfId="45465"/>
    <cellStyle name="SAPBEXaggDataEmph 4 10 3" xfId="12941"/>
    <cellStyle name="SAPBEXaggDataEmph 4 10 3 2" xfId="39362"/>
    <cellStyle name="SAPBEXaggDataEmph 4 10 4" xfId="34887"/>
    <cellStyle name="SAPBEXaggDataEmph 4 11" xfId="11704"/>
    <cellStyle name="SAPBEXaggDataEmph 4 11 2" xfId="38125"/>
    <cellStyle name="SAPBEXaggDataEmph 4 12" xfId="24931"/>
    <cellStyle name="SAPBEXaggDataEmph 4 12 2" xfId="51345"/>
    <cellStyle name="SAPBEXaggDataEmph 4 2" xfId="3853"/>
    <cellStyle name="SAPBEXaggDataEmph 4 2 2" xfId="9027"/>
    <cellStyle name="SAPBEXaggDataEmph 4 2 2 2" xfId="19687"/>
    <cellStyle name="SAPBEXaggDataEmph 4 2 2 2 2" xfId="46101"/>
    <cellStyle name="SAPBEXaggDataEmph 4 2 2 3" xfId="22357"/>
    <cellStyle name="SAPBEXaggDataEmph 4 2 2 3 2" xfId="48771"/>
    <cellStyle name="SAPBEXaggDataEmph 4 2 2 4" xfId="35523"/>
    <cellStyle name="SAPBEXaggDataEmph 4 2 3" xfId="9649"/>
    <cellStyle name="SAPBEXaggDataEmph 4 2 3 2" xfId="20309"/>
    <cellStyle name="SAPBEXaggDataEmph 4 2 3 2 2" xfId="46723"/>
    <cellStyle name="SAPBEXaggDataEmph 4 2 3 3" xfId="28195"/>
    <cellStyle name="SAPBEXaggDataEmph 4 2 3 3 2" xfId="54609"/>
    <cellStyle name="SAPBEXaggDataEmph 4 2 3 4" xfId="36145"/>
    <cellStyle name="SAPBEXaggDataEmph 4 2 4" xfId="10923"/>
    <cellStyle name="SAPBEXaggDataEmph 4 2 4 2" xfId="21568"/>
    <cellStyle name="SAPBEXaggDataEmph 4 2 4 2 2" xfId="47982"/>
    <cellStyle name="SAPBEXaggDataEmph 4 2 4 3" xfId="28657"/>
    <cellStyle name="SAPBEXaggDataEmph 4 2 4 3 2" xfId="55071"/>
    <cellStyle name="SAPBEXaggDataEmph 4 2 4 4" xfId="37344"/>
    <cellStyle name="SAPBEXaggDataEmph 4 2 5" xfId="8698"/>
    <cellStyle name="SAPBEXaggDataEmph 4 2 5 2" xfId="19358"/>
    <cellStyle name="SAPBEXaggDataEmph 4 2 5 2 2" xfId="45772"/>
    <cellStyle name="SAPBEXaggDataEmph 4 2 5 3" xfId="12722"/>
    <cellStyle name="SAPBEXaggDataEmph 4 2 5 3 2" xfId="39143"/>
    <cellStyle name="SAPBEXaggDataEmph 4 2 5 4" xfId="35194"/>
    <cellStyle name="SAPBEXaggDataEmph 4 2 6" xfId="14636"/>
    <cellStyle name="SAPBEXaggDataEmph 4 2 6 2" xfId="41056"/>
    <cellStyle name="SAPBEXaggDataEmph 4 2 7" xfId="23245"/>
    <cellStyle name="SAPBEXaggDataEmph 4 2 7 2" xfId="49659"/>
    <cellStyle name="SAPBEXaggDataEmph 4 2 8" xfId="30523"/>
    <cellStyle name="SAPBEXaggDataEmph 4 3" xfId="4580"/>
    <cellStyle name="SAPBEXaggDataEmph 4 3 2" xfId="9395"/>
    <cellStyle name="SAPBEXaggDataEmph 4 3 2 2" xfId="20055"/>
    <cellStyle name="SAPBEXaggDataEmph 4 3 2 2 2" xfId="46469"/>
    <cellStyle name="SAPBEXaggDataEmph 4 3 2 3" xfId="26768"/>
    <cellStyle name="SAPBEXaggDataEmph 4 3 2 3 2" xfId="53182"/>
    <cellStyle name="SAPBEXaggDataEmph 4 3 2 4" xfId="35891"/>
    <cellStyle name="SAPBEXaggDataEmph 4 3 3" xfId="15358"/>
    <cellStyle name="SAPBEXaggDataEmph 4 3 3 2" xfId="41778"/>
    <cellStyle name="SAPBEXaggDataEmph 4 3 4" xfId="26968"/>
    <cellStyle name="SAPBEXaggDataEmph 4 3 4 2" xfId="53382"/>
    <cellStyle name="SAPBEXaggDataEmph 4 3 5" xfId="31250"/>
    <cellStyle name="SAPBEXaggDataEmph 4 4" xfId="4850"/>
    <cellStyle name="SAPBEXaggDataEmph 4 4 2" xfId="10154"/>
    <cellStyle name="SAPBEXaggDataEmph 4 4 2 2" xfId="20814"/>
    <cellStyle name="SAPBEXaggDataEmph 4 4 2 2 2" xfId="47228"/>
    <cellStyle name="SAPBEXaggDataEmph 4 4 2 3" xfId="27795"/>
    <cellStyle name="SAPBEXaggDataEmph 4 4 2 3 2" xfId="54209"/>
    <cellStyle name="SAPBEXaggDataEmph 4 4 2 4" xfId="36650"/>
    <cellStyle name="SAPBEXaggDataEmph 4 4 3" xfId="15627"/>
    <cellStyle name="SAPBEXaggDataEmph 4 4 3 2" xfId="42047"/>
    <cellStyle name="SAPBEXaggDataEmph 4 4 4" xfId="26963"/>
    <cellStyle name="SAPBEXaggDataEmph 4 4 4 2" xfId="53377"/>
    <cellStyle name="SAPBEXaggDataEmph 4 4 5" xfId="31520"/>
    <cellStyle name="SAPBEXaggDataEmph 4 5" xfId="5425"/>
    <cellStyle name="SAPBEXaggDataEmph 4 5 2" xfId="10804"/>
    <cellStyle name="SAPBEXaggDataEmph 4 5 2 2" xfId="21449"/>
    <cellStyle name="SAPBEXaggDataEmph 4 5 2 2 2" xfId="47863"/>
    <cellStyle name="SAPBEXaggDataEmph 4 5 2 3" xfId="28538"/>
    <cellStyle name="SAPBEXaggDataEmph 4 5 2 3 2" xfId="54952"/>
    <cellStyle name="SAPBEXaggDataEmph 4 5 2 4" xfId="37225"/>
    <cellStyle name="SAPBEXaggDataEmph 4 5 3" xfId="16198"/>
    <cellStyle name="SAPBEXaggDataEmph 4 5 3 2" xfId="42617"/>
    <cellStyle name="SAPBEXaggDataEmph 4 5 4" xfId="25086"/>
    <cellStyle name="SAPBEXaggDataEmph 4 5 4 2" xfId="51500"/>
    <cellStyle name="SAPBEXaggDataEmph 4 5 5" xfId="32095"/>
    <cellStyle name="SAPBEXaggDataEmph 4 6" xfId="6377"/>
    <cellStyle name="SAPBEXaggDataEmph 4 6 2" xfId="17113"/>
    <cellStyle name="SAPBEXaggDataEmph 4 6 2 2" xfId="43531"/>
    <cellStyle name="SAPBEXaggDataEmph 4 6 3" xfId="25771"/>
    <cellStyle name="SAPBEXaggDataEmph 4 6 3 2" xfId="52185"/>
    <cellStyle name="SAPBEXaggDataEmph 4 6 4" xfId="33047"/>
    <cellStyle name="SAPBEXaggDataEmph 4 7" xfId="6992"/>
    <cellStyle name="SAPBEXaggDataEmph 4 7 2" xfId="21921"/>
    <cellStyle name="SAPBEXaggDataEmph 4 7 2 2" xfId="48335"/>
    <cellStyle name="SAPBEXaggDataEmph 4 7 3" xfId="33662"/>
    <cellStyle name="SAPBEXaggDataEmph 4 8" xfId="7539"/>
    <cellStyle name="SAPBEXaggDataEmph 4 8 2" xfId="18206"/>
    <cellStyle name="SAPBEXaggDataEmph 4 8 2 2" xfId="44622"/>
    <cellStyle name="SAPBEXaggDataEmph 4 8 3" xfId="27211"/>
    <cellStyle name="SAPBEXaggDataEmph 4 8 3 2" xfId="53625"/>
    <cellStyle name="SAPBEXaggDataEmph 4 8 4" xfId="34209"/>
    <cellStyle name="SAPBEXaggDataEmph 4 9" xfId="7252"/>
    <cellStyle name="SAPBEXaggDataEmph 4 9 2" xfId="17919"/>
    <cellStyle name="SAPBEXaggDataEmph 4 9 2 2" xfId="44336"/>
    <cellStyle name="SAPBEXaggDataEmph 4 9 3" xfId="25825"/>
    <cellStyle name="SAPBEXaggDataEmph 4 9 3 2" xfId="52239"/>
    <cellStyle name="SAPBEXaggDataEmph 4 9 4" xfId="33922"/>
    <cellStyle name="SAPBEXaggDataEmph 5" xfId="2062"/>
    <cellStyle name="SAPBEXaggDataEmph 5 10" xfId="8529"/>
    <cellStyle name="SAPBEXaggDataEmph 5 10 2" xfId="19189"/>
    <cellStyle name="SAPBEXaggDataEmph 5 10 2 2" xfId="45603"/>
    <cellStyle name="SAPBEXaggDataEmph 5 10 3" xfId="12558"/>
    <cellStyle name="SAPBEXaggDataEmph 5 10 3 2" xfId="38979"/>
    <cellStyle name="SAPBEXaggDataEmph 5 10 4" xfId="35025"/>
    <cellStyle name="SAPBEXaggDataEmph 5 11" xfId="11538"/>
    <cellStyle name="SAPBEXaggDataEmph 5 11 2" xfId="37959"/>
    <cellStyle name="SAPBEXaggDataEmph 5 12" xfId="24480"/>
    <cellStyle name="SAPBEXaggDataEmph 5 12 2" xfId="50894"/>
    <cellStyle name="SAPBEXaggDataEmph 5 2" xfId="4027"/>
    <cellStyle name="SAPBEXaggDataEmph 5 2 2" xfId="9272"/>
    <cellStyle name="SAPBEXaggDataEmph 5 2 2 2" xfId="19932"/>
    <cellStyle name="SAPBEXaggDataEmph 5 2 2 2 2" xfId="46346"/>
    <cellStyle name="SAPBEXaggDataEmph 5 2 2 3" xfId="21198"/>
    <cellStyle name="SAPBEXaggDataEmph 5 2 2 3 2" xfId="47612"/>
    <cellStyle name="SAPBEXaggDataEmph 5 2 2 4" xfId="35768"/>
    <cellStyle name="SAPBEXaggDataEmph 5 2 3" xfId="14809"/>
    <cellStyle name="SAPBEXaggDataEmph 5 2 3 2" xfId="41229"/>
    <cellStyle name="SAPBEXaggDataEmph 5 2 4" xfId="21776"/>
    <cellStyle name="SAPBEXaggDataEmph 5 2 4 2" xfId="48190"/>
    <cellStyle name="SAPBEXaggDataEmph 5 2 5" xfId="30697"/>
    <cellStyle name="SAPBEXaggDataEmph 5 3" xfId="4755"/>
    <cellStyle name="SAPBEXaggDataEmph 5 3 2" xfId="9662"/>
    <cellStyle name="SAPBEXaggDataEmph 5 3 2 2" xfId="20322"/>
    <cellStyle name="SAPBEXaggDataEmph 5 3 2 2 2" xfId="46736"/>
    <cellStyle name="SAPBEXaggDataEmph 5 3 2 3" xfId="26720"/>
    <cellStyle name="SAPBEXaggDataEmph 5 3 2 3 2" xfId="53134"/>
    <cellStyle name="SAPBEXaggDataEmph 5 3 2 4" xfId="36158"/>
    <cellStyle name="SAPBEXaggDataEmph 5 3 3" xfId="15532"/>
    <cellStyle name="SAPBEXaggDataEmph 5 3 3 2" xfId="41952"/>
    <cellStyle name="SAPBEXaggDataEmph 5 3 4" xfId="27702"/>
    <cellStyle name="SAPBEXaggDataEmph 5 3 4 2" xfId="54116"/>
    <cellStyle name="SAPBEXaggDataEmph 5 3 5" xfId="31425"/>
    <cellStyle name="SAPBEXaggDataEmph 5 4" xfId="5335"/>
    <cellStyle name="SAPBEXaggDataEmph 5 4 2" xfId="10850"/>
    <cellStyle name="SAPBEXaggDataEmph 5 4 2 2" xfId="21495"/>
    <cellStyle name="SAPBEXaggDataEmph 5 4 2 2 2" xfId="47909"/>
    <cellStyle name="SAPBEXaggDataEmph 5 4 2 3" xfId="28584"/>
    <cellStyle name="SAPBEXaggDataEmph 5 4 2 3 2" xfId="54998"/>
    <cellStyle name="SAPBEXaggDataEmph 5 4 2 4" xfId="37271"/>
    <cellStyle name="SAPBEXaggDataEmph 5 4 3" xfId="16108"/>
    <cellStyle name="SAPBEXaggDataEmph 5 4 3 2" xfId="42527"/>
    <cellStyle name="SAPBEXaggDataEmph 5 4 4" xfId="24736"/>
    <cellStyle name="SAPBEXaggDataEmph 5 4 4 2" xfId="51150"/>
    <cellStyle name="SAPBEXaggDataEmph 5 4 5" xfId="32005"/>
    <cellStyle name="SAPBEXaggDataEmph 5 5" xfId="5942"/>
    <cellStyle name="SAPBEXaggDataEmph 5 5 2" xfId="16694"/>
    <cellStyle name="SAPBEXaggDataEmph 5 5 2 2" xfId="43112"/>
    <cellStyle name="SAPBEXaggDataEmph 5 5 3" xfId="25161"/>
    <cellStyle name="SAPBEXaggDataEmph 5 5 3 2" xfId="51575"/>
    <cellStyle name="SAPBEXaggDataEmph 5 5 4" xfId="32612"/>
    <cellStyle name="SAPBEXaggDataEmph 5 6" xfId="6542"/>
    <cellStyle name="SAPBEXaggDataEmph 5 6 2" xfId="17267"/>
    <cellStyle name="SAPBEXaggDataEmph 5 6 2 2" xfId="43685"/>
    <cellStyle name="SAPBEXaggDataEmph 5 6 3" xfId="23785"/>
    <cellStyle name="SAPBEXaggDataEmph 5 6 3 2" xfId="50199"/>
    <cellStyle name="SAPBEXaggDataEmph 5 6 4" xfId="33212"/>
    <cellStyle name="SAPBEXaggDataEmph 5 7" xfId="7114"/>
    <cellStyle name="SAPBEXaggDataEmph 5 7 2" xfId="22831"/>
    <cellStyle name="SAPBEXaggDataEmph 5 7 2 2" xfId="49245"/>
    <cellStyle name="SAPBEXaggDataEmph 5 7 3" xfId="33784"/>
    <cellStyle name="SAPBEXaggDataEmph 5 8" xfId="7673"/>
    <cellStyle name="SAPBEXaggDataEmph 5 8 2" xfId="18340"/>
    <cellStyle name="SAPBEXaggDataEmph 5 8 2 2" xfId="44756"/>
    <cellStyle name="SAPBEXaggDataEmph 5 8 3" xfId="27993"/>
    <cellStyle name="SAPBEXaggDataEmph 5 8 3 2" xfId="54407"/>
    <cellStyle name="SAPBEXaggDataEmph 5 8 4" xfId="34343"/>
    <cellStyle name="SAPBEXaggDataEmph 5 9" xfId="7825"/>
    <cellStyle name="SAPBEXaggDataEmph 5 9 2" xfId="18492"/>
    <cellStyle name="SAPBEXaggDataEmph 5 9 2 2" xfId="44907"/>
    <cellStyle name="SAPBEXaggDataEmph 5 9 3" xfId="22767"/>
    <cellStyle name="SAPBEXaggDataEmph 5 9 3 2" xfId="49181"/>
    <cellStyle name="SAPBEXaggDataEmph 5 9 4" xfId="34495"/>
    <cellStyle name="SAPBEXaggDataEmph 6" xfId="2356"/>
    <cellStyle name="SAPBEXaggDataEmph 6 10" xfId="11291"/>
    <cellStyle name="SAPBEXaggDataEmph 6 10 2" xfId="37712"/>
    <cellStyle name="SAPBEXaggDataEmph 6 11" xfId="23134"/>
    <cellStyle name="SAPBEXaggDataEmph 6 11 2" xfId="49548"/>
    <cellStyle name="SAPBEXaggDataEmph 6 2" xfId="4263"/>
    <cellStyle name="SAPBEXaggDataEmph 6 2 2" xfId="9880"/>
    <cellStyle name="SAPBEXaggDataEmph 6 2 2 2" xfId="20540"/>
    <cellStyle name="SAPBEXaggDataEmph 6 2 2 2 2" xfId="46954"/>
    <cellStyle name="SAPBEXaggDataEmph 6 2 2 3" xfId="27193"/>
    <cellStyle name="SAPBEXaggDataEmph 6 2 2 3 2" xfId="53607"/>
    <cellStyle name="SAPBEXaggDataEmph 6 2 2 4" xfId="36376"/>
    <cellStyle name="SAPBEXaggDataEmph 6 2 3" xfId="15042"/>
    <cellStyle name="SAPBEXaggDataEmph 6 2 3 2" xfId="41462"/>
    <cellStyle name="SAPBEXaggDataEmph 6 2 4" xfId="25004"/>
    <cellStyle name="SAPBEXaggDataEmph 6 2 4 2" xfId="51418"/>
    <cellStyle name="SAPBEXaggDataEmph 6 2 5" xfId="30933"/>
    <cellStyle name="SAPBEXaggDataEmph 6 3" xfId="4991"/>
    <cellStyle name="SAPBEXaggDataEmph 6 3 2" xfId="10401"/>
    <cellStyle name="SAPBEXaggDataEmph 6 3 2 2" xfId="21061"/>
    <cellStyle name="SAPBEXaggDataEmph 6 3 2 2 2" xfId="47475"/>
    <cellStyle name="SAPBEXaggDataEmph 6 3 2 3" xfId="28326"/>
    <cellStyle name="SAPBEXaggDataEmph 6 3 2 3 2" xfId="54740"/>
    <cellStyle name="SAPBEXaggDataEmph 6 3 2 4" xfId="36897"/>
    <cellStyle name="SAPBEXaggDataEmph 6 3 3" xfId="15768"/>
    <cellStyle name="SAPBEXaggDataEmph 6 3 3 2" xfId="42188"/>
    <cellStyle name="SAPBEXaggDataEmph 6 3 4" xfId="26888"/>
    <cellStyle name="SAPBEXaggDataEmph 6 3 4 2" xfId="53302"/>
    <cellStyle name="SAPBEXaggDataEmph 6 3 5" xfId="31661"/>
    <cellStyle name="SAPBEXaggDataEmph 6 4" xfId="6184"/>
    <cellStyle name="SAPBEXaggDataEmph 6 4 2" xfId="10992"/>
    <cellStyle name="SAPBEXaggDataEmph 6 4 2 2" xfId="21637"/>
    <cellStyle name="SAPBEXaggDataEmph 6 4 2 2 2" xfId="48051"/>
    <cellStyle name="SAPBEXaggDataEmph 6 4 2 3" xfId="28726"/>
    <cellStyle name="SAPBEXaggDataEmph 6 4 2 3 2" xfId="55140"/>
    <cellStyle name="SAPBEXaggDataEmph 6 4 2 4" xfId="37413"/>
    <cellStyle name="SAPBEXaggDataEmph 6 4 3" xfId="16925"/>
    <cellStyle name="SAPBEXaggDataEmph 6 4 3 2" xfId="43343"/>
    <cellStyle name="SAPBEXaggDataEmph 6 4 4" xfId="12033"/>
    <cellStyle name="SAPBEXaggDataEmph 6 4 4 2" xfId="38454"/>
    <cellStyle name="SAPBEXaggDataEmph 6 4 5" xfId="32854"/>
    <cellStyle name="SAPBEXaggDataEmph 6 5" xfId="6765"/>
    <cellStyle name="SAPBEXaggDataEmph 6 5 2" xfId="17477"/>
    <cellStyle name="SAPBEXaggDataEmph 6 5 2 2" xfId="43895"/>
    <cellStyle name="SAPBEXaggDataEmph 6 5 3" xfId="25743"/>
    <cellStyle name="SAPBEXaggDataEmph 6 5 3 2" xfId="52157"/>
    <cellStyle name="SAPBEXaggDataEmph 6 5 4" xfId="33435"/>
    <cellStyle name="SAPBEXaggDataEmph 6 6" xfId="7326"/>
    <cellStyle name="SAPBEXaggDataEmph 6 6 2" xfId="17993"/>
    <cellStyle name="SAPBEXaggDataEmph 6 6 2 2" xfId="44410"/>
    <cellStyle name="SAPBEXaggDataEmph 6 6 3" xfId="27072"/>
    <cellStyle name="SAPBEXaggDataEmph 6 6 3 2" xfId="53486"/>
    <cellStyle name="SAPBEXaggDataEmph 6 6 4" xfId="33996"/>
    <cellStyle name="SAPBEXaggDataEmph 6 7" xfId="7970"/>
    <cellStyle name="SAPBEXaggDataEmph 6 7 2" xfId="18637"/>
    <cellStyle name="SAPBEXaggDataEmph 6 7 2 2" xfId="45052"/>
    <cellStyle name="SAPBEXaggDataEmph 6 7 3" xfId="15806"/>
    <cellStyle name="SAPBEXaggDataEmph 6 7 3 2" xfId="42225"/>
    <cellStyle name="SAPBEXaggDataEmph 6 7 4" xfId="34576"/>
    <cellStyle name="SAPBEXaggDataEmph 6 8" xfId="8892"/>
    <cellStyle name="SAPBEXaggDataEmph 6 8 2" xfId="19552"/>
    <cellStyle name="SAPBEXaggDataEmph 6 8 2 2" xfId="45966"/>
    <cellStyle name="SAPBEXaggDataEmph 6 8 3" xfId="11865"/>
    <cellStyle name="SAPBEXaggDataEmph 6 8 3 2" xfId="38286"/>
    <cellStyle name="SAPBEXaggDataEmph 6 8 4" xfId="35388"/>
    <cellStyle name="SAPBEXaggDataEmph 6 9" xfId="13156"/>
    <cellStyle name="SAPBEXaggDataEmph 6 9 2" xfId="39577"/>
    <cellStyle name="SAPBEXaggDataEmph 7" xfId="3211"/>
    <cellStyle name="SAPBEXaggDataEmph 7 2" xfId="9581"/>
    <cellStyle name="SAPBEXaggDataEmph 7 2 2" xfId="20241"/>
    <cellStyle name="SAPBEXaggDataEmph 7 2 2 2" xfId="46655"/>
    <cellStyle name="SAPBEXaggDataEmph 7 2 3" xfId="17740"/>
    <cellStyle name="SAPBEXaggDataEmph 7 2 3 2" xfId="44157"/>
    <cellStyle name="SAPBEXaggDataEmph 7 2 4" xfId="36077"/>
    <cellStyle name="SAPBEXaggDataEmph 7 3" xfId="14001"/>
    <cellStyle name="SAPBEXaggDataEmph 7 3 2" xfId="40421"/>
    <cellStyle name="SAPBEXaggDataEmph 7 4" xfId="21817"/>
    <cellStyle name="SAPBEXaggDataEmph 7 4 2" xfId="48231"/>
    <cellStyle name="SAPBEXaggDataEmph 7 5" xfId="29881"/>
    <cellStyle name="SAPBEXaggDataEmph 8" xfId="2999"/>
    <cellStyle name="SAPBEXaggDataEmph 8 2" xfId="10014"/>
    <cellStyle name="SAPBEXaggDataEmph 8 2 2" xfId="20674"/>
    <cellStyle name="SAPBEXaggDataEmph 8 2 2 2" xfId="47088"/>
    <cellStyle name="SAPBEXaggDataEmph 8 2 3" xfId="12585"/>
    <cellStyle name="SAPBEXaggDataEmph 8 2 3 2" xfId="39006"/>
    <cellStyle name="SAPBEXaggDataEmph 8 2 4" xfId="36510"/>
    <cellStyle name="SAPBEXaggDataEmph 8 3" xfId="13791"/>
    <cellStyle name="SAPBEXaggDataEmph 8 3 2" xfId="40211"/>
    <cellStyle name="SAPBEXaggDataEmph 8 4" xfId="25066"/>
    <cellStyle name="SAPBEXaggDataEmph 8 4 2" xfId="51480"/>
    <cellStyle name="SAPBEXaggDataEmph 8 5" xfId="29669"/>
    <cellStyle name="SAPBEXaggDataEmph 9" xfId="4723"/>
    <cellStyle name="SAPBEXaggDataEmph 9 2" xfId="9613"/>
    <cellStyle name="SAPBEXaggDataEmph 9 2 2" xfId="20273"/>
    <cellStyle name="SAPBEXaggDataEmph 9 2 2 2" xfId="46687"/>
    <cellStyle name="SAPBEXaggDataEmph 9 2 3" xfId="28199"/>
    <cellStyle name="SAPBEXaggDataEmph 9 2 3 2" xfId="54613"/>
    <cellStyle name="SAPBEXaggDataEmph 9 2 4" xfId="36109"/>
    <cellStyle name="SAPBEXaggDataEmph 9 3" xfId="15500"/>
    <cellStyle name="SAPBEXaggDataEmph 9 3 2" xfId="41920"/>
    <cellStyle name="SAPBEXaggDataEmph 9 4" xfId="26415"/>
    <cellStyle name="SAPBEXaggDataEmph 9 4 2" xfId="52829"/>
    <cellStyle name="SAPBEXaggDataEmph 9 5" xfId="31393"/>
    <cellStyle name="SAPBEXaggItem" xfId="1184"/>
    <cellStyle name="SAPBEXaggItem 10" xfId="3387"/>
    <cellStyle name="SAPBEXaggItem 10 2" xfId="21771"/>
    <cellStyle name="SAPBEXaggItem 10 2 2" xfId="48185"/>
    <cellStyle name="SAPBEXaggItem 10 3" xfId="30057"/>
    <cellStyle name="SAPBEXaggItem 11" xfId="7109"/>
    <cellStyle name="SAPBEXaggItem 11 2" xfId="17797"/>
    <cellStyle name="SAPBEXaggItem 11 2 2" xfId="44214"/>
    <cellStyle name="SAPBEXaggItem 11 3" xfId="24284"/>
    <cellStyle name="SAPBEXaggItem 11 3 2" xfId="50698"/>
    <cellStyle name="SAPBEXaggItem 11 4" xfId="33779"/>
    <cellStyle name="SAPBEXaggItem 12" xfId="8254"/>
    <cellStyle name="SAPBEXaggItem 12 2" xfId="18915"/>
    <cellStyle name="SAPBEXaggItem 12 2 2" xfId="45329"/>
    <cellStyle name="SAPBEXaggItem 12 3" xfId="17799"/>
    <cellStyle name="SAPBEXaggItem 12 3 2" xfId="44216"/>
    <cellStyle name="SAPBEXaggItem 12 4" xfId="34767"/>
    <cellStyle name="SAPBEXaggItem 13" xfId="12132"/>
    <cellStyle name="SAPBEXaggItem 13 2" xfId="38553"/>
    <cellStyle name="SAPBEXaggItem 14" xfId="22030"/>
    <cellStyle name="SAPBEXaggItem 14 2" xfId="48444"/>
    <cellStyle name="SAPBEXaggItem 2" xfId="1505"/>
    <cellStyle name="SAPBEXaggItem 2 10" xfId="8403"/>
    <cellStyle name="SAPBEXaggItem 2 10 2" xfId="19063"/>
    <cellStyle name="SAPBEXaggItem 2 10 2 2" xfId="45477"/>
    <cellStyle name="SAPBEXaggItem 2 10 3" xfId="12942"/>
    <cellStyle name="SAPBEXaggItem 2 10 3 2" xfId="39363"/>
    <cellStyle name="SAPBEXaggItem 2 10 4" xfId="34899"/>
    <cellStyle name="SAPBEXaggItem 2 11" xfId="13077"/>
    <cellStyle name="SAPBEXaggItem 2 11 2" xfId="39498"/>
    <cellStyle name="SAPBEXaggItem 2 12" xfId="23711"/>
    <cellStyle name="SAPBEXaggItem 2 12 2" xfId="50125"/>
    <cellStyle name="SAPBEXaggItem 2 2" xfId="3499"/>
    <cellStyle name="SAPBEXaggItem 2 2 2" xfId="9021"/>
    <cellStyle name="SAPBEXaggItem 2 2 2 2" xfId="19681"/>
    <cellStyle name="SAPBEXaggItem 2 2 2 2 2" xfId="46095"/>
    <cellStyle name="SAPBEXaggItem 2 2 2 3" xfId="17676"/>
    <cellStyle name="SAPBEXaggItem 2 2 2 3 2" xfId="44093"/>
    <cellStyle name="SAPBEXaggItem 2 2 2 4" xfId="35517"/>
    <cellStyle name="SAPBEXaggItem 2 2 3" xfId="9623"/>
    <cellStyle name="SAPBEXaggItem 2 2 3 2" xfId="20283"/>
    <cellStyle name="SAPBEXaggItem 2 2 3 2 2" xfId="46697"/>
    <cellStyle name="SAPBEXaggItem 2 2 3 3" xfId="18757"/>
    <cellStyle name="SAPBEXaggItem 2 2 3 3 2" xfId="45171"/>
    <cellStyle name="SAPBEXaggItem 2 2 3 4" xfId="36119"/>
    <cellStyle name="SAPBEXaggItem 2 2 4" xfId="10935"/>
    <cellStyle name="SAPBEXaggItem 2 2 4 2" xfId="21580"/>
    <cellStyle name="SAPBEXaggItem 2 2 4 2 2" xfId="47994"/>
    <cellStyle name="SAPBEXaggItem 2 2 4 3" xfId="28669"/>
    <cellStyle name="SAPBEXaggItem 2 2 4 3 2" xfId="55083"/>
    <cellStyle name="SAPBEXaggItem 2 2 4 4" xfId="37356"/>
    <cellStyle name="SAPBEXaggItem 2 2 5" xfId="8710"/>
    <cellStyle name="SAPBEXaggItem 2 2 5 2" xfId="19370"/>
    <cellStyle name="SAPBEXaggItem 2 2 5 2 2" xfId="45784"/>
    <cellStyle name="SAPBEXaggItem 2 2 5 3" xfId="16251"/>
    <cellStyle name="SAPBEXaggItem 2 2 5 3 2" xfId="42670"/>
    <cellStyle name="SAPBEXaggItem 2 2 5 4" xfId="35206"/>
    <cellStyle name="SAPBEXaggItem 2 2 6" xfId="14284"/>
    <cellStyle name="SAPBEXaggItem 2 2 6 2" xfId="40704"/>
    <cellStyle name="SAPBEXaggItem 2 2 7" xfId="25708"/>
    <cellStyle name="SAPBEXaggItem 2 2 7 2" xfId="52122"/>
    <cellStyle name="SAPBEXaggItem 2 2 8" xfId="30169"/>
    <cellStyle name="SAPBEXaggItem 2 3" xfId="2803"/>
    <cellStyle name="SAPBEXaggItem 2 3 2" xfId="9383"/>
    <cellStyle name="SAPBEXaggItem 2 3 2 2" xfId="20043"/>
    <cellStyle name="SAPBEXaggItem 2 3 2 2 2" xfId="46457"/>
    <cellStyle name="SAPBEXaggItem 2 3 2 3" xfId="12097"/>
    <cellStyle name="SAPBEXaggItem 2 3 2 3 2" xfId="38518"/>
    <cellStyle name="SAPBEXaggItem 2 3 2 4" xfId="35879"/>
    <cellStyle name="SAPBEXaggItem 2 3 3" xfId="13595"/>
    <cellStyle name="SAPBEXaggItem 2 3 3 2" xfId="40015"/>
    <cellStyle name="SAPBEXaggItem 2 3 4" xfId="11148"/>
    <cellStyle name="SAPBEXaggItem 2 3 4 2" xfId="37569"/>
    <cellStyle name="SAPBEXaggItem 2 3 5" xfId="29473"/>
    <cellStyle name="SAPBEXaggItem 2 4" xfId="3327"/>
    <cellStyle name="SAPBEXaggItem 2 4 2" xfId="10039"/>
    <cellStyle name="SAPBEXaggItem 2 4 2 2" xfId="20699"/>
    <cellStyle name="SAPBEXaggItem 2 4 2 2 2" xfId="47113"/>
    <cellStyle name="SAPBEXaggItem 2 4 2 3" xfId="27777"/>
    <cellStyle name="SAPBEXaggItem 2 4 2 3 2" xfId="54191"/>
    <cellStyle name="SAPBEXaggItem 2 4 2 4" xfId="36535"/>
    <cellStyle name="SAPBEXaggItem 2 4 3" xfId="14115"/>
    <cellStyle name="SAPBEXaggItem 2 4 3 2" xfId="40535"/>
    <cellStyle name="SAPBEXaggItem 2 4 4" xfId="22790"/>
    <cellStyle name="SAPBEXaggItem 2 4 4 2" xfId="49204"/>
    <cellStyle name="SAPBEXaggItem 2 4 5" xfId="29997"/>
    <cellStyle name="SAPBEXaggItem 2 5" xfId="5274"/>
    <cellStyle name="SAPBEXaggItem 2 5 2" xfId="10725"/>
    <cellStyle name="SAPBEXaggItem 2 5 2 2" xfId="21370"/>
    <cellStyle name="SAPBEXaggItem 2 5 2 2 2" xfId="47784"/>
    <cellStyle name="SAPBEXaggItem 2 5 2 3" xfId="28465"/>
    <cellStyle name="SAPBEXaggItem 2 5 2 3 2" xfId="54879"/>
    <cellStyle name="SAPBEXaggItem 2 5 2 4" xfId="37146"/>
    <cellStyle name="SAPBEXaggItem 2 5 3" xfId="16049"/>
    <cellStyle name="SAPBEXaggItem 2 5 3 2" xfId="42468"/>
    <cellStyle name="SAPBEXaggItem 2 5 4" xfId="23277"/>
    <cellStyle name="SAPBEXaggItem 2 5 4 2" xfId="49691"/>
    <cellStyle name="SAPBEXaggItem 2 5 5" xfId="31944"/>
    <cellStyle name="SAPBEXaggItem 2 6" xfId="6236"/>
    <cellStyle name="SAPBEXaggItem 2 6 2" xfId="16977"/>
    <cellStyle name="SAPBEXaggItem 2 6 2 2" xfId="43395"/>
    <cellStyle name="SAPBEXaggItem 2 6 3" xfId="23937"/>
    <cellStyle name="SAPBEXaggItem 2 6 3 2" xfId="50351"/>
    <cellStyle name="SAPBEXaggItem 2 6 4" xfId="32906"/>
    <cellStyle name="SAPBEXaggItem 2 7" xfId="6483"/>
    <cellStyle name="SAPBEXaggItem 2 7 2" xfId="23620"/>
    <cellStyle name="SAPBEXaggItem 2 7 2 2" xfId="50034"/>
    <cellStyle name="SAPBEXaggItem 2 7 3" xfId="33153"/>
    <cellStyle name="SAPBEXaggItem 2 8" xfId="6945"/>
    <cellStyle name="SAPBEXaggItem 2 8 2" xfId="17650"/>
    <cellStyle name="SAPBEXaggItem 2 8 2 2" xfId="44067"/>
    <cellStyle name="SAPBEXaggItem 2 8 3" xfId="12721"/>
    <cellStyle name="SAPBEXaggItem 2 8 3 2" xfId="39142"/>
    <cellStyle name="SAPBEXaggItem 2 8 4" xfId="33615"/>
    <cellStyle name="SAPBEXaggItem 2 9" xfId="7098"/>
    <cellStyle name="SAPBEXaggItem 2 9 2" xfId="17786"/>
    <cellStyle name="SAPBEXaggItem 2 9 2 2" xfId="44203"/>
    <cellStyle name="SAPBEXaggItem 2 9 3" xfId="24128"/>
    <cellStyle name="SAPBEXaggItem 2 9 3 2" xfId="50542"/>
    <cellStyle name="SAPBEXaggItem 2 9 4" xfId="33768"/>
    <cellStyle name="SAPBEXaggItem 3" xfId="1618"/>
    <cellStyle name="SAPBEXaggItem 3 10" xfId="8347"/>
    <cellStyle name="SAPBEXaggItem 3 10 2" xfId="19007"/>
    <cellStyle name="SAPBEXaggItem 3 10 2 2" xfId="45421"/>
    <cellStyle name="SAPBEXaggItem 3 10 3" xfId="12179"/>
    <cellStyle name="SAPBEXaggItem 3 10 3 2" xfId="38600"/>
    <cellStyle name="SAPBEXaggItem 3 10 4" xfId="34843"/>
    <cellStyle name="SAPBEXaggItem 3 11" xfId="11945"/>
    <cellStyle name="SAPBEXaggItem 3 11 2" xfId="38366"/>
    <cellStyle name="SAPBEXaggItem 3 12" xfId="26466"/>
    <cellStyle name="SAPBEXaggItem 3 12 2" xfId="52880"/>
    <cellStyle name="SAPBEXaggItem 3 2" xfId="3611"/>
    <cellStyle name="SAPBEXaggItem 3 2 2" xfId="9069"/>
    <cellStyle name="SAPBEXaggItem 3 2 2 2" xfId="19729"/>
    <cellStyle name="SAPBEXaggItem 3 2 2 2 2" xfId="46143"/>
    <cellStyle name="SAPBEXaggItem 3 2 2 3" xfId="11786"/>
    <cellStyle name="SAPBEXaggItem 3 2 2 3 2" xfId="38207"/>
    <cellStyle name="SAPBEXaggItem 3 2 2 4" xfId="35565"/>
    <cellStyle name="SAPBEXaggItem 3 2 3" xfId="10222"/>
    <cellStyle name="SAPBEXaggItem 3 2 3 2" xfId="20882"/>
    <cellStyle name="SAPBEXaggItem 3 2 3 2 2" xfId="47296"/>
    <cellStyle name="SAPBEXaggItem 3 2 3 3" xfId="13067"/>
    <cellStyle name="SAPBEXaggItem 3 2 3 3 2" xfId="39488"/>
    <cellStyle name="SAPBEXaggItem 3 2 3 4" xfId="36718"/>
    <cellStyle name="SAPBEXaggItem 3 2 4" xfId="10884"/>
    <cellStyle name="SAPBEXaggItem 3 2 4 2" xfId="21529"/>
    <cellStyle name="SAPBEXaggItem 3 2 4 2 2" xfId="47943"/>
    <cellStyle name="SAPBEXaggItem 3 2 4 3" xfId="28618"/>
    <cellStyle name="SAPBEXaggItem 3 2 4 3 2" xfId="55032"/>
    <cellStyle name="SAPBEXaggItem 3 2 4 4" xfId="37305"/>
    <cellStyle name="SAPBEXaggItem 3 2 5" xfId="8654"/>
    <cellStyle name="SAPBEXaggItem 3 2 5 2" xfId="19314"/>
    <cellStyle name="SAPBEXaggItem 3 2 5 2 2" xfId="45728"/>
    <cellStyle name="SAPBEXaggItem 3 2 5 3" xfId="14106"/>
    <cellStyle name="SAPBEXaggItem 3 2 5 3 2" xfId="40526"/>
    <cellStyle name="SAPBEXaggItem 3 2 5 4" xfId="35150"/>
    <cellStyle name="SAPBEXaggItem 3 2 6" xfId="14396"/>
    <cellStyle name="SAPBEXaggItem 3 2 6 2" xfId="40816"/>
    <cellStyle name="SAPBEXaggItem 3 2 7" xfId="27040"/>
    <cellStyle name="SAPBEXaggItem 3 2 7 2" xfId="53454"/>
    <cellStyle name="SAPBEXaggItem 3 2 8" xfId="30281"/>
    <cellStyle name="SAPBEXaggItem 3 3" xfId="2710"/>
    <cellStyle name="SAPBEXaggItem 3 3 2" xfId="9438"/>
    <cellStyle name="SAPBEXaggItem 3 3 2 2" xfId="20098"/>
    <cellStyle name="SAPBEXaggItem 3 3 2 2 2" xfId="46512"/>
    <cellStyle name="SAPBEXaggItem 3 3 2 3" xfId="27856"/>
    <cellStyle name="SAPBEXaggItem 3 3 2 3 2" xfId="54270"/>
    <cellStyle name="SAPBEXaggItem 3 3 2 4" xfId="35934"/>
    <cellStyle name="SAPBEXaggItem 3 3 3" xfId="13502"/>
    <cellStyle name="SAPBEXaggItem 3 3 3 2" xfId="39922"/>
    <cellStyle name="SAPBEXaggItem 3 3 4" xfId="23438"/>
    <cellStyle name="SAPBEXaggItem 3 3 4 2" xfId="49852"/>
    <cellStyle name="SAPBEXaggItem 3 3 5" xfId="29380"/>
    <cellStyle name="SAPBEXaggItem 3 4" xfId="5033"/>
    <cellStyle name="SAPBEXaggItem 3 4 2" xfId="10287"/>
    <cellStyle name="SAPBEXaggItem 3 4 2 2" xfId="20947"/>
    <cellStyle name="SAPBEXaggItem 3 4 2 2 2" xfId="47361"/>
    <cellStyle name="SAPBEXaggItem 3 4 2 3" xfId="13193"/>
    <cellStyle name="SAPBEXaggItem 3 4 2 3 2" xfId="39613"/>
    <cellStyle name="SAPBEXaggItem 3 4 2 4" xfId="36783"/>
    <cellStyle name="SAPBEXaggItem 3 4 3" xfId="15810"/>
    <cellStyle name="SAPBEXaggItem 3 4 3 2" xfId="42229"/>
    <cellStyle name="SAPBEXaggItem 3 4 4" xfId="24174"/>
    <cellStyle name="SAPBEXaggItem 3 4 4 2" xfId="50588"/>
    <cellStyle name="SAPBEXaggItem 3 4 5" xfId="31703"/>
    <cellStyle name="SAPBEXaggItem 3 5" xfId="5456"/>
    <cellStyle name="SAPBEXaggItem 3 5 2" xfId="10776"/>
    <cellStyle name="SAPBEXaggItem 3 5 2 2" xfId="21421"/>
    <cellStyle name="SAPBEXaggItem 3 5 2 2 2" xfId="47835"/>
    <cellStyle name="SAPBEXaggItem 3 5 2 3" xfId="28510"/>
    <cellStyle name="SAPBEXaggItem 3 5 2 3 2" xfId="54924"/>
    <cellStyle name="SAPBEXaggItem 3 5 2 4" xfId="37197"/>
    <cellStyle name="SAPBEXaggItem 3 5 3" xfId="16229"/>
    <cellStyle name="SAPBEXaggItem 3 5 3 2" xfId="42648"/>
    <cellStyle name="SAPBEXaggItem 3 5 4" xfId="21969"/>
    <cellStyle name="SAPBEXaggItem 3 5 4 2" xfId="48383"/>
    <cellStyle name="SAPBEXaggItem 3 5 5" xfId="32126"/>
    <cellStyle name="SAPBEXaggItem 3 6" xfId="5509"/>
    <cellStyle name="SAPBEXaggItem 3 6 2" xfId="16280"/>
    <cellStyle name="SAPBEXaggItem 3 6 2 2" xfId="42699"/>
    <cellStyle name="SAPBEXaggItem 3 6 3" xfId="26820"/>
    <cellStyle name="SAPBEXaggItem 3 6 3 2" xfId="53234"/>
    <cellStyle name="SAPBEXaggItem 3 6 4" xfId="32179"/>
    <cellStyle name="SAPBEXaggItem 3 7" xfId="6123"/>
    <cellStyle name="SAPBEXaggItem 3 7 2" xfId="22602"/>
    <cellStyle name="SAPBEXaggItem 3 7 2 2" xfId="49016"/>
    <cellStyle name="SAPBEXaggItem 3 7 3" xfId="32793"/>
    <cellStyle name="SAPBEXaggItem 3 8" xfId="5929"/>
    <cellStyle name="SAPBEXaggItem 3 8 2" xfId="16681"/>
    <cellStyle name="SAPBEXaggItem 3 8 2 2" xfId="43099"/>
    <cellStyle name="SAPBEXaggItem 3 8 3" xfId="22192"/>
    <cellStyle name="SAPBEXaggItem 3 8 3 2" xfId="48606"/>
    <cellStyle name="SAPBEXaggItem 3 8 4" xfId="32599"/>
    <cellStyle name="SAPBEXaggItem 3 9" xfId="6944"/>
    <cellStyle name="SAPBEXaggItem 3 9 2" xfId="17649"/>
    <cellStyle name="SAPBEXaggItem 3 9 2 2" xfId="44066"/>
    <cellStyle name="SAPBEXaggItem 3 9 3" xfId="13340"/>
    <cellStyle name="SAPBEXaggItem 3 9 3 2" xfId="39760"/>
    <cellStyle name="SAPBEXaggItem 3 9 4" xfId="33614"/>
    <cellStyle name="SAPBEXaggItem 4" xfId="1877"/>
    <cellStyle name="SAPBEXaggItem 4 10" xfId="8392"/>
    <cellStyle name="SAPBEXaggItem 4 10 2" xfId="19052"/>
    <cellStyle name="SAPBEXaggItem 4 10 2 2" xfId="45466"/>
    <cellStyle name="SAPBEXaggItem 4 10 3" xfId="17809"/>
    <cellStyle name="SAPBEXaggItem 4 10 3 2" xfId="44226"/>
    <cellStyle name="SAPBEXaggItem 4 10 4" xfId="34888"/>
    <cellStyle name="SAPBEXaggItem 4 11" xfId="11703"/>
    <cellStyle name="SAPBEXaggItem 4 11 2" xfId="38124"/>
    <cellStyle name="SAPBEXaggItem 4 12" xfId="24797"/>
    <cellStyle name="SAPBEXaggItem 4 12 2" xfId="51211"/>
    <cellStyle name="SAPBEXaggItem 4 2" xfId="3854"/>
    <cellStyle name="SAPBEXaggItem 4 2 2" xfId="9026"/>
    <cellStyle name="SAPBEXaggItem 4 2 2 2" xfId="19686"/>
    <cellStyle name="SAPBEXaggItem 4 2 2 2 2" xfId="46100"/>
    <cellStyle name="SAPBEXaggItem 4 2 2 3" xfId="24527"/>
    <cellStyle name="SAPBEXaggItem 4 2 2 3 2" xfId="50941"/>
    <cellStyle name="SAPBEXaggItem 4 2 2 4" xfId="35522"/>
    <cellStyle name="SAPBEXaggItem 4 2 3" xfId="9679"/>
    <cellStyle name="SAPBEXaggItem 4 2 3 2" xfId="20339"/>
    <cellStyle name="SAPBEXaggItem 4 2 3 2 2" xfId="46753"/>
    <cellStyle name="SAPBEXaggItem 4 2 3 3" xfId="11838"/>
    <cellStyle name="SAPBEXaggItem 4 2 3 3 2" xfId="38259"/>
    <cellStyle name="SAPBEXaggItem 4 2 3 4" xfId="36175"/>
    <cellStyle name="SAPBEXaggItem 4 2 4" xfId="10924"/>
    <cellStyle name="SAPBEXaggItem 4 2 4 2" xfId="21569"/>
    <cellStyle name="SAPBEXaggItem 4 2 4 2 2" xfId="47983"/>
    <cellStyle name="SAPBEXaggItem 4 2 4 3" xfId="28658"/>
    <cellStyle name="SAPBEXaggItem 4 2 4 3 2" xfId="55072"/>
    <cellStyle name="SAPBEXaggItem 4 2 4 4" xfId="37345"/>
    <cellStyle name="SAPBEXaggItem 4 2 5" xfId="8699"/>
    <cellStyle name="SAPBEXaggItem 4 2 5 2" xfId="19359"/>
    <cellStyle name="SAPBEXaggItem 4 2 5 2 2" xfId="45773"/>
    <cellStyle name="SAPBEXaggItem 4 2 5 3" xfId="16868"/>
    <cellStyle name="SAPBEXaggItem 4 2 5 3 2" xfId="43286"/>
    <cellStyle name="SAPBEXaggItem 4 2 5 4" xfId="35195"/>
    <cellStyle name="SAPBEXaggItem 4 2 6" xfId="14637"/>
    <cellStyle name="SAPBEXaggItem 4 2 6 2" xfId="41057"/>
    <cellStyle name="SAPBEXaggItem 4 2 7" xfId="27927"/>
    <cellStyle name="SAPBEXaggItem 4 2 7 2" xfId="54341"/>
    <cellStyle name="SAPBEXaggItem 4 2 8" xfId="30524"/>
    <cellStyle name="SAPBEXaggItem 4 3" xfId="4581"/>
    <cellStyle name="SAPBEXaggItem 4 3 2" xfId="9394"/>
    <cellStyle name="SAPBEXaggItem 4 3 2 2" xfId="20054"/>
    <cellStyle name="SAPBEXaggItem 4 3 2 2 2" xfId="46468"/>
    <cellStyle name="SAPBEXaggItem 4 3 2 3" xfId="11812"/>
    <cellStyle name="SAPBEXaggItem 4 3 2 3 2" xfId="38233"/>
    <cellStyle name="SAPBEXaggItem 4 3 2 4" xfId="35890"/>
    <cellStyle name="SAPBEXaggItem 4 3 3" xfId="15359"/>
    <cellStyle name="SAPBEXaggItem 4 3 3 2" xfId="41779"/>
    <cellStyle name="SAPBEXaggItem 4 3 4" xfId="22765"/>
    <cellStyle name="SAPBEXaggItem 4 3 4 2" xfId="49179"/>
    <cellStyle name="SAPBEXaggItem 4 3 5" xfId="31251"/>
    <cellStyle name="SAPBEXaggItem 4 4" xfId="4422"/>
    <cellStyle name="SAPBEXaggItem 4 4 2" xfId="10445"/>
    <cellStyle name="SAPBEXaggItem 4 4 2 2" xfId="21105"/>
    <cellStyle name="SAPBEXaggItem 4 4 2 2 2" xfId="47519"/>
    <cellStyle name="SAPBEXaggItem 4 4 2 3" xfId="28369"/>
    <cellStyle name="SAPBEXaggItem 4 4 2 3 2" xfId="54783"/>
    <cellStyle name="SAPBEXaggItem 4 4 2 4" xfId="36941"/>
    <cellStyle name="SAPBEXaggItem 4 4 3" xfId="15200"/>
    <cellStyle name="SAPBEXaggItem 4 4 3 2" xfId="41620"/>
    <cellStyle name="SAPBEXaggItem 4 4 4" xfId="26804"/>
    <cellStyle name="SAPBEXaggItem 4 4 4 2" xfId="53218"/>
    <cellStyle name="SAPBEXaggItem 4 4 5" xfId="31092"/>
    <cellStyle name="SAPBEXaggItem 4 5" xfId="5084"/>
    <cellStyle name="SAPBEXaggItem 4 5 2" xfId="10805"/>
    <cellStyle name="SAPBEXaggItem 4 5 2 2" xfId="21450"/>
    <cellStyle name="SAPBEXaggItem 4 5 2 2 2" xfId="47864"/>
    <cellStyle name="SAPBEXaggItem 4 5 2 3" xfId="28539"/>
    <cellStyle name="SAPBEXaggItem 4 5 2 3 2" xfId="54953"/>
    <cellStyle name="SAPBEXaggItem 4 5 2 4" xfId="37226"/>
    <cellStyle name="SAPBEXaggItem 4 5 3" xfId="15861"/>
    <cellStyle name="SAPBEXaggItem 4 5 3 2" xfId="42280"/>
    <cellStyle name="SAPBEXaggItem 4 5 4" xfId="22203"/>
    <cellStyle name="SAPBEXaggItem 4 5 4 2" xfId="48617"/>
    <cellStyle name="SAPBEXaggItem 4 5 5" xfId="31754"/>
    <cellStyle name="SAPBEXaggItem 4 6" xfId="6378"/>
    <cellStyle name="SAPBEXaggItem 4 6 2" xfId="17114"/>
    <cellStyle name="SAPBEXaggItem 4 6 2 2" xfId="43532"/>
    <cellStyle name="SAPBEXaggItem 4 6 3" xfId="24892"/>
    <cellStyle name="SAPBEXaggItem 4 6 3 2" xfId="51306"/>
    <cellStyle name="SAPBEXaggItem 4 6 4" xfId="33048"/>
    <cellStyle name="SAPBEXaggItem 4 7" xfId="6993"/>
    <cellStyle name="SAPBEXaggItem 4 7 2" xfId="22008"/>
    <cellStyle name="SAPBEXaggItem 4 7 2 2" xfId="48422"/>
    <cellStyle name="SAPBEXaggItem 4 7 3" xfId="33663"/>
    <cellStyle name="SAPBEXaggItem 4 8" xfId="7540"/>
    <cellStyle name="SAPBEXaggItem 4 8 2" xfId="18207"/>
    <cellStyle name="SAPBEXaggItem 4 8 2 2" xfId="44623"/>
    <cellStyle name="SAPBEXaggItem 4 8 3" xfId="22050"/>
    <cellStyle name="SAPBEXaggItem 4 8 3 2" xfId="48464"/>
    <cellStyle name="SAPBEXaggItem 4 8 4" xfId="34210"/>
    <cellStyle name="SAPBEXaggItem 4 9" xfId="7253"/>
    <cellStyle name="SAPBEXaggItem 4 9 2" xfId="17920"/>
    <cellStyle name="SAPBEXaggItem 4 9 2 2" xfId="44337"/>
    <cellStyle name="SAPBEXaggItem 4 9 3" xfId="25369"/>
    <cellStyle name="SAPBEXaggItem 4 9 3 2" xfId="51783"/>
    <cellStyle name="SAPBEXaggItem 4 9 4" xfId="33923"/>
    <cellStyle name="SAPBEXaggItem 5" xfId="2063"/>
    <cellStyle name="SAPBEXaggItem 5 10" xfId="8530"/>
    <cellStyle name="SAPBEXaggItem 5 10 2" xfId="19190"/>
    <cellStyle name="SAPBEXaggItem 5 10 2 2" xfId="45604"/>
    <cellStyle name="SAPBEXaggItem 5 10 3" xfId="16883"/>
    <cellStyle name="SAPBEXaggItem 5 10 3 2" xfId="43301"/>
    <cellStyle name="SAPBEXaggItem 5 10 4" xfId="35026"/>
    <cellStyle name="SAPBEXaggItem 5 11" xfId="11537"/>
    <cellStyle name="SAPBEXaggItem 5 11 2" xfId="37958"/>
    <cellStyle name="SAPBEXaggItem 5 12" xfId="23609"/>
    <cellStyle name="SAPBEXaggItem 5 12 2" xfId="50023"/>
    <cellStyle name="SAPBEXaggItem 5 2" xfId="4028"/>
    <cellStyle name="SAPBEXaggItem 5 2 2" xfId="9271"/>
    <cellStyle name="SAPBEXaggItem 5 2 2 2" xfId="19931"/>
    <cellStyle name="SAPBEXaggItem 5 2 2 2 2" xfId="46345"/>
    <cellStyle name="SAPBEXaggItem 5 2 2 3" xfId="28234"/>
    <cellStyle name="SAPBEXaggItem 5 2 2 3 2" xfId="54648"/>
    <cellStyle name="SAPBEXaggItem 5 2 2 4" xfId="35767"/>
    <cellStyle name="SAPBEXaggItem 5 2 3" xfId="14810"/>
    <cellStyle name="SAPBEXaggItem 5 2 3 2" xfId="41230"/>
    <cellStyle name="SAPBEXaggItem 5 2 4" xfId="26322"/>
    <cellStyle name="SAPBEXaggItem 5 2 4 2" xfId="52736"/>
    <cellStyle name="SAPBEXaggItem 5 2 5" xfId="30698"/>
    <cellStyle name="SAPBEXaggItem 5 3" xfId="4756"/>
    <cellStyle name="SAPBEXaggItem 5 3 2" xfId="10429"/>
    <cellStyle name="SAPBEXaggItem 5 3 2 2" xfId="21089"/>
    <cellStyle name="SAPBEXaggItem 5 3 2 2 2" xfId="47503"/>
    <cellStyle name="SAPBEXaggItem 5 3 2 3" xfId="28353"/>
    <cellStyle name="SAPBEXaggItem 5 3 2 3 2" xfId="54767"/>
    <cellStyle name="SAPBEXaggItem 5 3 2 4" xfId="36925"/>
    <cellStyle name="SAPBEXaggItem 5 3 3" xfId="15533"/>
    <cellStyle name="SAPBEXaggItem 5 3 3 2" xfId="41953"/>
    <cellStyle name="SAPBEXaggItem 5 3 4" xfId="23408"/>
    <cellStyle name="SAPBEXaggItem 5 3 4 2" xfId="49822"/>
    <cellStyle name="SAPBEXaggItem 5 3 5" xfId="31426"/>
    <cellStyle name="SAPBEXaggItem 5 4" xfId="5336"/>
    <cellStyle name="SAPBEXaggItem 5 4 2" xfId="10851"/>
    <cellStyle name="SAPBEXaggItem 5 4 2 2" xfId="21496"/>
    <cellStyle name="SAPBEXaggItem 5 4 2 2 2" xfId="47910"/>
    <cellStyle name="SAPBEXaggItem 5 4 2 3" xfId="28585"/>
    <cellStyle name="SAPBEXaggItem 5 4 2 3 2" xfId="54999"/>
    <cellStyle name="SAPBEXaggItem 5 4 2 4" xfId="37272"/>
    <cellStyle name="SAPBEXaggItem 5 4 3" xfId="16109"/>
    <cellStyle name="SAPBEXaggItem 5 4 3 2" xfId="42528"/>
    <cellStyle name="SAPBEXaggItem 5 4 4" xfId="24294"/>
    <cellStyle name="SAPBEXaggItem 5 4 4 2" xfId="50708"/>
    <cellStyle name="SAPBEXaggItem 5 4 5" xfId="32006"/>
    <cellStyle name="SAPBEXaggItem 5 5" xfId="5943"/>
    <cellStyle name="SAPBEXaggItem 5 5 2" xfId="16695"/>
    <cellStyle name="SAPBEXaggItem 5 5 2 2" xfId="43113"/>
    <cellStyle name="SAPBEXaggItem 5 5 3" xfId="24728"/>
    <cellStyle name="SAPBEXaggItem 5 5 3 2" xfId="51142"/>
    <cellStyle name="SAPBEXaggItem 5 5 4" xfId="32613"/>
    <cellStyle name="SAPBEXaggItem 5 6" xfId="6543"/>
    <cellStyle name="SAPBEXaggItem 5 6 2" xfId="17268"/>
    <cellStyle name="SAPBEXaggItem 5 6 2 2" xfId="43686"/>
    <cellStyle name="SAPBEXaggItem 5 6 3" xfId="22059"/>
    <cellStyle name="SAPBEXaggItem 5 6 3 2" xfId="48473"/>
    <cellStyle name="SAPBEXaggItem 5 6 4" xfId="33213"/>
    <cellStyle name="SAPBEXaggItem 5 7" xfId="7115"/>
    <cellStyle name="SAPBEXaggItem 5 7 2" xfId="26520"/>
    <cellStyle name="SAPBEXaggItem 5 7 2 2" xfId="52934"/>
    <cellStyle name="SAPBEXaggItem 5 7 3" xfId="33785"/>
    <cellStyle name="SAPBEXaggItem 5 8" xfId="7674"/>
    <cellStyle name="SAPBEXaggItem 5 8 2" xfId="18341"/>
    <cellStyle name="SAPBEXaggItem 5 8 2 2" xfId="44757"/>
    <cellStyle name="SAPBEXaggItem 5 8 3" xfId="23919"/>
    <cellStyle name="SAPBEXaggItem 5 8 3 2" xfId="50333"/>
    <cellStyle name="SAPBEXaggItem 5 8 4" xfId="34344"/>
    <cellStyle name="SAPBEXaggItem 5 9" xfId="7826"/>
    <cellStyle name="SAPBEXaggItem 5 9 2" xfId="18493"/>
    <cellStyle name="SAPBEXaggItem 5 9 2 2" xfId="44908"/>
    <cellStyle name="SAPBEXaggItem 5 9 3" xfId="27995"/>
    <cellStyle name="SAPBEXaggItem 5 9 3 2" xfId="54409"/>
    <cellStyle name="SAPBEXaggItem 5 9 4" xfId="34496"/>
    <cellStyle name="SAPBEXaggItem 6" xfId="2357"/>
    <cellStyle name="SAPBEXaggItem 6 10" xfId="13030"/>
    <cellStyle name="SAPBEXaggItem 6 10 2" xfId="39451"/>
    <cellStyle name="SAPBEXaggItem 6 11" xfId="24507"/>
    <cellStyle name="SAPBEXaggItem 6 11 2" xfId="50921"/>
    <cellStyle name="SAPBEXaggItem 6 2" xfId="4264"/>
    <cellStyle name="SAPBEXaggItem 6 2 2" xfId="9879"/>
    <cellStyle name="SAPBEXaggItem 6 2 2 2" xfId="20539"/>
    <cellStyle name="SAPBEXaggItem 6 2 2 2 2" xfId="46953"/>
    <cellStyle name="SAPBEXaggItem 6 2 2 3" xfId="23219"/>
    <cellStyle name="SAPBEXaggItem 6 2 2 3 2" xfId="49633"/>
    <cellStyle name="SAPBEXaggItem 6 2 2 4" xfId="36375"/>
    <cellStyle name="SAPBEXaggItem 6 2 3" xfId="15043"/>
    <cellStyle name="SAPBEXaggItem 6 2 3 2" xfId="41463"/>
    <cellStyle name="SAPBEXaggItem 6 2 4" xfId="24551"/>
    <cellStyle name="SAPBEXaggItem 6 2 4 2" xfId="50965"/>
    <cellStyle name="SAPBEXaggItem 6 2 5" xfId="30934"/>
    <cellStyle name="SAPBEXaggItem 6 3" xfId="4992"/>
    <cellStyle name="SAPBEXaggItem 6 3 2" xfId="9734"/>
    <cellStyle name="SAPBEXaggItem 6 3 2 2" xfId="20394"/>
    <cellStyle name="SAPBEXaggItem 6 3 2 2 2" xfId="46808"/>
    <cellStyle name="SAPBEXaggItem 6 3 2 3" xfId="11845"/>
    <cellStyle name="SAPBEXaggItem 6 3 2 3 2" xfId="38266"/>
    <cellStyle name="SAPBEXaggItem 6 3 2 4" xfId="36230"/>
    <cellStyle name="SAPBEXaggItem 6 3 3" xfId="15769"/>
    <cellStyle name="SAPBEXaggItem 6 3 3 2" xfId="42189"/>
    <cellStyle name="SAPBEXaggItem 6 3 4" xfId="21847"/>
    <cellStyle name="SAPBEXaggItem 6 3 4 2" xfId="48261"/>
    <cellStyle name="SAPBEXaggItem 6 3 5" xfId="31662"/>
    <cellStyle name="SAPBEXaggItem 6 4" xfId="6185"/>
    <cellStyle name="SAPBEXaggItem 6 4 2" xfId="10991"/>
    <cellStyle name="SAPBEXaggItem 6 4 2 2" xfId="21636"/>
    <cellStyle name="SAPBEXaggItem 6 4 2 2 2" xfId="48050"/>
    <cellStyle name="SAPBEXaggItem 6 4 2 3" xfId="28725"/>
    <cellStyle name="SAPBEXaggItem 6 4 2 3 2" xfId="55139"/>
    <cellStyle name="SAPBEXaggItem 6 4 2 4" xfId="37412"/>
    <cellStyle name="SAPBEXaggItem 6 4 3" xfId="16926"/>
    <cellStyle name="SAPBEXaggItem 6 4 3 2" xfId="43344"/>
    <cellStyle name="SAPBEXaggItem 6 4 4" xfId="25786"/>
    <cellStyle name="SAPBEXaggItem 6 4 4 2" xfId="52200"/>
    <cellStyle name="SAPBEXaggItem 6 4 5" xfId="32855"/>
    <cellStyle name="SAPBEXaggItem 6 5" xfId="6766"/>
    <cellStyle name="SAPBEXaggItem 6 5 2" xfId="17478"/>
    <cellStyle name="SAPBEXaggItem 6 5 2 2" xfId="43896"/>
    <cellStyle name="SAPBEXaggItem 6 5 3" xfId="24864"/>
    <cellStyle name="SAPBEXaggItem 6 5 3 2" xfId="51278"/>
    <cellStyle name="SAPBEXaggItem 6 5 4" xfId="33436"/>
    <cellStyle name="SAPBEXaggItem 6 6" xfId="7327"/>
    <cellStyle name="SAPBEXaggItem 6 6 2" xfId="17994"/>
    <cellStyle name="SAPBEXaggItem 6 6 2 2" xfId="44411"/>
    <cellStyle name="SAPBEXaggItem 6 6 3" xfId="22124"/>
    <cellStyle name="SAPBEXaggItem 6 6 3 2" xfId="48538"/>
    <cellStyle name="SAPBEXaggItem 6 6 4" xfId="33997"/>
    <cellStyle name="SAPBEXaggItem 6 7" xfId="7971"/>
    <cellStyle name="SAPBEXaggItem 6 7 2" xfId="18638"/>
    <cellStyle name="SAPBEXaggItem 6 7 2 2" xfId="45053"/>
    <cellStyle name="SAPBEXaggItem 6 7 3" xfId="17217"/>
    <cellStyle name="SAPBEXaggItem 6 7 3 2" xfId="43635"/>
    <cellStyle name="SAPBEXaggItem 6 7 4" xfId="34577"/>
    <cellStyle name="SAPBEXaggItem 6 8" xfId="8891"/>
    <cellStyle name="SAPBEXaggItem 6 8 2" xfId="19551"/>
    <cellStyle name="SAPBEXaggItem 6 8 2 2" xfId="45965"/>
    <cellStyle name="SAPBEXaggItem 6 8 3" xfId="11173"/>
    <cellStyle name="SAPBEXaggItem 6 8 3 2" xfId="37594"/>
    <cellStyle name="SAPBEXaggItem 6 8 4" xfId="35387"/>
    <cellStyle name="SAPBEXaggItem 6 9" xfId="13157"/>
    <cellStyle name="SAPBEXaggItem 6 9 2" xfId="39578"/>
    <cellStyle name="SAPBEXaggItem 7" xfId="3212"/>
    <cellStyle name="SAPBEXaggItem 7 2" xfId="9580"/>
    <cellStyle name="SAPBEXaggItem 7 2 2" xfId="20240"/>
    <cellStyle name="SAPBEXaggItem 7 2 2 2" xfId="46654"/>
    <cellStyle name="SAPBEXaggItem 7 2 3" xfId="12809"/>
    <cellStyle name="SAPBEXaggItem 7 2 3 2" xfId="39230"/>
    <cellStyle name="SAPBEXaggItem 7 2 4" xfId="36076"/>
    <cellStyle name="SAPBEXaggItem 7 3" xfId="14002"/>
    <cellStyle name="SAPBEXaggItem 7 3 2" xfId="40422"/>
    <cellStyle name="SAPBEXaggItem 7 4" xfId="22291"/>
    <cellStyle name="SAPBEXaggItem 7 4 2" xfId="48705"/>
    <cellStyle name="SAPBEXaggItem 7 5" xfId="29882"/>
    <cellStyle name="SAPBEXaggItem 8" xfId="4894"/>
    <cellStyle name="SAPBEXaggItem 8 2" xfId="10270"/>
    <cellStyle name="SAPBEXaggItem 8 2 2" xfId="20930"/>
    <cellStyle name="SAPBEXaggItem 8 2 2 2" xfId="47344"/>
    <cellStyle name="SAPBEXaggItem 8 2 3" xfId="12507"/>
    <cellStyle name="SAPBEXaggItem 8 2 3 2" xfId="38928"/>
    <cellStyle name="SAPBEXaggItem 8 2 4" xfId="36766"/>
    <cellStyle name="SAPBEXaggItem 8 3" xfId="15671"/>
    <cellStyle name="SAPBEXaggItem 8 3 2" xfId="42091"/>
    <cellStyle name="SAPBEXaggItem 8 4" xfId="25277"/>
    <cellStyle name="SAPBEXaggItem 8 4 2" xfId="51691"/>
    <cellStyle name="SAPBEXaggItem 8 5" xfId="31564"/>
    <cellStyle name="SAPBEXaggItem 9" xfId="5188"/>
    <cellStyle name="SAPBEXaggItem 9 2" xfId="10477"/>
    <cellStyle name="SAPBEXaggItem 9 2 2" xfId="21137"/>
    <cellStyle name="SAPBEXaggItem 9 2 2 2" xfId="47551"/>
    <cellStyle name="SAPBEXaggItem 9 2 3" xfId="28398"/>
    <cellStyle name="SAPBEXaggItem 9 2 3 2" xfId="54812"/>
    <cellStyle name="SAPBEXaggItem 9 2 4" xfId="36973"/>
    <cellStyle name="SAPBEXaggItem 9 3" xfId="15963"/>
    <cellStyle name="SAPBEXaggItem 9 3 2" xfId="42382"/>
    <cellStyle name="SAPBEXaggItem 9 4" xfId="25089"/>
    <cellStyle name="SAPBEXaggItem 9 4 2" xfId="51503"/>
    <cellStyle name="SAPBEXaggItem 9 5" xfId="31858"/>
    <cellStyle name="SAPBEXaggItemX" xfId="1185"/>
    <cellStyle name="SAPBEXaggItemX 10" xfId="5468"/>
    <cellStyle name="SAPBEXaggItemX 10 2" xfId="16241"/>
    <cellStyle name="SAPBEXaggItemX 10 2 2" xfId="42660"/>
    <cellStyle name="SAPBEXaggItemX 10 3" xfId="27144"/>
    <cellStyle name="SAPBEXaggItemX 10 3 2" xfId="53558"/>
    <cellStyle name="SAPBEXaggItemX 10 4" xfId="32138"/>
    <cellStyle name="SAPBEXaggItemX 11" xfId="6847"/>
    <cellStyle name="SAPBEXaggItemX 11 2" xfId="22634"/>
    <cellStyle name="SAPBEXaggItemX 11 2 2" xfId="49048"/>
    <cellStyle name="SAPBEXaggItemX 11 3" xfId="33517"/>
    <cellStyle name="SAPBEXaggItemX 12" xfId="5415"/>
    <cellStyle name="SAPBEXaggItemX 12 2" xfId="16188"/>
    <cellStyle name="SAPBEXaggItemX 12 2 2" xfId="42607"/>
    <cellStyle name="SAPBEXaggItemX 12 3" xfId="24293"/>
    <cellStyle name="SAPBEXaggItemX 12 3 2" xfId="50707"/>
    <cellStyle name="SAPBEXaggItemX 12 4" xfId="32085"/>
    <cellStyle name="SAPBEXaggItemX 13" xfId="8255"/>
    <cellStyle name="SAPBEXaggItemX 13 2" xfId="18916"/>
    <cellStyle name="SAPBEXaggItemX 13 2 2" xfId="45330"/>
    <cellStyle name="SAPBEXaggItemX 13 3" xfId="12709"/>
    <cellStyle name="SAPBEXaggItemX 13 3 2" xfId="39130"/>
    <cellStyle name="SAPBEXaggItemX 13 4" xfId="34768"/>
    <cellStyle name="SAPBEXaggItemX 14" xfId="13103"/>
    <cellStyle name="SAPBEXaggItemX 14 2" xfId="39524"/>
    <cellStyle name="SAPBEXaggItemX 15" xfId="25860"/>
    <cellStyle name="SAPBEXaggItemX 15 2" xfId="52274"/>
    <cellStyle name="SAPBEXaggItemX 2" xfId="1506"/>
    <cellStyle name="SAPBEXaggItemX 2 10" xfId="8404"/>
    <cellStyle name="SAPBEXaggItemX 2 10 2" xfId="19064"/>
    <cellStyle name="SAPBEXaggItemX 2 10 2 2" xfId="45478"/>
    <cellStyle name="SAPBEXaggItemX 2 10 3" xfId="17810"/>
    <cellStyle name="SAPBEXaggItemX 2 10 3 2" xfId="44227"/>
    <cellStyle name="SAPBEXaggItemX 2 10 4" xfId="34900"/>
    <cellStyle name="SAPBEXaggItemX 2 11" xfId="12280"/>
    <cellStyle name="SAPBEXaggItemX 2 11 2" xfId="38701"/>
    <cellStyle name="SAPBEXaggItemX 2 12" xfId="23140"/>
    <cellStyle name="SAPBEXaggItemX 2 12 2" xfId="49554"/>
    <cellStyle name="SAPBEXaggItemX 2 2" xfId="3500"/>
    <cellStyle name="SAPBEXaggItemX 2 2 2" xfId="9020"/>
    <cellStyle name="SAPBEXaggItemX 2 2 2 2" xfId="19680"/>
    <cellStyle name="SAPBEXaggItemX 2 2 2 2 2" xfId="46094"/>
    <cellStyle name="SAPBEXaggItemX 2 2 2 3" xfId="13363"/>
    <cellStyle name="SAPBEXaggItemX 2 2 2 3 2" xfId="39783"/>
    <cellStyle name="SAPBEXaggItemX 2 2 2 4" xfId="35516"/>
    <cellStyle name="SAPBEXaggItemX 2 2 3" xfId="10467"/>
    <cellStyle name="SAPBEXaggItemX 2 2 3 2" xfId="21127"/>
    <cellStyle name="SAPBEXaggItemX 2 2 3 2 2" xfId="47541"/>
    <cellStyle name="SAPBEXaggItemX 2 2 3 3" xfId="28391"/>
    <cellStyle name="SAPBEXaggItemX 2 2 3 3 2" xfId="54805"/>
    <cellStyle name="SAPBEXaggItemX 2 2 3 4" xfId="36963"/>
    <cellStyle name="SAPBEXaggItemX 2 2 4" xfId="8711"/>
    <cellStyle name="SAPBEXaggItemX 2 2 4 2" xfId="19371"/>
    <cellStyle name="SAPBEXaggItemX 2 2 4 2 2" xfId="45785"/>
    <cellStyle name="SAPBEXaggItemX 2 2 4 3" xfId="16370"/>
    <cellStyle name="SAPBEXaggItemX 2 2 4 3 2" xfId="42789"/>
    <cellStyle name="SAPBEXaggItemX 2 2 4 4" xfId="35207"/>
    <cellStyle name="SAPBEXaggItemX 2 2 5" xfId="14285"/>
    <cellStyle name="SAPBEXaggItemX 2 2 5 2" xfId="40705"/>
    <cellStyle name="SAPBEXaggItemX 2 2 6" xfId="25605"/>
    <cellStyle name="SAPBEXaggItemX 2 2 6 2" xfId="52019"/>
    <cellStyle name="SAPBEXaggItemX 2 2 7" xfId="30170"/>
    <cellStyle name="SAPBEXaggItemX 2 3" xfId="2802"/>
    <cellStyle name="SAPBEXaggItemX 2 3 2" xfId="9382"/>
    <cellStyle name="SAPBEXaggItemX 2 3 2 2" xfId="20042"/>
    <cellStyle name="SAPBEXaggItemX 2 3 2 2 2" xfId="46456"/>
    <cellStyle name="SAPBEXaggItemX 2 3 2 3" xfId="11573"/>
    <cellStyle name="SAPBEXaggItemX 2 3 2 3 2" xfId="37994"/>
    <cellStyle name="SAPBEXaggItemX 2 3 2 4" xfId="35878"/>
    <cellStyle name="SAPBEXaggItemX 2 3 3" xfId="13594"/>
    <cellStyle name="SAPBEXaggItemX 2 3 3 2" xfId="40014"/>
    <cellStyle name="SAPBEXaggItemX 2 3 4" xfId="24605"/>
    <cellStyle name="SAPBEXaggItemX 2 3 4 2" xfId="51019"/>
    <cellStyle name="SAPBEXaggItemX 2 3 5" xfId="29472"/>
    <cellStyle name="SAPBEXaggItemX 2 4" xfId="3328"/>
    <cellStyle name="SAPBEXaggItemX 2 4 2" xfId="10294"/>
    <cellStyle name="SAPBEXaggItemX 2 4 2 2" xfId="20954"/>
    <cellStyle name="SAPBEXaggItemX 2 4 2 2 2" xfId="47368"/>
    <cellStyle name="SAPBEXaggItemX 2 4 2 3" xfId="12597"/>
    <cellStyle name="SAPBEXaggItemX 2 4 2 3 2" xfId="39018"/>
    <cellStyle name="SAPBEXaggItemX 2 4 2 4" xfId="36790"/>
    <cellStyle name="SAPBEXaggItemX 2 4 3" xfId="14116"/>
    <cellStyle name="SAPBEXaggItemX 2 4 3 2" xfId="40536"/>
    <cellStyle name="SAPBEXaggItemX 2 4 4" xfId="27609"/>
    <cellStyle name="SAPBEXaggItemX 2 4 4 2" xfId="54023"/>
    <cellStyle name="SAPBEXaggItemX 2 4 5" xfId="29998"/>
    <cellStyle name="SAPBEXaggItemX 2 5" xfId="5076"/>
    <cellStyle name="SAPBEXaggItemX 2 5 2" xfId="15853"/>
    <cellStyle name="SAPBEXaggItemX 2 5 2 2" xfId="42272"/>
    <cellStyle name="SAPBEXaggItemX 2 5 3" xfId="26040"/>
    <cellStyle name="SAPBEXaggItemX 2 5 3 2" xfId="52454"/>
    <cellStyle name="SAPBEXaggItemX 2 5 4" xfId="31746"/>
    <cellStyle name="SAPBEXaggItemX 2 6" xfId="3708"/>
    <cellStyle name="SAPBEXaggItemX 2 6 2" xfId="14492"/>
    <cellStyle name="SAPBEXaggItemX 2 6 2 2" xfId="40912"/>
    <cellStyle name="SAPBEXaggItemX 2 6 3" xfId="23424"/>
    <cellStyle name="SAPBEXaggItemX 2 6 3 2" xfId="49838"/>
    <cellStyle name="SAPBEXaggItemX 2 6 4" xfId="30378"/>
    <cellStyle name="SAPBEXaggItemX 2 7" xfId="3728"/>
    <cellStyle name="SAPBEXaggItemX 2 7 2" xfId="27487"/>
    <cellStyle name="SAPBEXaggItemX 2 7 2 2" xfId="53901"/>
    <cellStyle name="SAPBEXaggItemX 2 7 3" xfId="30398"/>
    <cellStyle name="SAPBEXaggItemX 2 8" xfId="3774"/>
    <cellStyle name="SAPBEXaggItemX 2 8 2" xfId="14557"/>
    <cellStyle name="SAPBEXaggItemX 2 8 2 2" xfId="40977"/>
    <cellStyle name="SAPBEXaggItemX 2 8 3" xfId="27050"/>
    <cellStyle name="SAPBEXaggItemX 2 8 3 2" xfId="53464"/>
    <cellStyle name="SAPBEXaggItemX 2 8 4" xfId="30444"/>
    <cellStyle name="SAPBEXaggItemX 2 9" xfId="6026"/>
    <cellStyle name="SAPBEXaggItemX 2 9 2" xfId="16777"/>
    <cellStyle name="SAPBEXaggItemX 2 9 2 2" xfId="43195"/>
    <cellStyle name="SAPBEXaggItemX 2 9 3" xfId="27087"/>
    <cellStyle name="SAPBEXaggItemX 2 9 3 2" xfId="53501"/>
    <cellStyle name="SAPBEXaggItemX 2 9 4" xfId="32696"/>
    <cellStyle name="SAPBEXaggItemX 3" xfId="1619"/>
    <cellStyle name="SAPBEXaggItemX 3 10" xfId="8346"/>
    <cellStyle name="SAPBEXaggItemX 3 10 2" xfId="19006"/>
    <cellStyle name="SAPBEXaggItemX 3 10 2 2" xfId="45420"/>
    <cellStyle name="SAPBEXaggItemX 3 10 3" xfId="17803"/>
    <cellStyle name="SAPBEXaggItemX 3 10 3 2" xfId="44220"/>
    <cellStyle name="SAPBEXaggItemX 3 10 4" xfId="34842"/>
    <cellStyle name="SAPBEXaggItemX 3 11" xfId="11944"/>
    <cellStyle name="SAPBEXaggItemX 3 11 2" xfId="38365"/>
    <cellStyle name="SAPBEXaggItemX 3 12" xfId="27638"/>
    <cellStyle name="SAPBEXaggItemX 3 12 2" xfId="54052"/>
    <cellStyle name="SAPBEXaggItemX 3 2" xfId="3612"/>
    <cellStyle name="SAPBEXaggItemX 3 2 2" xfId="9070"/>
    <cellStyle name="SAPBEXaggItemX 3 2 2 2" xfId="19730"/>
    <cellStyle name="SAPBEXaggItemX 3 2 2 2 2" xfId="46144"/>
    <cellStyle name="SAPBEXaggItemX 3 2 2 3" xfId="26792"/>
    <cellStyle name="SAPBEXaggItemX 3 2 2 3 2" xfId="53206"/>
    <cellStyle name="SAPBEXaggItemX 3 2 2 4" xfId="35566"/>
    <cellStyle name="SAPBEXaggItemX 3 2 3" xfId="9963"/>
    <cellStyle name="SAPBEXaggItemX 3 2 3 2" xfId="20623"/>
    <cellStyle name="SAPBEXaggItemX 3 2 3 2 2" xfId="47037"/>
    <cellStyle name="SAPBEXaggItemX 3 2 3 3" xfId="28030"/>
    <cellStyle name="SAPBEXaggItemX 3 2 3 3 2" xfId="54444"/>
    <cellStyle name="SAPBEXaggItemX 3 2 3 4" xfId="36459"/>
    <cellStyle name="SAPBEXaggItemX 3 2 4" xfId="8653"/>
    <cellStyle name="SAPBEXaggItemX 3 2 4 2" xfId="19313"/>
    <cellStyle name="SAPBEXaggItemX 3 2 4 2 2" xfId="45727"/>
    <cellStyle name="SAPBEXaggItemX 3 2 4 3" xfId="17669"/>
    <cellStyle name="SAPBEXaggItemX 3 2 4 3 2" xfId="44086"/>
    <cellStyle name="SAPBEXaggItemX 3 2 4 4" xfId="35149"/>
    <cellStyle name="SAPBEXaggItemX 3 2 5" xfId="14397"/>
    <cellStyle name="SAPBEXaggItemX 3 2 5 2" xfId="40817"/>
    <cellStyle name="SAPBEXaggItemX 3 2 6" xfId="22223"/>
    <cellStyle name="SAPBEXaggItemX 3 2 6 2" xfId="48637"/>
    <cellStyle name="SAPBEXaggItemX 3 2 7" xfId="30282"/>
    <cellStyle name="SAPBEXaggItemX 3 3" xfId="2709"/>
    <cellStyle name="SAPBEXaggItemX 3 3 2" xfId="9439"/>
    <cellStyle name="SAPBEXaggItemX 3 3 2 2" xfId="20099"/>
    <cellStyle name="SAPBEXaggItemX 3 3 2 2 2" xfId="46513"/>
    <cellStyle name="SAPBEXaggItemX 3 3 2 3" xfId="11817"/>
    <cellStyle name="SAPBEXaggItemX 3 3 2 3 2" xfId="38238"/>
    <cellStyle name="SAPBEXaggItemX 3 3 2 4" xfId="35935"/>
    <cellStyle name="SAPBEXaggItemX 3 3 3" xfId="13501"/>
    <cellStyle name="SAPBEXaggItemX 3 3 3 2" xfId="39921"/>
    <cellStyle name="SAPBEXaggItemX 3 3 4" xfId="27444"/>
    <cellStyle name="SAPBEXaggItemX 3 3 4 2" xfId="53858"/>
    <cellStyle name="SAPBEXaggItemX 3 3 5" xfId="29379"/>
    <cellStyle name="SAPBEXaggItemX 3 4" xfId="2622"/>
    <cellStyle name="SAPBEXaggItemX 3 4 2" xfId="10032"/>
    <cellStyle name="SAPBEXaggItemX 3 4 2 2" xfId="20692"/>
    <cellStyle name="SAPBEXaggItemX 3 4 2 2 2" xfId="47106"/>
    <cellStyle name="SAPBEXaggItemX 3 4 2 3" xfId="12221"/>
    <cellStyle name="SAPBEXaggItemX 3 4 2 3 2" xfId="38642"/>
    <cellStyle name="SAPBEXaggItemX 3 4 2 4" xfId="36528"/>
    <cellStyle name="SAPBEXaggItemX 3 4 3" xfId="13414"/>
    <cellStyle name="SAPBEXaggItemX 3 4 3 2" xfId="39834"/>
    <cellStyle name="SAPBEXaggItemX 3 4 4" xfId="26446"/>
    <cellStyle name="SAPBEXaggItemX 3 4 4 2" xfId="52860"/>
    <cellStyle name="SAPBEXaggItemX 3 4 5" xfId="29292"/>
    <cellStyle name="SAPBEXaggItemX 3 5" xfId="3119"/>
    <cellStyle name="SAPBEXaggItemX 3 5 2" xfId="13910"/>
    <cellStyle name="SAPBEXaggItemX 3 5 2 2" xfId="40330"/>
    <cellStyle name="SAPBEXaggItemX 3 5 3" xfId="21884"/>
    <cellStyle name="SAPBEXaggItemX 3 5 3 2" xfId="48298"/>
    <cellStyle name="SAPBEXaggItemX 3 5 4" xfId="29789"/>
    <cellStyle name="SAPBEXaggItemX 3 6" xfId="3012"/>
    <cellStyle name="SAPBEXaggItemX 3 6 2" xfId="13804"/>
    <cellStyle name="SAPBEXaggItemX 3 6 2 2" xfId="40224"/>
    <cellStyle name="SAPBEXaggItemX 3 6 3" xfId="23871"/>
    <cellStyle name="SAPBEXaggItemX 3 6 3 2" xfId="50285"/>
    <cellStyle name="SAPBEXaggItemX 3 6 4" xfId="29682"/>
    <cellStyle name="SAPBEXaggItemX 3 7" xfId="6645"/>
    <cellStyle name="SAPBEXaggItemX 3 7 2" xfId="22401"/>
    <cellStyle name="SAPBEXaggItemX 3 7 2 2" xfId="48815"/>
    <cellStyle name="SAPBEXaggItemX 3 7 3" xfId="33315"/>
    <cellStyle name="SAPBEXaggItemX 3 8" xfId="3017"/>
    <cellStyle name="SAPBEXaggItemX 3 8 2" xfId="13809"/>
    <cellStyle name="SAPBEXaggItemX 3 8 2 2" xfId="40229"/>
    <cellStyle name="SAPBEXaggItemX 3 8 3" xfId="26487"/>
    <cellStyle name="SAPBEXaggItemX 3 8 3 2" xfId="52901"/>
    <cellStyle name="SAPBEXaggItemX 3 8 4" xfId="29687"/>
    <cellStyle name="SAPBEXaggItemX 3 9" xfId="5086"/>
    <cellStyle name="SAPBEXaggItemX 3 9 2" xfId="15863"/>
    <cellStyle name="SAPBEXaggItemX 3 9 2 2" xfId="42282"/>
    <cellStyle name="SAPBEXaggItemX 3 9 3" xfId="25802"/>
    <cellStyle name="SAPBEXaggItemX 3 9 3 2" xfId="52216"/>
    <cellStyle name="SAPBEXaggItemX 3 9 4" xfId="31756"/>
    <cellStyle name="SAPBEXaggItemX 4" xfId="1878"/>
    <cellStyle name="SAPBEXaggItemX 4 10" xfId="8531"/>
    <cellStyle name="SAPBEXaggItemX 4 10 2" xfId="19191"/>
    <cellStyle name="SAPBEXaggItemX 4 10 2 2" xfId="45605"/>
    <cellStyle name="SAPBEXaggItemX 4 10 3" xfId="12786"/>
    <cellStyle name="SAPBEXaggItemX 4 10 3 2" xfId="39207"/>
    <cellStyle name="SAPBEXaggItemX 4 10 4" xfId="35027"/>
    <cellStyle name="SAPBEXaggItemX 4 11" xfId="11702"/>
    <cellStyle name="SAPBEXaggItemX 4 11 2" xfId="38123"/>
    <cellStyle name="SAPBEXaggItemX 4 12" xfId="23991"/>
    <cellStyle name="SAPBEXaggItemX 4 12 2" xfId="50405"/>
    <cellStyle name="SAPBEXaggItemX 4 2" xfId="3855"/>
    <cellStyle name="SAPBEXaggItemX 4 2 2" xfId="9270"/>
    <cellStyle name="SAPBEXaggItemX 4 2 2 2" xfId="19930"/>
    <cellStyle name="SAPBEXaggItemX 4 2 2 2 2" xfId="46344"/>
    <cellStyle name="SAPBEXaggItemX 4 2 2 3" xfId="25958"/>
    <cellStyle name="SAPBEXaggItemX 4 2 2 3 2" xfId="52372"/>
    <cellStyle name="SAPBEXaggItemX 4 2 2 4" xfId="35766"/>
    <cellStyle name="SAPBEXaggItemX 4 2 3" xfId="14638"/>
    <cellStyle name="SAPBEXaggItemX 4 2 3 2" xfId="41058"/>
    <cellStyle name="SAPBEXaggItemX 4 2 4" xfId="22674"/>
    <cellStyle name="SAPBEXaggItemX 4 2 4 2" xfId="49088"/>
    <cellStyle name="SAPBEXaggItemX 4 2 5" xfId="30525"/>
    <cellStyle name="SAPBEXaggItemX 4 3" xfId="4582"/>
    <cellStyle name="SAPBEXaggItemX 4 3 2" xfId="9509"/>
    <cellStyle name="SAPBEXaggItemX 4 3 2 2" xfId="20169"/>
    <cellStyle name="SAPBEXaggItemX 4 3 2 2 2" xfId="46583"/>
    <cellStyle name="SAPBEXaggItemX 4 3 2 3" xfId="17364"/>
    <cellStyle name="SAPBEXaggItemX 4 3 2 3 2" xfId="43782"/>
    <cellStyle name="SAPBEXaggItemX 4 3 2 4" xfId="36005"/>
    <cellStyle name="SAPBEXaggItemX 4 3 3" xfId="15360"/>
    <cellStyle name="SAPBEXaggItemX 4 3 3 2" xfId="41780"/>
    <cellStyle name="SAPBEXaggItemX 4 3 4" xfId="26330"/>
    <cellStyle name="SAPBEXaggItemX 4 3 4 2" xfId="52744"/>
    <cellStyle name="SAPBEXaggItemX 4 3 5" xfId="31252"/>
    <cellStyle name="SAPBEXaggItemX 4 4" xfId="3283"/>
    <cellStyle name="SAPBEXaggItemX 4 4 2" xfId="14073"/>
    <cellStyle name="SAPBEXaggItemX 4 4 2 2" xfId="40493"/>
    <cellStyle name="SAPBEXaggItemX 4 4 3" xfId="23251"/>
    <cellStyle name="SAPBEXaggItemX 4 4 3 2" xfId="49665"/>
    <cellStyle name="SAPBEXaggItemX 4 4 4" xfId="29953"/>
    <cellStyle name="SAPBEXaggItemX 4 5" xfId="5426"/>
    <cellStyle name="SAPBEXaggItemX 4 5 2" xfId="16199"/>
    <cellStyle name="SAPBEXaggItemX 4 5 2 2" xfId="42618"/>
    <cellStyle name="SAPBEXaggItemX 4 5 3" xfId="24615"/>
    <cellStyle name="SAPBEXaggItemX 4 5 3 2" xfId="51029"/>
    <cellStyle name="SAPBEXaggItemX 4 5 4" xfId="32096"/>
    <cellStyle name="SAPBEXaggItemX 4 6" xfId="6379"/>
    <cellStyle name="SAPBEXaggItemX 4 6 2" xfId="17115"/>
    <cellStyle name="SAPBEXaggItemX 4 6 2 2" xfId="43533"/>
    <cellStyle name="SAPBEXaggItemX 4 6 3" xfId="23565"/>
    <cellStyle name="SAPBEXaggItemX 4 6 3 2" xfId="49979"/>
    <cellStyle name="SAPBEXaggItemX 4 6 4" xfId="33049"/>
    <cellStyle name="SAPBEXaggItemX 4 7" xfId="6994"/>
    <cellStyle name="SAPBEXaggItemX 4 7 2" xfId="25733"/>
    <cellStyle name="SAPBEXaggItemX 4 7 2 2" xfId="52147"/>
    <cellStyle name="SAPBEXaggItemX 4 7 3" xfId="33664"/>
    <cellStyle name="SAPBEXaggItemX 4 8" xfId="7541"/>
    <cellStyle name="SAPBEXaggItemX 4 8 2" xfId="18208"/>
    <cellStyle name="SAPBEXaggItemX 4 8 2 2" xfId="44624"/>
    <cellStyle name="SAPBEXaggItemX 4 8 3" xfId="26917"/>
    <cellStyle name="SAPBEXaggItemX 4 8 3 2" xfId="53331"/>
    <cellStyle name="SAPBEXaggItemX 4 8 4" xfId="34211"/>
    <cellStyle name="SAPBEXaggItemX 4 9" xfId="7758"/>
    <cellStyle name="SAPBEXaggItemX 4 9 2" xfId="18425"/>
    <cellStyle name="SAPBEXaggItemX 4 9 2 2" xfId="44841"/>
    <cellStyle name="SAPBEXaggItemX 4 9 3" xfId="26639"/>
    <cellStyle name="SAPBEXaggItemX 4 9 3 2" xfId="53053"/>
    <cellStyle name="SAPBEXaggItemX 4 9 4" xfId="34428"/>
    <cellStyle name="SAPBEXaggItemX 5" xfId="2064"/>
    <cellStyle name="SAPBEXaggItemX 5 10" xfId="8890"/>
    <cellStyle name="SAPBEXaggItemX 5 10 2" xfId="19550"/>
    <cellStyle name="SAPBEXaggItemX 5 10 2 2" xfId="45964"/>
    <cellStyle name="SAPBEXaggItemX 5 10 3" xfId="25874"/>
    <cellStyle name="SAPBEXaggItemX 5 10 3 2" xfId="52288"/>
    <cellStyle name="SAPBEXaggItemX 5 10 4" xfId="35386"/>
    <cellStyle name="SAPBEXaggItemX 5 11" xfId="11536"/>
    <cellStyle name="SAPBEXaggItemX 5 11 2" xfId="37957"/>
    <cellStyle name="SAPBEXaggItemX 5 12" xfId="23039"/>
    <cellStyle name="SAPBEXaggItemX 5 12 2" xfId="49453"/>
    <cellStyle name="SAPBEXaggItemX 5 2" xfId="4029"/>
    <cellStyle name="SAPBEXaggItemX 5 2 2" xfId="9878"/>
    <cellStyle name="SAPBEXaggItemX 5 2 2 2" xfId="20538"/>
    <cellStyle name="SAPBEXaggItemX 5 2 2 2 2" xfId="46952"/>
    <cellStyle name="SAPBEXaggItemX 5 2 2 3" xfId="27725"/>
    <cellStyle name="SAPBEXaggItemX 5 2 2 3 2" xfId="54139"/>
    <cellStyle name="SAPBEXaggItemX 5 2 2 4" xfId="36374"/>
    <cellStyle name="SAPBEXaggItemX 5 2 3" xfId="14811"/>
    <cellStyle name="SAPBEXaggItemX 5 2 3 2" xfId="41231"/>
    <cellStyle name="SAPBEXaggItemX 5 2 4" xfId="27518"/>
    <cellStyle name="SAPBEXaggItemX 5 2 4 2" xfId="53932"/>
    <cellStyle name="SAPBEXaggItemX 5 2 5" xfId="30699"/>
    <cellStyle name="SAPBEXaggItemX 5 3" xfId="4757"/>
    <cellStyle name="SAPBEXaggItemX 5 3 2" xfId="10215"/>
    <cellStyle name="SAPBEXaggItemX 5 3 2 2" xfId="20875"/>
    <cellStyle name="SAPBEXaggItemX 5 3 2 2 2" xfId="47289"/>
    <cellStyle name="SAPBEXaggItemX 5 3 2 3" xfId="12267"/>
    <cellStyle name="SAPBEXaggItemX 5 3 2 3 2" xfId="38688"/>
    <cellStyle name="SAPBEXaggItemX 5 3 2 4" xfId="36711"/>
    <cellStyle name="SAPBEXaggItemX 5 3 3" xfId="15534"/>
    <cellStyle name="SAPBEXaggItemX 5 3 3 2" xfId="41954"/>
    <cellStyle name="SAPBEXaggItemX 5 3 4" xfId="26810"/>
    <cellStyle name="SAPBEXaggItemX 5 3 4 2" xfId="53224"/>
    <cellStyle name="SAPBEXaggItemX 5 3 5" xfId="31427"/>
    <cellStyle name="SAPBEXaggItemX 5 4" xfId="5337"/>
    <cellStyle name="SAPBEXaggItemX 5 4 2" xfId="16110"/>
    <cellStyle name="SAPBEXaggItemX 5 4 2 2" xfId="42529"/>
    <cellStyle name="SAPBEXaggItemX 5 4 3" xfId="28051"/>
    <cellStyle name="SAPBEXaggItemX 5 4 3 2" xfId="54465"/>
    <cellStyle name="SAPBEXaggItemX 5 4 4" xfId="32007"/>
    <cellStyle name="SAPBEXaggItemX 5 5" xfId="5944"/>
    <cellStyle name="SAPBEXaggItemX 5 5 2" xfId="16696"/>
    <cellStyle name="SAPBEXaggItemX 5 5 2 2" xfId="43114"/>
    <cellStyle name="SAPBEXaggItemX 5 5 3" xfId="24286"/>
    <cellStyle name="SAPBEXaggItemX 5 5 3 2" xfId="50700"/>
    <cellStyle name="SAPBEXaggItemX 5 5 4" xfId="32614"/>
    <cellStyle name="SAPBEXaggItemX 5 6" xfId="6544"/>
    <cellStyle name="SAPBEXaggItemX 5 6 2" xfId="17269"/>
    <cellStyle name="SAPBEXaggItemX 5 6 2 2" xfId="43687"/>
    <cellStyle name="SAPBEXaggItemX 5 6 3" xfId="22409"/>
    <cellStyle name="SAPBEXaggItemX 5 6 3 2" xfId="48823"/>
    <cellStyle name="SAPBEXaggItemX 5 6 4" xfId="33214"/>
    <cellStyle name="SAPBEXaggItemX 5 7" xfId="7116"/>
    <cellStyle name="SAPBEXaggItemX 5 7 2" xfId="24002"/>
    <cellStyle name="SAPBEXaggItemX 5 7 2 2" xfId="50416"/>
    <cellStyle name="SAPBEXaggItemX 5 7 3" xfId="33786"/>
    <cellStyle name="SAPBEXaggItemX 5 8" xfId="7675"/>
    <cellStyle name="SAPBEXaggItemX 5 8 2" xfId="18342"/>
    <cellStyle name="SAPBEXaggItemX 5 8 2 2" xfId="44758"/>
    <cellStyle name="SAPBEXaggItemX 5 8 3" xfId="27369"/>
    <cellStyle name="SAPBEXaggItemX 5 8 3 2" xfId="53783"/>
    <cellStyle name="SAPBEXaggItemX 5 8 4" xfId="34345"/>
    <cellStyle name="SAPBEXaggItemX 5 9" xfId="7827"/>
    <cellStyle name="SAPBEXaggItemX 5 9 2" xfId="18494"/>
    <cellStyle name="SAPBEXaggItemX 5 9 2 2" xfId="44909"/>
    <cellStyle name="SAPBEXaggItemX 5 9 3" xfId="22034"/>
    <cellStyle name="SAPBEXaggItemX 5 9 3 2" xfId="48448"/>
    <cellStyle name="SAPBEXaggItemX 5 9 4" xfId="34497"/>
    <cellStyle name="SAPBEXaggItemX 6" xfId="1810"/>
    <cellStyle name="SAPBEXaggItemX 6 10" xfId="9579"/>
    <cellStyle name="SAPBEXaggItemX 6 10 2" xfId="20239"/>
    <cellStyle name="SAPBEXaggItemX 6 10 2 2" xfId="46653"/>
    <cellStyle name="SAPBEXaggItemX 6 10 3" xfId="16895"/>
    <cellStyle name="SAPBEXaggItemX 6 10 3 2" xfId="43313"/>
    <cellStyle name="SAPBEXaggItemX 6 10 4" xfId="36075"/>
    <cellStyle name="SAPBEXaggItemX 6 11" xfId="11770"/>
    <cellStyle name="SAPBEXaggItemX 6 11 2" xfId="38191"/>
    <cellStyle name="SAPBEXaggItemX 6 12" xfId="25308"/>
    <cellStyle name="SAPBEXaggItemX 6 12 2" xfId="51722"/>
    <cellStyle name="SAPBEXaggItemX 6 2" xfId="3787"/>
    <cellStyle name="SAPBEXaggItemX 6 2 2" xfId="10704"/>
    <cellStyle name="SAPBEXaggItemX 6 2 2 2" xfId="21349"/>
    <cellStyle name="SAPBEXaggItemX 6 2 2 2 2" xfId="47763"/>
    <cellStyle name="SAPBEXaggItemX 6 2 2 3" xfId="28447"/>
    <cellStyle name="SAPBEXaggItemX 6 2 2 3 2" xfId="54861"/>
    <cellStyle name="SAPBEXaggItemX 6 2 2 4" xfId="37128"/>
    <cellStyle name="SAPBEXaggItemX 6 2 3" xfId="14570"/>
    <cellStyle name="SAPBEXaggItemX 6 2 3 2" xfId="40990"/>
    <cellStyle name="SAPBEXaggItemX 6 2 4" xfId="25496"/>
    <cellStyle name="SAPBEXaggItemX 6 2 4 2" xfId="51910"/>
    <cellStyle name="SAPBEXaggItemX 6 2 5" xfId="30457"/>
    <cellStyle name="SAPBEXaggItemX 6 3" xfId="4514"/>
    <cellStyle name="SAPBEXaggItemX 6 3 2" xfId="15292"/>
    <cellStyle name="SAPBEXaggItemX 6 3 2 2" xfId="41712"/>
    <cellStyle name="SAPBEXaggItemX 6 3 3" xfId="26665"/>
    <cellStyle name="SAPBEXaggItemX 6 3 3 2" xfId="53079"/>
    <cellStyle name="SAPBEXaggItemX 6 3 4" xfId="31184"/>
    <cellStyle name="SAPBEXaggItemX 6 4" xfId="4210"/>
    <cellStyle name="SAPBEXaggItemX 6 4 2" xfId="14989"/>
    <cellStyle name="SAPBEXaggItemX 6 4 2 2" xfId="41409"/>
    <cellStyle name="SAPBEXaggItemX 6 4 3" xfId="24753"/>
    <cellStyle name="SAPBEXaggItemX 6 4 3 2" xfId="51167"/>
    <cellStyle name="SAPBEXaggItemX 6 4 4" xfId="30880"/>
    <cellStyle name="SAPBEXaggItemX 6 5" xfId="2873"/>
    <cellStyle name="SAPBEXaggItemX 6 5 2" xfId="13665"/>
    <cellStyle name="SAPBEXaggItemX 6 5 2 2" xfId="40085"/>
    <cellStyle name="SAPBEXaggItemX 6 5 3" xfId="25643"/>
    <cellStyle name="SAPBEXaggItemX 6 5 3 2" xfId="52057"/>
    <cellStyle name="SAPBEXaggItemX 6 5 4" xfId="29543"/>
    <cellStyle name="SAPBEXaggItemX 6 6" xfId="5615"/>
    <cellStyle name="SAPBEXaggItemX 6 6 2" xfId="16379"/>
    <cellStyle name="SAPBEXaggItemX 6 6 2 2" xfId="42797"/>
    <cellStyle name="SAPBEXaggItemX 6 6 3" xfId="26163"/>
    <cellStyle name="SAPBEXaggItemX 6 6 3 2" xfId="52577"/>
    <cellStyle name="SAPBEXaggItemX 6 6 4" xfId="32285"/>
    <cellStyle name="SAPBEXaggItemX 6 7" xfId="4186"/>
    <cellStyle name="SAPBEXaggItemX 6 7 2" xfId="26177"/>
    <cellStyle name="SAPBEXaggItemX 6 7 2 2" xfId="52591"/>
    <cellStyle name="SAPBEXaggItemX 6 7 3" xfId="30856"/>
    <cellStyle name="SAPBEXaggItemX 6 8" xfId="7473"/>
    <cellStyle name="SAPBEXaggItemX 6 8 2" xfId="18140"/>
    <cellStyle name="SAPBEXaggItemX 6 8 2 2" xfId="44556"/>
    <cellStyle name="SAPBEXaggItemX 6 8 3" xfId="24835"/>
    <cellStyle name="SAPBEXaggItemX 6 8 3 2" xfId="51249"/>
    <cellStyle name="SAPBEXaggItemX 6 8 4" xfId="34143"/>
    <cellStyle name="SAPBEXaggItemX 6 9" xfId="7196"/>
    <cellStyle name="SAPBEXaggItemX 6 9 2" xfId="17863"/>
    <cellStyle name="SAPBEXaggItemX 6 9 2 2" xfId="44280"/>
    <cellStyle name="SAPBEXaggItemX 6 9 3" xfId="22668"/>
    <cellStyle name="SAPBEXaggItemX 6 9 3 2" xfId="49082"/>
    <cellStyle name="SAPBEXaggItemX 6 9 4" xfId="33866"/>
    <cellStyle name="SAPBEXaggItemX 7" xfId="2358"/>
    <cellStyle name="SAPBEXaggItemX 7 10" xfId="11290"/>
    <cellStyle name="SAPBEXaggItemX 7 10 2" xfId="37711"/>
    <cellStyle name="SAPBEXaggItemX 7 11" xfId="25465"/>
    <cellStyle name="SAPBEXaggItemX 7 11 2" xfId="51879"/>
    <cellStyle name="SAPBEXaggItemX 7 2" xfId="4265"/>
    <cellStyle name="SAPBEXaggItemX 7 2 2" xfId="15044"/>
    <cellStyle name="SAPBEXaggItemX 7 2 2 2" xfId="41464"/>
    <cellStyle name="SAPBEXaggItemX 7 2 3" xfId="23684"/>
    <cellStyle name="SAPBEXaggItemX 7 2 3 2" xfId="50098"/>
    <cellStyle name="SAPBEXaggItemX 7 2 4" xfId="30935"/>
    <cellStyle name="SAPBEXaggItemX 7 3" xfId="4993"/>
    <cellStyle name="SAPBEXaggItemX 7 3 2" xfId="15770"/>
    <cellStyle name="SAPBEXaggItemX 7 3 2 2" xfId="42190"/>
    <cellStyle name="SAPBEXaggItemX 7 3 3" xfId="26411"/>
    <cellStyle name="SAPBEXaggItemX 7 3 3 2" xfId="52825"/>
    <cellStyle name="SAPBEXaggItemX 7 3 4" xfId="31663"/>
    <cellStyle name="SAPBEXaggItemX 7 4" xfId="6186"/>
    <cellStyle name="SAPBEXaggItemX 7 4 2" xfId="16927"/>
    <cellStyle name="SAPBEXaggItemX 7 4 2 2" xfId="43345"/>
    <cellStyle name="SAPBEXaggItemX 7 4 3" xfId="24907"/>
    <cellStyle name="SAPBEXaggItemX 7 4 3 2" xfId="51321"/>
    <cellStyle name="SAPBEXaggItemX 7 4 4" xfId="32856"/>
    <cellStyle name="SAPBEXaggItemX 7 5" xfId="6767"/>
    <cellStyle name="SAPBEXaggItemX 7 5 2" xfId="17479"/>
    <cellStyle name="SAPBEXaggItemX 7 5 2 2" xfId="43897"/>
    <cellStyle name="SAPBEXaggItemX 7 5 3" xfId="23537"/>
    <cellStyle name="SAPBEXaggItemX 7 5 3 2" xfId="49951"/>
    <cellStyle name="SAPBEXaggItemX 7 5 4" xfId="33437"/>
    <cellStyle name="SAPBEXaggItemX 7 6" xfId="7328"/>
    <cellStyle name="SAPBEXaggItemX 7 6 2" xfId="17995"/>
    <cellStyle name="SAPBEXaggItemX 7 6 2 2" xfId="44412"/>
    <cellStyle name="SAPBEXaggItemX 7 6 3" xfId="25824"/>
    <cellStyle name="SAPBEXaggItemX 7 6 3 2" xfId="52238"/>
    <cellStyle name="SAPBEXaggItemX 7 6 4" xfId="33998"/>
    <cellStyle name="SAPBEXaggItemX 7 7" xfId="7972"/>
    <cellStyle name="SAPBEXaggItemX 7 7 2" xfId="18639"/>
    <cellStyle name="SAPBEXaggItemX 7 7 2 2" xfId="45054"/>
    <cellStyle name="SAPBEXaggItemX 7 7 3" xfId="12431"/>
    <cellStyle name="SAPBEXaggItemX 7 7 3 2" xfId="38852"/>
    <cellStyle name="SAPBEXaggItemX 7 7 4" xfId="34578"/>
    <cellStyle name="SAPBEXaggItemX 7 8" xfId="10140"/>
    <cellStyle name="SAPBEXaggItemX 7 8 2" xfId="20800"/>
    <cellStyle name="SAPBEXaggItemX 7 8 2 2" xfId="47214"/>
    <cellStyle name="SAPBEXaggItemX 7 8 3" xfId="12826"/>
    <cellStyle name="SAPBEXaggItemX 7 8 3 2" xfId="39247"/>
    <cellStyle name="SAPBEXaggItemX 7 8 4" xfId="36636"/>
    <cellStyle name="SAPBEXaggItemX 7 9" xfId="13158"/>
    <cellStyle name="SAPBEXaggItemX 7 9 2" xfId="39579"/>
    <cellStyle name="SAPBEXaggItemX 8" xfId="3213"/>
    <cellStyle name="SAPBEXaggItemX 8 2" xfId="14003"/>
    <cellStyle name="SAPBEXaggItemX 8 2 2" xfId="40423"/>
    <cellStyle name="SAPBEXaggItemX 8 3" xfId="23252"/>
    <cellStyle name="SAPBEXaggItemX 8 3 2" xfId="49666"/>
    <cellStyle name="SAPBEXaggItemX 8 4" xfId="29883"/>
    <cellStyle name="SAPBEXaggItemX 9" xfId="2640"/>
    <cellStyle name="SAPBEXaggItemX 9 2" xfId="13432"/>
    <cellStyle name="SAPBEXaggItemX 9 2 2" xfId="39852"/>
    <cellStyle name="SAPBEXaggItemX 9 3" xfId="25463"/>
    <cellStyle name="SAPBEXaggItemX 9 3 2" xfId="51877"/>
    <cellStyle name="SAPBEXaggItemX 9 4" xfId="29310"/>
    <cellStyle name="SAPBEXchaText" xfId="1186"/>
    <cellStyle name="SAPBEXchaText 10" xfId="5708"/>
    <cellStyle name="SAPBEXchaText 10 2" xfId="13029"/>
    <cellStyle name="SAPBEXchaText 10 2 2" xfId="39450"/>
    <cellStyle name="SAPBEXchaText 10 3" xfId="32378"/>
    <cellStyle name="SAPBEXchaText 11" xfId="5487"/>
    <cellStyle name="SAPBEXchaText 11 2" xfId="16259"/>
    <cellStyle name="SAPBEXchaText 11 2 2" xfId="42678"/>
    <cellStyle name="SAPBEXchaText 11 3" xfId="23077"/>
    <cellStyle name="SAPBEXchaText 11 3 2" xfId="49491"/>
    <cellStyle name="SAPBEXchaText 11 4" xfId="32157"/>
    <cellStyle name="SAPBEXchaText 12" xfId="8256"/>
    <cellStyle name="SAPBEXchaText 12 2" xfId="18917"/>
    <cellStyle name="SAPBEXchaText 12 2 2" xfId="45331"/>
    <cellStyle name="SAPBEXchaText 12 3" xfId="17353"/>
    <cellStyle name="SAPBEXchaText 12 3 2" xfId="43771"/>
    <cellStyle name="SAPBEXchaText 12 4" xfId="34769"/>
    <cellStyle name="SAPBEXchaText 13" xfId="13104"/>
    <cellStyle name="SAPBEXchaText 13 2" xfId="39525"/>
    <cellStyle name="SAPBEXchaText 14" xfId="25666"/>
    <cellStyle name="SAPBEXchaText 14 2" xfId="52080"/>
    <cellStyle name="SAPBEXchaText 2" xfId="1507"/>
    <cellStyle name="SAPBEXchaText 2 10" xfId="8405"/>
    <cellStyle name="SAPBEXchaText 2 10 2" xfId="19065"/>
    <cellStyle name="SAPBEXchaText 2 10 2 2" xfId="45479"/>
    <cellStyle name="SAPBEXchaText 2 10 3" xfId="12723"/>
    <cellStyle name="SAPBEXchaText 2 10 3 2" xfId="39144"/>
    <cellStyle name="SAPBEXchaText 2 10 4" xfId="34901"/>
    <cellStyle name="SAPBEXchaText 2 11" xfId="13078"/>
    <cellStyle name="SAPBEXchaText 2 11 2" xfId="39499"/>
    <cellStyle name="SAPBEXchaText 2 12" xfId="25410"/>
    <cellStyle name="SAPBEXchaText 2 12 2" xfId="51824"/>
    <cellStyle name="SAPBEXchaText 2 2" xfId="3501"/>
    <cellStyle name="SAPBEXchaText 2 2 2" xfId="9019"/>
    <cellStyle name="SAPBEXchaText 2 2 2 2" xfId="19679"/>
    <cellStyle name="SAPBEXchaText 2 2 2 2 2" xfId="46093"/>
    <cellStyle name="SAPBEXchaText 2 2 2 3" xfId="11549"/>
    <cellStyle name="SAPBEXchaText 2 2 2 3 2" xfId="37970"/>
    <cellStyle name="SAPBEXchaText 2 2 2 4" xfId="35515"/>
    <cellStyle name="SAPBEXchaText 2 2 3" xfId="9648"/>
    <cellStyle name="SAPBEXchaText 2 2 3 2" xfId="20308"/>
    <cellStyle name="SAPBEXchaText 2 2 3 2 2" xfId="46722"/>
    <cellStyle name="SAPBEXchaText 2 2 3 3" xfId="25919"/>
    <cellStyle name="SAPBEXchaText 2 2 3 3 2" xfId="52333"/>
    <cellStyle name="SAPBEXchaText 2 2 3 4" xfId="36144"/>
    <cellStyle name="SAPBEXchaText 2 2 4" xfId="10936"/>
    <cellStyle name="SAPBEXchaText 2 2 4 2" xfId="21581"/>
    <cellStyle name="SAPBEXchaText 2 2 4 2 2" xfId="47995"/>
    <cellStyle name="SAPBEXchaText 2 2 4 3" xfId="28670"/>
    <cellStyle name="SAPBEXchaText 2 2 4 3 2" xfId="55084"/>
    <cellStyle name="SAPBEXchaText 2 2 4 4" xfId="37357"/>
    <cellStyle name="SAPBEXchaText 2 2 5" xfId="8712"/>
    <cellStyle name="SAPBEXchaText 2 2 5 2" xfId="19372"/>
    <cellStyle name="SAPBEXchaText 2 2 5 2 2" xfId="45786"/>
    <cellStyle name="SAPBEXchaText 2 2 5 3" xfId="12257"/>
    <cellStyle name="SAPBEXchaText 2 2 5 3 2" xfId="38678"/>
    <cellStyle name="SAPBEXchaText 2 2 5 4" xfId="35208"/>
    <cellStyle name="SAPBEXchaText 2 2 6" xfId="14286"/>
    <cellStyle name="SAPBEXchaText 2 2 6 2" xfId="40706"/>
    <cellStyle name="SAPBEXchaText 2 2 7" xfId="25196"/>
    <cellStyle name="SAPBEXchaText 2 2 7 2" xfId="51610"/>
    <cellStyle name="SAPBEXchaText 2 2 8" xfId="30171"/>
    <cellStyle name="SAPBEXchaText 2 3" xfId="2801"/>
    <cellStyle name="SAPBEXchaText 2 3 2" xfId="9381"/>
    <cellStyle name="SAPBEXchaText 2 3 2 2" xfId="20041"/>
    <cellStyle name="SAPBEXchaText 2 3 2 2 2" xfId="46455"/>
    <cellStyle name="SAPBEXchaText 2 3 2 3" xfId="26769"/>
    <cellStyle name="SAPBEXchaText 2 3 2 3 2" xfId="53183"/>
    <cellStyle name="SAPBEXchaText 2 3 2 4" xfId="35877"/>
    <cellStyle name="SAPBEXchaText 2 3 3" xfId="13593"/>
    <cellStyle name="SAPBEXchaText 2 3 3 2" xfId="40013"/>
    <cellStyle name="SAPBEXchaText 2 3 4" xfId="23181"/>
    <cellStyle name="SAPBEXchaText 2 3 4 2" xfId="49595"/>
    <cellStyle name="SAPBEXchaText 2 3 5" xfId="29471"/>
    <cellStyle name="SAPBEXchaText 2 4" xfId="5054"/>
    <cellStyle name="SAPBEXchaText 2 4 2" xfId="9995"/>
    <cellStyle name="SAPBEXchaText 2 4 2 2" xfId="20655"/>
    <cellStyle name="SAPBEXchaText 2 4 2 2 2" xfId="47069"/>
    <cellStyle name="SAPBEXchaText 2 4 2 3" xfId="27816"/>
    <cellStyle name="SAPBEXchaText 2 4 2 3 2" xfId="54230"/>
    <cellStyle name="SAPBEXchaText 2 4 2 4" xfId="36491"/>
    <cellStyle name="SAPBEXchaText 2 4 3" xfId="15831"/>
    <cellStyle name="SAPBEXchaText 2 4 3 2" xfId="42250"/>
    <cellStyle name="SAPBEXchaText 2 4 4" xfId="26337"/>
    <cellStyle name="SAPBEXchaText 2 4 4 2" xfId="52751"/>
    <cellStyle name="SAPBEXchaText 2 4 5" xfId="31724"/>
    <cellStyle name="SAPBEXchaText 2 5" xfId="4309"/>
    <cellStyle name="SAPBEXchaText 2 5 2" xfId="10726"/>
    <cellStyle name="SAPBEXchaText 2 5 2 2" xfId="21371"/>
    <cellStyle name="SAPBEXchaText 2 5 2 2 2" xfId="47785"/>
    <cellStyle name="SAPBEXchaText 2 5 2 3" xfId="28466"/>
    <cellStyle name="SAPBEXchaText 2 5 2 3 2" xfId="54880"/>
    <cellStyle name="SAPBEXchaText 2 5 2 4" xfId="37147"/>
    <cellStyle name="SAPBEXchaText 2 5 3" xfId="15088"/>
    <cellStyle name="SAPBEXchaText 2 5 3 2" xfId="41508"/>
    <cellStyle name="SAPBEXchaText 2 5 4" xfId="27626"/>
    <cellStyle name="SAPBEXchaText 2 5 4 2" xfId="54040"/>
    <cellStyle name="SAPBEXchaText 2 5 5" xfId="30979"/>
    <cellStyle name="SAPBEXchaText 2 6" xfId="5880"/>
    <cellStyle name="SAPBEXchaText 2 6 2" xfId="16635"/>
    <cellStyle name="SAPBEXchaText 2 6 2 2" xfId="43053"/>
    <cellStyle name="SAPBEXchaText 2 6 3" xfId="23143"/>
    <cellStyle name="SAPBEXchaText 2 6 3 2" xfId="49557"/>
    <cellStyle name="SAPBEXchaText 2 6 4" xfId="32550"/>
    <cellStyle name="SAPBEXchaText 2 7" xfId="4017"/>
    <cellStyle name="SAPBEXchaText 2 7 2" xfId="22725"/>
    <cellStyle name="SAPBEXchaText 2 7 2 2" xfId="49139"/>
    <cellStyle name="SAPBEXchaText 2 7 3" xfId="30687"/>
    <cellStyle name="SAPBEXchaText 2 8" xfId="5419"/>
    <cellStyle name="SAPBEXchaText 2 8 2" xfId="16192"/>
    <cellStyle name="SAPBEXchaText 2 8 2 2" xfId="42611"/>
    <cellStyle name="SAPBEXchaText 2 8 3" xfId="23399"/>
    <cellStyle name="SAPBEXchaText 2 8 3 2" xfId="49813"/>
    <cellStyle name="SAPBEXchaText 2 8 4" xfId="32089"/>
    <cellStyle name="SAPBEXchaText 2 9" xfId="7804"/>
    <cellStyle name="SAPBEXchaText 2 9 2" xfId="18471"/>
    <cellStyle name="SAPBEXchaText 2 9 2 2" xfId="44886"/>
    <cellStyle name="SAPBEXchaText 2 9 3" xfId="22578"/>
    <cellStyle name="SAPBEXchaText 2 9 3 2" xfId="48992"/>
    <cellStyle name="SAPBEXchaText 2 9 4" xfId="34474"/>
    <cellStyle name="SAPBEXchaText 3" xfId="1620"/>
    <cellStyle name="SAPBEXchaText 3 10" xfId="8345"/>
    <cellStyle name="SAPBEXchaText 3 10 2" xfId="19005"/>
    <cellStyle name="SAPBEXchaText 3 10 2 2" xfId="45419"/>
    <cellStyle name="SAPBEXchaText 3 10 3" xfId="12935"/>
    <cellStyle name="SAPBEXchaText 3 10 3 2" xfId="39356"/>
    <cellStyle name="SAPBEXchaText 3 10 4" xfId="34841"/>
    <cellStyle name="SAPBEXchaText 3 11" xfId="11943"/>
    <cellStyle name="SAPBEXchaText 3 11 2" xfId="38364"/>
    <cellStyle name="SAPBEXchaText 3 12" xfId="26542"/>
    <cellStyle name="SAPBEXchaText 3 12 2" xfId="52956"/>
    <cellStyle name="SAPBEXchaText 3 2" xfId="3613"/>
    <cellStyle name="SAPBEXchaText 3 2 2" xfId="9071"/>
    <cellStyle name="SAPBEXchaText 3 2 2 2" xfId="19731"/>
    <cellStyle name="SAPBEXchaText 3 2 2 2 2" xfId="46145"/>
    <cellStyle name="SAPBEXchaText 3 2 2 3" xfId="11551"/>
    <cellStyle name="SAPBEXchaText 3 2 2 3 2" xfId="37972"/>
    <cellStyle name="SAPBEXchaText 3 2 2 4" xfId="35567"/>
    <cellStyle name="SAPBEXchaText 3 2 3" xfId="10328"/>
    <cellStyle name="SAPBEXchaText 3 2 3 2" xfId="20988"/>
    <cellStyle name="SAPBEXchaText 3 2 3 2 2" xfId="47402"/>
    <cellStyle name="SAPBEXchaText 3 2 3 3" xfId="16907"/>
    <cellStyle name="SAPBEXchaText 3 2 3 3 2" xfId="43325"/>
    <cellStyle name="SAPBEXchaText 3 2 3 4" xfId="36824"/>
    <cellStyle name="SAPBEXchaText 3 2 4" xfId="10883"/>
    <cellStyle name="SAPBEXchaText 3 2 4 2" xfId="21528"/>
    <cellStyle name="SAPBEXchaText 3 2 4 2 2" xfId="47942"/>
    <cellStyle name="SAPBEXchaText 3 2 4 3" xfId="28617"/>
    <cellStyle name="SAPBEXchaText 3 2 4 3 2" xfId="55031"/>
    <cellStyle name="SAPBEXchaText 3 2 4 4" xfId="37304"/>
    <cellStyle name="SAPBEXchaText 3 2 5" xfId="8652"/>
    <cellStyle name="SAPBEXchaText 3 2 5 2" xfId="19312"/>
    <cellStyle name="SAPBEXchaText 3 2 5 2 2" xfId="45726"/>
    <cellStyle name="SAPBEXchaText 3 2 5 3" xfId="12739"/>
    <cellStyle name="SAPBEXchaText 3 2 5 3 2" xfId="39160"/>
    <cellStyle name="SAPBEXchaText 3 2 5 4" xfId="35148"/>
    <cellStyle name="SAPBEXchaText 3 2 6" xfId="14398"/>
    <cellStyle name="SAPBEXchaText 3 2 6 2" xfId="40818"/>
    <cellStyle name="SAPBEXchaText 3 2 7" xfId="26495"/>
    <cellStyle name="SAPBEXchaText 3 2 7 2" xfId="52909"/>
    <cellStyle name="SAPBEXchaText 3 2 8" xfId="30283"/>
    <cellStyle name="SAPBEXchaText 3 3" xfId="2592"/>
    <cellStyle name="SAPBEXchaText 3 3 2" xfId="9440"/>
    <cellStyle name="SAPBEXchaText 3 3 2 2" xfId="20100"/>
    <cellStyle name="SAPBEXchaText 3 3 2 2 2" xfId="46514"/>
    <cellStyle name="SAPBEXchaText 3 3 2 3" xfId="26763"/>
    <cellStyle name="SAPBEXchaText 3 3 2 3 2" xfId="53177"/>
    <cellStyle name="SAPBEXchaText 3 3 2 4" xfId="35936"/>
    <cellStyle name="SAPBEXchaText 3 3 3" xfId="13384"/>
    <cellStyle name="SAPBEXchaText 3 3 3 2" xfId="39804"/>
    <cellStyle name="SAPBEXchaText 3 3 4" xfId="24210"/>
    <cellStyle name="SAPBEXchaText 3 3 4 2" xfId="50624"/>
    <cellStyle name="SAPBEXchaText 3 3 5" xfId="29262"/>
    <cellStyle name="SAPBEXchaText 3 4" xfId="4678"/>
    <cellStyle name="SAPBEXchaText 3 4 2" xfId="9786"/>
    <cellStyle name="SAPBEXchaText 3 4 2 2" xfId="20446"/>
    <cellStyle name="SAPBEXchaText 3 4 2 2 2" xfId="46860"/>
    <cellStyle name="SAPBEXchaText 3 4 2 3" xfId="27732"/>
    <cellStyle name="SAPBEXchaText 3 4 2 3 2" xfId="54146"/>
    <cellStyle name="SAPBEXchaText 3 4 2 4" xfId="36282"/>
    <cellStyle name="SAPBEXchaText 3 4 3" xfId="15456"/>
    <cellStyle name="SAPBEXchaText 3 4 3 2" xfId="41876"/>
    <cellStyle name="SAPBEXchaText 3 4 4" xfId="22156"/>
    <cellStyle name="SAPBEXchaText 3 4 4 2" xfId="48570"/>
    <cellStyle name="SAPBEXchaText 3 4 5" xfId="31348"/>
    <cellStyle name="SAPBEXchaText 3 5" xfId="5253"/>
    <cellStyle name="SAPBEXchaText 3 5 2" xfId="10775"/>
    <cellStyle name="SAPBEXchaText 3 5 2 2" xfId="21420"/>
    <cellStyle name="SAPBEXchaText 3 5 2 2 2" xfId="47834"/>
    <cellStyle name="SAPBEXchaText 3 5 2 3" xfId="28509"/>
    <cellStyle name="SAPBEXchaText 3 5 2 3 2" xfId="54923"/>
    <cellStyle name="SAPBEXchaText 3 5 2 4" xfId="37196"/>
    <cellStyle name="SAPBEXchaText 3 5 3" xfId="16028"/>
    <cellStyle name="SAPBEXchaText 3 5 3 2" xfId="42447"/>
    <cellStyle name="SAPBEXchaText 3 5 4" xfId="25683"/>
    <cellStyle name="SAPBEXchaText 3 5 4 2" xfId="52097"/>
    <cellStyle name="SAPBEXchaText 3 5 5" xfId="31923"/>
    <cellStyle name="SAPBEXchaText 3 6" xfId="5512"/>
    <cellStyle name="SAPBEXchaText 3 6 2" xfId="16283"/>
    <cellStyle name="SAPBEXchaText 3 6 2 2" xfId="42702"/>
    <cellStyle name="SAPBEXchaText 3 6 3" xfId="24386"/>
    <cellStyle name="SAPBEXchaText 3 6 3 2" xfId="50800"/>
    <cellStyle name="SAPBEXchaText 3 6 4" xfId="32182"/>
    <cellStyle name="SAPBEXchaText 3 7" xfId="4687"/>
    <cellStyle name="SAPBEXchaText 3 7 2" xfId="27644"/>
    <cellStyle name="SAPBEXchaText 3 7 2 2" xfId="54058"/>
    <cellStyle name="SAPBEXchaText 3 7 3" xfId="31357"/>
    <cellStyle name="SAPBEXchaText 3 8" xfId="5304"/>
    <cellStyle name="SAPBEXchaText 3 8 2" xfId="16078"/>
    <cellStyle name="SAPBEXchaText 3 8 2 2" xfId="42497"/>
    <cellStyle name="SAPBEXchaText 3 8 3" xfId="22281"/>
    <cellStyle name="SAPBEXchaText 3 8 3 2" xfId="48695"/>
    <cellStyle name="SAPBEXchaText 3 8 4" xfId="31974"/>
    <cellStyle name="SAPBEXchaText 3 9" xfId="7787"/>
    <cellStyle name="SAPBEXchaText 3 9 2" xfId="18454"/>
    <cellStyle name="SAPBEXchaText 3 9 2 2" xfId="44869"/>
    <cellStyle name="SAPBEXchaText 3 9 3" xfId="24990"/>
    <cellStyle name="SAPBEXchaText 3 9 3 2" xfId="51404"/>
    <cellStyle name="SAPBEXchaText 3 9 4" xfId="34457"/>
    <cellStyle name="SAPBEXchaText 4" xfId="1879"/>
    <cellStyle name="SAPBEXchaText 4 10" xfId="8393"/>
    <cellStyle name="SAPBEXchaText 4 10 2" xfId="19053"/>
    <cellStyle name="SAPBEXchaText 4 10 2 2" xfId="45467"/>
    <cellStyle name="SAPBEXchaText 4 10 3" xfId="12602"/>
    <cellStyle name="SAPBEXchaText 4 10 3 2" xfId="39023"/>
    <cellStyle name="SAPBEXchaText 4 10 4" xfId="34889"/>
    <cellStyle name="SAPBEXchaText 4 11" xfId="11701"/>
    <cellStyle name="SAPBEXchaText 4 11 2" xfId="38122"/>
    <cellStyle name="SAPBEXchaText 4 12" xfId="23164"/>
    <cellStyle name="SAPBEXchaText 4 12 2" xfId="49578"/>
    <cellStyle name="SAPBEXchaText 4 2" xfId="3856"/>
    <cellStyle name="SAPBEXchaText 4 2 2" xfId="9025"/>
    <cellStyle name="SAPBEXchaText 4 2 2 2" xfId="19685"/>
    <cellStyle name="SAPBEXchaText 4 2 2 2 2" xfId="46099"/>
    <cellStyle name="SAPBEXchaText 4 2 2 3" xfId="24697"/>
    <cellStyle name="SAPBEXchaText 4 2 2 3 2" xfId="51111"/>
    <cellStyle name="SAPBEXchaText 4 2 2 4" xfId="35521"/>
    <cellStyle name="SAPBEXchaText 4 2 3" xfId="9505"/>
    <cellStyle name="SAPBEXchaText 4 2 3 2" xfId="20165"/>
    <cellStyle name="SAPBEXchaText 4 2 3 2 2" xfId="46579"/>
    <cellStyle name="SAPBEXchaText 4 2 3 3" xfId="27849"/>
    <cellStyle name="SAPBEXchaText 4 2 3 3 2" xfId="54263"/>
    <cellStyle name="SAPBEXchaText 4 2 3 4" xfId="36001"/>
    <cellStyle name="SAPBEXchaText 4 2 4" xfId="10925"/>
    <cellStyle name="SAPBEXchaText 4 2 4 2" xfId="21570"/>
    <cellStyle name="SAPBEXchaText 4 2 4 2 2" xfId="47984"/>
    <cellStyle name="SAPBEXchaText 4 2 4 3" xfId="28659"/>
    <cellStyle name="SAPBEXchaText 4 2 4 3 2" xfId="55073"/>
    <cellStyle name="SAPBEXchaText 4 2 4 4" xfId="37346"/>
    <cellStyle name="SAPBEXchaText 4 2 5" xfId="8700"/>
    <cellStyle name="SAPBEXchaText 4 2 5 2" xfId="19360"/>
    <cellStyle name="SAPBEXchaText 4 2 5 2 2" xfId="45774"/>
    <cellStyle name="SAPBEXchaText 4 2 5 3" xfId="16247"/>
    <cellStyle name="SAPBEXchaText 4 2 5 3 2" xfId="42666"/>
    <cellStyle name="SAPBEXchaText 4 2 5 4" xfId="35196"/>
    <cellStyle name="SAPBEXchaText 4 2 6" xfId="14639"/>
    <cellStyle name="SAPBEXchaText 4 2 6 2" xfId="41059"/>
    <cellStyle name="SAPBEXchaText 4 2 7" xfId="27041"/>
    <cellStyle name="SAPBEXchaText 4 2 7 2" xfId="53455"/>
    <cellStyle name="SAPBEXchaText 4 2 8" xfId="30526"/>
    <cellStyle name="SAPBEXchaText 4 3" xfId="4583"/>
    <cellStyle name="SAPBEXchaText 4 3 2" xfId="9393"/>
    <cellStyle name="SAPBEXchaText 4 3 2 2" xfId="20053"/>
    <cellStyle name="SAPBEXchaText 4 3 2 2 2" xfId="46467"/>
    <cellStyle name="SAPBEXchaText 4 3 2 3" xfId="27861"/>
    <cellStyle name="SAPBEXchaText 4 3 2 3 2" xfId="54275"/>
    <cellStyle name="SAPBEXchaText 4 3 2 4" xfId="35889"/>
    <cellStyle name="SAPBEXchaText 4 3 3" xfId="15361"/>
    <cellStyle name="SAPBEXchaText 4 3 3 2" xfId="41781"/>
    <cellStyle name="SAPBEXchaText 4 3 4" xfId="27693"/>
    <cellStyle name="SAPBEXchaText 4 3 4 2" xfId="54107"/>
    <cellStyle name="SAPBEXchaText 4 3 5" xfId="31253"/>
    <cellStyle name="SAPBEXchaText 4 4" xfId="3922"/>
    <cellStyle name="SAPBEXchaText 4 4 2" xfId="9716"/>
    <cellStyle name="SAPBEXchaText 4 4 2 2" xfId="20376"/>
    <cellStyle name="SAPBEXchaText 4 4 2 2 2" xfId="46790"/>
    <cellStyle name="SAPBEXchaText 4 4 2 3" xfId="11843"/>
    <cellStyle name="SAPBEXchaText 4 4 2 3 2" xfId="38264"/>
    <cellStyle name="SAPBEXchaText 4 4 2 4" xfId="36212"/>
    <cellStyle name="SAPBEXchaText 4 4 3" xfId="14705"/>
    <cellStyle name="SAPBEXchaText 4 4 3 2" xfId="41125"/>
    <cellStyle name="SAPBEXchaText 4 4 4" xfId="22172"/>
    <cellStyle name="SAPBEXchaText 4 4 4 2" xfId="48586"/>
    <cellStyle name="SAPBEXchaText 4 4 5" xfId="30592"/>
    <cellStyle name="SAPBEXchaText 4 5" xfId="2861"/>
    <cellStyle name="SAPBEXchaText 4 5 2" xfId="10806"/>
    <cellStyle name="SAPBEXchaText 4 5 2 2" xfId="21451"/>
    <cellStyle name="SAPBEXchaText 4 5 2 2 2" xfId="47865"/>
    <cellStyle name="SAPBEXchaText 4 5 2 3" xfId="28540"/>
    <cellStyle name="SAPBEXchaText 4 5 2 3 2" xfId="54954"/>
    <cellStyle name="SAPBEXchaText 4 5 2 4" xfId="37227"/>
    <cellStyle name="SAPBEXchaText 4 5 3" xfId="13653"/>
    <cellStyle name="SAPBEXchaText 4 5 3 2" xfId="40073"/>
    <cellStyle name="SAPBEXchaText 4 5 4" xfId="26486"/>
    <cellStyle name="SAPBEXchaText 4 5 4 2" xfId="52900"/>
    <cellStyle name="SAPBEXchaText 4 5 5" xfId="29531"/>
    <cellStyle name="SAPBEXchaText 4 6" xfId="6380"/>
    <cellStyle name="SAPBEXchaText 4 6 2" xfId="17116"/>
    <cellStyle name="SAPBEXchaText 4 6 2 2" xfId="43534"/>
    <cellStyle name="SAPBEXchaText 4 6 3" xfId="23000"/>
    <cellStyle name="SAPBEXchaText 4 6 3 2" xfId="49414"/>
    <cellStyle name="SAPBEXchaText 4 6 4" xfId="33050"/>
    <cellStyle name="SAPBEXchaText 4 7" xfId="6995"/>
    <cellStyle name="SAPBEXchaText 4 7 2" xfId="24853"/>
    <cellStyle name="SAPBEXchaText 4 7 2 2" xfId="51267"/>
    <cellStyle name="SAPBEXchaText 4 7 3" xfId="33665"/>
    <cellStyle name="SAPBEXchaText 4 8" xfId="7542"/>
    <cellStyle name="SAPBEXchaText 4 8 2" xfId="18209"/>
    <cellStyle name="SAPBEXchaText 4 8 2 2" xfId="44625"/>
    <cellStyle name="SAPBEXchaText 4 8 3" xfId="22590"/>
    <cellStyle name="SAPBEXchaText 4 8 3 2" xfId="49004"/>
    <cellStyle name="SAPBEXchaText 4 8 4" xfId="34212"/>
    <cellStyle name="SAPBEXchaText 4 9" xfId="7256"/>
    <cellStyle name="SAPBEXchaText 4 9 2" xfId="17923"/>
    <cellStyle name="SAPBEXchaText 4 9 2 2" xfId="44340"/>
    <cellStyle name="SAPBEXchaText 4 9 3" xfId="24544"/>
    <cellStyle name="SAPBEXchaText 4 9 3 2" xfId="50958"/>
    <cellStyle name="SAPBEXchaText 4 9 4" xfId="33926"/>
    <cellStyle name="SAPBEXchaText 5" xfId="2065"/>
    <cellStyle name="SAPBEXchaText 5 10" xfId="8532"/>
    <cellStyle name="SAPBEXchaText 5 10 2" xfId="19192"/>
    <cellStyle name="SAPBEXchaText 5 10 2 2" xfId="45606"/>
    <cellStyle name="SAPBEXchaText 5 10 3" xfId="17718"/>
    <cellStyle name="SAPBEXchaText 5 10 3 2" xfId="44135"/>
    <cellStyle name="SAPBEXchaText 5 10 4" xfId="35028"/>
    <cellStyle name="SAPBEXchaText 5 11" xfId="11535"/>
    <cellStyle name="SAPBEXchaText 5 11 2" xfId="37956"/>
    <cellStyle name="SAPBEXchaText 5 12" xfId="25631"/>
    <cellStyle name="SAPBEXchaText 5 12 2" xfId="52045"/>
    <cellStyle name="SAPBEXchaText 5 2" xfId="4030"/>
    <cellStyle name="SAPBEXchaText 5 2 2" xfId="9269"/>
    <cellStyle name="SAPBEXchaText 5 2 2 2" xfId="19929"/>
    <cellStyle name="SAPBEXchaText 5 2 2 2 2" xfId="46343"/>
    <cellStyle name="SAPBEXchaText 5 2 2 3" xfId="17736"/>
    <cellStyle name="SAPBEXchaText 5 2 2 3 2" xfId="44153"/>
    <cellStyle name="SAPBEXchaText 5 2 2 4" xfId="35765"/>
    <cellStyle name="SAPBEXchaText 5 2 3" xfId="14812"/>
    <cellStyle name="SAPBEXchaText 5 2 3 2" xfId="41232"/>
    <cellStyle name="SAPBEXchaText 5 2 4" xfId="26674"/>
    <cellStyle name="SAPBEXchaText 5 2 4 2" xfId="53088"/>
    <cellStyle name="SAPBEXchaText 5 2 5" xfId="30700"/>
    <cellStyle name="SAPBEXchaText 5 3" xfId="4758"/>
    <cellStyle name="SAPBEXchaText 5 3 2" xfId="10269"/>
    <cellStyle name="SAPBEXchaText 5 3 2 2" xfId="20929"/>
    <cellStyle name="SAPBEXchaText 5 3 2 2 2" xfId="47343"/>
    <cellStyle name="SAPBEXchaText 5 3 2 3" xfId="12242"/>
    <cellStyle name="SAPBEXchaText 5 3 2 3 2" xfId="38663"/>
    <cellStyle name="SAPBEXchaText 5 3 2 4" xfId="36765"/>
    <cellStyle name="SAPBEXchaText 5 3 3" xfId="15535"/>
    <cellStyle name="SAPBEXchaText 5 3 3 2" xfId="41955"/>
    <cellStyle name="SAPBEXchaText 5 3 4" xfId="22849"/>
    <cellStyle name="SAPBEXchaText 5 3 4 2" xfId="49263"/>
    <cellStyle name="SAPBEXchaText 5 3 5" xfId="31428"/>
    <cellStyle name="SAPBEXchaText 5 4" xfId="5338"/>
    <cellStyle name="SAPBEXchaText 5 4 2" xfId="10852"/>
    <cellStyle name="SAPBEXchaText 5 4 2 2" xfId="21497"/>
    <cellStyle name="SAPBEXchaText 5 4 2 2 2" xfId="47911"/>
    <cellStyle name="SAPBEXchaText 5 4 2 3" xfId="28586"/>
    <cellStyle name="SAPBEXchaText 5 4 2 3 2" xfId="55000"/>
    <cellStyle name="SAPBEXchaText 5 4 2 4" xfId="37273"/>
    <cellStyle name="SAPBEXchaText 5 4 3" xfId="16111"/>
    <cellStyle name="SAPBEXchaText 5 4 3 2" xfId="42530"/>
    <cellStyle name="SAPBEXchaText 5 4 4" xfId="23837"/>
    <cellStyle name="SAPBEXchaText 5 4 4 2" xfId="50251"/>
    <cellStyle name="SAPBEXchaText 5 4 5" xfId="32008"/>
    <cellStyle name="SAPBEXchaText 5 5" xfId="5945"/>
    <cellStyle name="SAPBEXchaText 5 5 2" xfId="16697"/>
    <cellStyle name="SAPBEXchaText 5 5 2 2" xfId="43115"/>
    <cellStyle name="SAPBEXchaText 5 5 3" xfId="28045"/>
    <cellStyle name="SAPBEXchaText 5 5 3 2" xfId="54459"/>
    <cellStyle name="SAPBEXchaText 5 5 4" xfId="32615"/>
    <cellStyle name="SAPBEXchaText 5 6" xfId="6545"/>
    <cellStyle name="SAPBEXchaText 5 6 2" xfId="17270"/>
    <cellStyle name="SAPBEXchaText 5 6 2 2" xfId="43688"/>
    <cellStyle name="SAPBEXchaText 5 6 3" xfId="12048"/>
    <cellStyle name="SAPBEXchaText 5 6 3 2" xfId="38469"/>
    <cellStyle name="SAPBEXchaText 5 6 4" xfId="33215"/>
    <cellStyle name="SAPBEXchaText 5 7" xfId="7117"/>
    <cellStyle name="SAPBEXchaText 5 7 2" xfId="25445"/>
    <cellStyle name="SAPBEXchaText 5 7 2 2" xfId="51859"/>
    <cellStyle name="SAPBEXchaText 5 7 3" xfId="33787"/>
    <cellStyle name="SAPBEXchaText 5 8" xfId="7676"/>
    <cellStyle name="SAPBEXchaText 5 8 2" xfId="18343"/>
    <cellStyle name="SAPBEXchaText 5 8 2 2" xfId="44759"/>
    <cellStyle name="SAPBEXchaText 5 8 3" xfId="23618"/>
    <cellStyle name="SAPBEXchaText 5 8 3 2" xfId="50032"/>
    <cellStyle name="SAPBEXchaText 5 8 4" xfId="34346"/>
    <cellStyle name="SAPBEXchaText 5 9" xfId="7828"/>
    <cellStyle name="SAPBEXchaText 5 9 2" xfId="18495"/>
    <cellStyle name="SAPBEXchaText 5 9 2 2" xfId="44910"/>
    <cellStyle name="SAPBEXchaText 5 9 3" xfId="27390"/>
    <cellStyle name="SAPBEXchaText 5 9 3 2" xfId="53804"/>
    <cellStyle name="SAPBEXchaText 5 9 4" xfId="34498"/>
    <cellStyle name="SAPBEXchaText 6" xfId="2359"/>
    <cellStyle name="SAPBEXchaText 6 2" xfId="9877"/>
    <cellStyle name="SAPBEXchaText 6 2 2" xfId="20537"/>
    <cellStyle name="SAPBEXchaText 6 2 2 2" xfId="46951"/>
    <cellStyle name="SAPBEXchaText 6 2 3" xfId="22969"/>
    <cellStyle name="SAPBEXchaText 6 2 3 2" xfId="49383"/>
    <cellStyle name="SAPBEXchaText 6 2 4" xfId="36373"/>
    <cellStyle name="SAPBEXchaText 6 3" xfId="10384"/>
    <cellStyle name="SAPBEXchaText 6 3 2" xfId="21044"/>
    <cellStyle name="SAPBEXchaText 6 3 2 2" xfId="47458"/>
    <cellStyle name="SAPBEXchaText 6 3 3" xfId="28309"/>
    <cellStyle name="SAPBEXchaText 6 3 3 2" xfId="54723"/>
    <cellStyle name="SAPBEXchaText 6 3 4" xfId="36880"/>
    <cellStyle name="SAPBEXchaText 6 4" xfId="10990"/>
    <cellStyle name="SAPBEXchaText 6 4 2" xfId="21635"/>
    <cellStyle name="SAPBEXchaText 6 4 2 2" xfId="48049"/>
    <cellStyle name="SAPBEXchaText 6 4 3" xfId="28724"/>
    <cellStyle name="SAPBEXchaText 6 4 3 2" xfId="55138"/>
    <cellStyle name="SAPBEXchaText 6 4 4" xfId="37411"/>
    <cellStyle name="SAPBEXchaText 6 5" xfId="8889"/>
    <cellStyle name="SAPBEXchaText 6 5 2" xfId="19549"/>
    <cellStyle name="SAPBEXchaText 6 5 2 2" xfId="45963"/>
    <cellStyle name="SAPBEXchaText 6 5 3" xfId="25042"/>
    <cellStyle name="SAPBEXchaText 6 5 3 2" xfId="51456"/>
    <cellStyle name="SAPBEXchaText 6 5 4" xfId="35385"/>
    <cellStyle name="SAPBEXchaText 7" xfId="3214"/>
    <cellStyle name="SAPBEXchaText 7 2" xfId="9578"/>
    <cellStyle name="SAPBEXchaText 7 2 2" xfId="20238"/>
    <cellStyle name="SAPBEXchaText 7 2 2 2" xfId="46652"/>
    <cellStyle name="SAPBEXchaText 7 2 3" xfId="12391"/>
    <cellStyle name="SAPBEXchaText 7 2 3 2" xfId="38812"/>
    <cellStyle name="SAPBEXchaText 7 2 4" xfId="36074"/>
    <cellStyle name="SAPBEXchaText 7 3" xfId="14004"/>
    <cellStyle name="SAPBEXchaText 7 3 2" xfId="40424"/>
    <cellStyle name="SAPBEXchaText 7 4" xfId="27919"/>
    <cellStyle name="SAPBEXchaText 7 4 2" xfId="54333"/>
    <cellStyle name="SAPBEXchaText 7 5" xfId="29884"/>
    <cellStyle name="SAPBEXchaText 8" xfId="4674"/>
    <cellStyle name="SAPBEXchaText 8 2" xfId="10463"/>
    <cellStyle name="SAPBEXchaText 8 2 2" xfId="21123"/>
    <cellStyle name="SAPBEXchaText 8 2 2 2" xfId="47537"/>
    <cellStyle name="SAPBEXchaText 8 2 3" xfId="28387"/>
    <cellStyle name="SAPBEXchaText 8 2 3 2" xfId="54801"/>
    <cellStyle name="SAPBEXchaText 8 2 4" xfId="36959"/>
    <cellStyle name="SAPBEXchaText 8 3" xfId="15452"/>
    <cellStyle name="SAPBEXchaText 8 3 2" xfId="41872"/>
    <cellStyle name="SAPBEXchaText 8 4" xfId="25430"/>
    <cellStyle name="SAPBEXchaText 8 4 2" xfId="51844"/>
    <cellStyle name="SAPBEXchaText 8 5" xfId="31344"/>
    <cellStyle name="SAPBEXchaText 9" xfId="3162"/>
    <cellStyle name="SAPBEXchaText 9 2" xfId="10479"/>
    <cellStyle name="SAPBEXchaText 9 2 2" xfId="21139"/>
    <cellStyle name="SAPBEXchaText 9 2 2 2" xfId="47553"/>
    <cellStyle name="SAPBEXchaText 9 2 3" xfId="28400"/>
    <cellStyle name="SAPBEXchaText 9 2 3 2" xfId="54814"/>
    <cellStyle name="SAPBEXchaText 9 2 4" xfId="36975"/>
    <cellStyle name="SAPBEXchaText 9 3" xfId="13952"/>
    <cellStyle name="SAPBEXchaText 9 3 2" xfId="40372"/>
    <cellStyle name="SAPBEXchaText 9 4" xfId="24202"/>
    <cellStyle name="SAPBEXchaText 9 4 2" xfId="50616"/>
    <cellStyle name="SAPBEXchaText 9 5" xfId="29832"/>
    <cellStyle name="SAPBEXexcBad7" xfId="1187"/>
    <cellStyle name="SAPBEXexcBad7 10" xfId="6521"/>
    <cellStyle name="SAPBEXexcBad7 10 2" xfId="24884"/>
    <cellStyle name="SAPBEXexcBad7 10 2 2" xfId="51298"/>
    <cellStyle name="SAPBEXexcBad7 10 3" xfId="33191"/>
    <cellStyle name="SAPBEXexcBad7 11" xfId="7380"/>
    <cellStyle name="SAPBEXexcBad7 11 2" xfId="18047"/>
    <cellStyle name="SAPBEXexcBad7 11 2 2" xfId="44463"/>
    <cellStyle name="SAPBEXexcBad7 11 3" xfId="26113"/>
    <cellStyle name="SAPBEXexcBad7 11 3 2" xfId="52527"/>
    <cellStyle name="SAPBEXexcBad7 11 4" xfId="34050"/>
    <cellStyle name="SAPBEXexcBad7 12" xfId="8257"/>
    <cellStyle name="SAPBEXexcBad7 12 2" xfId="18918"/>
    <cellStyle name="SAPBEXexcBad7 12 2 2" xfId="45332"/>
    <cellStyle name="SAPBEXexcBad7 12 3" xfId="12173"/>
    <cellStyle name="SAPBEXexcBad7 12 3 2" xfId="38594"/>
    <cellStyle name="SAPBEXexcBad7 12 4" xfId="34770"/>
    <cellStyle name="SAPBEXexcBad7 13" xfId="12131"/>
    <cellStyle name="SAPBEXexcBad7 13 2" xfId="38552"/>
    <cellStyle name="SAPBEXexcBad7 14" xfId="25403"/>
    <cellStyle name="SAPBEXexcBad7 14 2" xfId="51817"/>
    <cellStyle name="SAPBEXexcBad7 2" xfId="1508"/>
    <cellStyle name="SAPBEXexcBad7 2 10" xfId="8406"/>
    <cellStyle name="SAPBEXexcBad7 2 10 2" xfId="19066"/>
    <cellStyle name="SAPBEXexcBad7 2 10 2 2" xfId="45480"/>
    <cellStyle name="SAPBEXexcBad7 2 10 3" xfId="15783"/>
    <cellStyle name="SAPBEXexcBad7 2 10 3 2" xfId="42202"/>
    <cellStyle name="SAPBEXexcBad7 2 10 4" xfId="34902"/>
    <cellStyle name="SAPBEXexcBad7 2 11" xfId="13269"/>
    <cellStyle name="SAPBEXexcBad7 2 11 2" xfId="39689"/>
    <cellStyle name="SAPBEXexcBad7 2 12" xfId="25471"/>
    <cellStyle name="SAPBEXexcBad7 2 12 2" xfId="51885"/>
    <cellStyle name="SAPBEXexcBad7 2 2" xfId="3502"/>
    <cellStyle name="SAPBEXexcBad7 2 2 2" xfId="9018"/>
    <cellStyle name="SAPBEXexcBad7 2 2 2 2" xfId="19678"/>
    <cellStyle name="SAPBEXexcBad7 2 2 2 2 2" xfId="46092"/>
    <cellStyle name="SAPBEXexcBad7 2 2 2 3" xfId="26794"/>
    <cellStyle name="SAPBEXexcBad7 2 2 2 3 2" xfId="53208"/>
    <cellStyle name="SAPBEXexcBad7 2 2 2 4" xfId="35514"/>
    <cellStyle name="SAPBEXexcBad7 2 2 3" xfId="9698"/>
    <cellStyle name="SAPBEXexcBad7 2 2 3 2" xfId="20358"/>
    <cellStyle name="SAPBEXexcBad7 2 2 3 2 2" xfId="46772"/>
    <cellStyle name="SAPBEXexcBad7 2 2 3 3" xfId="11841"/>
    <cellStyle name="SAPBEXexcBad7 2 2 3 3 2" xfId="38262"/>
    <cellStyle name="SAPBEXexcBad7 2 2 3 4" xfId="36194"/>
    <cellStyle name="SAPBEXexcBad7 2 2 4" xfId="10937"/>
    <cellStyle name="SAPBEXexcBad7 2 2 4 2" xfId="21582"/>
    <cellStyle name="SAPBEXexcBad7 2 2 4 2 2" xfId="47996"/>
    <cellStyle name="SAPBEXexcBad7 2 2 4 3" xfId="28671"/>
    <cellStyle name="SAPBEXexcBad7 2 2 4 3 2" xfId="55085"/>
    <cellStyle name="SAPBEXexcBad7 2 2 4 4" xfId="37358"/>
    <cellStyle name="SAPBEXexcBad7 2 2 5" xfId="8713"/>
    <cellStyle name="SAPBEXexcBad7 2 2 5 2" xfId="19373"/>
    <cellStyle name="SAPBEXexcBad7 2 2 5 2 2" xfId="45787"/>
    <cellStyle name="SAPBEXexcBad7 2 2 5 3" xfId="25862"/>
    <cellStyle name="SAPBEXexcBad7 2 2 5 3 2" xfId="52276"/>
    <cellStyle name="SAPBEXexcBad7 2 2 5 4" xfId="35209"/>
    <cellStyle name="SAPBEXexcBad7 2 2 6" xfId="14287"/>
    <cellStyle name="SAPBEXexcBad7 2 2 6 2" xfId="40707"/>
    <cellStyle name="SAPBEXexcBad7 2 2 7" xfId="24763"/>
    <cellStyle name="SAPBEXexcBad7 2 2 7 2" xfId="51177"/>
    <cellStyle name="SAPBEXexcBad7 2 2 8" xfId="30172"/>
    <cellStyle name="SAPBEXexcBad7 2 3" xfId="2800"/>
    <cellStyle name="SAPBEXexcBad7 2 3 2" xfId="9380"/>
    <cellStyle name="SAPBEXexcBad7 2 3 2 2" xfId="20040"/>
    <cellStyle name="SAPBEXexcBad7 2 3 2 2 2" xfId="46454"/>
    <cellStyle name="SAPBEXexcBad7 2 3 2 3" xfId="11811"/>
    <cellStyle name="SAPBEXexcBad7 2 3 2 3 2" xfId="38232"/>
    <cellStyle name="SAPBEXexcBad7 2 3 2 4" xfId="35876"/>
    <cellStyle name="SAPBEXexcBad7 2 3 3" xfId="13592"/>
    <cellStyle name="SAPBEXexcBad7 2 3 3 2" xfId="40012"/>
    <cellStyle name="SAPBEXexcBad7 2 3 4" xfId="26208"/>
    <cellStyle name="SAPBEXexcBad7 2 3 4 2" xfId="52622"/>
    <cellStyle name="SAPBEXexcBad7 2 3 5" xfId="29470"/>
    <cellStyle name="SAPBEXexcBad7 2 4" xfId="4110"/>
    <cellStyle name="SAPBEXexcBad7 2 4 2" xfId="10252"/>
    <cellStyle name="SAPBEXexcBad7 2 4 2 2" xfId="20912"/>
    <cellStyle name="SAPBEXexcBad7 2 4 2 2 2" xfId="47326"/>
    <cellStyle name="SAPBEXexcBad7 2 4 2 3" xfId="17855"/>
    <cellStyle name="SAPBEXexcBad7 2 4 2 3 2" xfId="44272"/>
    <cellStyle name="SAPBEXexcBad7 2 4 2 4" xfId="36748"/>
    <cellStyle name="SAPBEXexcBad7 2 4 3" xfId="14892"/>
    <cellStyle name="SAPBEXexcBad7 2 4 3 2" xfId="41312"/>
    <cellStyle name="SAPBEXexcBad7 2 4 4" xfId="26874"/>
    <cellStyle name="SAPBEXexcBad7 2 4 4 2" xfId="53288"/>
    <cellStyle name="SAPBEXexcBad7 2 4 5" xfId="30780"/>
    <cellStyle name="SAPBEXexcBad7 2 5" xfId="5650"/>
    <cellStyle name="SAPBEXexcBad7 2 5 2" xfId="10727"/>
    <cellStyle name="SAPBEXexcBad7 2 5 2 2" xfId="21372"/>
    <cellStyle name="SAPBEXexcBad7 2 5 2 2 2" xfId="47786"/>
    <cellStyle name="SAPBEXexcBad7 2 5 2 3" xfId="28467"/>
    <cellStyle name="SAPBEXexcBad7 2 5 2 3 2" xfId="54881"/>
    <cellStyle name="SAPBEXexcBad7 2 5 2 4" xfId="37148"/>
    <cellStyle name="SAPBEXexcBad7 2 5 3" xfId="16414"/>
    <cellStyle name="SAPBEXexcBad7 2 5 3 2" xfId="42832"/>
    <cellStyle name="SAPBEXexcBad7 2 5 4" xfId="24612"/>
    <cellStyle name="SAPBEXexcBad7 2 5 4 2" xfId="51026"/>
    <cellStyle name="SAPBEXexcBad7 2 5 5" xfId="32320"/>
    <cellStyle name="SAPBEXexcBad7 2 6" xfId="5072"/>
    <cellStyle name="SAPBEXexcBad7 2 6 2" xfId="15849"/>
    <cellStyle name="SAPBEXexcBad7 2 6 2 2" xfId="42268"/>
    <cellStyle name="SAPBEXexcBad7 2 6 3" xfId="27461"/>
    <cellStyle name="SAPBEXexcBad7 2 6 3 2" xfId="53875"/>
    <cellStyle name="SAPBEXexcBad7 2 6 4" xfId="31742"/>
    <cellStyle name="SAPBEXexcBad7 2 7" xfId="6813"/>
    <cellStyle name="SAPBEXexcBad7 2 7 2" xfId="25146"/>
    <cellStyle name="SAPBEXexcBad7 2 7 2 2" xfId="51560"/>
    <cellStyle name="SAPBEXexcBad7 2 7 3" xfId="33483"/>
    <cellStyle name="SAPBEXexcBad7 2 8" xfId="6625"/>
    <cellStyle name="SAPBEXexcBad7 2 8 2" xfId="17349"/>
    <cellStyle name="SAPBEXexcBad7 2 8 2 2" xfId="43767"/>
    <cellStyle name="SAPBEXexcBad7 2 8 3" xfId="22360"/>
    <cellStyle name="SAPBEXexcBad7 2 8 3 2" xfId="48774"/>
    <cellStyle name="SAPBEXexcBad7 2 8 4" xfId="33295"/>
    <cellStyle name="SAPBEXexcBad7 2 9" xfId="2905"/>
    <cellStyle name="SAPBEXexcBad7 2 9 2" xfId="13697"/>
    <cellStyle name="SAPBEXexcBad7 2 9 2 2" xfId="40117"/>
    <cellStyle name="SAPBEXexcBad7 2 9 3" xfId="24972"/>
    <cellStyle name="SAPBEXexcBad7 2 9 3 2" xfId="51386"/>
    <cellStyle name="SAPBEXexcBad7 2 9 4" xfId="29575"/>
    <cellStyle name="SAPBEXexcBad7 3" xfId="1621"/>
    <cellStyle name="SAPBEXexcBad7 3 10" xfId="8344"/>
    <cellStyle name="SAPBEXexcBad7 3 10 2" xfId="19004"/>
    <cellStyle name="SAPBEXexcBad7 3 10 2 2" xfId="45418"/>
    <cellStyle name="SAPBEXexcBad7 3 10 3" xfId="17701"/>
    <cellStyle name="SAPBEXexcBad7 3 10 3 2" xfId="44118"/>
    <cellStyle name="SAPBEXexcBad7 3 10 4" xfId="34840"/>
    <cellStyle name="SAPBEXexcBad7 3 11" xfId="11942"/>
    <cellStyle name="SAPBEXexcBad7 3 11 2" xfId="38363"/>
    <cellStyle name="SAPBEXexcBad7 3 12" xfId="22564"/>
    <cellStyle name="SAPBEXexcBad7 3 12 2" xfId="48978"/>
    <cellStyle name="SAPBEXexcBad7 3 2" xfId="3614"/>
    <cellStyle name="SAPBEXexcBad7 3 2 2" xfId="9072"/>
    <cellStyle name="SAPBEXexcBad7 3 2 2 2" xfId="19732"/>
    <cellStyle name="SAPBEXexcBad7 3 2 2 2 2" xfId="46146"/>
    <cellStyle name="SAPBEXexcBad7 3 2 2 3" xfId="12281"/>
    <cellStyle name="SAPBEXexcBad7 3 2 2 3 2" xfId="38702"/>
    <cellStyle name="SAPBEXexcBad7 3 2 2 4" xfId="35568"/>
    <cellStyle name="SAPBEXexcBad7 3 2 3" xfId="10072"/>
    <cellStyle name="SAPBEXexcBad7 3 2 3 2" xfId="20732"/>
    <cellStyle name="SAPBEXexcBad7 3 2 3 2 2" xfId="47146"/>
    <cellStyle name="SAPBEXexcBad7 3 2 3 3" xfId="27765"/>
    <cellStyle name="SAPBEXexcBad7 3 2 3 3 2" xfId="54179"/>
    <cellStyle name="SAPBEXexcBad7 3 2 3 4" xfId="36568"/>
    <cellStyle name="SAPBEXexcBad7 3 2 4" xfId="10882"/>
    <cellStyle name="SAPBEXexcBad7 3 2 4 2" xfId="21527"/>
    <cellStyle name="SAPBEXexcBad7 3 2 4 2 2" xfId="47941"/>
    <cellStyle name="SAPBEXexcBad7 3 2 4 3" xfId="28616"/>
    <cellStyle name="SAPBEXexcBad7 3 2 4 3 2" xfId="55030"/>
    <cellStyle name="SAPBEXexcBad7 3 2 4 4" xfId="37303"/>
    <cellStyle name="SAPBEXexcBad7 3 2 5" xfId="8651"/>
    <cellStyle name="SAPBEXexcBad7 3 2 5 2" xfId="19311"/>
    <cellStyle name="SAPBEXexcBad7 3 2 5 2 2" xfId="45725"/>
    <cellStyle name="SAPBEXexcBad7 3 2 5 3" xfId="17830"/>
    <cellStyle name="SAPBEXexcBad7 3 2 5 3 2" xfId="44247"/>
    <cellStyle name="SAPBEXexcBad7 3 2 5 4" xfId="35147"/>
    <cellStyle name="SAPBEXexcBad7 3 2 6" xfId="14399"/>
    <cellStyle name="SAPBEXexcBad7 3 2 6 2" xfId="40819"/>
    <cellStyle name="SAPBEXexcBad7 3 2 7" xfId="25808"/>
    <cellStyle name="SAPBEXexcBad7 3 2 7 2" xfId="52222"/>
    <cellStyle name="SAPBEXexcBad7 3 2 8" xfId="30284"/>
    <cellStyle name="SAPBEXexcBad7 3 3" xfId="2708"/>
    <cellStyle name="SAPBEXexcBad7 3 3 2" xfId="9441"/>
    <cellStyle name="SAPBEXexcBad7 3 3 2 2" xfId="20101"/>
    <cellStyle name="SAPBEXexcBad7 3 3 2 2 2" xfId="46515"/>
    <cellStyle name="SAPBEXexcBad7 3 3 2 3" xfId="11579"/>
    <cellStyle name="SAPBEXexcBad7 3 3 2 3 2" xfId="38000"/>
    <cellStyle name="SAPBEXexcBad7 3 3 2 4" xfId="35937"/>
    <cellStyle name="SAPBEXexcBad7 3 3 3" xfId="13500"/>
    <cellStyle name="SAPBEXexcBad7 3 3 3 2" xfId="39920"/>
    <cellStyle name="SAPBEXexcBad7 3 3 4" xfId="23875"/>
    <cellStyle name="SAPBEXexcBad7 3 3 4 2" xfId="50289"/>
    <cellStyle name="SAPBEXexcBad7 3 3 5" xfId="29378"/>
    <cellStyle name="SAPBEXexcBad7 3 4" xfId="2845"/>
    <cellStyle name="SAPBEXexcBad7 3 4 2" xfId="10450"/>
    <cellStyle name="SAPBEXexcBad7 3 4 2 2" xfId="21110"/>
    <cellStyle name="SAPBEXexcBad7 3 4 2 2 2" xfId="47524"/>
    <cellStyle name="SAPBEXexcBad7 3 4 2 3" xfId="28374"/>
    <cellStyle name="SAPBEXexcBad7 3 4 2 3 2" xfId="54788"/>
    <cellStyle name="SAPBEXexcBad7 3 4 2 4" xfId="36946"/>
    <cellStyle name="SAPBEXexcBad7 3 4 3" xfId="13637"/>
    <cellStyle name="SAPBEXexcBad7 3 4 3 2" xfId="40057"/>
    <cellStyle name="SAPBEXexcBad7 3 4 4" xfId="22610"/>
    <cellStyle name="SAPBEXexcBad7 3 4 4 2" xfId="49024"/>
    <cellStyle name="SAPBEXexcBad7 3 4 5" xfId="29515"/>
    <cellStyle name="SAPBEXexcBad7 3 5" xfId="4724"/>
    <cellStyle name="SAPBEXexcBad7 3 5 2" xfId="10774"/>
    <cellStyle name="SAPBEXexcBad7 3 5 2 2" xfId="21419"/>
    <cellStyle name="SAPBEXexcBad7 3 5 2 2 2" xfId="47833"/>
    <cellStyle name="SAPBEXexcBad7 3 5 2 3" xfId="28508"/>
    <cellStyle name="SAPBEXexcBad7 3 5 2 3 2" xfId="54922"/>
    <cellStyle name="SAPBEXexcBad7 3 5 2 4" xfId="37195"/>
    <cellStyle name="SAPBEXexcBad7 3 5 3" xfId="15501"/>
    <cellStyle name="SAPBEXexcBad7 3 5 3 2" xfId="41921"/>
    <cellStyle name="SAPBEXexcBad7 3 5 4" xfId="27436"/>
    <cellStyle name="SAPBEXexcBad7 3 5 4 2" xfId="53850"/>
    <cellStyle name="SAPBEXexcBad7 3 5 5" xfId="31394"/>
    <cellStyle name="SAPBEXexcBad7 3 6" xfId="5511"/>
    <cellStyle name="SAPBEXexcBad7 3 6 2" xfId="16282"/>
    <cellStyle name="SAPBEXexcBad7 3 6 2 2" xfId="42701"/>
    <cellStyle name="SAPBEXexcBad7 3 6 3" xfId="24025"/>
    <cellStyle name="SAPBEXexcBad7 3 6 3 2" xfId="50439"/>
    <cellStyle name="SAPBEXexcBad7 3 6 4" xfId="32181"/>
    <cellStyle name="SAPBEXexcBad7 3 7" xfId="6124"/>
    <cellStyle name="SAPBEXexcBad7 3 7 2" xfId="22427"/>
    <cellStyle name="SAPBEXexcBad7 3 7 2 2" xfId="48841"/>
    <cellStyle name="SAPBEXexcBad7 3 7 3" xfId="32794"/>
    <cellStyle name="SAPBEXexcBad7 3 8" xfId="6261"/>
    <cellStyle name="SAPBEXexcBad7 3 8 2" xfId="17000"/>
    <cellStyle name="SAPBEXexcBad7 3 8 2 2" xfId="43418"/>
    <cellStyle name="SAPBEXexcBad7 3 8 3" xfId="12411"/>
    <cellStyle name="SAPBEXexcBad7 3 8 3 2" xfId="38832"/>
    <cellStyle name="SAPBEXexcBad7 3 8 4" xfId="32931"/>
    <cellStyle name="SAPBEXexcBad7 3 9" xfId="7201"/>
    <cellStyle name="SAPBEXexcBad7 3 9 2" xfId="17868"/>
    <cellStyle name="SAPBEXexcBad7 3 9 2 2" xfId="44285"/>
    <cellStyle name="SAPBEXexcBad7 3 9 3" xfId="23956"/>
    <cellStyle name="SAPBEXexcBad7 3 9 3 2" xfId="50370"/>
    <cellStyle name="SAPBEXexcBad7 3 9 4" xfId="33871"/>
    <cellStyle name="SAPBEXexcBad7 4" xfId="1880"/>
    <cellStyle name="SAPBEXexcBad7 4 10" xfId="8394"/>
    <cellStyle name="SAPBEXexcBad7 4 10 2" xfId="19054"/>
    <cellStyle name="SAPBEXexcBad7 4 10 2 2" xfId="45468"/>
    <cellStyle name="SAPBEXexcBad7 4 10 3" xfId="14943"/>
    <cellStyle name="SAPBEXexcBad7 4 10 3 2" xfId="41363"/>
    <cellStyle name="SAPBEXexcBad7 4 10 4" xfId="34890"/>
    <cellStyle name="SAPBEXexcBad7 4 11" xfId="11700"/>
    <cellStyle name="SAPBEXexcBad7 4 11 2" xfId="38121"/>
    <cellStyle name="SAPBEXexcBad7 4 12" xfId="27707"/>
    <cellStyle name="SAPBEXexcBad7 4 12 2" xfId="54121"/>
    <cellStyle name="SAPBEXexcBad7 4 2" xfId="3857"/>
    <cellStyle name="SAPBEXexcBad7 4 2 2" xfId="9024"/>
    <cellStyle name="SAPBEXexcBad7 4 2 2 2" xfId="19684"/>
    <cellStyle name="SAPBEXexcBad7 4 2 2 2 2" xfId="46098"/>
    <cellStyle name="SAPBEXexcBad7 4 2 2 3" xfId="23187"/>
    <cellStyle name="SAPBEXexcBad7 4 2 2 3 2" xfId="49601"/>
    <cellStyle name="SAPBEXexcBad7 4 2 2 4" xfId="35520"/>
    <cellStyle name="SAPBEXexcBad7 4 2 3" xfId="9663"/>
    <cellStyle name="SAPBEXexcBad7 4 2 3 2" xfId="20323"/>
    <cellStyle name="SAPBEXexcBad7 4 2 3 2 2" xfId="46737"/>
    <cellStyle name="SAPBEXexcBad7 4 2 3 3" xfId="11601"/>
    <cellStyle name="SAPBEXexcBad7 4 2 3 3 2" xfId="38022"/>
    <cellStyle name="SAPBEXexcBad7 4 2 3 4" xfId="36159"/>
    <cellStyle name="SAPBEXexcBad7 4 2 4" xfId="10926"/>
    <cellStyle name="SAPBEXexcBad7 4 2 4 2" xfId="21571"/>
    <cellStyle name="SAPBEXexcBad7 4 2 4 2 2" xfId="47985"/>
    <cellStyle name="SAPBEXexcBad7 4 2 4 3" xfId="28660"/>
    <cellStyle name="SAPBEXexcBad7 4 2 4 3 2" xfId="55074"/>
    <cellStyle name="SAPBEXexcBad7 4 2 4 4" xfId="37347"/>
    <cellStyle name="SAPBEXexcBad7 4 2 5" xfId="8701"/>
    <cellStyle name="SAPBEXexcBad7 4 2 5 2" xfId="19361"/>
    <cellStyle name="SAPBEXexcBad7 4 2 5 2 2" xfId="45775"/>
    <cellStyle name="SAPBEXexcBad7 4 2 5 3" xfId="12742"/>
    <cellStyle name="SAPBEXexcBad7 4 2 5 3 2" xfId="39163"/>
    <cellStyle name="SAPBEXexcBad7 4 2 5 4" xfId="35197"/>
    <cellStyle name="SAPBEXexcBad7 4 2 6" xfId="14640"/>
    <cellStyle name="SAPBEXexcBad7 4 2 6 2" xfId="41060"/>
    <cellStyle name="SAPBEXexcBad7 4 2 7" xfId="25703"/>
    <cellStyle name="SAPBEXexcBad7 4 2 7 2" xfId="52117"/>
    <cellStyle name="SAPBEXexcBad7 4 2 8" xfId="30527"/>
    <cellStyle name="SAPBEXexcBad7 4 3" xfId="4584"/>
    <cellStyle name="SAPBEXexcBad7 4 3 2" xfId="9392"/>
    <cellStyle name="SAPBEXexcBad7 4 3 2 2" xfId="20052"/>
    <cellStyle name="SAPBEXexcBad7 4 3 2 2 2" xfId="46466"/>
    <cellStyle name="SAPBEXexcBad7 4 3 2 3" xfId="21170"/>
    <cellStyle name="SAPBEXexcBad7 4 3 2 3 2" xfId="47584"/>
    <cellStyle name="SAPBEXexcBad7 4 3 2 4" xfId="35888"/>
    <cellStyle name="SAPBEXexcBad7 4 3 3" xfId="15362"/>
    <cellStyle name="SAPBEXexcBad7 4 3 3 2" xfId="41782"/>
    <cellStyle name="SAPBEXexcBad7 4 3 4" xfId="26666"/>
    <cellStyle name="SAPBEXexcBad7 4 3 4 2" xfId="53080"/>
    <cellStyle name="SAPBEXexcBad7 4 3 5" xfId="31254"/>
    <cellStyle name="SAPBEXexcBad7 4 4" xfId="4849"/>
    <cellStyle name="SAPBEXexcBad7 4 4 2" xfId="9776"/>
    <cellStyle name="SAPBEXexcBad7 4 4 2 2" xfId="20436"/>
    <cellStyle name="SAPBEXexcBad7 4 4 2 2 2" xfId="46850"/>
    <cellStyle name="SAPBEXexcBad7 4 4 2 3" xfId="25904"/>
    <cellStyle name="SAPBEXexcBad7 4 4 2 3 2" xfId="52318"/>
    <cellStyle name="SAPBEXexcBad7 4 4 2 4" xfId="36272"/>
    <cellStyle name="SAPBEXexcBad7 4 4 3" xfId="15626"/>
    <cellStyle name="SAPBEXexcBad7 4 4 3 2" xfId="42046"/>
    <cellStyle name="SAPBEXexcBad7 4 4 4" xfId="23482"/>
    <cellStyle name="SAPBEXexcBad7 4 4 4 2" xfId="49896"/>
    <cellStyle name="SAPBEXexcBad7 4 4 5" xfId="31519"/>
    <cellStyle name="SAPBEXexcBad7 4 5" xfId="5028"/>
    <cellStyle name="SAPBEXexcBad7 4 5 2" xfId="10807"/>
    <cellStyle name="SAPBEXexcBad7 4 5 2 2" xfId="21452"/>
    <cellStyle name="SAPBEXexcBad7 4 5 2 2 2" xfId="47866"/>
    <cellStyle name="SAPBEXexcBad7 4 5 2 3" xfId="28541"/>
    <cellStyle name="SAPBEXexcBad7 4 5 2 3 2" xfId="54955"/>
    <cellStyle name="SAPBEXexcBad7 4 5 2 4" xfId="37228"/>
    <cellStyle name="SAPBEXexcBad7 4 5 3" xfId="15805"/>
    <cellStyle name="SAPBEXexcBad7 4 5 3 2" xfId="42224"/>
    <cellStyle name="SAPBEXexcBad7 4 5 4" xfId="24698"/>
    <cellStyle name="SAPBEXexcBad7 4 5 4 2" xfId="51112"/>
    <cellStyle name="SAPBEXexcBad7 4 5 5" xfId="31698"/>
    <cellStyle name="SAPBEXexcBad7 4 6" xfId="6381"/>
    <cellStyle name="SAPBEXexcBad7 4 6 2" xfId="17117"/>
    <cellStyle name="SAPBEXexcBad7 4 6 2 2" xfId="43535"/>
    <cellStyle name="SAPBEXexcBad7 4 6 3" xfId="11296"/>
    <cellStyle name="SAPBEXexcBad7 4 6 3 2" xfId="37717"/>
    <cellStyle name="SAPBEXexcBad7 4 6 4" xfId="33051"/>
    <cellStyle name="SAPBEXexcBad7 4 7" xfId="6996"/>
    <cellStyle name="SAPBEXexcBad7 4 7 2" xfId="23523"/>
    <cellStyle name="SAPBEXexcBad7 4 7 2 2" xfId="49937"/>
    <cellStyle name="SAPBEXexcBad7 4 7 3" xfId="33666"/>
    <cellStyle name="SAPBEXexcBad7 4 8" xfId="7543"/>
    <cellStyle name="SAPBEXexcBad7 4 8 2" xfId="18210"/>
    <cellStyle name="SAPBEXexcBad7 4 8 2 2" xfId="44626"/>
    <cellStyle name="SAPBEXexcBad7 4 8 3" xfId="26382"/>
    <cellStyle name="SAPBEXexcBad7 4 8 3 2" xfId="52796"/>
    <cellStyle name="SAPBEXexcBad7 4 8 4" xfId="34213"/>
    <cellStyle name="SAPBEXexcBad7 4 9" xfId="7255"/>
    <cellStyle name="SAPBEXexcBad7 4 9 2" xfId="17922"/>
    <cellStyle name="SAPBEXexcBad7 4 9 2 2" xfId="44339"/>
    <cellStyle name="SAPBEXexcBad7 4 9 3" xfId="28162"/>
    <cellStyle name="SAPBEXexcBad7 4 9 3 2" xfId="54576"/>
    <cellStyle name="SAPBEXexcBad7 4 9 4" xfId="33925"/>
    <cellStyle name="SAPBEXexcBad7 5" xfId="2066"/>
    <cellStyle name="SAPBEXexcBad7 5 10" xfId="8533"/>
    <cellStyle name="SAPBEXexcBad7 5 10 2" xfId="19193"/>
    <cellStyle name="SAPBEXexcBad7 5 10 2 2" xfId="45607"/>
    <cellStyle name="SAPBEXexcBad7 5 10 3" xfId="12953"/>
    <cellStyle name="SAPBEXexcBad7 5 10 3 2" xfId="39374"/>
    <cellStyle name="SAPBEXexcBad7 5 10 4" xfId="35029"/>
    <cellStyle name="SAPBEXexcBad7 5 11" xfId="11534"/>
    <cellStyle name="SAPBEXexcBad7 5 11 2" xfId="37955"/>
    <cellStyle name="SAPBEXexcBad7 5 12" xfId="25462"/>
    <cellStyle name="SAPBEXexcBad7 5 12 2" xfId="51876"/>
    <cellStyle name="SAPBEXexcBad7 5 2" xfId="4031"/>
    <cellStyle name="SAPBEXexcBad7 5 2 2" xfId="9268"/>
    <cellStyle name="SAPBEXexcBad7 5 2 2 2" xfId="19928"/>
    <cellStyle name="SAPBEXexcBad7 5 2 2 2 2" xfId="46342"/>
    <cellStyle name="SAPBEXexcBad7 5 2 2 3" xfId="12095"/>
    <cellStyle name="SAPBEXexcBad7 5 2 2 3 2" xfId="38516"/>
    <cellStyle name="SAPBEXexcBad7 5 2 2 4" xfId="35764"/>
    <cellStyle name="SAPBEXexcBad7 5 2 3" xfId="14813"/>
    <cellStyle name="SAPBEXexcBad7 5 2 3 2" xfId="41233"/>
    <cellStyle name="SAPBEXexcBad7 5 2 4" xfId="22539"/>
    <cellStyle name="SAPBEXexcBad7 5 2 4 2" xfId="48953"/>
    <cellStyle name="SAPBEXexcBad7 5 2 5" xfId="30701"/>
    <cellStyle name="SAPBEXexcBad7 5 3" xfId="4759"/>
    <cellStyle name="SAPBEXexcBad7 5 3 2" xfId="9604"/>
    <cellStyle name="SAPBEXexcBad7 5 3 2 2" xfId="20264"/>
    <cellStyle name="SAPBEXexcBad7 5 3 2 2 2" xfId="46678"/>
    <cellStyle name="SAPBEXexcBad7 5 3 2 3" xfId="28200"/>
    <cellStyle name="SAPBEXexcBad7 5 3 2 3 2" xfId="54614"/>
    <cellStyle name="SAPBEXexcBad7 5 3 2 4" xfId="36100"/>
    <cellStyle name="SAPBEXexcBad7 5 3 3" xfId="15536"/>
    <cellStyle name="SAPBEXexcBad7 5 3 3 2" xfId="41956"/>
    <cellStyle name="SAPBEXexcBad7 5 3 4" xfId="26256"/>
    <cellStyle name="SAPBEXexcBad7 5 3 4 2" xfId="52670"/>
    <cellStyle name="SAPBEXexcBad7 5 3 5" xfId="31429"/>
    <cellStyle name="SAPBEXexcBad7 5 4" xfId="5339"/>
    <cellStyle name="SAPBEXexcBad7 5 4 2" xfId="10853"/>
    <cellStyle name="SAPBEXexcBad7 5 4 2 2" xfId="21498"/>
    <cellStyle name="SAPBEXexcBad7 5 4 2 2 2" xfId="47912"/>
    <cellStyle name="SAPBEXexcBad7 5 4 2 3" xfId="28587"/>
    <cellStyle name="SAPBEXexcBad7 5 4 2 3 2" xfId="55001"/>
    <cellStyle name="SAPBEXexcBad7 5 4 2 4" xfId="37274"/>
    <cellStyle name="SAPBEXexcBad7 5 4 3" xfId="16112"/>
    <cellStyle name="SAPBEXexcBad7 5 4 3 2" xfId="42531"/>
    <cellStyle name="SAPBEXexcBad7 5 4 4" xfId="27088"/>
    <cellStyle name="SAPBEXexcBad7 5 4 4 2" xfId="53502"/>
    <cellStyle name="SAPBEXexcBad7 5 4 5" xfId="32009"/>
    <cellStyle name="SAPBEXexcBad7 5 5" xfId="5946"/>
    <cellStyle name="SAPBEXexcBad7 5 5 2" xfId="16698"/>
    <cellStyle name="SAPBEXexcBad7 5 5 2 2" xfId="43116"/>
    <cellStyle name="SAPBEXexcBad7 5 5 3" xfId="23830"/>
    <cellStyle name="SAPBEXexcBad7 5 5 3 2" xfId="50244"/>
    <cellStyle name="SAPBEXexcBad7 5 5 4" xfId="32616"/>
    <cellStyle name="SAPBEXexcBad7 5 6" xfId="6546"/>
    <cellStyle name="SAPBEXexcBad7 5 6 2" xfId="17271"/>
    <cellStyle name="SAPBEXexcBad7 5 6 2 2" xfId="43689"/>
    <cellStyle name="SAPBEXexcBad7 5 6 3" xfId="16641"/>
    <cellStyle name="SAPBEXexcBad7 5 6 3 2" xfId="43059"/>
    <cellStyle name="SAPBEXexcBad7 5 6 4" xfId="33216"/>
    <cellStyle name="SAPBEXexcBad7 5 7" xfId="7118"/>
    <cellStyle name="SAPBEXexcBad7 5 7 2" xfId="23809"/>
    <cellStyle name="SAPBEXexcBad7 5 7 2 2" xfId="50223"/>
    <cellStyle name="SAPBEXexcBad7 5 7 3" xfId="33788"/>
    <cellStyle name="SAPBEXexcBad7 5 8" xfId="7677"/>
    <cellStyle name="SAPBEXexcBad7 5 8 2" xfId="18344"/>
    <cellStyle name="SAPBEXexcBad7 5 8 2 2" xfId="44760"/>
    <cellStyle name="SAPBEXexcBad7 5 8 3" xfId="26941"/>
    <cellStyle name="SAPBEXexcBad7 5 8 3 2" xfId="53355"/>
    <cellStyle name="SAPBEXexcBad7 5 8 4" xfId="34347"/>
    <cellStyle name="SAPBEXexcBad7 5 9" xfId="7829"/>
    <cellStyle name="SAPBEXexcBad7 5 9 2" xfId="18496"/>
    <cellStyle name="SAPBEXexcBad7 5 9 2 2" xfId="44911"/>
    <cellStyle name="SAPBEXexcBad7 5 9 3" xfId="21889"/>
    <cellStyle name="SAPBEXexcBad7 5 9 3 2" xfId="48303"/>
    <cellStyle name="SAPBEXexcBad7 5 9 4" xfId="34499"/>
    <cellStyle name="SAPBEXexcBad7 6" xfId="2360"/>
    <cellStyle name="SAPBEXexcBad7 6 10" xfId="11289"/>
    <cellStyle name="SAPBEXexcBad7 6 10 2" xfId="37710"/>
    <cellStyle name="SAPBEXexcBad7 6 11" xfId="24050"/>
    <cellStyle name="SAPBEXexcBad7 6 11 2" xfId="50464"/>
    <cellStyle name="SAPBEXexcBad7 6 2" xfId="4267"/>
    <cellStyle name="SAPBEXexcBad7 6 2 2" xfId="9876"/>
    <cellStyle name="SAPBEXexcBad7 6 2 2 2" xfId="20536"/>
    <cellStyle name="SAPBEXexcBad7 6 2 2 2 2" xfId="46950"/>
    <cellStyle name="SAPBEXexcBad7 6 2 2 3" xfId="28032"/>
    <cellStyle name="SAPBEXexcBad7 6 2 2 3 2" xfId="54446"/>
    <cellStyle name="SAPBEXexcBad7 6 2 2 4" xfId="36372"/>
    <cellStyle name="SAPBEXexcBad7 6 2 3" xfId="15046"/>
    <cellStyle name="SAPBEXexcBad7 6 2 3 2" xfId="41466"/>
    <cellStyle name="SAPBEXexcBad7 6 2 4" xfId="24722"/>
    <cellStyle name="SAPBEXexcBad7 6 2 4 2" xfId="51136"/>
    <cellStyle name="SAPBEXexcBad7 6 2 5" xfId="30937"/>
    <cellStyle name="SAPBEXexcBad7 6 3" xfId="4995"/>
    <cellStyle name="SAPBEXexcBad7 6 3 2" xfId="10129"/>
    <cellStyle name="SAPBEXexcBad7 6 3 2 2" xfId="20789"/>
    <cellStyle name="SAPBEXexcBad7 6 3 2 2 2" xfId="47203"/>
    <cellStyle name="SAPBEXexcBad7 6 3 2 3" xfId="27799"/>
    <cellStyle name="SAPBEXexcBad7 6 3 2 3 2" xfId="54213"/>
    <cellStyle name="SAPBEXexcBad7 6 3 2 4" xfId="36625"/>
    <cellStyle name="SAPBEXexcBad7 6 3 3" xfId="15772"/>
    <cellStyle name="SAPBEXexcBad7 6 3 3 2" xfId="42192"/>
    <cellStyle name="SAPBEXexcBad7 6 3 4" xfId="26595"/>
    <cellStyle name="SAPBEXexcBad7 6 3 4 2" xfId="53009"/>
    <cellStyle name="SAPBEXexcBad7 6 3 5" xfId="31665"/>
    <cellStyle name="SAPBEXexcBad7 6 4" xfId="6188"/>
    <cellStyle name="SAPBEXexcBad7 6 4 2" xfId="10989"/>
    <cellStyle name="SAPBEXexcBad7 6 4 2 2" xfId="21634"/>
    <cellStyle name="SAPBEXexcBad7 6 4 2 2 2" xfId="48048"/>
    <cellStyle name="SAPBEXexcBad7 6 4 2 3" xfId="28723"/>
    <cellStyle name="SAPBEXexcBad7 6 4 2 3 2" xfId="55137"/>
    <cellStyle name="SAPBEXexcBad7 6 4 2 4" xfId="37410"/>
    <cellStyle name="SAPBEXexcBad7 6 4 3" xfId="16929"/>
    <cellStyle name="SAPBEXexcBad7 6 4 3 2" xfId="43347"/>
    <cellStyle name="SAPBEXexcBad7 6 4 4" xfId="23015"/>
    <cellStyle name="SAPBEXexcBad7 6 4 4 2" xfId="49429"/>
    <cellStyle name="SAPBEXexcBad7 6 4 5" xfId="32858"/>
    <cellStyle name="SAPBEXexcBad7 6 5" xfId="6769"/>
    <cellStyle name="SAPBEXexcBad7 6 5 2" xfId="17481"/>
    <cellStyle name="SAPBEXexcBad7 6 5 2 2" xfId="43899"/>
    <cellStyle name="SAPBEXexcBad7 6 5 3" xfId="11410"/>
    <cellStyle name="SAPBEXexcBad7 6 5 3 2" xfId="37831"/>
    <cellStyle name="SAPBEXexcBad7 6 5 4" xfId="33439"/>
    <cellStyle name="SAPBEXexcBad7 6 6" xfId="7329"/>
    <cellStyle name="SAPBEXexcBad7 6 6 2" xfId="17996"/>
    <cellStyle name="SAPBEXexcBad7 6 6 2 2" xfId="44413"/>
    <cellStyle name="SAPBEXexcBad7 6 6 3" xfId="25368"/>
    <cellStyle name="SAPBEXexcBad7 6 6 3 2" xfId="51782"/>
    <cellStyle name="SAPBEXexcBad7 6 6 4" xfId="33999"/>
    <cellStyle name="SAPBEXexcBad7 6 7" xfId="7973"/>
    <cellStyle name="SAPBEXexcBad7 6 7 2" xfId="18640"/>
    <cellStyle name="SAPBEXexcBad7 6 7 2 2" xfId="45055"/>
    <cellStyle name="SAPBEXexcBad7 6 7 3" xfId="16070"/>
    <cellStyle name="SAPBEXexcBad7 6 7 3 2" xfId="42489"/>
    <cellStyle name="SAPBEXexcBad7 6 7 4" xfId="34579"/>
    <cellStyle name="SAPBEXexcBad7 6 8" xfId="8888"/>
    <cellStyle name="SAPBEXexcBad7 6 8 2" xfId="19548"/>
    <cellStyle name="SAPBEXexcBad7 6 8 2 2" xfId="45962"/>
    <cellStyle name="SAPBEXexcBad7 6 8 3" xfId="27758"/>
    <cellStyle name="SAPBEXexcBad7 6 8 3 2" xfId="54172"/>
    <cellStyle name="SAPBEXexcBad7 6 8 4" xfId="35384"/>
    <cellStyle name="SAPBEXexcBad7 6 9" xfId="13159"/>
    <cellStyle name="SAPBEXexcBad7 6 9 2" xfId="39580"/>
    <cellStyle name="SAPBEXexcBad7 7" xfId="3215"/>
    <cellStyle name="SAPBEXexcBad7 7 2" xfId="9577"/>
    <cellStyle name="SAPBEXexcBad7 7 2 2" xfId="20237"/>
    <cellStyle name="SAPBEXexcBad7 7 2 2 2" xfId="46651"/>
    <cellStyle name="SAPBEXexcBad7 7 2 3" xfId="11593"/>
    <cellStyle name="SAPBEXexcBad7 7 2 3 2" xfId="38014"/>
    <cellStyle name="SAPBEXexcBad7 7 2 4" xfId="36073"/>
    <cellStyle name="SAPBEXexcBad7 7 3" xfId="14005"/>
    <cellStyle name="SAPBEXexcBad7 7 3 2" xfId="40425"/>
    <cellStyle name="SAPBEXexcBad7 7 4" xfId="22681"/>
    <cellStyle name="SAPBEXexcBad7 7 4 2" xfId="49095"/>
    <cellStyle name="SAPBEXexcBad7 7 5" xfId="29885"/>
    <cellStyle name="SAPBEXexcBad7 8" xfId="4327"/>
    <cellStyle name="SAPBEXexcBad7 8 2" xfId="9724"/>
    <cellStyle name="SAPBEXexcBad7 8 2 2" xfId="20384"/>
    <cellStyle name="SAPBEXexcBad7 8 2 2 2" xfId="46798"/>
    <cellStyle name="SAPBEXexcBad7 8 2 3" xfId="27827"/>
    <cellStyle name="SAPBEXexcBad7 8 2 3 2" xfId="54241"/>
    <cellStyle name="SAPBEXexcBad7 8 2 4" xfId="36220"/>
    <cellStyle name="SAPBEXexcBad7 8 3" xfId="15105"/>
    <cellStyle name="SAPBEXexcBad7 8 3 2" xfId="41525"/>
    <cellStyle name="SAPBEXexcBad7 8 4" xfId="25045"/>
    <cellStyle name="SAPBEXexcBad7 8 4 2" xfId="51459"/>
    <cellStyle name="SAPBEXexcBad7 8 5" xfId="30997"/>
    <cellStyle name="SAPBEXexcBad7 9" xfId="5320"/>
    <cellStyle name="SAPBEXexcBad7 9 2" xfId="9754"/>
    <cellStyle name="SAPBEXexcBad7 9 2 2" xfId="20414"/>
    <cellStyle name="SAPBEXexcBad7 9 2 2 2" xfId="46828"/>
    <cellStyle name="SAPBEXexcBad7 9 2 3" xfId="11611"/>
    <cellStyle name="SAPBEXexcBad7 9 2 3 2" xfId="38032"/>
    <cellStyle name="SAPBEXexcBad7 9 2 4" xfId="36250"/>
    <cellStyle name="SAPBEXexcBad7 9 3" xfId="16094"/>
    <cellStyle name="SAPBEXexcBad7 9 3 2" xfId="42513"/>
    <cellStyle name="SAPBEXexcBad7 9 4" xfId="27056"/>
    <cellStyle name="SAPBEXexcBad7 9 4 2" xfId="53470"/>
    <cellStyle name="SAPBEXexcBad7 9 5" xfId="31990"/>
    <cellStyle name="SAPBEXexcBad8" xfId="1188"/>
    <cellStyle name="SAPBEXexcBad8 10" xfId="5894"/>
    <cellStyle name="SAPBEXexcBad8 10 2" xfId="23917"/>
    <cellStyle name="SAPBEXexcBad8 10 2 2" xfId="50331"/>
    <cellStyle name="SAPBEXexcBad8 10 3" xfId="32564"/>
    <cellStyle name="SAPBEXexcBad8 11" xfId="6182"/>
    <cellStyle name="SAPBEXexcBad8 11 2" xfId="16923"/>
    <cellStyle name="SAPBEXexcBad8 11 2 2" xfId="43341"/>
    <cellStyle name="SAPBEXexcBad8 11 3" xfId="23353"/>
    <cellStyle name="SAPBEXexcBad8 11 3 2" xfId="49767"/>
    <cellStyle name="SAPBEXexcBad8 11 4" xfId="32852"/>
    <cellStyle name="SAPBEXexcBad8 12" xfId="8258"/>
    <cellStyle name="SAPBEXexcBad8 12 2" xfId="18919"/>
    <cellStyle name="SAPBEXexcBad8 12 2 2" xfId="45333"/>
    <cellStyle name="SAPBEXexcBad8 12 3" xfId="15128"/>
    <cellStyle name="SAPBEXexcBad8 12 3 2" xfId="41548"/>
    <cellStyle name="SAPBEXexcBad8 12 4" xfId="34771"/>
    <cellStyle name="SAPBEXexcBad8 13" xfId="12130"/>
    <cellStyle name="SAPBEXexcBad8 13 2" xfId="38551"/>
    <cellStyle name="SAPBEXexcBad8 14" xfId="25032"/>
    <cellStyle name="SAPBEXexcBad8 14 2" xfId="51446"/>
    <cellStyle name="SAPBEXexcBad8 2" xfId="1509"/>
    <cellStyle name="SAPBEXexcBad8 2 10" xfId="8407"/>
    <cellStyle name="SAPBEXexcBad8 2 10 2" xfId="19067"/>
    <cellStyle name="SAPBEXexcBad8 2 10 2 2" xfId="45481"/>
    <cellStyle name="SAPBEXexcBad8 2 10 3" xfId="12185"/>
    <cellStyle name="SAPBEXexcBad8 2 10 3 2" xfId="38606"/>
    <cellStyle name="SAPBEXexcBad8 2 10 4" xfId="34903"/>
    <cellStyle name="SAPBEXexcBad8 2 11" xfId="12999"/>
    <cellStyle name="SAPBEXexcBad8 2 11 2" xfId="39420"/>
    <cellStyle name="SAPBEXexcBad8 2 12" xfId="25075"/>
    <cellStyle name="SAPBEXexcBad8 2 12 2" xfId="51489"/>
    <cellStyle name="SAPBEXexcBad8 2 2" xfId="3503"/>
    <cellStyle name="SAPBEXexcBad8 2 2 2" xfId="9017"/>
    <cellStyle name="SAPBEXexcBad8 2 2 2 2" xfId="19677"/>
    <cellStyle name="SAPBEXexcBad8 2 2 2 2 2" xfId="46091"/>
    <cellStyle name="SAPBEXexcBad8 2 2 2 3" xfId="11784"/>
    <cellStyle name="SAPBEXexcBad8 2 2 2 3 2" xfId="38205"/>
    <cellStyle name="SAPBEXexcBad8 2 2 2 4" xfId="35513"/>
    <cellStyle name="SAPBEXexcBad8 2 2 3" xfId="10078"/>
    <cellStyle name="SAPBEXexcBad8 2 2 3 2" xfId="20738"/>
    <cellStyle name="SAPBEXexcBad8 2 2 3 2 2" xfId="47152"/>
    <cellStyle name="SAPBEXexcBad8 2 2 3 3" xfId="17838"/>
    <cellStyle name="SAPBEXexcBad8 2 2 3 3 2" xfId="44255"/>
    <cellStyle name="SAPBEXexcBad8 2 2 3 4" xfId="36574"/>
    <cellStyle name="SAPBEXexcBad8 2 2 4" xfId="10938"/>
    <cellStyle name="SAPBEXexcBad8 2 2 4 2" xfId="21583"/>
    <cellStyle name="SAPBEXexcBad8 2 2 4 2 2" xfId="47997"/>
    <cellStyle name="SAPBEXexcBad8 2 2 4 3" xfId="28672"/>
    <cellStyle name="SAPBEXexcBad8 2 2 4 3 2" xfId="55086"/>
    <cellStyle name="SAPBEXexcBad8 2 2 4 4" xfId="37359"/>
    <cellStyle name="SAPBEXexcBad8 2 2 5" xfId="8714"/>
    <cellStyle name="SAPBEXexcBad8 2 2 5 2" xfId="19374"/>
    <cellStyle name="SAPBEXexcBad8 2 2 5 2 2" xfId="45788"/>
    <cellStyle name="SAPBEXexcBad8 2 2 5 3" xfId="11456"/>
    <cellStyle name="SAPBEXexcBad8 2 2 5 3 2" xfId="37877"/>
    <cellStyle name="SAPBEXexcBad8 2 2 5 4" xfId="35210"/>
    <cellStyle name="SAPBEXexcBad8 2 2 6" xfId="14288"/>
    <cellStyle name="SAPBEXexcBad8 2 2 6 2" xfId="40708"/>
    <cellStyle name="SAPBEXexcBad8 2 2 7" xfId="24321"/>
    <cellStyle name="SAPBEXexcBad8 2 2 7 2" xfId="50735"/>
    <cellStyle name="SAPBEXexcBad8 2 2 8" xfId="30173"/>
    <cellStyle name="SAPBEXexcBad8 2 3" xfId="2799"/>
    <cellStyle name="SAPBEXexcBad8 2 3 2" xfId="9379"/>
    <cellStyle name="SAPBEXexcBad8 2 3 2 2" xfId="20039"/>
    <cellStyle name="SAPBEXexcBad8 2 3 2 2 2" xfId="46453"/>
    <cellStyle name="SAPBEXexcBad8 2 3 2 3" xfId="27862"/>
    <cellStyle name="SAPBEXexcBad8 2 3 2 3 2" xfId="54276"/>
    <cellStyle name="SAPBEXexcBad8 2 3 2 4" xfId="35875"/>
    <cellStyle name="SAPBEXexcBad8 2 3 3" xfId="13591"/>
    <cellStyle name="SAPBEXexcBad8 2 3 3 2" xfId="40011"/>
    <cellStyle name="SAPBEXexcBad8 2 3 4" xfId="22740"/>
    <cellStyle name="SAPBEXexcBad8 2 3 4 2" xfId="49154"/>
    <cellStyle name="SAPBEXexcBad8 2 3 5" xfId="29469"/>
    <cellStyle name="SAPBEXexcBad8 2 4" xfId="4367"/>
    <cellStyle name="SAPBEXexcBad8 2 4 2" xfId="10156"/>
    <cellStyle name="SAPBEXexcBad8 2 4 2 2" xfId="20816"/>
    <cellStyle name="SAPBEXexcBad8 2 4 2 2 2" xfId="47230"/>
    <cellStyle name="SAPBEXexcBad8 2 4 2 3" xfId="25891"/>
    <cellStyle name="SAPBEXexcBad8 2 4 2 3 2" xfId="52305"/>
    <cellStyle name="SAPBEXexcBad8 2 4 2 4" xfId="36652"/>
    <cellStyle name="SAPBEXexcBad8 2 4 3" xfId="15145"/>
    <cellStyle name="SAPBEXexcBad8 2 4 3 2" xfId="41565"/>
    <cellStyle name="SAPBEXexcBad8 2 4 4" xfId="23291"/>
    <cellStyle name="SAPBEXexcBad8 2 4 4 2" xfId="49705"/>
    <cellStyle name="SAPBEXexcBad8 2 4 5" xfId="31037"/>
    <cellStyle name="SAPBEXexcBad8 2 5" xfId="4439"/>
    <cellStyle name="SAPBEXexcBad8 2 5 2" xfId="10728"/>
    <cellStyle name="SAPBEXexcBad8 2 5 2 2" xfId="21373"/>
    <cellStyle name="SAPBEXexcBad8 2 5 2 2 2" xfId="47787"/>
    <cellStyle name="SAPBEXexcBad8 2 5 2 3" xfId="28468"/>
    <cellStyle name="SAPBEXexcBad8 2 5 2 3 2" xfId="54882"/>
    <cellStyle name="SAPBEXexcBad8 2 5 2 4" xfId="37149"/>
    <cellStyle name="SAPBEXexcBad8 2 5 3" xfId="15217"/>
    <cellStyle name="SAPBEXexcBad8 2 5 3 2" xfId="41637"/>
    <cellStyle name="SAPBEXexcBad8 2 5 4" xfId="24267"/>
    <cellStyle name="SAPBEXexcBad8 2 5 4 2" xfId="50681"/>
    <cellStyle name="SAPBEXexcBad8 2 5 5" xfId="31109"/>
    <cellStyle name="SAPBEXexcBad8 2 6" xfId="5763"/>
    <cellStyle name="SAPBEXexcBad8 2 6 2" xfId="16523"/>
    <cellStyle name="SAPBEXexcBad8 2 6 2 2" xfId="42941"/>
    <cellStyle name="SAPBEXexcBad8 2 6 3" xfId="26402"/>
    <cellStyle name="SAPBEXexcBad8 2 6 3 2" xfId="52816"/>
    <cellStyle name="SAPBEXexcBad8 2 6 4" xfId="32433"/>
    <cellStyle name="SAPBEXexcBad8 2 7" xfId="5581"/>
    <cellStyle name="SAPBEXexcBad8 2 7 2" xfId="27138"/>
    <cellStyle name="SAPBEXexcBad8 2 7 2 2" xfId="53552"/>
    <cellStyle name="SAPBEXexcBad8 2 7 3" xfId="32251"/>
    <cellStyle name="SAPBEXexcBad8 2 8" xfId="6927"/>
    <cellStyle name="SAPBEXexcBad8 2 8 2" xfId="17632"/>
    <cellStyle name="SAPBEXexcBad8 2 8 2 2" xfId="44049"/>
    <cellStyle name="SAPBEXexcBad8 2 8 3" xfId="22138"/>
    <cellStyle name="SAPBEXexcBad8 2 8 3 2" xfId="48552"/>
    <cellStyle name="SAPBEXexcBad8 2 8 4" xfId="33597"/>
    <cellStyle name="SAPBEXexcBad8 2 9" xfId="7803"/>
    <cellStyle name="SAPBEXexcBad8 2 9 2" xfId="18470"/>
    <cellStyle name="SAPBEXexcBad8 2 9 2 2" xfId="44885"/>
    <cellStyle name="SAPBEXexcBad8 2 9 3" xfId="27228"/>
    <cellStyle name="SAPBEXexcBad8 2 9 3 2" xfId="53642"/>
    <cellStyle name="SAPBEXexcBad8 2 9 4" xfId="34473"/>
    <cellStyle name="SAPBEXexcBad8 3" xfId="1622"/>
    <cellStyle name="SAPBEXexcBad8 3 10" xfId="8343"/>
    <cellStyle name="SAPBEXexcBad8 3 10 2" xfId="19003"/>
    <cellStyle name="SAPBEXexcBad8 3 10 2 2" xfId="45417"/>
    <cellStyle name="SAPBEXexcBad8 3 10 3" xfId="12768"/>
    <cellStyle name="SAPBEXexcBad8 3 10 3 2" xfId="39189"/>
    <cellStyle name="SAPBEXexcBad8 3 10 4" xfId="34839"/>
    <cellStyle name="SAPBEXexcBad8 3 11" xfId="11941"/>
    <cellStyle name="SAPBEXexcBad8 3 11 2" xfId="38362"/>
    <cellStyle name="SAPBEXexcBad8 3 12" xfId="26222"/>
    <cellStyle name="SAPBEXexcBad8 3 12 2" xfId="52636"/>
    <cellStyle name="SAPBEXexcBad8 3 2" xfId="3615"/>
    <cellStyle name="SAPBEXexcBad8 3 2 2" xfId="9073"/>
    <cellStyle name="SAPBEXexcBad8 3 2 2 2" xfId="19733"/>
    <cellStyle name="SAPBEXexcBad8 3 2 2 2 2" xfId="46147"/>
    <cellStyle name="SAPBEXexcBad8 3 2 2 3" xfId="12475"/>
    <cellStyle name="SAPBEXexcBad8 3 2 2 3 2" xfId="38896"/>
    <cellStyle name="SAPBEXexcBad8 3 2 2 4" xfId="35569"/>
    <cellStyle name="SAPBEXexcBad8 3 2 3" xfId="9647"/>
    <cellStyle name="SAPBEXexcBad8 3 2 3 2" xfId="20307"/>
    <cellStyle name="SAPBEXexcBad8 3 2 3 2 2" xfId="46721"/>
    <cellStyle name="SAPBEXexcBad8 3 2 3 3" xfId="16080"/>
    <cellStyle name="SAPBEXexcBad8 3 2 3 3 2" xfId="42499"/>
    <cellStyle name="SAPBEXexcBad8 3 2 3 4" xfId="36143"/>
    <cellStyle name="SAPBEXexcBad8 3 2 4" xfId="10881"/>
    <cellStyle name="SAPBEXexcBad8 3 2 4 2" xfId="21526"/>
    <cellStyle name="SAPBEXexcBad8 3 2 4 2 2" xfId="47940"/>
    <cellStyle name="SAPBEXexcBad8 3 2 4 3" xfId="28615"/>
    <cellStyle name="SAPBEXexcBad8 3 2 4 3 2" xfId="55029"/>
    <cellStyle name="SAPBEXexcBad8 3 2 4 4" xfId="37302"/>
    <cellStyle name="SAPBEXexcBad8 3 2 5" xfId="8650"/>
    <cellStyle name="SAPBEXexcBad8 3 2 5 2" xfId="19310"/>
    <cellStyle name="SAPBEXexcBad8 3 2 5 2 2" xfId="45724"/>
    <cellStyle name="SAPBEXexcBad8 3 2 5 3" xfId="12962"/>
    <cellStyle name="SAPBEXexcBad8 3 2 5 3 2" xfId="39383"/>
    <cellStyle name="SAPBEXexcBad8 3 2 5 4" xfId="35146"/>
    <cellStyle name="SAPBEXexcBad8 3 2 6" xfId="14400"/>
    <cellStyle name="SAPBEXexcBad8 3 2 6 2" xfId="40820"/>
    <cellStyle name="SAPBEXexcBad8 3 2 7" xfId="25333"/>
    <cellStyle name="SAPBEXexcBad8 3 2 7 2" xfId="51747"/>
    <cellStyle name="SAPBEXexcBad8 3 2 8" xfId="30285"/>
    <cellStyle name="SAPBEXexcBad8 3 3" xfId="2707"/>
    <cellStyle name="SAPBEXexcBad8 3 3 2" xfId="9442"/>
    <cellStyle name="SAPBEXexcBad8 3 3 2 2" xfId="20102"/>
    <cellStyle name="SAPBEXexcBad8 3 3 2 2 2" xfId="46516"/>
    <cellStyle name="SAPBEXexcBad8 3 3 2 3" xfId="17356"/>
    <cellStyle name="SAPBEXexcBad8 3 3 2 3 2" xfId="43774"/>
    <cellStyle name="SAPBEXexcBad8 3 3 2 4" xfId="35938"/>
    <cellStyle name="SAPBEXexcBad8 3 3 3" xfId="13499"/>
    <cellStyle name="SAPBEXexcBad8 3 3 3 2" xfId="39919"/>
    <cellStyle name="SAPBEXexcBad8 3 3 4" xfId="24332"/>
    <cellStyle name="SAPBEXexcBad8 3 3 4 2" xfId="50746"/>
    <cellStyle name="SAPBEXexcBad8 3 3 5" xfId="29377"/>
    <cellStyle name="SAPBEXexcBad8 3 4" xfId="3077"/>
    <cellStyle name="SAPBEXexcBad8 3 4 2" xfId="10148"/>
    <cellStyle name="SAPBEXexcBad8 3 4 2 2" xfId="20808"/>
    <cellStyle name="SAPBEXexcBad8 3 4 2 2 2" xfId="47222"/>
    <cellStyle name="SAPBEXexcBad8 3 4 2 3" xfId="27782"/>
    <cellStyle name="SAPBEXexcBad8 3 4 2 3 2" xfId="54196"/>
    <cellStyle name="SAPBEXexcBad8 3 4 2 4" xfId="36644"/>
    <cellStyle name="SAPBEXexcBad8 3 4 3" xfId="13869"/>
    <cellStyle name="SAPBEXexcBad8 3 4 3 2" xfId="40289"/>
    <cellStyle name="SAPBEXexcBad8 3 4 4" xfId="25714"/>
    <cellStyle name="SAPBEXexcBad8 3 4 4 2" xfId="52128"/>
    <cellStyle name="SAPBEXexcBad8 3 4 5" xfId="29747"/>
    <cellStyle name="SAPBEXexcBad8 3 5" xfId="2891"/>
    <cellStyle name="SAPBEXexcBad8 3 5 2" xfId="10773"/>
    <cellStyle name="SAPBEXexcBad8 3 5 2 2" xfId="21418"/>
    <cellStyle name="SAPBEXexcBad8 3 5 2 2 2" xfId="47832"/>
    <cellStyle name="SAPBEXexcBad8 3 5 2 3" xfId="28507"/>
    <cellStyle name="SAPBEXexcBad8 3 5 2 3 2" xfId="54921"/>
    <cellStyle name="SAPBEXexcBad8 3 5 2 4" xfId="37194"/>
    <cellStyle name="SAPBEXexcBad8 3 5 3" xfId="13683"/>
    <cellStyle name="SAPBEXexcBad8 3 5 3 2" xfId="40103"/>
    <cellStyle name="SAPBEXexcBad8 3 5 4" xfId="23048"/>
    <cellStyle name="SAPBEXexcBad8 3 5 4 2" xfId="49462"/>
    <cellStyle name="SAPBEXexcBad8 3 5 5" xfId="29561"/>
    <cellStyle name="SAPBEXexcBad8 3 6" xfId="5513"/>
    <cellStyle name="SAPBEXexcBad8 3 6 2" xfId="16284"/>
    <cellStyle name="SAPBEXexcBad8 3 6 2 2" xfId="42703"/>
    <cellStyle name="SAPBEXexcBad8 3 6 3" xfId="24803"/>
    <cellStyle name="SAPBEXexcBad8 3 6 3 2" xfId="51217"/>
    <cellStyle name="SAPBEXexcBad8 3 6 4" xfId="32183"/>
    <cellStyle name="SAPBEXexcBad8 3 7" xfId="5693"/>
    <cellStyle name="SAPBEXexcBad8 3 7 2" xfId="22435"/>
    <cellStyle name="SAPBEXexcBad8 3 7 2 2" xfId="48849"/>
    <cellStyle name="SAPBEXexcBad8 3 7 3" xfId="32363"/>
    <cellStyle name="SAPBEXexcBad8 3 8" xfId="2945"/>
    <cellStyle name="SAPBEXexcBad8 3 8 2" xfId="13737"/>
    <cellStyle name="SAPBEXexcBad8 3 8 2 2" xfId="40157"/>
    <cellStyle name="SAPBEXexcBad8 3 8 3" xfId="22730"/>
    <cellStyle name="SAPBEXexcBad8 3 8 3 2" xfId="49144"/>
    <cellStyle name="SAPBEXexcBad8 3 8 4" xfId="29615"/>
    <cellStyle name="SAPBEXexcBad8 3 9" xfId="7648"/>
    <cellStyle name="SAPBEXexcBad8 3 9 2" xfId="18315"/>
    <cellStyle name="SAPBEXexcBad8 3 9 2 2" xfId="44731"/>
    <cellStyle name="SAPBEXexcBad8 3 9 3" xfId="27007"/>
    <cellStyle name="SAPBEXexcBad8 3 9 3 2" xfId="53421"/>
    <cellStyle name="SAPBEXexcBad8 3 9 4" xfId="34318"/>
    <cellStyle name="SAPBEXexcBad8 4" xfId="1881"/>
    <cellStyle name="SAPBEXexcBad8 4 10" xfId="8395"/>
    <cellStyle name="SAPBEXexcBad8 4 10 2" xfId="19055"/>
    <cellStyle name="SAPBEXexcBad8 4 10 2 2" xfId="45469"/>
    <cellStyle name="SAPBEXexcBad8 4 10 3" xfId="12184"/>
    <cellStyle name="SAPBEXexcBad8 4 10 3 2" xfId="38605"/>
    <cellStyle name="SAPBEXexcBad8 4 10 4" xfId="34891"/>
    <cellStyle name="SAPBEXexcBad8 4 11" xfId="11699"/>
    <cellStyle name="SAPBEXexcBad8 4 11 2" xfId="38120"/>
    <cellStyle name="SAPBEXexcBad8 4 12" xfId="23478"/>
    <cellStyle name="SAPBEXexcBad8 4 12 2" xfId="49892"/>
    <cellStyle name="SAPBEXexcBad8 4 2" xfId="3858"/>
    <cellStyle name="SAPBEXexcBad8 4 2 2" xfId="9667"/>
    <cellStyle name="SAPBEXexcBad8 4 2 2 2" xfId="20327"/>
    <cellStyle name="SAPBEXexcBad8 4 2 2 2 2" xfId="46741"/>
    <cellStyle name="SAPBEXexcBad8 4 2 2 3" xfId="28193"/>
    <cellStyle name="SAPBEXexcBad8 4 2 2 3 2" xfId="54607"/>
    <cellStyle name="SAPBEXexcBad8 4 2 2 4" xfId="36163"/>
    <cellStyle name="SAPBEXexcBad8 4 2 3" xfId="10193"/>
    <cellStyle name="SAPBEXexcBad8 4 2 3 2" xfId="20853"/>
    <cellStyle name="SAPBEXexcBad8 4 2 3 2 2" xfId="47267"/>
    <cellStyle name="SAPBEXexcBad8 4 2 3 3" xfId="12828"/>
    <cellStyle name="SAPBEXexcBad8 4 2 3 3 2" xfId="39249"/>
    <cellStyle name="SAPBEXexcBad8 4 2 3 4" xfId="36689"/>
    <cellStyle name="SAPBEXexcBad8 4 2 4" xfId="10927"/>
    <cellStyle name="SAPBEXexcBad8 4 2 4 2" xfId="21572"/>
    <cellStyle name="SAPBEXexcBad8 4 2 4 2 2" xfId="47986"/>
    <cellStyle name="SAPBEXexcBad8 4 2 4 3" xfId="28661"/>
    <cellStyle name="SAPBEXexcBad8 4 2 4 3 2" xfId="55075"/>
    <cellStyle name="SAPBEXexcBad8 4 2 4 4" xfId="37348"/>
    <cellStyle name="SAPBEXexcBad8 4 2 5" xfId="8702"/>
    <cellStyle name="SAPBEXexcBad8 4 2 5 2" xfId="19362"/>
    <cellStyle name="SAPBEXexcBad8 4 2 5 2 2" xfId="45776"/>
    <cellStyle name="SAPBEXexcBad8 4 2 5 3" xfId="21159"/>
    <cellStyle name="SAPBEXexcBad8 4 2 5 3 2" xfId="47573"/>
    <cellStyle name="SAPBEXexcBad8 4 2 5 4" xfId="35198"/>
    <cellStyle name="SAPBEXexcBad8 4 2 6" xfId="14641"/>
    <cellStyle name="SAPBEXexcBad8 4 2 6 2" xfId="41061"/>
    <cellStyle name="SAPBEXexcBad8 4 2 7" xfId="25600"/>
    <cellStyle name="SAPBEXexcBad8 4 2 7 2" xfId="52014"/>
    <cellStyle name="SAPBEXexcBad8 4 2 8" xfId="30528"/>
    <cellStyle name="SAPBEXexcBad8 4 3" xfId="4585"/>
    <cellStyle name="SAPBEXexcBad8 4 3 2" xfId="9391"/>
    <cellStyle name="SAPBEXexcBad8 4 3 2 2" xfId="20051"/>
    <cellStyle name="SAPBEXexcBad8 4 3 2 2 2" xfId="46465"/>
    <cellStyle name="SAPBEXexcBad8 4 3 2 3" xfId="28221"/>
    <cellStyle name="SAPBEXexcBad8 4 3 2 3 2" xfId="54635"/>
    <cellStyle name="SAPBEXexcBad8 4 3 2 4" xfId="35887"/>
    <cellStyle name="SAPBEXexcBad8 4 3 3" xfId="15363"/>
    <cellStyle name="SAPBEXexcBad8 4 3 3 2" xfId="41783"/>
    <cellStyle name="SAPBEXexcBad8 4 3 4" xfId="22531"/>
    <cellStyle name="SAPBEXexcBad8 4 3 4 2" xfId="48945"/>
    <cellStyle name="SAPBEXexcBad8 4 3 5" xfId="31255"/>
    <cellStyle name="SAPBEXexcBad8 4 4" xfId="4423"/>
    <cellStyle name="SAPBEXexcBad8 4 4 2" xfId="10038"/>
    <cellStyle name="SAPBEXexcBad8 4 4 2 2" xfId="20698"/>
    <cellStyle name="SAPBEXexcBad8 4 4 2 2 2" xfId="47112"/>
    <cellStyle name="SAPBEXexcBad8 4 4 2 3" xfId="16189"/>
    <cellStyle name="SAPBEXexcBad8 4 4 2 3 2" xfId="42608"/>
    <cellStyle name="SAPBEXexcBad8 4 4 2 4" xfId="36534"/>
    <cellStyle name="SAPBEXexcBad8 4 4 3" xfId="15201"/>
    <cellStyle name="SAPBEXexcBad8 4 4 3 2" xfId="41621"/>
    <cellStyle name="SAPBEXexcBad8 4 4 4" xfId="22719"/>
    <cellStyle name="SAPBEXexcBad8 4 4 4 2" xfId="49133"/>
    <cellStyle name="SAPBEXexcBad8 4 4 5" xfId="31093"/>
    <cellStyle name="SAPBEXexcBad8 4 5" xfId="2860"/>
    <cellStyle name="SAPBEXexcBad8 4 5 2" xfId="10808"/>
    <cellStyle name="SAPBEXexcBad8 4 5 2 2" xfId="21453"/>
    <cellStyle name="SAPBEXexcBad8 4 5 2 2 2" xfId="47867"/>
    <cellStyle name="SAPBEXexcBad8 4 5 2 3" xfId="28542"/>
    <cellStyle name="SAPBEXexcBad8 4 5 2 3 2" xfId="54956"/>
    <cellStyle name="SAPBEXexcBad8 4 5 2 4" xfId="37229"/>
    <cellStyle name="SAPBEXexcBad8 4 5 3" xfId="13652"/>
    <cellStyle name="SAPBEXexcBad8 4 5 3 2" xfId="40072"/>
    <cellStyle name="SAPBEXexcBad8 4 5 4" xfId="22877"/>
    <cellStyle name="SAPBEXexcBad8 4 5 4 2" xfId="49291"/>
    <cellStyle name="SAPBEXexcBad8 4 5 5" xfId="29530"/>
    <cellStyle name="SAPBEXexcBad8 4 6" xfId="6382"/>
    <cellStyle name="SAPBEXexcBad8 4 6 2" xfId="17118"/>
    <cellStyle name="SAPBEXexcBad8 4 6 2 2" xfId="43536"/>
    <cellStyle name="SAPBEXexcBad8 4 6 3" xfId="21962"/>
    <cellStyle name="SAPBEXexcBad8 4 6 3 2" xfId="48376"/>
    <cellStyle name="SAPBEXexcBad8 4 6 4" xfId="33052"/>
    <cellStyle name="SAPBEXexcBad8 4 7" xfId="6997"/>
    <cellStyle name="SAPBEXexcBad8 4 7 2" xfId="22959"/>
    <cellStyle name="SAPBEXexcBad8 4 7 2 2" xfId="49373"/>
    <cellStyle name="SAPBEXexcBad8 4 7 3" xfId="33667"/>
    <cellStyle name="SAPBEXexcBad8 4 8" xfId="7544"/>
    <cellStyle name="SAPBEXexcBad8 4 8 2" xfId="18211"/>
    <cellStyle name="SAPBEXexcBad8 4 8 2 2" xfId="44627"/>
    <cellStyle name="SAPBEXexcBad8 4 8 3" xfId="28106"/>
    <cellStyle name="SAPBEXexcBad8 4 8 3 2" xfId="54520"/>
    <cellStyle name="SAPBEXexcBad8 4 8 4" xfId="34214"/>
    <cellStyle name="SAPBEXexcBad8 4 9" xfId="7760"/>
    <cellStyle name="SAPBEXexcBad8 4 9 2" xfId="18427"/>
    <cellStyle name="SAPBEXexcBad8 4 9 2 2" xfId="44843"/>
    <cellStyle name="SAPBEXexcBad8 4 9 3" xfId="26117"/>
    <cellStyle name="SAPBEXexcBad8 4 9 3 2" xfId="52531"/>
    <cellStyle name="SAPBEXexcBad8 4 9 4" xfId="34430"/>
    <cellStyle name="SAPBEXexcBad8 5" xfId="2067"/>
    <cellStyle name="SAPBEXexcBad8 5 10" xfId="8534"/>
    <cellStyle name="SAPBEXexcBad8 5 10 2" xfId="19194"/>
    <cellStyle name="SAPBEXexcBad8 5 10 2 2" xfId="45608"/>
    <cellStyle name="SAPBEXexcBad8 5 10 3" xfId="17821"/>
    <cellStyle name="SAPBEXexcBad8 5 10 3 2" xfId="44238"/>
    <cellStyle name="SAPBEXexcBad8 5 10 4" xfId="35030"/>
    <cellStyle name="SAPBEXexcBad8 5 11" xfId="11533"/>
    <cellStyle name="SAPBEXexcBad8 5 11 2" xfId="37954"/>
    <cellStyle name="SAPBEXexcBad8 5 12" xfId="25068"/>
    <cellStyle name="SAPBEXexcBad8 5 12 2" xfId="51482"/>
    <cellStyle name="SAPBEXexcBad8 5 2" xfId="4032"/>
    <cellStyle name="SAPBEXexcBad8 5 2 2" xfId="9267"/>
    <cellStyle name="SAPBEXexcBad8 5 2 2 2" xfId="19927"/>
    <cellStyle name="SAPBEXexcBad8 5 2 2 2 2" xfId="46341"/>
    <cellStyle name="SAPBEXexcBad8 5 2 2 3" xfId="11561"/>
    <cellStyle name="SAPBEXexcBad8 5 2 2 3 2" xfId="37982"/>
    <cellStyle name="SAPBEXexcBad8 5 2 2 4" xfId="35763"/>
    <cellStyle name="SAPBEXexcBad8 5 2 3" xfId="14814"/>
    <cellStyle name="SAPBEXexcBad8 5 2 3 2" xfId="41234"/>
    <cellStyle name="SAPBEXexcBad8 5 2 4" xfId="26087"/>
    <cellStyle name="SAPBEXexcBad8 5 2 4 2" xfId="52501"/>
    <cellStyle name="SAPBEXexcBad8 5 2 5" xfId="30702"/>
    <cellStyle name="SAPBEXexcBad8 5 3" xfId="4760"/>
    <cellStyle name="SAPBEXexcBad8 5 3 2" xfId="9622"/>
    <cellStyle name="SAPBEXexcBad8 5 3 2 2" xfId="20282"/>
    <cellStyle name="SAPBEXexcBad8 5 3 2 2 2" xfId="46696"/>
    <cellStyle name="SAPBEXexcBad8 5 3 2 3" xfId="28198"/>
    <cellStyle name="SAPBEXexcBad8 5 3 2 3 2" xfId="54612"/>
    <cellStyle name="SAPBEXexcBad8 5 3 2 4" xfId="36118"/>
    <cellStyle name="SAPBEXexcBad8 5 3 3" xfId="15537"/>
    <cellStyle name="SAPBEXexcBad8 5 3 3 2" xfId="41957"/>
    <cellStyle name="SAPBEXexcBad8 5 3 4" xfId="24699"/>
    <cellStyle name="SAPBEXexcBad8 5 3 4 2" xfId="51113"/>
    <cellStyle name="SAPBEXexcBad8 5 3 5" xfId="31430"/>
    <cellStyle name="SAPBEXexcBad8 5 4" xfId="5340"/>
    <cellStyle name="SAPBEXexcBad8 5 4 2" xfId="10854"/>
    <cellStyle name="SAPBEXexcBad8 5 4 2 2" xfId="21499"/>
    <cellStyle name="SAPBEXexcBad8 5 4 2 2 2" xfId="47913"/>
    <cellStyle name="SAPBEXexcBad8 5 4 2 3" xfId="28588"/>
    <cellStyle name="SAPBEXexcBad8 5 4 2 3 2" xfId="55002"/>
    <cellStyle name="SAPBEXexcBad8 5 4 2 4" xfId="37275"/>
    <cellStyle name="SAPBEXexcBad8 5 4 3" xfId="16113"/>
    <cellStyle name="SAPBEXexcBad8 5 4 3 2" xfId="42532"/>
    <cellStyle name="SAPBEXexcBad8 5 4 4" xfId="23400"/>
    <cellStyle name="SAPBEXexcBad8 5 4 4 2" xfId="49814"/>
    <cellStyle name="SAPBEXexcBad8 5 4 5" xfId="32010"/>
    <cellStyle name="SAPBEXexcBad8 5 5" xfId="5947"/>
    <cellStyle name="SAPBEXexcBad8 5 5 2" xfId="16699"/>
    <cellStyle name="SAPBEXexcBad8 5 5 2 2" xfId="43117"/>
    <cellStyle name="SAPBEXexcBad8 5 5 3" xfId="27133"/>
    <cellStyle name="SAPBEXexcBad8 5 5 3 2" xfId="53547"/>
    <cellStyle name="SAPBEXexcBad8 5 5 4" xfId="32617"/>
    <cellStyle name="SAPBEXexcBad8 5 6" xfId="6547"/>
    <cellStyle name="SAPBEXexcBad8 5 6 2" xfId="17272"/>
    <cellStyle name="SAPBEXexcBad8 5 6 2 2" xfId="43690"/>
    <cellStyle name="SAPBEXexcBad8 5 6 3" xfId="16358"/>
    <cellStyle name="SAPBEXexcBad8 5 6 3 2" xfId="42777"/>
    <cellStyle name="SAPBEXexcBad8 5 6 4" xfId="33217"/>
    <cellStyle name="SAPBEXexcBad8 5 7" xfId="7119"/>
    <cellStyle name="SAPBEXexcBad8 5 7 2" xfId="24146"/>
    <cellStyle name="SAPBEXexcBad8 5 7 2 2" xfId="50560"/>
    <cellStyle name="SAPBEXexcBad8 5 7 3" xfId="33789"/>
    <cellStyle name="SAPBEXexcBad8 5 8" xfId="7678"/>
    <cellStyle name="SAPBEXexcBad8 5 8 2" xfId="18345"/>
    <cellStyle name="SAPBEXexcBad8 5 8 2 2" xfId="44761"/>
    <cellStyle name="SAPBEXexcBad8 5 8 3" xfId="21804"/>
    <cellStyle name="SAPBEXexcBad8 5 8 3 2" xfId="48218"/>
    <cellStyle name="SAPBEXexcBad8 5 8 4" xfId="34348"/>
    <cellStyle name="SAPBEXexcBad8 5 9" xfId="7830"/>
    <cellStyle name="SAPBEXexcBad8 5 9 2" xfId="18497"/>
    <cellStyle name="SAPBEXexcBad8 5 9 2 2" xfId="44912"/>
    <cellStyle name="SAPBEXexcBad8 5 9 3" xfId="26939"/>
    <cellStyle name="SAPBEXexcBad8 5 9 3 2" xfId="53353"/>
    <cellStyle name="SAPBEXexcBad8 5 9 4" xfId="34500"/>
    <cellStyle name="SAPBEXexcBad8 6" xfId="2361"/>
    <cellStyle name="SAPBEXexcBad8 6 10" xfId="18770"/>
    <cellStyle name="SAPBEXexcBad8 6 10 2" xfId="45184"/>
    <cellStyle name="SAPBEXexcBad8 6 11" xfId="23070"/>
    <cellStyle name="SAPBEXexcBad8 6 11 2" xfId="49484"/>
    <cellStyle name="SAPBEXexcBad8 6 2" xfId="4268"/>
    <cellStyle name="SAPBEXexcBad8 6 2 2" xfId="9875"/>
    <cellStyle name="SAPBEXexcBad8 6 2 2 2" xfId="20535"/>
    <cellStyle name="SAPBEXexcBad8 6 2 2 2 2" xfId="46949"/>
    <cellStyle name="SAPBEXexcBad8 6 2 2 3" xfId="22617"/>
    <cellStyle name="SAPBEXexcBad8 6 2 2 3 2" xfId="49031"/>
    <cellStyle name="SAPBEXexcBad8 6 2 2 4" xfId="36371"/>
    <cellStyle name="SAPBEXexcBad8 6 2 3" xfId="15047"/>
    <cellStyle name="SAPBEXexcBad8 6 2 3 2" xfId="41467"/>
    <cellStyle name="SAPBEXexcBad8 6 2 4" xfId="25434"/>
    <cellStyle name="SAPBEXexcBad8 6 2 4 2" xfId="51848"/>
    <cellStyle name="SAPBEXexcBad8 6 2 5" xfId="30938"/>
    <cellStyle name="SAPBEXexcBad8 6 3" xfId="4996"/>
    <cellStyle name="SAPBEXexcBad8 6 3 2" xfId="10354"/>
    <cellStyle name="SAPBEXexcBad8 6 3 2 2" xfId="21014"/>
    <cellStyle name="SAPBEXexcBad8 6 3 2 2 2" xfId="47428"/>
    <cellStyle name="SAPBEXexcBad8 6 3 2 3" xfId="28279"/>
    <cellStyle name="SAPBEXexcBad8 6 3 2 3 2" xfId="54693"/>
    <cellStyle name="SAPBEXexcBad8 6 3 2 4" xfId="36850"/>
    <cellStyle name="SAPBEXexcBad8 6 3 3" xfId="15773"/>
    <cellStyle name="SAPBEXexcBad8 6 3 3 2" xfId="42193"/>
    <cellStyle name="SAPBEXexcBad8 6 3 4" xfId="22443"/>
    <cellStyle name="SAPBEXexcBad8 6 3 4 2" xfId="48857"/>
    <cellStyle name="SAPBEXexcBad8 6 3 5" xfId="31666"/>
    <cellStyle name="SAPBEXexcBad8 6 4" xfId="6189"/>
    <cellStyle name="SAPBEXexcBad8 6 4 2" xfId="10988"/>
    <cellStyle name="SAPBEXexcBad8 6 4 2 2" xfId="21633"/>
    <cellStyle name="SAPBEXexcBad8 6 4 2 2 2" xfId="48047"/>
    <cellStyle name="SAPBEXexcBad8 6 4 2 3" xfId="28722"/>
    <cellStyle name="SAPBEXexcBad8 6 4 2 3 2" xfId="55136"/>
    <cellStyle name="SAPBEXexcBad8 6 4 2 4" xfId="37409"/>
    <cellStyle name="SAPBEXexcBad8 6 4 3" xfId="16930"/>
    <cellStyle name="SAPBEXexcBad8 6 4 3 2" xfId="43348"/>
    <cellStyle name="SAPBEXexcBad8 6 4 4" xfId="11294"/>
    <cellStyle name="SAPBEXexcBad8 6 4 4 2" xfId="37715"/>
    <cellStyle name="SAPBEXexcBad8 6 4 5" xfId="32859"/>
    <cellStyle name="SAPBEXexcBad8 6 5" xfId="6770"/>
    <cellStyle name="SAPBEXexcBad8 6 5 2" xfId="17482"/>
    <cellStyle name="SAPBEXexcBad8 6 5 2 2" xfId="43900"/>
    <cellStyle name="SAPBEXexcBad8 6 5 3" xfId="25341"/>
    <cellStyle name="SAPBEXexcBad8 6 5 3 2" xfId="51755"/>
    <cellStyle name="SAPBEXexcBad8 6 5 4" xfId="33440"/>
    <cellStyle name="SAPBEXexcBad8 6 6" xfId="7330"/>
    <cellStyle name="SAPBEXexcBad8 6 6 2" xfId="17997"/>
    <cellStyle name="SAPBEXexcBad8 6 6 2 2" xfId="44414"/>
    <cellStyle name="SAPBEXexcBad8 6 6 3" xfId="24996"/>
    <cellStyle name="SAPBEXexcBad8 6 6 3 2" xfId="51410"/>
    <cellStyle name="SAPBEXexcBad8 6 6 4" xfId="34000"/>
    <cellStyle name="SAPBEXexcBad8 6 7" xfId="7974"/>
    <cellStyle name="SAPBEXexcBad8 6 7 2" xfId="18641"/>
    <cellStyle name="SAPBEXexcBad8 6 7 2 2" xfId="45056"/>
    <cellStyle name="SAPBEXexcBad8 6 7 3" xfId="16355"/>
    <cellStyle name="SAPBEXexcBad8 6 7 3 2" xfId="42774"/>
    <cellStyle name="SAPBEXexcBad8 6 7 4" xfId="34580"/>
    <cellStyle name="SAPBEXexcBad8 6 8" xfId="8887"/>
    <cellStyle name="SAPBEXexcBad8 6 8 2" xfId="19547"/>
    <cellStyle name="SAPBEXexcBad8 6 8 2 2" xfId="45961"/>
    <cellStyle name="SAPBEXexcBad8 6 8 3" xfId="26122"/>
    <cellStyle name="SAPBEXexcBad8 6 8 3 2" xfId="52536"/>
    <cellStyle name="SAPBEXexcBad8 6 8 4" xfId="35383"/>
    <cellStyle name="SAPBEXexcBad8 6 9" xfId="13160"/>
    <cellStyle name="SAPBEXexcBad8 6 9 2" xfId="39581"/>
    <cellStyle name="SAPBEXexcBad8 7" xfId="3216"/>
    <cellStyle name="SAPBEXexcBad8 7 2" xfId="9576"/>
    <cellStyle name="SAPBEXexcBad8 7 2 2" xfId="20236"/>
    <cellStyle name="SAPBEXexcBad8 7 2 2 2" xfId="46650"/>
    <cellStyle name="SAPBEXexcBad8 7 2 3" xfId="26735"/>
    <cellStyle name="SAPBEXexcBad8 7 2 3 2" xfId="53149"/>
    <cellStyle name="SAPBEXexcBad8 7 2 4" xfId="36072"/>
    <cellStyle name="SAPBEXexcBad8 7 3" xfId="14006"/>
    <cellStyle name="SAPBEXexcBad8 7 3 2" xfId="40426"/>
    <cellStyle name="SAPBEXexcBad8 7 4" xfId="27032"/>
    <cellStyle name="SAPBEXexcBad8 7 4 2" xfId="53446"/>
    <cellStyle name="SAPBEXexcBad8 7 5" xfId="29886"/>
    <cellStyle name="SAPBEXexcBad8 8" xfId="4303"/>
    <cellStyle name="SAPBEXexcBad8 8 2" xfId="10017"/>
    <cellStyle name="SAPBEXexcBad8 8 2 2" xfId="20677"/>
    <cellStyle name="SAPBEXexcBad8 8 2 2 2" xfId="47091"/>
    <cellStyle name="SAPBEXexcBad8 8 2 3" xfId="27785"/>
    <cellStyle name="SAPBEXexcBad8 8 2 3 2" xfId="54199"/>
    <cellStyle name="SAPBEXexcBad8 8 2 4" xfId="36513"/>
    <cellStyle name="SAPBEXexcBad8 8 3" xfId="15082"/>
    <cellStyle name="SAPBEXexcBad8 8 3 2" xfId="41502"/>
    <cellStyle name="SAPBEXexcBad8 8 4" xfId="22629"/>
    <cellStyle name="SAPBEXexcBad8 8 4 2" xfId="49043"/>
    <cellStyle name="SAPBEXexcBad8 8 5" xfId="30973"/>
    <cellStyle name="SAPBEXexcBad8 9" xfId="5067"/>
    <cellStyle name="SAPBEXexcBad8 9 2" xfId="9599"/>
    <cellStyle name="SAPBEXexcBad8 9 2 2" xfId="20259"/>
    <cellStyle name="SAPBEXexcBad8 9 2 2 2" xfId="46673"/>
    <cellStyle name="SAPBEXexcBad8 9 2 3" xfId="17741"/>
    <cellStyle name="SAPBEXexcBad8 9 2 3 2" xfId="44158"/>
    <cellStyle name="SAPBEXexcBad8 9 2 4" xfId="36095"/>
    <cellStyle name="SAPBEXexcBad8 9 3" xfId="15844"/>
    <cellStyle name="SAPBEXexcBad8 9 3 2" xfId="42263"/>
    <cellStyle name="SAPBEXexcBad8 9 4" xfId="22068"/>
    <cellStyle name="SAPBEXexcBad8 9 4 2" xfId="48482"/>
    <cellStyle name="SAPBEXexcBad8 9 5" xfId="31737"/>
    <cellStyle name="SAPBEXexcBad9" xfId="1189"/>
    <cellStyle name="SAPBEXexcBad9 10" xfId="5691"/>
    <cellStyle name="SAPBEXexcBad9 10 2" xfId="16455"/>
    <cellStyle name="SAPBEXexcBad9 10 2 2" xfId="42873"/>
    <cellStyle name="SAPBEXexcBad9 10 3" xfId="27162"/>
    <cellStyle name="SAPBEXexcBad9 10 3 2" xfId="53576"/>
    <cellStyle name="SAPBEXexcBad9 10 4" xfId="32361"/>
    <cellStyle name="SAPBEXexcBad9 11" xfId="4168"/>
    <cellStyle name="SAPBEXexcBad9 11 2" xfId="26324"/>
    <cellStyle name="SAPBEXexcBad9 11 2 2" xfId="52738"/>
    <cellStyle name="SAPBEXexcBad9 11 3" xfId="30838"/>
    <cellStyle name="SAPBEXexcBad9 12" xfId="7108"/>
    <cellStyle name="SAPBEXexcBad9 12 2" xfId="17796"/>
    <cellStyle name="SAPBEXexcBad9 12 2 2" xfId="44213"/>
    <cellStyle name="SAPBEXexcBad9 12 3" xfId="24726"/>
    <cellStyle name="SAPBEXexcBad9 12 3 2" xfId="51140"/>
    <cellStyle name="SAPBEXexcBad9 12 4" xfId="33778"/>
    <cellStyle name="SAPBEXexcBad9 13" xfId="13102"/>
    <cellStyle name="SAPBEXexcBad9 13 2" xfId="39523"/>
    <cellStyle name="SAPBEXexcBad9 14" xfId="24149"/>
    <cellStyle name="SAPBEXexcBad9 14 2" xfId="50563"/>
    <cellStyle name="SAPBEXexcBad9 2" xfId="1510"/>
    <cellStyle name="SAPBEXexcBad9 2 10" xfId="12279"/>
    <cellStyle name="SAPBEXexcBad9 2 10 2" xfId="38700"/>
    <cellStyle name="SAPBEXexcBad9 2 11" xfId="22144"/>
    <cellStyle name="SAPBEXexcBad9 2 11 2" xfId="48558"/>
    <cellStyle name="SAPBEXexcBad9 2 2" xfId="3504"/>
    <cellStyle name="SAPBEXexcBad9 2 2 2" xfId="9016"/>
    <cellStyle name="SAPBEXexcBad9 2 2 2 2" xfId="19676"/>
    <cellStyle name="SAPBEXexcBad9 2 2 2 2 2" xfId="46090"/>
    <cellStyle name="SAPBEXexcBad9 2 2 2 3" xfId="27889"/>
    <cellStyle name="SAPBEXexcBad9 2 2 2 3 2" xfId="54303"/>
    <cellStyle name="SAPBEXexcBad9 2 2 2 4" xfId="35512"/>
    <cellStyle name="SAPBEXexcBad9 2 2 3" xfId="10334"/>
    <cellStyle name="SAPBEXexcBad9 2 2 3 2" xfId="20994"/>
    <cellStyle name="SAPBEXexcBad9 2 2 3 2 2" xfId="47408"/>
    <cellStyle name="SAPBEXexcBad9 2 2 3 3" xfId="11449"/>
    <cellStyle name="SAPBEXexcBad9 2 2 3 3 2" xfId="37870"/>
    <cellStyle name="SAPBEXexcBad9 2 2 3 4" xfId="36830"/>
    <cellStyle name="SAPBEXexcBad9 2 2 4" xfId="8715"/>
    <cellStyle name="SAPBEXexcBad9 2 2 4 2" xfId="19375"/>
    <cellStyle name="SAPBEXexcBad9 2 2 4 2 2" xfId="45789"/>
    <cellStyle name="SAPBEXexcBad9 2 2 4 3" xfId="12481"/>
    <cellStyle name="SAPBEXexcBad9 2 2 4 3 2" xfId="38902"/>
    <cellStyle name="SAPBEXexcBad9 2 2 4 4" xfId="35211"/>
    <cellStyle name="SAPBEXexcBad9 2 2 5" xfId="14289"/>
    <cellStyle name="SAPBEXexcBad9 2 2 5 2" xfId="40709"/>
    <cellStyle name="SAPBEXexcBad9 2 2 6" xfId="23864"/>
    <cellStyle name="SAPBEXexcBad9 2 2 6 2" xfId="50278"/>
    <cellStyle name="SAPBEXexcBad9 2 2 7" xfId="30174"/>
    <cellStyle name="SAPBEXexcBad9 2 3" xfId="2798"/>
    <cellStyle name="SAPBEXexcBad9 2 3 2" xfId="9378"/>
    <cellStyle name="SAPBEXexcBad9 2 3 2 2" xfId="20038"/>
    <cellStyle name="SAPBEXexcBad9 2 3 2 2 2" xfId="46452"/>
    <cellStyle name="SAPBEXexcBad9 2 3 2 3" xfId="21201"/>
    <cellStyle name="SAPBEXexcBad9 2 3 2 3 2" xfId="47615"/>
    <cellStyle name="SAPBEXexcBad9 2 3 2 4" xfId="35874"/>
    <cellStyle name="SAPBEXexcBad9 2 3 3" xfId="13590"/>
    <cellStyle name="SAPBEXexcBad9 2 3 3 2" xfId="40010"/>
    <cellStyle name="SAPBEXexcBad9 2 3 4" xfId="26554"/>
    <cellStyle name="SAPBEXexcBad9 2 3 4 2" xfId="52968"/>
    <cellStyle name="SAPBEXexcBad9 2 3 5" xfId="29468"/>
    <cellStyle name="SAPBEXexcBad9 2 4" xfId="4698"/>
    <cellStyle name="SAPBEXexcBad9 2 4 2" xfId="10443"/>
    <cellStyle name="SAPBEXexcBad9 2 4 2 2" xfId="21103"/>
    <cellStyle name="SAPBEXexcBad9 2 4 2 2 2" xfId="47517"/>
    <cellStyle name="SAPBEXexcBad9 2 4 2 3" xfId="28367"/>
    <cellStyle name="SAPBEXexcBad9 2 4 2 3 2" xfId="54781"/>
    <cellStyle name="SAPBEXexcBad9 2 4 2 4" xfId="36939"/>
    <cellStyle name="SAPBEXexcBad9 2 4 3" xfId="15475"/>
    <cellStyle name="SAPBEXexcBad9 2 4 3 2" xfId="41895"/>
    <cellStyle name="SAPBEXexcBad9 2 4 4" xfId="23285"/>
    <cellStyle name="SAPBEXexcBad9 2 4 4 2" xfId="49699"/>
    <cellStyle name="SAPBEXexcBad9 2 4 5" xfId="31368"/>
    <cellStyle name="SAPBEXexcBad9 2 5" xfId="5273"/>
    <cellStyle name="SAPBEXexcBad9 2 5 2" xfId="16048"/>
    <cellStyle name="SAPBEXexcBad9 2 5 2 2" xfId="42467"/>
    <cellStyle name="SAPBEXexcBad9 2 5 3" xfId="26906"/>
    <cellStyle name="SAPBEXexcBad9 2 5 3 2" xfId="53320"/>
    <cellStyle name="SAPBEXexcBad9 2 5 4" xfId="31943"/>
    <cellStyle name="SAPBEXexcBad9 2 6" xfId="6235"/>
    <cellStyle name="SAPBEXexcBad9 2 6 2" xfId="16976"/>
    <cellStyle name="SAPBEXexcBad9 2 6 2 2" xfId="43394"/>
    <cellStyle name="SAPBEXexcBad9 2 6 3" xfId="16913"/>
    <cellStyle name="SAPBEXexcBad9 2 6 3 2" xfId="43331"/>
    <cellStyle name="SAPBEXexcBad9 2 6 4" xfId="32905"/>
    <cellStyle name="SAPBEXexcBad9 2 7" xfId="6482"/>
    <cellStyle name="SAPBEXexcBad9 2 7 2" xfId="23922"/>
    <cellStyle name="SAPBEXexcBad9 2 7 2 2" xfId="50336"/>
    <cellStyle name="SAPBEXexcBad9 2 7 3" xfId="33152"/>
    <cellStyle name="SAPBEXexcBad9 2 8" xfId="2934"/>
    <cellStyle name="SAPBEXexcBad9 2 8 2" xfId="13726"/>
    <cellStyle name="SAPBEXexcBad9 2 8 2 2" xfId="40146"/>
    <cellStyle name="SAPBEXexcBad9 2 8 3" xfId="22866"/>
    <cellStyle name="SAPBEXexcBad9 2 8 3 2" xfId="49280"/>
    <cellStyle name="SAPBEXexcBad9 2 8 4" xfId="29604"/>
    <cellStyle name="SAPBEXexcBad9 2 9" xfId="6804"/>
    <cellStyle name="SAPBEXexcBad9 2 9 2" xfId="17516"/>
    <cellStyle name="SAPBEXexcBad9 2 9 2 2" xfId="43933"/>
    <cellStyle name="SAPBEXexcBad9 2 9 3" xfId="22392"/>
    <cellStyle name="SAPBEXexcBad9 2 9 3 2" xfId="48806"/>
    <cellStyle name="SAPBEXexcBad9 2 9 4" xfId="33474"/>
    <cellStyle name="SAPBEXexcBad9 3" xfId="1623"/>
    <cellStyle name="SAPBEXexcBad9 3 10" xfId="11940"/>
    <cellStyle name="SAPBEXexcBad9 3 10 2" xfId="38361"/>
    <cellStyle name="SAPBEXexcBad9 3 11" xfId="21985"/>
    <cellStyle name="SAPBEXexcBad9 3 11 2" xfId="48399"/>
    <cellStyle name="SAPBEXexcBad9 3 2" xfId="3616"/>
    <cellStyle name="SAPBEXexcBad9 3 2 2" xfId="9074"/>
    <cellStyle name="SAPBEXexcBad9 3 2 2 2" xfId="19734"/>
    <cellStyle name="SAPBEXexcBad9 3 2 2 2 2" xfId="46148"/>
    <cellStyle name="SAPBEXexcBad9 3 2 2 3" xfId="25968"/>
    <cellStyle name="SAPBEXexcBad9 3 2 2 3 2" xfId="52382"/>
    <cellStyle name="SAPBEXexcBad9 3 2 2 4" xfId="35570"/>
    <cellStyle name="SAPBEXexcBad9 3 2 3" xfId="10391"/>
    <cellStyle name="SAPBEXexcBad9 3 2 3 2" xfId="21051"/>
    <cellStyle name="SAPBEXexcBad9 3 2 3 2 2" xfId="47465"/>
    <cellStyle name="SAPBEXexcBad9 3 2 3 3" xfId="28316"/>
    <cellStyle name="SAPBEXexcBad9 3 2 3 3 2" xfId="54730"/>
    <cellStyle name="SAPBEXexcBad9 3 2 3 4" xfId="36887"/>
    <cellStyle name="SAPBEXexcBad9 3 2 4" xfId="8649"/>
    <cellStyle name="SAPBEXexcBad9 3 2 4 2" xfId="19309"/>
    <cellStyle name="SAPBEXexcBad9 3 2 4 2 2" xfId="45723"/>
    <cellStyle name="SAPBEXexcBad9 3 2 4 3" xfId="17728"/>
    <cellStyle name="SAPBEXexcBad9 3 2 4 3 2" xfId="44145"/>
    <cellStyle name="SAPBEXexcBad9 3 2 4 4" xfId="35145"/>
    <cellStyle name="SAPBEXexcBad9 3 2 5" xfId="14401"/>
    <cellStyle name="SAPBEXexcBad9 3 2 5 2" xfId="40821"/>
    <cellStyle name="SAPBEXexcBad9 3 2 6" xfId="24934"/>
    <cellStyle name="SAPBEXexcBad9 3 2 6 2" xfId="51348"/>
    <cellStyle name="SAPBEXexcBad9 3 2 7" xfId="30286"/>
    <cellStyle name="SAPBEXexcBad9 3 3" xfId="2706"/>
    <cellStyle name="SAPBEXexcBad9 3 3 2" xfId="9443"/>
    <cellStyle name="SAPBEXexcBad9 3 3 2 2" xfId="20103"/>
    <cellStyle name="SAPBEXexcBad9 3 3 2 2 2" xfId="46517"/>
    <cellStyle name="SAPBEXexcBad9 3 3 2 3" xfId="12578"/>
    <cellStyle name="SAPBEXexcBad9 3 3 2 3 2" xfId="38999"/>
    <cellStyle name="SAPBEXexcBad9 3 3 2 4" xfId="35939"/>
    <cellStyle name="SAPBEXexcBad9 3 3 3" xfId="13498"/>
    <cellStyle name="SAPBEXexcBad9 3 3 3 2" xfId="39918"/>
    <cellStyle name="SAPBEXexcBad9 3 3 4" xfId="24774"/>
    <cellStyle name="SAPBEXexcBad9 3 3 4 2" xfId="51188"/>
    <cellStyle name="SAPBEXexcBad9 3 3 5" xfId="29376"/>
    <cellStyle name="SAPBEXexcBad9 3 4" xfId="3078"/>
    <cellStyle name="SAPBEXexcBad9 3 4 2" xfId="10364"/>
    <cellStyle name="SAPBEXexcBad9 3 4 2 2" xfId="21024"/>
    <cellStyle name="SAPBEXexcBad9 3 4 2 2 2" xfId="47438"/>
    <cellStyle name="SAPBEXexcBad9 3 4 2 3" xfId="28289"/>
    <cellStyle name="SAPBEXexcBad9 3 4 2 3 2" xfId="54703"/>
    <cellStyle name="SAPBEXexcBad9 3 4 2 4" xfId="36860"/>
    <cellStyle name="SAPBEXexcBad9 3 4 3" xfId="13870"/>
    <cellStyle name="SAPBEXexcBad9 3 4 3 2" xfId="40290"/>
    <cellStyle name="SAPBEXexcBad9 3 4 4" xfId="25611"/>
    <cellStyle name="SAPBEXexcBad9 3 4 4 2" xfId="52025"/>
    <cellStyle name="SAPBEXexcBad9 3 4 5" xfId="29748"/>
    <cellStyle name="SAPBEXexcBad9 3 5" xfId="2890"/>
    <cellStyle name="SAPBEXexcBad9 3 5 2" xfId="13682"/>
    <cellStyle name="SAPBEXexcBad9 3 5 2 2" xfId="40102"/>
    <cellStyle name="SAPBEXexcBad9 3 5 3" xfId="24235"/>
    <cellStyle name="SAPBEXexcBad9 3 5 3 2" xfId="50649"/>
    <cellStyle name="SAPBEXexcBad9 3 5 4" xfId="29560"/>
    <cellStyle name="SAPBEXexcBad9 3 6" xfId="2858"/>
    <cellStyle name="SAPBEXexcBad9 3 6 2" xfId="13650"/>
    <cellStyle name="SAPBEXexcBad9 3 6 2 2" xfId="40070"/>
    <cellStyle name="SAPBEXexcBad9 3 6 3" xfId="23436"/>
    <cellStyle name="SAPBEXexcBad9 3 6 3 2" xfId="49850"/>
    <cellStyle name="SAPBEXexcBad9 3 6 4" xfId="29528"/>
    <cellStyle name="SAPBEXexcBad9 3 7" xfId="6644"/>
    <cellStyle name="SAPBEXexcBad9 3 7 2" xfId="11155"/>
    <cellStyle name="SAPBEXexcBad9 3 7 2 2" xfId="37576"/>
    <cellStyle name="SAPBEXexcBad9 3 7 3" xfId="33314"/>
    <cellStyle name="SAPBEXexcBad9 3 8" xfId="6074"/>
    <cellStyle name="SAPBEXexcBad9 3 8 2" xfId="16825"/>
    <cellStyle name="SAPBEXexcBad9 3 8 2 2" xfId="43243"/>
    <cellStyle name="SAPBEXexcBad9 3 8 3" xfId="28121"/>
    <cellStyle name="SAPBEXexcBad9 3 8 3 2" xfId="54535"/>
    <cellStyle name="SAPBEXexcBad9 3 8 4" xfId="32744"/>
    <cellStyle name="SAPBEXexcBad9 3 9" xfId="5595"/>
    <cellStyle name="SAPBEXexcBad9 3 9 2" xfId="16362"/>
    <cellStyle name="SAPBEXexcBad9 3 9 2 2" xfId="42781"/>
    <cellStyle name="SAPBEXexcBad9 3 9 3" xfId="28072"/>
    <cellStyle name="SAPBEXexcBad9 3 9 3 2" xfId="54486"/>
    <cellStyle name="SAPBEXexcBad9 3 9 4" xfId="32265"/>
    <cellStyle name="SAPBEXexcBad9 4" xfId="1882"/>
    <cellStyle name="SAPBEXexcBad9 4 10" xfId="11698"/>
    <cellStyle name="SAPBEXexcBad9 4 10 2" xfId="38119"/>
    <cellStyle name="SAPBEXexcBad9 4 11" xfId="26833"/>
    <cellStyle name="SAPBEXexcBad9 4 11 2" xfId="53247"/>
    <cellStyle name="SAPBEXexcBad9 4 2" xfId="3859"/>
    <cellStyle name="SAPBEXexcBad9 4 2 2" xfId="9266"/>
    <cellStyle name="SAPBEXexcBad9 4 2 2 2" xfId="19926"/>
    <cellStyle name="SAPBEXexcBad9 4 2 2 2 2" xfId="46340"/>
    <cellStyle name="SAPBEXexcBad9 4 2 2 3" xfId="26782"/>
    <cellStyle name="SAPBEXexcBad9 4 2 2 3 2" xfId="53196"/>
    <cellStyle name="SAPBEXexcBad9 4 2 2 4" xfId="35762"/>
    <cellStyle name="SAPBEXexcBad9 4 2 3" xfId="14642"/>
    <cellStyle name="SAPBEXexcBad9 4 2 3 2" xfId="41062"/>
    <cellStyle name="SAPBEXexcBad9 4 2 4" xfId="25191"/>
    <cellStyle name="SAPBEXexcBad9 4 2 4 2" xfId="51605"/>
    <cellStyle name="SAPBEXexcBad9 4 2 5" xfId="30529"/>
    <cellStyle name="SAPBEXexcBad9 4 3" xfId="4586"/>
    <cellStyle name="SAPBEXexcBad9 4 3 2" xfId="9601"/>
    <cellStyle name="SAPBEXexcBad9 4 3 2 2" xfId="20261"/>
    <cellStyle name="SAPBEXexcBad9 4 3 2 2 2" xfId="46675"/>
    <cellStyle name="SAPBEXexcBad9 4 3 2 3" xfId="17842"/>
    <cellStyle name="SAPBEXexcBad9 4 3 2 3 2" xfId="44259"/>
    <cellStyle name="SAPBEXexcBad9 4 3 2 4" xfId="36097"/>
    <cellStyle name="SAPBEXexcBad9 4 3 3" xfId="15364"/>
    <cellStyle name="SAPBEXexcBad9 4 3 3 2" xfId="41784"/>
    <cellStyle name="SAPBEXexcBad9 4 3 4" xfId="26095"/>
    <cellStyle name="SAPBEXexcBad9 4 3 4 2" xfId="52509"/>
    <cellStyle name="SAPBEXexcBad9 4 3 5" xfId="31256"/>
    <cellStyle name="SAPBEXexcBad9 4 4" xfId="4848"/>
    <cellStyle name="SAPBEXexcBad9 4 4 2" xfId="15625"/>
    <cellStyle name="SAPBEXexcBad9 4 4 2 2" xfId="42045"/>
    <cellStyle name="SAPBEXexcBad9 4 4 3" xfId="27586"/>
    <cellStyle name="SAPBEXexcBad9 4 4 3 2" xfId="54000"/>
    <cellStyle name="SAPBEXexcBad9 4 4 4" xfId="31518"/>
    <cellStyle name="SAPBEXexcBad9 4 5" xfId="4435"/>
    <cellStyle name="SAPBEXexcBad9 4 5 2" xfId="15213"/>
    <cellStyle name="SAPBEXexcBad9 4 5 2 2" xfId="41633"/>
    <cellStyle name="SAPBEXexcBad9 4 5 3" xfId="27547"/>
    <cellStyle name="SAPBEXexcBad9 4 5 3 2" xfId="53961"/>
    <cellStyle name="SAPBEXexcBad9 4 5 4" xfId="31105"/>
    <cellStyle name="SAPBEXexcBad9 4 6" xfId="6383"/>
    <cellStyle name="SAPBEXexcBad9 4 6 2" xfId="17119"/>
    <cellStyle name="SAPBEXexcBad9 4 6 2 2" xfId="43537"/>
    <cellStyle name="SAPBEXexcBad9 4 6 3" xfId="21939"/>
    <cellStyle name="SAPBEXexcBad9 4 6 3 2" xfId="48353"/>
    <cellStyle name="SAPBEXexcBad9 4 6 4" xfId="33053"/>
    <cellStyle name="SAPBEXexcBad9 4 7" xfId="6998"/>
    <cellStyle name="SAPBEXexcBad9 4 7 2" xfId="11418"/>
    <cellStyle name="SAPBEXexcBad9 4 7 2 2" xfId="37839"/>
    <cellStyle name="SAPBEXexcBad9 4 7 3" xfId="33668"/>
    <cellStyle name="SAPBEXexcBad9 4 8" xfId="7545"/>
    <cellStyle name="SAPBEXexcBad9 4 8 2" xfId="18212"/>
    <cellStyle name="SAPBEXexcBad9 4 8 2 2" xfId="44628"/>
    <cellStyle name="SAPBEXexcBad9 4 8 3" xfId="27542"/>
    <cellStyle name="SAPBEXexcBad9 4 8 3 2" xfId="53956"/>
    <cellStyle name="SAPBEXexcBad9 4 8 4" xfId="34215"/>
    <cellStyle name="SAPBEXexcBad9 4 9" xfId="7257"/>
    <cellStyle name="SAPBEXexcBad9 4 9 2" xfId="17924"/>
    <cellStyle name="SAPBEXexcBad9 4 9 2 2" xfId="44341"/>
    <cellStyle name="SAPBEXexcBad9 4 9 3" xfId="27322"/>
    <cellStyle name="SAPBEXexcBad9 4 9 3 2" xfId="53736"/>
    <cellStyle name="SAPBEXexcBad9 4 9 4" xfId="33927"/>
    <cellStyle name="SAPBEXexcBad9 5" xfId="2068"/>
    <cellStyle name="SAPBEXexcBad9 5 10" xfId="11532"/>
    <cellStyle name="SAPBEXexcBad9 5 10 2" xfId="37953"/>
    <cellStyle name="SAPBEXexcBad9 5 11" xfId="24349"/>
    <cellStyle name="SAPBEXexcBad9 5 11 2" xfId="50763"/>
    <cellStyle name="SAPBEXexcBad9 5 2" xfId="4033"/>
    <cellStyle name="SAPBEXexcBad9 5 2 2" xfId="9874"/>
    <cellStyle name="SAPBEXexcBad9 5 2 2 2" xfId="20534"/>
    <cellStyle name="SAPBEXexcBad9 5 2 2 2 2" xfId="46948"/>
    <cellStyle name="SAPBEXexcBad9 5 2 2 3" xfId="24127"/>
    <cellStyle name="SAPBEXexcBad9 5 2 2 3 2" xfId="50541"/>
    <cellStyle name="SAPBEXexcBad9 5 2 2 4" xfId="36370"/>
    <cellStyle name="SAPBEXexcBad9 5 2 3" xfId="14815"/>
    <cellStyle name="SAPBEXexcBad9 5 2 3 2" xfId="41235"/>
    <cellStyle name="SAPBEXexcBad9 5 2 4" xfId="25560"/>
    <cellStyle name="SAPBEXexcBad9 5 2 4 2" xfId="51974"/>
    <cellStyle name="SAPBEXexcBad9 5 2 5" xfId="30703"/>
    <cellStyle name="SAPBEXexcBad9 5 3" xfId="4761"/>
    <cellStyle name="SAPBEXexcBad9 5 3 2" xfId="10098"/>
    <cellStyle name="SAPBEXexcBad9 5 3 2 2" xfId="20758"/>
    <cellStyle name="SAPBEXexcBad9 5 3 2 2 2" xfId="47172"/>
    <cellStyle name="SAPBEXexcBad9 5 3 2 3" xfId="14948"/>
    <cellStyle name="SAPBEXexcBad9 5 3 2 3 2" xfId="41368"/>
    <cellStyle name="SAPBEXexcBad9 5 3 2 4" xfId="36594"/>
    <cellStyle name="SAPBEXexcBad9 5 3 3" xfId="15538"/>
    <cellStyle name="SAPBEXexcBad9 5 3 3 2" xfId="41958"/>
    <cellStyle name="SAPBEXexcBad9 5 3 4" xfId="25491"/>
    <cellStyle name="SAPBEXexcBad9 5 3 4 2" xfId="51905"/>
    <cellStyle name="SAPBEXexcBad9 5 3 5" xfId="31431"/>
    <cellStyle name="SAPBEXexcBad9 5 4" xfId="5341"/>
    <cellStyle name="SAPBEXexcBad9 5 4 2" xfId="16114"/>
    <cellStyle name="SAPBEXexcBad9 5 4 2 2" xfId="42533"/>
    <cellStyle name="SAPBEXexcBad9 5 4 3" xfId="26818"/>
    <cellStyle name="SAPBEXexcBad9 5 4 3 2" xfId="53232"/>
    <cellStyle name="SAPBEXexcBad9 5 4 4" xfId="32011"/>
    <cellStyle name="SAPBEXexcBad9 5 5" xfId="5948"/>
    <cellStyle name="SAPBEXexcBad9 5 5 2" xfId="16700"/>
    <cellStyle name="SAPBEXexcBad9 5 5 2 2" xfId="43118"/>
    <cellStyle name="SAPBEXexcBad9 5 5 3" xfId="23392"/>
    <cellStyle name="SAPBEXexcBad9 5 5 3 2" xfId="49806"/>
    <cellStyle name="SAPBEXexcBad9 5 5 4" xfId="32618"/>
    <cellStyle name="SAPBEXexcBad9 5 6" xfId="6548"/>
    <cellStyle name="SAPBEXexcBad9 5 6 2" xfId="17273"/>
    <cellStyle name="SAPBEXexcBad9 5 6 2 2" xfId="43691"/>
    <cellStyle name="SAPBEXexcBad9 5 6 3" xfId="24824"/>
    <cellStyle name="SAPBEXexcBad9 5 6 3 2" xfId="51238"/>
    <cellStyle name="SAPBEXexcBad9 5 6 4" xfId="33218"/>
    <cellStyle name="SAPBEXexcBad9 5 7" xfId="7120"/>
    <cellStyle name="SAPBEXexcBad9 5 7 2" xfId="22613"/>
    <cellStyle name="SAPBEXexcBad9 5 7 2 2" xfId="49027"/>
    <cellStyle name="SAPBEXexcBad9 5 7 3" xfId="33790"/>
    <cellStyle name="SAPBEXexcBad9 5 8" xfId="7679"/>
    <cellStyle name="SAPBEXexcBad9 5 8 2" xfId="18346"/>
    <cellStyle name="SAPBEXexcBad9 5 8 2 2" xfId="44762"/>
    <cellStyle name="SAPBEXexcBad9 5 8 3" xfId="26357"/>
    <cellStyle name="SAPBEXexcBad9 5 8 3 2" xfId="52771"/>
    <cellStyle name="SAPBEXexcBad9 5 8 4" xfId="34349"/>
    <cellStyle name="SAPBEXexcBad9 5 9" xfId="7831"/>
    <cellStyle name="SAPBEXexcBad9 5 9 2" xfId="18498"/>
    <cellStyle name="SAPBEXexcBad9 5 9 2 2" xfId="44913"/>
    <cellStyle name="SAPBEXexcBad9 5 9 3" xfId="21806"/>
    <cellStyle name="SAPBEXexcBad9 5 9 3 2" xfId="48220"/>
    <cellStyle name="SAPBEXexcBad9 5 9 4" xfId="34501"/>
    <cellStyle name="SAPBEXexcBad9 6" xfId="1811"/>
    <cellStyle name="SAPBEXexcBad9 6 10" xfId="11769"/>
    <cellStyle name="SAPBEXexcBad9 6 10 2" xfId="38190"/>
    <cellStyle name="SAPBEXexcBad9 6 11" xfId="25530"/>
    <cellStyle name="SAPBEXexcBad9 6 11 2" xfId="51944"/>
    <cellStyle name="SAPBEXexcBad9 6 2" xfId="3788"/>
    <cellStyle name="SAPBEXexcBad9 6 2 2" xfId="14571"/>
    <cellStyle name="SAPBEXexcBad9 6 2 2 2" xfId="40991"/>
    <cellStyle name="SAPBEXexcBad9 6 2 3" xfId="25099"/>
    <cellStyle name="SAPBEXexcBad9 6 2 3 2" xfId="51513"/>
    <cellStyle name="SAPBEXexcBad9 6 2 4" xfId="30458"/>
    <cellStyle name="SAPBEXexcBad9 6 3" xfId="4515"/>
    <cellStyle name="SAPBEXexcBad9 6 3 2" xfId="15293"/>
    <cellStyle name="SAPBEXexcBad9 6 3 2 2" xfId="41713"/>
    <cellStyle name="SAPBEXexcBad9 6 3 3" xfId="22530"/>
    <cellStyle name="SAPBEXexcBad9 6 3 3 2" xfId="48944"/>
    <cellStyle name="SAPBEXexcBad9 6 3 4" xfId="31185"/>
    <cellStyle name="SAPBEXexcBad9 6 4" xfId="4209"/>
    <cellStyle name="SAPBEXexcBad9 6 4 2" xfId="14988"/>
    <cellStyle name="SAPBEXexcBad9 6 4 2 2" xfId="41408"/>
    <cellStyle name="SAPBEXexcBad9 6 4 3" xfId="25186"/>
    <cellStyle name="SAPBEXexcBad9 6 4 3 2" xfId="51600"/>
    <cellStyle name="SAPBEXexcBad9 6 4 4" xfId="30879"/>
    <cellStyle name="SAPBEXexcBad9 6 5" xfId="4342"/>
    <cellStyle name="SAPBEXexcBad9 6 5 2" xfId="15120"/>
    <cellStyle name="SAPBEXexcBad9 6 5 2 2" xfId="41540"/>
    <cellStyle name="SAPBEXexcBad9 6 5 3" xfId="24136"/>
    <cellStyle name="SAPBEXexcBad9 6 5 3 2" xfId="50550"/>
    <cellStyle name="SAPBEXexcBad9 6 5 4" xfId="31012"/>
    <cellStyle name="SAPBEXexcBad9 6 6" xfId="5728"/>
    <cellStyle name="SAPBEXexcBad9 6 6 2" xfId="16490"/>
    <cellStyle name="SAPBEXexcBad9 6 6 2 2" xfId="42908"/>
    <cellStyle name="SAPBEXexcBad9 6 6 3" xfId="22756"/>
    <cellStyle name="SAPBEXexcBad9 6 6 3 2" xfId="49170"/>
    <cellStyle name="SAPBEXexcBad9 6 6 4" xfId="32398"/>
    <cellStyle name="SAPBEXexcBad9 6 7" xfId="6630"/>
    <cellStyle name="SAPBEXexcBad9 6 7 2" xfId="12053"/>
    <cellStyle name="SAPBEXexcBad9 6 7 2 2" xfId="38474"/>
    <cellStyle name="SAPBEXexcBad9 6 7 3" xfId="33300"/>
    <cellStyle name="SAPBEXexcBad9 6 8" xfId="7474"/>
    <cellStyle name="SAPBEXexcBad9 6 8 2" xfId="18141"/>
    <cellStyle name="SAPBEXexcBad9 6 8 2 2" xfId="44557"/>
    <cellStyle name="SAPBEXexcBad9 6 8 3" xfId="27225"/>
    <cellStyle name="SAPBEXexcBad9 6 8 3 2" xfId="53639"/>
    <cellStyle name="SAPBEXexcBad9 6 8 4" xfId="34144"/>
    <cellStyle name="SAPBEXexcBad9 6 9" xfId="3407"/>
    <cellStyle name="SAPBEXexcBad9 6 9 2" xfId="14193"/>
    <cellStyle name="SAPBEXexcBad9 6 9 2 2" xfId="40613"/>
    <cellStyle name="SAPBEXexcBad9 6 9 3" xfId="22622"/>
    <cellStyle name="SAPBEXexcBad9 6 9 3 2" xfId="49036"/>
    <cellStyle name="SAPBEXexcBad9 6 9 4" xfId="30077"/>
    <cellStyle name="SAPBEXexcBad9 7" xfId="2362"/>
    <cellStyle name="SAPBEXexcBad9 7 10" xfId="11288"/>
    <cellStyle name="SAPBEXexcBad9 7 10 2" xfId="37709"/>
    <cellStyle name="SAPBEXexcBad9 7 11" xfId="22185"/>
    <cellStyle name="SAPBEXexcBad9 7 11 2" xfId="48599"/>
    <cellStyle name="SAPBEXexcBad9 7 2" xfId="4269"/>
    <cellStyle name="SAPBEXexcBad9 7 2 2" xfId="15048"/>
    <cellStyle name="SAPBEXexcBad9 7 2 2 2" xfId="41468"/>
    <cellStyle name="SAPBEXexcBad9 7 2 3" xfId="24483"/>
    <cellStyle name="SAPBEXexcBad9 7 2 3 2" xfId="50897"/>
    <cellStyle name="SAPBEXexcBad9 7 2 4" xfId="30939"/>
    <cellStyle name="SAPBEXexcBad9 7 3" xfId="4997"/>
    <cellStyle name="SAPBEXexcBad9 7 3 2" xfId="15774"/>
    <cellStyle name="SAPBEXexcBad9 7 3 2 2" xfId="42194"/>
    <cellStyle name="SAPBEXexcBad9 7 3 3" xfId="24345"/>
    <cellStyle name="SAPBEXexcBad9 7 3 3 2" xfId="50759"/>
    <cellStyle name="SAPBEXexcBad9 7 3 4" xfId="31667"/>
    <cellStyle name="SAPBEXexcBad9 7 4" xfId="6190"/>
    <cellStyle name="SAPBEXexcBad9 7 4 2" xfId="16931"/>
    <cellStyle name="SAPBEXexcBad9 7 4 2 2" xfId="43349"/>
    <cellStyle name="SAPBEXexcBad9 7 4 3" xfId="24603"/>
    <cellStyle name="SAPBEXexcBad9 7 4 3 2" xfId="51017"/>
    <cellStyle name="SAPBEXexcBad9 7 4 4" xfId="32860"/>
    <cellStyle name="SAPBEXexcBad9 7 5" xfId="6771"/>
    <cellStyle name="SAPBEXexcBad9 7 5 2" xfId="17483"/>
    <cellStyle name="SAPBEXexcBad9 7 5 2 2" xfId="43901"/>
    <cellStyle name="SAPBEXexcBad9 7 5 3" xfId="24021"/>
    <cellStyle name="SAPBEXexcBad9 7 5 3 2" xfId="50435"/>
    <cellStyle name="SAPBEXexcBad9 7 5 4" xfId="33441"/>
    <cellStyle name="SAPBEXexcBad9 7 6" xfId="7331"/>
    <cellStyle name="SAPBEXexcBad9 7 6 2" xfId="17998"/>
    <cellStyle name="SAPBEXexcBad9 7 6 2 2" xfId="44415"/>
    <cellStyle name="SAPBEXexcBad9 7 6 3" xfId="28172"/>
    <cellStyle name="SAPBEXexcBad9 7 6 3 2" xfId="54586"/>
    <cellStyle name="SAPBEXexcBad9 7 6 4" xfId="34001"/>
    <cellStyle name="SAPBEXexcBad9 7 7" xfId="7975"/>
    <cellStyle name="SAPBEXexcBad9 7 7 2" xfId="18642"/>
    <cellStyle name="SAPBEXexcBad9 7 7 2 2" xfId="45057"/>
    <cellStyle name="SAPBEXexcBad9 7 7 3" xfId="12160"/>
    <cellStyle name="SAPBEXexcBad9 7 7 3 2" xfId="38581"/>
    <cellStyle name="SAPBEXexcBad9 7 7 4" xfId="34581"/>
    <cellStyle name="SAPBEXexcBad9 7 8" xfId="10273"/>
    <cellStyle name="SAPBEXexcBad9 7 8 2" xfId="20933"/>
    <cellStyle name="SAPBEXexcBad9 7 8 2 2" xfId="47347"/>
    <cellStyle name="SAPBEXexcBad9 7 8 3" xfId="12243"/>
    <cellStyle name="SAPBEXexcBad9 7 8 3 2" xfId="38664"/>
    <cellStyle name="SAPBEXexcBad9 7 8 4" xfId="36769"/>
    <cellStyle name="SAPBEXexcBad9 7 9" xfId="13161"/>
    <cellStyle name="SAPBEXexcBad9 7 9 2" xfId="39582"/>
    <cellStyle name="SAPBEXexcBad9 8" xfId="3217"/>
    <cellStyle name="SAPBEXexcBad9 8 2" xfId="14007"/>
    <cellStyle name="SAPBEXexcBad9 8 2 2" xfId="40427"/>
    <cellStyle name="SAPBEXexcBad9 8 3" xfId="25712"/>
    <cellStyle name="SAPBEXexcBad9 8 3 2" xfId="52126"/>
    <cellStyle name="SAPBEXexcBad9 8 4" xfId="29887"/>
    <cellStyle name="SAPBEXexcBad9 9" xfId="4893"/>
    <cellStyle name="SAPBEXexcBad9 9 2" xfId="15670"/>
    <cellStyle name="SAPBEXexcBad9 9 2 2" xfId="42090"/>
    <cellStyle name="SAPBEXexcBad9 9 3" xfId="22847"/>
    <cellStyle name="SAPBEXexcBad9 9 3 2" xfId="49261"/>
    <cellStyle name="SAPBEXexcBad9 9 4" xfId="31563"/>
    <cellStyle name="SAPBEXexcCritical4" xfId="1190"/>
    <cellStyle name="SAPBEXexcCritical4 10" xfId="6664"/>
    <cellStyle name="SAPBEXexcCritical4 10 2" xfId="22018"/>
    <cellStyle name="SAPBEXexcCritical4 10 2 2" xfId="48432"/>
    <cellStyle name="SAPBEXexcCritical4 10 3" xfId="33334"/>
    <cellStyle name="SAPBEXexcCritical4 11" xfId="6497"/>
    <cellStyle name="SAPBEXexcCritical4 11 2" xfId="17227"/>
    <cellStyle name="SAPBEXexcCritical4 11 2 2" xfId="43645"/>
    <cellStyle name="SAPBEXexcCritical4 11 3" xfId="24247"/>
    <cellStyle name="SAPBEXexcCritical4 11 3 2" xfId="50661"/>
    <cellStyle name="SAPBEXexcCritical4 11 4" xfId="33167"/>
    <cellStyle name="SAPBEXexcCritical4 12" xfId="8259"/>
    <cellStyle name="SAPBEXexcCritical4 12 2" xfId="18920"/>
    <cellStyle name="SAPBEXexcCritical4 12 2 2" xfId="45334"/>
    <cellStyle name="SAPBEXexcCritical4 12 3" xfId="12446"/>
    <cellStyle name="SAPBEXexcCritical4 12 3 2" xfId="38867"/>
    <cellStyle name="SAPBEXexcCritical4 12 4" xfId="34772"/>
    <cellStyle name="SAPBEXexcCritical4 13" xfId="12129"/>
    <cellStyle name="SAPBEXexcCritical4 13 2" xfId="38550"/>
    <cellStyle name="SAPBEXexcCritical4 14" xfId="23714"/>
    <cellStyle name="SAPBEXexcCritical4 14 2" xfId="50128"/>
    <cellStyle name="SAPBEXexcCritical4 2" xfId="1511"/>
    <cellStyle name="SAPBEXexcCritical4 2 10" xfId="8408"/>
    <cellStyle name="SAPBEXexcCritical4 2 10 2" xfId="19068"/>
    <cellStyle name="SAPBEXexcCritical4 2 10 2 2" xfId="45482"/>
    <cellStyle name="SAPBEXexcCritical4 2 10 3" xfId="16345"/>
    <cellStyle name="SAPBEXexcCritical4 2 10 3 2" xfId="42764"/>
    <cellStyle name="SAPBEXexcCritical4 2 10 4" xfId="34904"/>
    <cellStyle name="SAPBEXexcCritical4 2 11" xfId="12278"/>
    <cellStyle name="SAPBEXexcCritical4 2 11 2" xfId="38699"/>
    <cellStyle name="SAPBEXexcCritical4 2 12" xfId="23894"/>
    <cellStyle name="SAPBEXexcCritical4 2 12 2" xfId="50308"/>
    <cellStyle name="SAPBEXexcCritical4 2 2" xfId="3505"/>
    <cellStyle name="SAPBEXexcCritical4 2 2 2" xfId="9674"/>
    <cellStyle name="SAPBEXexcCritical4 2 2 2 2" xfId="20334"/>
    <cellStyle name="SAPBEXexcCritical4 2 2 2 2 2" xfId="46748"/>
    <cellStyle name="SAPBEXexcCritical4 2 2 2 3" xfId="12811"/>
    <cellStyle name="SAPBEXexcCritical4 2 2 2 3 2" xfId="39232"/>
    <cellStyle name="SAPBEXexcCritical4 2 2 2 4" xfId="36170"/>
    <cellStyle name="SAPBEXexcCritical4 2 2 3" xfId="10110"/>
    <cellStyle name="SAPBEXexcCritical4 2 2 3 2" xfId="20770"/>
    <cellStyle name="SAPBEXexcCritical4 2 2 3 2 2" xfId="47184"/>
    <cellStyle name="SAPBEXexcCritical4 2 2 3 3" xfId="27803"/>
    <cellStyle name="SAPBEXexcCritical4 2 2 3 3 2" xfId="54217"/>
    <cellStyle name="SAPBEXexcCritical4 2 2 3 4" xfId="36606"/>
    <cellStyle name="SAPBEXexcCritical4 2 2 4" xfId="10939"/>
    <cellStyle name="SAPBEXexcCritical4 2 2 4 2" xfId="21584"/>
    <cellStyle name="SAPBEXexcCritical4 2 2 4 2 2" xfId="47998"/>
    <cellStyle name="SAPBEXexcCritical4 2 2 4 3" xfId="28673"/>
    <cellStyle name="SAPBEXexcCritical4 2 2 4 3 2" xfId="55087"/>
    <cellStyle name="SAPBEXexcCritical4 2 2 4 4" xfId="37360"/>
    <cellStyle name="SAPBEXexcCritical4 2 2 5" xfId="8716"/>
    <cellStyle name="SAPBEXexcCritical4 2 2 5 2" xfId="19376"/>
    <cellStyle name="SAPBEXexcCritical4 2 2 5 2 2" xfId="45790"/>
    <cellStyle name="SAPBEXexcCritical4 2 2 5 3" xfId="25861"/>
    <cellStyle name="SAPBEXexcCritical4 2 2 5 3 2" xfId="52275"/>
    <cellStyle name="SAPBEXexcCritical4 2 2 5 4" xfId="35212"/>
    <cellStyle name="SAPBEXexcCritical4 2 2 6" xfId="14290"/>
    <cellStyle name="SAPBEXexcCritical4 2 2 6 2" xfId="40710"/>
    <cellStyle name="SAPBEXexcCritical4 2 2 7" xfId="27642"/>
    <cellStyle name="SAPBEXexcCritical4 2 2 7 2" xfId="54056"/>
    <cellStyle name="SAPBEXexcCritical4 2 2 8" xfId="30175"/>
    <cellStyle name="SAPBEXexcCritical4 2 3" xfId="2797"/>
    <cellStyle name="SAPBEXexcCritical4 2 3 2" xfId="9377"/>
    <cellStyle name="SAPBEXexcCritical4 2 3 2 2" xfId="20037"/>
    <cellStyle name="SAPBEXexcCritical4 2 3 2 2 2" xfId="46451"/>
    <cellStyle name="SAPBEXexcCritical4 2 3 2 3" xfId="28222"/>
    <cellStyle name="SAPBEXexcCritical4 2 3 2 3 2" xfId="54636"/>
    <cellStyle name="SAPBEXexcCritical4 2 3 2 4" xfId="35873"/>
    <cellStyle name="SAPBEXexcCritical4 2 3 3" xfId="13589"/>
    <cellStyle name="SAPBEXexcCritical4 2 3 3 2" xfId="40009"/>
    <cellStyle name="SAPBEXexcCritical4 2 3 4" xfId="27434"/>
    <cellStyle name="SAPBEXexcCritical4 2 3 4 2" xfId="53848"/>
    <cellStyle name="SAPBEXexcCritical4 2 3 5" xfId="29467"/>
    <cellStyle name="SAPBEXexcCritical4 2 4" xfId="4325"/>
    <cellStyle name="SAPBEXexcCritical4 2 4 2" xfId="9759"/>
    <cellStyle name="SAPBEXexcCritical4 2 4 2 2" xfId="20419"/>
    <cellStyle name="SAPBEXexcCritical4 2 4 2 2 2" xfId="46833"/>
    <cellStyle name="SAPBEXexcCritical4 2 4 2 3" xfId="28182"/>
    <cellStyle name="SAPBEXexcCritical4 2 4 2 3 2" xfId="54596"/>
    <cellStyle name="SAPBEXexcCritical4 2 4 2 4" xfId="36255"/>
    <cellStyle name="SAPBEXexcCritical4 2 4 3" xfId="15103"/>
    <cellStyle name="SAPBEXexcCritical4 2 4 3 2" xfId="41523"/>
    <cellStyle name="SAPBEXexcCritical4 2 4 4" xfId="22454"/>
    <cellStyle name="SAPBEXexcCritical4 2 4 4 2" xfId="48868"/>
    <cellStyle name="SAPBEXexcCritical4 2 4 5" xfId="30995"/>
    <cellStyle name="SAPBEXexcCritical4 2 5" xfId="4451"/>
    <cellStyle name="SAPBEXexcCritical4 2 5 2" xfId="10729"/>
    <cellStyle name="SAPBEXexcCritical4 2 5 2 2" xfId="21374"/>
    <cellStyle name="SAPBEXexcCritical4 2 5 2 2 2" xfId="47788"/>
    <cellStyle name="SAPBEXexcCritical4 2 5 2 3" xfId="28469"/>
    <cellStyle name="SAPBEXexcCritical4 2 5 2 3 2" xfId="54883"/>
    <cellStyle name="SAPBEXexcCritical4 2 5 2 4" xfId="37150"/>
    <cellStyle name="SAPBEXexcCritical4 2 5 3" xfId="15229"/>
    <cellStyle name="SAPBEXexcCritical4 2 5 3 2" xfId="41649"/>
    <cellStyle name="SAPBEXexcCritical4 2 5 4" xfId="22452"/>
    <cellStyle name="SAPBEXexcCritical4 2 5 4 2" xfId="48866"/>
    <cellStyle name="SAPBEXexcCritical4 2 5 5" xfId="31121"/>
    <cellStyle name="SAPBEXexcCritical4 2 6" xfId="3948"/>
    <cellStyle name="SAPBEXexcCritical4 2 6 2" xfId="14731"/>
    <cellStyle name="SAPBEXexcCritical4 2 6 2 2" xfId="41151"/>
    <cellStyle name="SAPBEXexcCritical4 2 6 3" xfId="26267"/>
    <cellStyle name="SAPBEXexcCritical4 2 6 3 2" xfId="52681"/>
    <cellStyle name="SAPBEXexcCritical4 2 6 4" xfId="30618"/>
    <cellStyle name="SAPBEXexcCritical4 2 7" xfId="5901"/>
    <cellStyle name="SAPBEXexcCritical4 2 7 2" xfId="27544"/>
    <cellStyle name="SAPBEXexcCritical4 2 7 2 2" xfId="53958"/>
    <cellStyle name="SAPBEXexcCritical4 2 7 3" xfId="32571"/>
    <cellStyle name="SAPBEXexcCritical4 2 8" xfId="2935"/>
    <cellStyle name="SAPBEXexcCritical4 2 8 2" xfId="13727"/>
    <cellStyle name="SAPBEXexcCritical4 2 8 2 2" xfId="40147"/>
    <cellStyle name="SAPBEXexcCritical4 2 8 3" xfId="26493"/>
    <cellStyle name="SAPBEXexcCritical4 2 8 3 2" xfId="52907"/>
    <cellStyle name="SAPBEXexcCritical4 2 8 4" xfId="29605"/>
    <cellStyle name="SAPBEXexcCritical4 2 9" xfId="4472"/>
    <cellStyle name="SAPBEXexcCritical4 2 9 2" xfId="15250"/>
    <cellStyle name="SAPBEXexcCritical4 2 9 2 2" xfId="41670"/>
    <cellStyle name="SAPBEXexcCritical4 2 9 3" xfId="23034"/>
    <cellStyle name="SAPBEXexcCritical4 2 9 3 2" xfId="49448"/>
    <cellStyle name="SAPBEXexcCritical4 2 9 4" xfId="31142"/>
    <cellStyle name="SAPBEXexcCritical4 3" xfId="1624"/>
    <cellStyle name="SAPBEXexcCritical4 3 10" xfId="8342"/>
    <cellStyle name="SAPBEXexcCritical4 3 10 2" xfId="19002"/>
    <cellStyle name="SAPBEXexcCritical4 3 10 2 2" xfId="45416"/>
    <cellStyle name="SAPBEXexcCritical4 3 10 3" xfId="16871"/>
    <cellStyle name="SAPBEXexcCritical4 3 10 3 2" xfId="43289"/>
    <cellStyle name="SAPBEXexcCritical4 3 10 4" xfId="34838"/>
    <cellStyle name="SAPBEXexcCritical4 3 11" xfId="11939"/>
    <cellStyle name="SAPBEXexcCritical4 3 11 2" xfId="38360"/>
    <cellStyle name="SAPBEXexcCritical4 3 12" xfId="21974"/>
    <cellStyle name="SAPBEXexcCritical4 3 12 2" xfId="48388"/>
    <cellStyle name="SAPBEXexcCritical4 3 2" xfId="3617"/>
    <cellStyle name="SAPBEXexcCritical4 3 2 2" xfId="9075"/>
    <cellStyle name="SAPBEXexcCritical4 3 2 2 2" xfId="19735"/>
    <cellStyle name="SAPBEXexcCritical4 3 2 2 2 2" xfId="46149"/>
    <cellStyle name="SAPBEXexcCritical4 3 2 2 3" xfId="28245"/>
    <cellStyle name="SAPBEXexcCritical4 3 2 2 3 2" xfId="54659"/>
    <cellStyle name="SAPBEXexcCritical4 3 2 2 4" xfId="35571"/>
    <cellStyle name="SAPBEXexcCritical4 3 2 3" xfId="10189"/>
    <cellStyle name="SAPBEXexcCritical4 3 2 3 2" xfId="20849"/>
    <cellStyle name="SAPBEXexcCritical4 3 2 3 2 2" xfId="47263"/>
    <cellStyle name="SAPBEXexcCritical4 3 2 3 3" xfId="14969"/>
    <cellStyle name="SAPBEXexcCritical4 3 2 3 3 2" xfId="41389"/>
    <cellStyle name="SAPBEXexcCritical4 3 2 3 4" xfId="36685"/>
    <cellStyle name="SAPBEXexcCritical4 3 2 4" xfId="10880"/>
    <cellStyle name="SAPBEXexcCritical4 3 2 4 2" xfId="21525"/>
    <cellStyle name="SAPBEXexcCritical4 3 2 4 2 2" xfId="47939"/>
    <cellStyle name="SAPBEXexcCritical4 3 2 4 3" xfId="28614"/>
    <cellStyle name="SAPBEXexcCritical4 3 2 4 3 2" xfId="55028"/>
    <cellStyle name="SAPBEXexcCritical4 3 2 4 4" xfId="37301"/>
    <cellStyle name="SAPBEXexcCritical4 3 2 5" xfId="8648"/>
    <cellStyle name="SAPBEXexcCritical4 3 2 5 2" xfId="19308"/>
    <cellStyle name="SAPBEXexcCritical4 3 2 5 2 2" xfId="45722"/>
    <cellStyle name="SAPBEXexcCritical4 3 2 5 3" xfId="12796"/>
    <cellStyle name="SAPBEXexcCritical4 3 2 5 3 2" xfId="39217"/>
    <cellStyle name="SAPBEXexcCritical4 3 2 5 4" xfId="35144"/>
    <cellStyle name="SAPBEXexcCritical4 3 2 6" xfId="14402"/>
    <cellStyle name="SAPBEXexcCritical4 3 2 6 2" xfId="40822"/>
    <cellStyle name="SAPBEXexcCritical4 3 2 7" xfId="28148"/>
    <cellStyle name="SAPBEXexcCritical4 3 2 7 2" xfId="54562"/>
    <cellStyle name="SAPBEXexcCritical4 3 2 8" xfId="30287"/>
    <cellStyle name="SAPBEXexcCritical4 3 3" xfId="2705"/>
    <cellStyle name="SAPBEXexcCritical4 3 3 2" xfId="9444"/>
    <cellStyle name="SAPBEXexcCritical4 3 3 2 2" xfId="20104"/>
    <cellStyle name="SAPBEXexcCritical4 3 3 2 2 2" xfId="46518"/>
    <cellStyle name="SAPBEXexcCritical4 3 3 2 3" xfId="25939"/>
    <cellStyle name="SAPBEXexcCritical4 3 3 2 3 2" xfId="52353"/>
    <cellStyle name="SAPBEXexcCritical4 3 3 2 4" xfId="35940"/>
    <cellStyle name="SAPBEXexcCritical4 3 3 3" xfId="13497"/>
    <cellStyle name="SAPBEXexcCritical4 3 3 3 2" xfId="39917"/>
    <cellStyle name="SAPBEXexcCritical4 3 3 4" xfId="25207"/>
    <cellStyle name="SAPBEXexcCritical4 3 3 4 2" xfId="51621"/>
    <cellStyle name="SAPBEXexcCritical4 3 3 5" xfId="29375"/>
    <cellStyle name="SAPBEXexcCritical4 3 4" xfId="5192"/>
    <cellStyle name="SAPBEXexcCritical4 3 4 2" xfId="10109"/>
    <cellStyle name="SAPBEXexcCritical4 3 4 2 2" xfId="20769"/>
    <cellStyle name="SAPBEXexcCritical4 3 4 2 2 2" xfId="47183"/>
    <cellStyle name="SAPBEXexcCritical4 3 4 2 3" xfId="27768"/>
    <cellStyle name="SAPBEXexcCritical4 3 4 2 3 2" xfId="54182"/>
    <cellStyle name="SAPBEXexcCritical4 3 4 2 4" xfId="36605"/>
    <cellStyle name="SAPBEXexcCritical4 3 4 3" xfId="15967"/>
    <cellStyle name="SAPBEXexcCritical4 3 4 3 2" xfId="42386"/>
    <cellStyle name="SAPBEXexcCritical4 3 4 4" xfId="27499"/>
    <cellStyle name="SAPBEXexcCritical4 3 4 4 2" xfId="53913"/>
    <cellStyle name="SAPBEXexcCritical4 3 4 5" xfId="31862"/>
    <cellStyle name="SAPBEXexcCritical4 3 5" xfId="4938"/>
    <cellStyle name="SAPBEXexcCritical4 3 5 2" xfId="10772"/>
    <cellStyle name="SAPBEXexcCritical4 3 5 2 2" xfId="21417"/>
    <cellStyle name="SAPBEXexcCritical4 3 5 2 2 2" xfId="47831"/>
    <cellStyle name="SAPBEXexcCritical4 3 5 2 3" xfId="28506"/>
    <cellStyle name="SAPBEXexcCritical4 3 5 2 3 2" xfId="54920"/>
    <cellStyle name="SAPBEXexcCritical4 3 5 2 4" xfId="37193"/>
    <cellStyle name="SAPBEXexcCritical4 3 5 3" xfId="15715"/>
    <cellStyle name="SAPBEXexcCritical4 3 5 3 2" xfId="42135"/>
    <cellStyle name="SAPBEXexcCritical4 3 5 4" xfId="25329"/>
    <cellStyle name="SAPBEXexcCritical4 3 5 4 2" xfId="51743"/>
    <cellStyle name="SAPBEXexcCritical4 3 5 5" xfId="31608"/>
    <cellStyle name="SAPBEXexcCritical4 3 6" xfId="5082"/>
    <cellStyle name="SAPBEXexcCritical4 3 6 2" xfId="15859"/>
    <cellStyle name="SAPBEXexcCritical4 3 6 2 2" xfId="42278"/>
    <cellStyle name="SAPBEXexcCritical4 3 6 3" xfId="23495"/>
    <cellStyle name="SAPBEXexcCritical4 3 6 3 2" xfId="49909"/>
    <cellStyle name="SAPBEXexcCritical4 3 6 4" xfId="31752"/>
    <cellStyle name="SAPBEXexcCritical4 3 7" xfId="3334"/>
    <cellStyle name="SAPBEXexcCritical4 3 7 2" xfId="26572"/>
    <cellStyle name="SAPBEXexcCritical4 3 7 2 2" xfId="52986"/>
    <cellStyle name="SAPBEXexcCritical4 3 7 3" xfId="30004"/>
    <cellStyle name="SAPBEXexcCritical4 3 8" xfId="3753"/>
    <cellStyle name="SAPBEXexcCritical4 3 8 2" xfId="14536"/>
    <cellStyle name="SAPBEXexcCritical4 3 8 2 2" xfId="40956"/>
    <cellStyle name="SAPBEXexcCritical4 3 8 3" xfId="26043"/>
    <cellStyle name="SAPBEXexcCritical4 3 8 3 2" xfId="52457"/>
    <cellStyle name="SAPBEXexcCritical4 3 8 4" xfId="30423"/>
    <cellStyle name="SAPBEXexcCritical4 3 9" xfId="4911"/>
    <cellStyle name="SAPBEXexcCritical4 3 9 2" xfId="15688"/>
    <cellStyle name="SAPBEXexcCritical4 3 9 2 2" xfId="42108"/>
    <cellStyle name="SAPBEXexcCritical4 3 9 3" xfId="26962"/>
    <cellStyle name="SAPBEXexcCritical4 3 9 3 2" xfId="53376"/>
    <cellStyle name="SAPBEXexcCritical4 3 9 4" xfId="31581"/>
    <cellStyle name="SAPBEXexcCritical4 4" xfId="1883"/>
    <cellStyle name="SAPBEXexcCritical4 4 10" xfId="8480"/>
    <cellStyle name="SAPBEXexcCritical4 4 10 2" xfId="19140"/>
    <cellStyle name="SAPBEXexcCritical4 4 10 2 2" xfId="45554"/>
    <cellStyle name="SAPBEXexcCritical4 4 10 3" xfId="17657"/>
    <cellStyle name="SAPBEXexcCritical4 4 10 3 2" xfId="44074"/>
    <cellStyle name="SAPBEXexcCritical4 4 10 4" xfId="34976"/>
    <cellStyle name="SAPBEXexcCritical4 4 11" xfId="11697"/>
    <cellStyle name="SAPBEXexcCritical4 4 11 2" xfId="38118"/>
    <cellStyle name="SAPBEXexcCritical4 4 12" xfId="21757"/>
    <cellStyle name="SAPBEXexcCritical4 4 12 2" xfId="48171"/>
    <cellStyle name="SAPBEXexcCritical4 4 2" xfId="3860"/>
    <cellStyle name="SAPBEXexcCritical4 4 2 2" xfId="8940"/>
    <cellStyle name="SAPBEXexcCritical4 4 2 2 2" xfId="19600"/>
    <cellStyle name="SAPBEXexcCritical4 4 2 2 2 2" xfId="46014"/>
    <cellStyle name="SAPBEXexcCritical4 4 2 2 3" xfId="12211"/>
    <cellStyle name="SAPBEXexcCritical4 4 2 2 3 2" xfId="38632"/>
    <cellStyle name="SAPBEXexcCritical4 4 2 2 4" xfId="35436"/>
    <cellStyle name="SAPBEXexcCritical4 4 2 3" xfId="9913"/>
    <cellStyle name="SAPBEXexcCritical4 4 2 3 2" xfId="20573"/>
    <cellStyle name="SAPBEXexcCritical4 4 2 3 2 2" xfId="46987"/>
    <cellStyle name="SAPBEXexcCritical4 4 2 3 3" xfId="22368"/>
    <cellStyle name="SAPBEXexcCritical4 4 2 3 3 2" xfId="48782"/>
    <cellStyle name="SAPBEXexcCritical4 4 2 3 4" xfId="36409"/>
    <cellStyle name="SAPBEXexcCritical4 4 2 4" xfId="10957"/>
    <cellStyle name="SAPBEXexcCritical4 4 2 4 2" xfId="21602"/>
    <cellStyle name="SAPBEXexcCritical4 4 2 4 2 2" xfId="48016"/>
    <cellStyle name="SAPBEXexcCritical4 4 2 4 3" xfId="28691"/>
    <cellStyle name="SAPBEXexcCritical4 4 2 4 3 2" xfId="55105"/>
    <cellStyle name="SAPBEXexcCritical4 4 2 4 4" xfId="37378"/>
    <cellStyle name="SAPBEXexcCritical4 4 2 5" xfId="8796"/>
    <cellStyle name="SAPBEXexcCritical4 4 2 5 2" xfId="19456"/>
    <cellStyle name="SAPBEXexcCritical4 4 2 5 2 2" xfId="45870"/>
    <cellStyle name="SAPBEXexcCritical4 4 2 5 3" xfId="24696"/>
    <cellStyle name="SAPBEXexcCritical4 4 2 5 3 2" xfId="51110"/>
    <cellStyle name="SAPBEXexcCritical4 4 2 5 4" xfId="35292"/>
    <cellStyle name="SAPBEXexcCritical4 4 2 6" xfId="14643"/>
    <cellStyle name="SAPBEXexcCritical4 4 2 6 2" xfId="41063"/>
    <cellStyle name="SAPBEXexcCritical4 4 2 7" xfId="24758"/>
    <cellStyle name="SAPBEXexcCritical4 4 2 7 2" xfId="51172"/>
    <cellStyle name="SAPBEXexcCritical4 4 2 8" xfId="30530"/>
    <cellStyle name="SAPBEXexcCritical4 4 3" xfId="4587"/>
    <cellStyle name="SAPBEXexcCritical4 4 3 2" xfId="9297"/>
    <cellStyle name="SAPBEXexcCritical4 4 3 2 2" xfId="19957"/>
    <cellStyle name="SAPBEXexcCritical4 4 3 2 2 2" xfId="46371"/>
    <cellStyle name="SAPBEXexcCritical4 4 3 2 3" xfId="25955"/>
    <cellStyle name="SAPBEXexcCritical4 4 3 2 3 2" xfId="52369"/>
    <cellStyle name="SAPBEXexcCritical4 4 3 2 4" xfId="35793"/>
    <cellStyle name="SAPBEXexcCritical4 4 3 3" xfId="15365"/>
    <cellStyle name="SAPBEXexcCritical4 4 3 3 2" xfId="41785"/>
    <cellStyle name="SAPBEXexcCritical4 4 3 4" xfId="22940"/>
    <cellStyle name="SAPBEXexcCritical4 4 3 4 2" xfId="49354"/>
    <cellStyle name="SAPBEXexcCritical4 4 3 5" xfId="31257"/>
    <cellStyle name="SAPBEXexcCritical4 4 4" xfId="3383"/>
    <cellStyle name="SAPBEXexcCritical4 4 4 2" xfId="10042"/>
    <cellStyle name="SAPBEXexcCritical4 4 4 2 2" xfId="20702"/>
    <cellStyle name="SAPBEXexcCritical4 4 4 2 2 2" xfId="47116"/>
    <cellStyle name="SAPBEXexcCritical4 4 4 2 3" xfId="13062"/>
    <cellStyle name="SAPBEXexcCritical4 4 4 2 3 2" xfId="39483"/>
    <cellStyle name="SAPBEXexcCritical4 4 4 2 4" xfId="36538"/>
    <cellStyle name="SAPBEXexcCritical4 4 4 3" xfId="14170"/>
    <cellStyle name="SAPBEXexcCritical4 4 4 3 2" xfId="40590"/>
    <cellStyle name="SAPBEXexcCritical4 4 4 4" xfId="23911"/>
    <cellStyle name="SAPBEXexcCritical4 4 4 4 2" xfId="50325"/>
    <cellStyle name="SAPBEXexcCritical4 4 4 5" xfId="30053"/>
    <cellStyle name="SAPBEXexcCritical4 4 5" xfId="2859"/>
    <cellStyle name="SAPBEXexcCritical4 4 5 2" xfId="10820"/>
    <cellStyle name="SAPBEXexcCritical4 4 5 2 2" xfId="21465"/>
    <cellStyle name="SAPBEXexcCritical4 4 5 2 2 2" xfId="47879"/>
    <cellStyle name="SAPBEXexcCritical4 4 5 2 3" xfId="28554"/>
    <cellStyle name="SAPBEXexcCritical4 4 5 2 3 2" xfId="54968"/>
    <cellStyle name="SAPBEXexcCritical4 4 5 2 4" xfId="37241"/>
    <cellStyle name="SAPBEXexcCritical4 4 5 3" xfId="13651"/>
    <cellStyle name="SAPBEXexcCritical4 4 5 3 2" xfId="40071"/>
    <cellStyle name="SAPBEXexcCritical4 4 5 4" xfId="27247"/>
    <cellStyle name="SAPBEXexcCritical4 4 5 4 2" xfId="53661"/>
    <cellStyle name="SAPBEXexcCritical4 4 5 5" xfId="29529"/>
    <cellStyle name="SAPBEXexcCritical4 4 6" xfId="6384"/>
    <cellStyle name="SAPBEXexcCritical4 4 6 2" xfId="17120"/>
    <cellStyle name="SAPBEXexcCritical4 4 6 2 2" xfId="43538"/>
    <cellStyle name="SAPBEXexcCritical4 4 6 3" xfId="23585"/>
    <cellStyle name="SAPBEXexcCritical4 4 6 3 2" xfId="49999"/>
    <cellStyle name="SAPBEXexcCritical4 4 6 4" xfId="33054"/>
    <cellStyle name="SAPBEXexcCritical4 4 7" xfId="6999"/>
    <cellStyle name="SAPBEXexcCritical4 4 7 2" xfId="24402"/>
    <cellStyle name="SAPBEXexcCritical4 4 7 2 2" xfId="50816"/>
    <cellStyle name="SAPBEXexcCritical4 4 7 3" xfId="33669"/>
    <cellStyle name="SAPBEXexcCritical4 4 8" xfId="7546"/>
    <cellStyle name="SAPBEXexcCritical4 4 8 2" xfId="18213"/>
    <cellStyle name="SAPBEXexcCritical4 4 8 2 2" xfId="44629"/>
    <cellStyle name="SAPBEXexcCritical4 4 8 3" xfId="26616"/>
    <cellStyle name="SAPBEXexcCritical4 4 8 3 2" xfId="53030"/>
    <cellStyle name="SAPBEXexcCritical4 4 8 4" xfId="34216"/>
    <cellStyle name="SAPBEXexcCritical4 4 9" xfId="7259"/>
    <cellStyle name="SAPBEXexcCritical4 4 9 2" xfId="17926"/>
    <cellStyle name="SAPBEXexcCritical4 4 9 2 2" xfId="44343"/>
    <cellStyle name="SAPBEXexcCritical4 4 9 3" xfId="27290"/>
    <cellStyle name="SAPBEXexcCritical4 4 9 3 2" xfId="53704"/>
    <cellStyle name="SAPBEXexcCritical4 4 9 4" xfId="33929"/>
    <cellStyle name="SAPBEXexcCritical4 5" xfId="2069"/>
    <cellStyle name="SAPBEXexcCritical4 5 10" xfId="8535"/>
    <cellStyle name="SAPBEXexcCritical4 5 10 2" xfId="19195"/>
    <cellStyle name="SAPBEXexcCritical4 5 10 2 2" xfId="45609"/>
    <cellStyle name="SAPBEXexcCritical4 5 10 3" xfId="12732"/>
    <cellStyle name="SAPBEXexcCritical4 5 10 3 2" xfId="39153"/>
    <cellStyle name="SAPBEXexcCritical4 5 10 4" xfId="35031"/>
    <cellStyle name="SAPBEXexcCritical4 5 11" xfId="11531"/>
    <cellStyle name="SAPBEXexcCritical4 5 11 2" xfId="37952"/>
    <cellStyle name="SAPBEXexcCritical4 5 12" xfId="23897"/>
    <cellStyle name="SAPBEXexcCritical4 5 12 2" xfId="50311"/>
    <cellStyle name="SAPBEXexcCritical4 5 2" xfId="4034"/>
    <cellStyle name="SAPBEXexcCritical4 5 2 2" xfId="9265"/>
    <cellStyle name="SAPBEXexcCritical4 5 2 2 2" xfId="19925"/>
    <cellStyle name="SAPBEXexcCritical4 5 2 2 2 2" xfId="46339"/>
    <cellStyle name="SAPBEXexcCritical4 5 2 2 3" xfId="13071"/>
    <cellStyle name="SAPBEXexcCritical4 5 2 2 3 2" xfId="39492"/>
    <cellStyle name="SAPBEXexcCritical4 5 2 2 4" xfId="35761"/>
    <cellStyle name="SAPBEXexcCritical4 5 2 3" xfId="14816"/>
    <cellStyle name="SAPBEXexcCritical4 5 2 3 2" xfId="41236"/>
    <cellStyle name="SAPBEXexcCritical4 5 2 4" xfId="25245"/>
    <cellStyle name="SAPBEXexcCritical4 5 2 4 2" xfId="51659"/>
    <cellStyle name="SAPBEXexcCritical4 5 2 5" xfId="30704"/>
    <cellStyle name="SAPBEXexcCritical4 5 3" xfId="4762"/>
    <cellStyle name="SAPBEXexcCritical4 5 3 2" xfId="9619"/>
    <cellStyle name="SAPBEXexcCritical4 5 3 2 2" xfId="20279"/>
    <cellStyle name="SAPBEXexcCritical4 5 3 2 2 2" xfId="46693"/>
    <cellStyle name="SAPBEXexcCritical4 5 3 2 3" xfId="16100"/>
    <cellStyle name="SAPBEXexcCritical4 5 3 2 3 2" xfId="42519"/>
    <cellStyle name="SAPBEXexcCritical4 5 3 2 4" xfId="36115"/>
    <cellStyle name="SAPBEXexcCritical4 5 3 3" xfId="15539"/>
    <cellStyle name="SAPBEXexcCritical4 5 3 3 2" xfId="41959"/>
    <cellStyle name="SAPBEXexcCritical4 5 3 4" xfId="25095"/>
    <cellStyle name="SAPBEXexcCritical4 5 3 4 2" xfId="51509"/>
    <cellStyle name="SAPBEXexcCritical4 5 3 5" xfId="31432"/>
    <cellStyle name="SAPBEXexcCritical4 5 4" xfId="5342"/>
    <cellStyle name="SAPBEXexcCritical4 5 4 2" xfId="10855"/>
    <cellStyle name="SAPBEXexcCritical4 5 4 2 2" xfId="21500"/>
    <cellStyle name="SAPBEXexcCritical4 5 4 2 2 2" xfId="47914"/>
    <cellStyle name="SAPBEXexcCritical4 5 4 2 3" xfId="28589"/>
    <cellStyle name="SAPBEXexcCritical4 5 4 2 3 2" xfId="55003"/>
    <cellStyle name="SAPBEXexcCritical4 5 4 2 4" xfId="37276"/>
    <cellStyle name="SAPBEXexcCritical4 5 4 3" xfId="16115"/>
    <cellStyle name="SAPBEXexcCritical4 5 4 3 2" xfId="42534"/>
    <cellStyle name="SAPBEXexcCritical4 5 4 4" xfId="22841"/>
    <cellStyle name="SAPBEXexcCritical4 5 4 4 2" xfId="49255"/>
    <cellStyle name="SAPBEXexcCritical4 5 4 5" xfId="32012"/>
    <cellStyle name="SAPBEXexcCritical4 5 5" xfId="5949"/>
    <cellStyle name="SAPBEXexcCritical4 5 5 2" xfId="16701"/>
    <cellStyle name="SAPBEXexcCritical4 5 5 2 2" xfId="43119"/>
    <cellStyle name="SAPBEXexcCritical4 5 5 3" xfId="26826"/>
    <cellStyle name="SAPBEXexcCritical4 5 5 3 2" xfId="53240"/>
    <cellStyle name="SAPBEXexcCritical4 5 5 4" xfId="32619"/>
    <cellStyle name="SAPBEXexcCritical4 5 6" xfId="6549"/>
    <cellStyle name="SAPBEXexcCritical4 5 6 2" xfId="17274"/>
    <cellStyle name="SAPBEXexcCritical4 5 6 2 2" xfId="43692"/>
    <cellStyle name="SAPBEXexcCritical4 5 6 3" xfId="23372"/>
    <cellStyle name="SAPBEXexcCritical4 5 6 3 2" xfId="49786"/>
    <cellStyle name="SAPBEXexcCritical4 5 6 4" xfId="33219"/>
    <cellStyle name="SAPBEXexcCritical4 5 7" xfId="7121"/>
    <cellStyle name="SAPBEXexcCritical4 5 7 2" xfId="22287"/>
    <cellStyle name="SAPBEXexcCritical4 5 7 2 2" xfId="48701"/>
    <cellStyle name="SAPBEXexcCritical4 5 7 3" xfId="33791"/>
    <cellStyle name="SAPBEXexcCritical4 5 8" xfId="7680"/>
    <cellStyle name="SAPBEXexcCritical4 5 8 2" xfId="18347"/>
    <cellStyle name="SAPBEXexcCritical4 5 8 2 2" xfId="44763"/>
    <cellStyle name="SAPBEXexcCritical4 5 8 3" xfId="28082"/>
    <cellStyle name="SAPBEXexcCritical4 5 8 3 2" xfId="54496"/>
    <cellStyle name="SAPBEXexcCritical4 5 8 4" xfId="34350"/>
    <cellStyle name="SAPBEXexcCritical4 5 9" xfId="7832"/>
    <cellStyle name="SAPBEXexcCritical4 5 9 2" xfId="18499"/>
    <cellStyle name="SAPBEXexcCritical4 5 9 2 2" xfId="44914"/>
    <cellStyle name="SAPBEXexcCritical4 5 9 3" xfId="26359"/>
    <cellStyle name="SAPBEXexcCritical4 5 9 3 2" xfId="52773"/>
    <cellStyle name="SAPBEXexcCritical4 5 9 4" xfId="34502"/>
    <cellStyle name="SAPBEXexcCritical4 6" xfId="2363"/>
    <cellStyle name="SAPBEXexcCritical4 6 10" xfId="21179"/>
    <cellStyle name="SAPBEXexcCritical4 6 10 2" xfId="47593"/>
    <cellStyle name="SAPBEXexcCritical4 6 11" xfId="23260"/>
    <cellStyle name="SAPBEXexcCritical4 6 11 2" xfId="49674"/>
    <cellStyle name="SAPBEXexcCritical4 6 2" xfId="4270"/>
    <cellStyle name="SAPBEXexcCritical4 6 2 2" xfId="9873"/>
    <cellStyle name="SAPBEXexcCritical4 6 2 2 2" xfId="20533"/>
    <cellStyle name="SAPBEXexcCritical4 6 2 2 2 2" xfId="46947"/>
    <cellStyle name="SAPBEXexcCritical4 6 2 2 3" xfId="23945"/>
    <cellStyle name="SAPBEXexcCritical4 6 2 2 3 2" xfId="50359"/>
    <cellStyle name="SAPBEXexcCritical4 6 2 2 4" xfId="36369"/>
    <cellStyle name="SAPBEXexcCritical4 6 2 3" xfId="15049"/>
    <cellStyle name="SAPBEXexcCritical4 6 2 3 2" xfId="41469"/>
    <cellStyle name="SAPBEXexcCritical4 6 2 4" xfId="24137"/>
    <cellStyle name="SAPBEXexcCritical4 6 2 4 2" xfId="50551"/>
    <cellStyle name="SAPBEXexcCritical4 6 2 5" xfId="30940"/>
    <cellStyle name="SAPBEXexcCritical4 6 3" xfId="4998"/>
    <cellStyle name="SAPBEXexcCritical4 6 3 2" xfId="9931"/>
    <cellStyle name="SAPBEXexcCritical4 6 3 2 2" xfId="20591"/>
    <cellStyle name="SAPBEXexcCritical4 6 3 2 2 2" xfId="47005"/>
    <cellStyle name="SAPBEXexcCritical4 6 3 2 3" xfId="24394"/>
    <cellStyle name="SAPBEXexcCritical4 6 3 2 3 2" xfId="50808"/>
    <cellStyle name="SAPBEXexcCritical4 6 3 2 4" xfId="36427"/>
    <cellStyle name="SAPBEXexcCritical4 6 3 3" xfId="15775"/>
    <cellStyle name="SAPBEXexcCritical4 6 3 3 2" xfId="42195"/>
    <cellStyle name="SAPBEXexcCritical4 6 3 4" xfId="24708"/>
    <cellStyle name="SAPBEXexcCritical4 6 3 4 2" xfId="51122"/>
    <cellStyle name="SAPBEXexcCritical4 6 3 5" xfId="31668"/>
    <cellStyle name="SAPBEXexcCritical4 6 4" xfId="6191"/>
    <cellStyle name="SAPBEXexcCritical4 6 4 2" xfId="10987"/>
    <cellStyle name="SAPBEXexcCritical4 6 4 2 2" xfId="21632"/>
    <cellStyle name="SAPBEXexcCritical4 6 4 2 2 2" xfId="48046"/>
    <cellStyle name="SAPBEXexcCritical4 6 4 2 3" xfId="28721"/>
    <cellStyle name="SAPBEXexcCritical4 6 4 2 3 2" xfId="55135"/>
    <cellStyle name="SAPBEXexcCritical4 6 4 2 4" xfId="37408"/>
    <cellStyle name="SAPBEXexcCritical4 6 4 3" xfId="16932"/>
    <cellStyle name="SAPBEXexcCritical4 6 4 3 2" xfId="43350"/>
    <cellStyle name="SAPBEXexcCritical4 6 4 4" xfId="24809"/>
    <cellStyle name="SAPBEXexcCritical4 6 4 4 2" xfId="51223"/>
    <cellStyle name="SAPBEXexcCritical4 6 4 5" xfId="32861"/>
    <cellStyle name="SAPBEXexcCritical4 6 5" xfId="6772"/>
    <cellStyle name="SAPBEXexcCritical4 6 5 2" xfId="17484"/>
    <cellStyle name="SAPBEXexcCritical4 6 5 2 2" xfId="43902"/>
    <cellStyle name="SAPBEXexcCritical4 6 5 3" xfId="24154"/>
    <cellStyle name="SAPBEXexcCritical4 6 5 3 2" xfId="50568"/>
    <cellStyle name="SAPBEXexcCritical4 6 5 4" xfId="33442"/>
    <cellStyle name="SAPBEXexcCritical4 6 6" xfId="7332"/>
    <cellStyle name="SAPBEXexcCritical4 6 6 2" xfId="17999"/>
    <cellStyle name="SAPBEXexcCritical4 6 6 2 2" xfId="44416"/>
    <cellStyle name="SAPBEXexcCritical4 6 6 3" xfId="24543"/>
    <cellStyle name="SAPBEXexcCritical4 6 6 3 2" xfId="50957"/>
    <cellStyle name="SAPBEXexcCritical4 6 6 4" xfId="34002"/>
    <cellStyle name="SAPBEXexcCritical4 6 7" xfId="7976"/>
    <cellStyle name="SAPBEXexcCritical4 6 7 2" xfId="18643"/>
    <cellStyle name="SAPBEXexcCritical4 6 7 2 2" xfId="45058"/>
    <cellStyle name="SAPBEXexcCritical4 6 7 3" xfId="12161"/>
    <cellStyle name="SAPBEXexcCritical4 6 7 3 2" xfId="38582"/>
    <cellStyle name="SAPBEXexcCritical4 6 7 4" xfId="34582"/>
    <cellStyle name="SAPBEXexcCritical4 6 8" xfId="8886"/>
    <cellStyle name="SAPBEXexcCritical4 6 8 2" xfId="19546"/>
    <cellStyle name="SAPBEXexcCritical4 6 8 2 2" xfId="45960"/>
    <cellStyle name="SAPBEXexcCritical4 6 8 3" xfId="22364"/>
    <cellStyle name="SAPBEXexcCritical4 6 8 3 2" xfId="48778"/>
    <cellStyle name="SAPBEXexcCritical4 6 8 4" xfId="35382"/>
    <cellStyle name="SAPBEXexcCritical4 6 9" xfId="13162"/>
    <cellStyle name="SAPBEXexcCritical4 6 9 2" xfId="39583"/>
    <cellStyle name="SAPBEXexcCritical4 7" xfId="3218"/>
    <cellStyle name="SAPBEXexcCritical4 7 2" xfId="9575"/>
    <cellStyle name="SAPBEXexcCritical4 7 2 2" xfId="20235"/>
    <cellStyle name="SAPBEXexcCritical4 7 2 2 2" xfId="46649"/>
    <cellStyle name="SAPBEXexcCritical4 7 2 3" xfId="11831"/>
    <cellStyle name="SAPBEXexcCritical4 7 2 3 2" xfId="38252"/>
    <cellStyle name="SAPBEXexcCritical4 7 2 4" xfId="36071"/>
    <cellStyle name="SAPBEXexcCritical4 7 3" xfId="14008"/>
    <cellStyle name="SAPBEXexcCritical4 7 3 2" xfId="40428"/>
    <cellStyle name="SAPBEXexcCritical4 7 4" xfId="25609"/>
    <cellStyle name="SAPBEXexcCritical4 7 4 2" xfId="52023"/>
    <cellStyle name="SAPBEXexcCritical4 7 5" xfId="29888"/>
    <cellStyle name="SAPBEXexcCritical4 8" xfId="4501"/>
    <cellStyle name="SAPBEXexcCritical4 8 2" xfId="10010"/>
    <cellStyle name="SAPBEXexcCritical4 8 2 2" xfId="20670"/>
    <cellStyle name="SAPBEXexcCritical4 8 2 2 2" xfId="47084"/>
    <cellStyle name="SAPBEXexcCritical4 8 2 3" xfId="25876"/>
    <cellStyle name="SAPBEXexcCritical4 8 2 3 2" xfId="52290"/>
    <cellStyle name="SAPBEXexcCritical4 8 2 4" xfId="36506"/>
    <cellStyle name="SAPBEXexcCritical4 8 3" xfId="15279"/>
    <cellStyle name="SAPBEXexcCritical4 8 3 2" xfId="41699"/>
    <cellStyle name="SAPBEXexcCritical4 8 4" xfId="25228"/>
    <cellStyle name="SAPBEXexcCritical4 8 4 2" xfId="51642"/>
    <cellStyle name="SAPBEXexcCritical4 8 5" xfId="31171"/>
    <cellStyle name="SAPBEXexcCritical4 9" xfId="3163"/>
    <cellStyle name="SAPBEXexcCritical4 9 2" xfId="10483"/>
    <cellStyle name="SAPBEXexcCritical4 9 2 2" xfId="21143"/>
    <cellStyle name="SAPBEXexcCritical4 9 2 2 2" xfId="47557"/>
    <cellStyle name="SAPBEXexcCritical4 9 2 3" xfId="28403"/>
    <cellStyle name="SAPBEXexcCritical4 9 2 3 2" xfId="54817"/>
    <cellStyle name="SAPBEXexcCritical4 9 2 4" xfId="36979"/>
    <cellStyle name="SAPBEXexcCritical4 9 3" xfId="13953"/>
    <cellStyle name="SAPBEXexcCritical4 9 3 2" xfId="40373"/>
    <cellStyle name="SAPBEXexcCritical4 9 4" xfId="23741"/>
    <cellStyle name="SAPBEXexcCritical4 9 4 2" xfId="50155"/>
    <cellStyle name="SAPBEXexcCritical4 9 5" xfId="29833"/>
    <cellStyle name="SAPBEXexcCritical5" xfId="1191"/>
    <cellStyle name="SAPBEXexcCritical5 10" xfId="5174"/>
    <cellStyle name="SAPBEXexcCritical5 10 2" xfId="25684"/>
    <cellStyle name="SAPBEXexcCritical5 10 2 2" xfId="52098"/>
    <cellStyle name="SAPBEXexcCritical5 10 3" xfId="31844"/>
    <cellStyle name="SAPBEXexcCritical5 11" xfId="2912"/>
    <cellStyle name="SAPBEXexcCritical5 11 2" xfId="13704"/>
    <cellStyle name="SAPBEXexcCritical5 11 2 2" xfId="40124"/>
    <cellStyle name="SAPBEXexcCritical5 11 3" xfId="24478"/>
    <cellStyle name="SAPBEXexcCritical5 11 3 2" xfId="50892"/>
    <cellStyle name="SAPBEXexcCritical5 11 4" xfId="29582"/>
    <cellStyle name="SAPBEXexcCritical5 12" xfId="8260"/>
    <cellStyle name="SAPBEXexcCritical5 12 2" xfId="18921"/>
    <cellStyle name="SAPBEXexcCritical5 12 2 2" xfId="45335"/>
    <cellStyle name="SAPBEXexcCritical5 12 3" xfId="17523"/>
    <cellStyle name="SAPBEXexcCritical5 12 3 2" xfId="43940"/>
    <cellStyle name="SAPBEXexcCritical5 12 4" xfId="34773"/>
    <cellStyle name="SAPBEXexcCritical5 13" xfId="17532"/>
    <cellStyle name="SAPBEXexcCritical5 13 2" xfId="43949"/>
    <cellStyle name="SAPBEXexcCritical5 14" xfId="12995"/>
    <cellStyle name="SAPBEXexcCritical5 14 2" xfId="39416"/>
    <cellStyle name="SAPBEXexcCritical5 2" xfId="1512"/>
    <cellStyle name="SAPBEXexcCritical5 2 10" xfId="8409"/>
    <cellStyle name="SAPBEXexcCritical5 2 10 2" xfId="19069"/>
    <cellStyle name="SAPBEXexcCritical5 2 10 2 2" xfId="45483"/>
    <cellStyle name="SAPBEXexcCritical5 2 10 3" xfId="12457"/>
    <cellStyle name="SAPBEXexcCritical5 2 10 3 2" xfId="38878"/>
    <cellStyle name="SAPBEXexcCritical5 2 10 4" xfId="34905"/>
    <cellStyle name="SAPBEXexcCritical5 2 11" xfId="12028"/>
    <cellStyle name="SAPBEXexcCritical5 2 11 2" xfId="38449"/>
    <cellStyle name="SAPBEXexcCritical5 2 12" xfId="22293"/>
    <cellStyle name="SAPBEXexcCritical5 2 12 2" xfId="48707"/>
    <cellStyle name="SAPBEXexcCritical5 2 2" xfId="3506"/>
    <cellStyle name="SAPBEXexcCritical5 2 2 2" xfId="8917"/>
    <cellStyle name="SAPBEXexcCritical5 2 2 2 2" xfId="19577"/>
    <cellStyle name="SAPBEXexcCritical5 2 2 2 2 2" xfId="45991"/>
    <cellStyle name="SAPBEXexcCritical5 2 2 2 3" xfId="17674"/>
    <cellStyle name="SAPBEXexcCritical5 2 2 2 3 2" xfId="44091"/>
    <cellStyle name="SAPBEXexcCritical5 2 2 2 4" xfId="35413"/>
    <cellStyle name="SAPBEXexcCritical5 2 2 3" xfId="10365"/>
    <cellStyle name="SAPBEXexcCritical5 2 2 3 2" xfId="21025"/>
    <cellStyle name="SAPBEXexcCritical5 2 2 3 2 2" xfId="47439"/>
    <cellStyle name="SAPBEXexcCritical5 2 2 3 3" xfId="28290"/>
    <cellStyle name="SAPBEXexcCritical5 2 2 3 3 2" xfId="54704"/>
    <cellStyle name="SAPBEXexcCritical5 2 2 3 4" xfId="36861"/>
    <cellStyle name="SAPBEXexcCritical5 2 2 4" xfId="10940"/>
    <cellStyle name="SAPBEXexcCritical5 2 2 4 2" xfId="21585"/>
    <cellStyle name="SAPBEXexcCritical5 2 2 4 2 2" xfId="47999"/>
    <cellStyle name="SAPBEXexcCritical5 2 2 4 3" xfId="28674"/>
    <cellStyle name="SAPBEXexcCritical5 2 2 4 3 2" xfId="55088"/>
    <cellStyle name="SAPBEXexcCritical5 2 2 4 4" xfId="37361"/>
    <cellStyle name="SAPBEXexcCritical5 2 2 5" xfId="8717"/>
    <cellStyle name="SAPBEXexcCritical5 2 2 5 2" xfId="19377"/>
    <cellStyle name="SAPBEXexcCritical5 2 2 5 2 2" xfId="45791"/>
    <cellStyle name="SAPBEXexcCritical5 2 2 5 3" xfId="12265"/>
    <cellStyle name="SAPBEXexcCritical5 2 2 5 3 2" xfId="38686"/>
    <cellStyle name="SAPBEXexcCritical5 2 2 5 4" xfId="35213"/>
    <cellStyle name="SAPBEXexcCritical5 2 2 6" xfId="14291"/>
    <cellStyle name="SAPBEXexcCritical5 2 2 6 2" xfId="40711"/>
    <cellStyle name="SAPBEXexcCritical5 2 2 7" xfId="23427"/>
    <cellStyle name="SAPBEXexcCritical5 2 2 7 2" xfId="49841"/>
    <cellStyle name="SAPBEXexcCritical5 2 2 8" xfId="30176"/>
    <cellStyle name="SAPBEXexcCritical5 2 3" xfId="2796"/>
    <cellStyle name="SAPBEXexcCritical5 2 3 2" xfId="9376"/>
    <cellStyle name="SAPBEXexcCritical5 2 3 2 2" xfId="20036"/>
    <cellStyle name="SAPBEXexcCritical5 2 3 2 2 2" xfId="46450"/>
    <cellStyle name="SAPBEXexcCritical5 2 3 2 3" xfId="25946"/>
    <cellStyle name="SAPBEXexcCritical5 2 3 2 3 2" xfId="52360"/>
    <cellStyle name="SAPBEXexcCritical5 2 3 2 4" xfId="35872"/>
    <cellStyle name="SAPBEXexcCritical5 2 3 3" xfId="13588"/>
    <cellStyle name="SAPBEXexcCritical5 2 3 3 2" xfId="40008"/>
    <cellStyle name="SAPBEXexcCritical5 2 3 4" xfId="28136"/>
    <cellStyle name="SAPBEXexcCritical5 2 3 4 2" xfId="54550"/>
    <cellStyle name="SAPBEXexcCritical5 2 3 5" xfId="29466"/>
    <cellStyle name="SAPBEXexcCritical5 2 4" xfId="4179"/>
    <cellStyle name="SAPBEXexcCritical5 2 4 2" xfId="9707"/>
    <cellStyle name="SAPBEXexcCritical5 2 4 2 2" xfId="20367"/>
    <cellStyle name="SAPBEXexcCritical5 2 4 2 2 2" xfId="46781"/>
    <cellStyle name="SAPBEXexcCritical5 2 4 2 3" xfId="11842"/>
    <cellStyle name="SAPBEXexcCritical5 2 4 2 3 2" xfId="38263"/>
    <cellStyle name="SAPBEXexcCritical5 2 4 2 4" xfId="36203"/>
    <cellStyle name="SAPBEXexcCritical5 2 4 3" xfId="14959"/>
    <cellStyle name="SAPBEXexcCritical5 2 4 3 2" xfId="41379"/>
    <cellStyle name="SAPBEXexcCritical5 2 4 4" xfId="21881"/>
    <cellStyle name="SAPBEXexcCritical5 2 4 4 2" xfId="48295"/>
    <cellStyle name="SAPBEXexcCritical5 2 4 5" xfId="30849"/>
    <cellStyle name="SAPBEXexcCritical5 2 5" xfId="4009"/>
    <cellStyle name="SAPBEXexcCritical5 2 5 2" xfId="10730"/>
    <cellStyle name="SAPBEXexcCritical5 2 5 2 2" xfId="21375"/>
    <cellStyle name="SAPBEXexcCritical5 2 5 2 2 2" xfId="47789"/>
    <cellStyle name="SAPBEXexcCritical5 2 5 2 3" xfId="28470"/>
    <cellStyle name="SAPBEXexcCritical5 2 5 2 3 2" xfId="54884"/>
    <cellStyle name="SAPBEXexcCritical5 2 5 2 4" xfId="37151"/>
    <cellStyle name="SAPBEXexcCritical5 2 5 3" xfId="14792"/>
    <cellStyle name="SAPBEXexcCritical5 2 5 3 2" xfId="41212"/>
    <cellStyle name="SAPBEXexcCritical5 2 5 4" xfId="25503"/>
    <cellStyle name="SAPBEXexcCritical5 2 5 4 2" xfId="51917"/>
    <cellStyle name="SAPBEXexcCritical5 2 5 5" xfId="30679"/>
    <cellStyle name="SAPBEXexcCritical5 2 6" xfId="5879"/>
    <cellStyle name="SAPBEXexcCritical5 2 6 2" xfId="16634"/>
    <cellStyle name="SAPBEXexcCritical5 2 6 2 2" xfId="43052"/>
    <cellStyle name="SAPBEXexcCritical5 2 6 3" xfId="27711"/>
    <cellStyle name="SAPBEXexcCritical5 2 6 3 2" xfId="54125"/>
    <cellStyle name="SAPBEXexcCritical5 2 6 4" xfId="32549"/>
    <cellStyle name="SAPBEXexcCritical5 2 7" xfId="3424"/>
    <cellStyle name="SAPBEXexcCritical5 2 7 2" xfId="27922"/>
    <cellStyle name="SAPBEXexcCritical5 2 7 2 2" xfId="54336"/>
    <cellStyle name="SAPBEXexcCritical5 2 7 3" xfId="30094"/>
    <cellStyle name="SAPBEXexcCritical5 2 8" xfId="6691"/>
    <cellStyle name="SAPBEXexcCritical5 2 8 2" xfId="17403"/>
    <cellStyle name="SAPBEXexcCritical5 2 8 2 2" xfId="43821"/>
    <cellStyle name="SAPBEXexcCritical5 2 8 3" xfId="24874"/>
    <cellStyle name="SAPBEXexcCritical5 2 8 3 2" xfId="51288"/>
    <cellStyle name="SAPBEXexcCritical5 2 8 4" xfId="33361"/>
    <cellStyle name="SAPBEXexcCritical5 2 9" xfId="4447"/>
    <cellStyle name="SAPBEXexcCritical5 2 9 2" xfId="15225"/>
    <cellStyle name="SAPBEXexcCritical5 2 9 2 2" xfId="41645"/>
    <cellStyle name="SAPBEXexcCritical5 2 9 3" xfId="21841"/>
    <cellStyle name="SAPBEXexcCritical5 2 9 3 2" xfId="48255"/>
    <cellStyle name="SAPBEXexcCritical5 2 9 4" xfId="31117"/>
    <cellStyle name="SAPBEXexcCritical5 3" xfId="1625"/>
    <cellStyle name="SAPBEXexcCritical5 3 10" xfId="8341"/>
    <cellStyle name="SAPBEXexcCritical5 3 10 2" xfId="19001"/>
    <cellStyle name="SAPBEXexcCritical5 3 10 2 2" xfId="45415"/>
    <cellStyle name="SAPBEXexcCritical5 3 10 3" xfId="12542"/>
    <cellStyle name="SAPBEXexcCritical5 3 10 3 2" xfId="38963"/>
    <cellStyle name="SAPBEXexcCritical5 3 10 4" xfId="34837"/>
    <cellStyle name="SAPBEXexcCritical5 3 11" xfId="11938"/>
    <cellStyle name="SAPBEXexcCritical5 3 11 2" xfId="38359"/>
    <cellStyle name="SAPBEXexcCritical5 3 12" xfId="23807"/>
    <cellStyle name="SAPBEXexcCritical5 3 12 2" xfId="50221"/>
    <cellStyle name="SAPBEXexcCritical5 3 2" xfId="3618"/>
    <cellStyle name="SAPBEXexcCritical5 3 2 2" xfId="9076"/>
    <cellStyle name="SAPBEXexcCritical5 3 2 2 2" xfId="19736"/>
    <cellStyle name="SAPBEXexcCritical5 3 2 2 2 2" xfId="46150"/>
    <cellStyle name="SAPBEXexcCritical5 3 2 2 3" xfId="13059"/>
    <cellStyle name="SAPBEXexcCritical5 3 2 2 3 2" xfId="39480"/>
    <cellStyle name="SAPBEXexcCritical5 3 2 2 4" xfId="35572"/>
    <cellStyle name="SAPBEXexcCritical5 3 2 3" xfId="10223"/>
    <cellStyle name="SAPBEXexcCritical5 3 2 3 2" xfId="20883"/>
    <cellStyle name="SAPBEXexcCritical5 3 2 3 2 2" xfId="47297"/>
    <cellStyle name="SAPBEXexcCritical5 3 2 3 3" xfId="12512"/>
    <cellStyle name="SAPBEXexcCritical5 3 2 3 3 2" xfId="38933"/>
    <cellStyle name="SAPBEXexcCritical5 3 2 3 4" xfId="36719"/>
    <cellStyle name="SAPBEXexcCritical5 3 2 4" xfId="10879"/>
    <cellStyle name="SAPBEXexcCritical5 3 2 4 2" xfId="21524"/>
    <cellStyle name="SAPBEXexcCritical5 3 2 4 2 2" xfId="47938"/>
    <cellStyle name="SAPBEXexcCritical5 3 2 4 3" xfId="28613"/>
    <cellStyle name="SAPBEXexcCritical5 3 2 4 3 2" xfId="55027"/>
    <cellStyle name="SAPBEXexcCritical5 3 2 4 4" xfId="37300"/>
    <cellStyle name="SAPBEXexcCritical5 3 2 5" xfId="8647"/>
    <cellStyle name="SAPBEXexcCritical5 3 2 5 2" xfId="19307"/>
    <cellStyle name="SAPBEXexcCritical5 3 2 5 2 2" xfId="45721"/>
    <cellStyle name="SAPBEXexcCritical5 3 2 5 3" xfId="15253"/>
    <cellStyle name="SAPBEXexcCritical5 3 2 5 3 2" xfId="41673"/>
    <cellStyle name="SAPBEXexcCritical5 3 2 5 4" xfId="35143"/>
    <cellStyle name="SAPBEXexcCritical5 3 2 6" xfId="14403"/>
    <cellStyle name="SAPBEXexcCritical5 3 2 6 2" xfId="40823"/>
    <cellStyle name="SAPBEXexcCritical5 3 2 7" xfId="24477"/>
    <cellStyle name="SAPBEXexcCritical5 3 2 7 2" xfId="50891"/>
    <cellStyle name="SAPBEXexcCritical5 3 2 8" xfId="30288"/>
    <cellStyle name="SAPBEXexcCritical5 3 3" xfId="2704"/>
    <cellStyle name="SAPBEXexcCritical5 3 3 2" xfId="9445"/>
    <cellStyle name="SAPBEXexcCritical5 3 3 2 2" xfId="20105"/>
    <cellStyle name="SAPBEXexcCritical5 3 3 2 2 2" xfId="46519"/>
    <cellStyle name="SAPBEXexcCritical5 3 3 2 3" xfId="28215"/>
    <cellStyle name="SAPBEXexcCritical5 3 3 2 3 2" xfId="54629"/>
    <cellStyle name="SAPBEXexcCritical5 3 3 2 4" xfId="35941"/>
    <cellStyle name="SAPBEXexcCritical5 3 3 3" xfId="13496"/>
    <cellStyle name="SAPBEXexcCritical5 3 3 3 2" xfId="39916"/>
    <cellStyle name="SAPBEXexcCritical5 3 3 4" xfId="25615"/>
    <cellStyle name="SAPBEXexcCritical5 3 3 4 2" xfId="52029"/>
    <cellStyle name="SAPBEXexcCritical5 3 3 5" xfId="29374"/>
    <cellStyle name="SAPBEXexcCritical5 3 4" xfId="5173"/>
    <cellStyle name="SAPBEXexcCritical5 3 4 2" xfId="10260"/>
    <cellStyle name="SAPBEXexcCritical5 3 4 2 2" xfId="20920"/>
    <cellStyle name="SAPBEXexcCritical5 3 4 2 2 2" xfId="47334"/>
    <cellStyle name="SAPBEXexcCritical5 3 4 2 3" xfId="13823"/>
    <cellStyle name="SAPBEXexcCritical5 3 4 2 3 2" xfId="40243"/>
    <cellStyle name="SAPBEXexcCritical5 3 4 2 4" xfId="36756"/>
    <cellStyle name="SAPBEXexcCritical5 3 4 3" xfId="15950"/>
    <cellStyle name="SAPBEXexcCritical5 3 4 3 2" xfId="42369"/>
    <cellStyle name="SAPBEXexcCritical5 3 4 4" xfId="23030"/>
    <cellStyle name="SAPBEXexcCritical5 3 4 4 2" xfId="49444"/>
    <cellStyle name="SAPBEXexcCritical5 3 4 5" xfId="31843"/>
    <cellStyle name="SAPBEXexcCritical5 3 5" xfId="4937"/>
    <cellStyle name="SAPBEXexcCritical5 3 5 2" xfId="10771"/>
    <cellStyle name="SAPBEXexcCritical5 3 5 2 2" xfId="21416"/>
    <cellStyle name="SAPBEXexcCritical5 3 5 2 2 2" xfId="47830"/>
    <cellStyle name="SAPBEXexcCritical5 3 5 2 3" xfId="28505"/>
    <cellStyle name="SAPBEXexcCritical5 3 5 2 3 2" xfId="54919"/>
    <cellStyle name="SAPBEXexcCritical5 3 5 2 4" xfId="37192"/>
    <cellStyle name="SAPBEXexcCritical5 3 5 3" xfId="15714"/>
    <cellStyle name="SAPBEXexcCritical5 3 5 3 2" xfId="42134"/>
    <cellStyle name="SAPBEXexcCritical5 3 5 4" xfId="25639"/>
    <cellStyle name="SAPBEXexcCritical5 3 5 4 2" xfId="52053"/>
    <cellStyle name="SAPBEXexcCritical5 3 5 5" xfId="31607"/>
    <cellStyle name="SAPBEXexcCritical5 3 6" xfId="5516"/>
    <cellStyle name="SAPBEXexcCritical5 3 6 2" xfId="16287"/>
    <cellStyle name="SAPBEXexcCritical5 3 6 2 2" xfId="42706"/>
    <cellStyle name="SAPBEXexcCritical5 3 6 3" xfId="27653"/>
    <cellStyle name="SAPBEXexcCritical5 3 6 3 2" xfId="54067"/>
    <cellStyle name="SAPBEXexcCritical5 3 6 4" xfId="32186"/>
    <cellStyle name="SAPBEXexcCritical5 3 7" xfId="6643"/>
    <cellStyle name="SAPBEXexcCritical5 3 7 2" xfId="22929"/>
    <cellStyle name="SAPBEXexcCritical5 3 7 2 2" xfId="49343"/>
    <cellStyle name="SAPBEXexcCritical5 3 7 3" xfId="33313"/>
    <cellStyle name="SAPBEXexcCritical5 3 8" xfId="5926"/>
    <cellStyle name="SAPBEXexcCritical5 3 8 2" xfId="16678"/>
    <cellStyle name="SAPBEXexcCritical5 3 8 2 2" xfId="43096"/>
    <cellStyle name="SAPBEXexcCritical5 3 8 3" xfId="27382"/>
    <cellStyle name="SAPBEXexcCritical5 3 8 3 2" xfId="53796"/>
    <cellStyle name="SAPBEXexcCritical5 3 8 4" xfId="32596"/>
    <cellStyle name="SAPBEXexcCritical5 3 9" xfId="7786"/>
    <cellStyle name="SAPBEXexcCritical5 3 9 2" xfId="18453"/>
    <cellStyle name="SAPBEXexcCritical5 3 9 2 2" xfId="44868"/>
    <cellStyle name="SAPBEXexcCritical5 3 9 3" xfId="25362"/>
    <cellStyle name="SAPBEXexcCritical5 3 9 3 2" xfId="51776"/>
    <cellStyle name="SAPBEXexcCritical5 3 9 4" xfId="34456"/>
    <cellStyle name="SAPBEXexcCritical5 4" xfId="1884"/>
    <cellStyle name="SAPBEXexcCritical5 4 10" xfId="8481"/>
    <cellStyle name="SAPBEXexcCritical5 4 10 2" xfId="19141"/>
    <cellStyle name="SAPBEXexcCritical5 4 10 2 2" xfId="45555"/>
    <cellStyle name="SAPBEXexcCritical5 4 10 3" xfId="12461"/>
    <cellStyle name="SAPBEXexcCritical5 4 10 3 2" xfId="38882"/>
    <cellStyle name="SAPBEXexcCritical5 4 10 4" xfId="34977"/>
    <cellStyle name="SAPBEXexcCritical5 4 11" xfId="11696"/>
    <cellStyle name="SAPBEXexcCritical5 4 11 2" xfId="38117"/>
    <cellStyle name="SAPBEXexcCritical5 4 12" xfId="26463"/>
    <cellStyle name="SAPBEXexcCritical5 4 12 2" xfId="52877"/>
    <cellStyle name="SAPBEXexcCritical5 4 2" xfId="3861"/>
    <cellStyle name="SAPBEXexcCritical5 4 2 2" xfId="9657"/>
    <cellStyle name="SAPBEXexcCritical5 4 2 2 2" xfId="20317"/>
    <cellStyle name="SAPBEXexcCritical5 4 2 2 2 2" xfId="46731"/>
    <cellStyle name="SAPBEXexcCritical5 4 2 2 3" xfId="25918"/>
    <cellStyle name="SAPBEXexcCritical5 4 2 2 3 2" xfId="52332"/>
    <cellStyle name="SAPBEXexcCritical5 4 2 2 4" xfId="36153"/>
    <cellStyle name="SAPBEXexcCritical5 4 2 3" xfId="9956"/>
    <cellStyle name="SAPBEXexcCritical5 4 2 3 2" xfId="20616"/>
    <cellStyle name="SAPBEXexcCritical5 4 2 3 2 2" xfId="47030"/>
    <cellStyle name="SAPBEXexcCritical5 4 2 3 3" xfId="27151"/>
    <cellStyle name="SAPBEXexcCritical5 4 2 3 3 2" xfId="53565"/>
    <cellStyle name="SAPBEXexcCritical5 4 2 3 4" xfId="36452"/>
    <cellStyle name="SAPBEXexcCritical5 4 2 4" xfId="10958"/>
    <cellStyle name="SAPBEXexcCritical5 4 2 4 2" xfId="21603"/>
    <cellStyle name="SAPBEXexcCritical5 4 2 4 2 2" xfId="48017"/>
    <cellStyle name="SAPBEXexcCritical5 4 2 4 3" xfId="28692"/>
    <cellStyle name="SAPBEXexcCritical5 4 2 4 3 2" xfId="55106"/>
    <cellStyle name="SAPBEXexcCritical5 4 2 4 4" xfId="37379"/>
    <cellStyle name="SAPBEXexcCritical5 4 2 5" xfId="8797"/>
    <cellStyle name="SAPBEXexcCritical5 4 2 5 2" xfId="19457"/>
    <cellStyle name="SAPBEXexcCritical5 4 2 5 2 2" xfId="45871"/>
    <cellStyle name="SAPBEXexcCritical5 4 2 5 3" xfId="22640"/>
    <cellStyle name="SAPBEXexcCritical5 4 2 5 3 2" xfId="49054"/>
    <cellStyle name="SAPBEXexcCritical5 4 2 5 4" xfId="35293"/>
    <cellStyle name="SAPBEXexcCritical5 4 2 6" xfId="14644"/>
    <cellStyle name="SAPBEXexcCritical5 4 2 6 2" xfId="41064"/>
    <cellStyle name="SAPBEXexcCritical5 4 2 7" xfId="24316"/>
    <cellStyle name="SAPBEXexcCritical5 4 2 7 2" xfId="50730"/>
    <cellStyle name="SAPBEXexcCritical5 4 2 8" xfId="30531"/>
    <cellStyle name="SAPBEXexcCritical5 4 3" xfId="4588"/>
    <cellStyle name="SAPBEXexcCritical5 4 3 2" xfId="9296"/>
    <cellStyle name="SAPBEXexcCritical5 4 3 2 2" xfId="19956"/>
    <cellStyle name="SAPBEXexcCritical5 4 3 2 2 2" xfId="46370"/>
    <cellStyle name="SAPBEXexcCritical5 4 3 2 3" xfId="12606"/>
    <cellStyle name="SAPBEXexcCritical5 4 3 2 3 2" xfId="39027"/>
    <cellStyle name="SAPBEXexcCritical5 4 3 2 4" xfId="35792"/>
    <cellStyle name="SAPBEXexcCritical5 4 3 3" xfId="15366"/>
    <cellStyle name="SAPBEXexcCritical5 4 3 3 2" xfId="41786"/>
    <cellStyle name="SAPBEXexcCritical5 4 3 4" xfId="25248"/>
    <cellStyle name="SAPBEXexcCritical5 4 3 4 2" xfId="51662"/>
    <cellStyle name="SAPBEXexcCritical5 4 3 5" xfId="31258"/>
    <cellStyle name="SAPBEXexcCritical5 4 4" xfId="4847"/>
    <cellStyle name="SAPBEXexcCritical5 4 4 2" xfId="10297"/>
    <cellStyle name="SAPBEXexcCritical5 4 4 2 2" xfId="20957"/>
    <cellStyle name="SAPBEXexcCritical5 4 4 2 2 2" xfId="47371"/>
    <cellStyle name="SAPBEXexcCritical5 4 4 2 3" xfId="12835"/>
    <cellStyle name="SAPBEXexcCritical5 4 4 2 3 2" xfId="39256"/>
    <cellStyle name="SAPBEXexcCritical5 4 4 2 4" xfId="36793"/>
    <cellStyle name="SAPBEXexcCritical5 4 4 3" xfId="15624"/>
    <cellStyle name="SAPBEXexcCritical5 4 4 3 2" xfId="42044"/>
    <cellStyle name="SAPBEXexcCritical5 4 4 4" xfId="22304"/>
    <cellStyle name="SAPBEXexcCritical5 4 4 4 2" xfId="48718"/>
    <cellStyle name="SAPBEXexcCritical5 4 4 5" xfId="31517"/>
    <cellStyle name="SAPBEXexcCritical5 4 5" xfId="5030"/>
    <cellStyle name="SAPBEXexcCritical5 4 5 2" xfId="10821"/>
    <cellStyle name="SAPBEXexcCritical5 4 5 2 2" xfId="21466"/>
    <cellStyle name="SAPBEXexcCritical5 4 5 2 2 2" xfId="47880"/>
    <cellStyle name="SAPBEXexcCritical5 4 5 2 3" xfId="28555"/>
    <cellStyle name="SAPBEXexcCritical5 4 5 2 3 2" xfId="54969"/>
    <cellStyle name="SAPBEXexcCritical5 4 5 2 4" xfId="37242"/>
    <cellStyle name="SAPBEXexcCritical5 4 5 3" xfId="15807"/>
    <cellStyle name="SAPBEXexcCritical5 4 5 3 2" xfId="42226"/>
    <cellStyle name="SAPBEXexcCritical5 4 5 4" xfId="25091"/>
    <cellStyle name="SAPBEXexcCritical5 4 5 4 2" xfId="51505"/>
    <cellStyle name="SAPBEXexcCritical5 4 5 5" xfId="31700"/>
    <cellStyle name="SAPBEXexcCritical5 4 6" xfId="6385"/>
    <cellStyle name="SAPBEXexcCritical5 4 6 2" xfId="17121"/>
    <cellStyle name="SAPBEXexcCritical5 4 6 2 2" xfId="43539"/>
    <cellStyle name="SAPBEXexcCritical5 4 6 3" xfId="23517"/>
    <cellStyle name="SAPBEXexcCritical5 4 6 3 2" xfId="49931"/>
    <cellStyle name="SAPBEXexcCritical5 4 6 4" xfId="33055"/>
    <cellStyle name="SAPBEXexcCritical5 4 7" xfId="7000"/>
    <cellStyle name="SAPBEXexcCritical5 4 7 2" xfId="24583"/>
    <cellStyle name="SAPBEXexcCritical5 4 7 2 2" xfId="50997"/>
    <cellStyle name="SAPBEXexcCritical5 4 7 3" xfId="33670"/>
    <cellStyle name="SAPBEXexcCritical5 4 8" xfId="7547"/>
    <cellStyle name="SAPBEXexcCritical5 4 8 2" xfId="18214"/>
    <cellStyle name="SAPBEXexcCritical5 4 8 2 2" xfId="44630"/>
    <cellStyle name="SAPBEXexcCritical5 4 8 3" xfId="22375"/>
    <cellStyle name="SAPBEXexcCritical5 4 8 3 2" xfId="48789"/>
    <cellStyle name="SAPBEXexcCritical5 4 8 4" xfId="34217"/>
    <cellStyle name="SAPBEXexcCritical5 4 9" xfId="7258"/>
    <cellStyle name="SAPBEXexcCritical5 4 9 2" xfId="17925"/>
    <cellStyle name="SAPBEXexcCritical5 4 9 2 2" xfId="44342"/>
    <cellStyle name="SAPBEXexcCritical5 4 9 3" xfId="23677"/>
    <cellStyle name="SAPBEXexcCritical5 4 9 3 2" xfId="50091"/>
    <cellStyle name="SAPBEXexcCritical5 4 9 4" xfId="33928"/>
    <cellStyle name="SAPBEXexcCritical5 5" xfId="2070"/>
    <cellStyle name="SAPBEXexcCritical5 5 10" xfId="8536"/>
    <cellStyle name="SAPBEXexcCritical5 5 10 2" xfId="19196"/>
    <cellStyle name="SAPBEXexcCritical5 5 10 2 2" xfId="45610"/>
    <cellStyle name="SAPBEXexcCritical5 5 10 3" xfId="17661"/>
    <cellStyle name="SAPBEXexcCritical5 5 10 3 2" xfId="44078"/>
    <cellStyle name="SAPBEXexcCritical5 5 10 4" xfId="35032"/>
    <cellStyle name="SAPBEXexcCritical5 5 11" xfId="11530"/>
    <cellStyle name="SAPBEXexcCritical5 5 11 2" xfId="37951"/>
    <cellStyle name="SAPBEXexcCritical5 5 12" xfId="22182"/>
    <cellStyle name="SAPBEXexcCritical5 5 12 2" xfId="48596"/>
    <cellStyle name="SAPBEXexcCritical5 5 2" xfId="4035"/>
    <cellStyle name="SAPBEXexcCritical5 5 2 2" xfId="9264"/>
    <cellStyle name="SAPBEXexcCritical5 5 2 2 2" xfId="19924"/>
    <cellStyle name="SAPBEXexcCritical5 5 2 2 2 2" xfId="46338"/>
    <cellStyle name="SAPBEXexcCritical5 5 2 2 3" xfId="27875"/>
    <cellStyle name="SAPBEXexcCritical5 5 2 2 3 2" xfId="54289"/>
    <cellStyle name="SAPBEXexcCritical5 5 2 2 4" xfId="35760"/>
    <cellStyle name="SAPBEXexcCritical5 5 2 3" xfId="14817"/>
    <cellStyle name="SAPBEXexcCritical5 5 2 3 2" xfId="41237"/>
    <cellStyle name="SAPBEXexcCritical5 5 2 4" xfId="24170"/>
    <cellStyle name="SAPBEXexcCritical5 5 2 4 2" xfId="50584"/>
    <cellStyle name="SAPBEXexcCritical5 5 2 5" xfId="30705"/>
    <cellStyle name="SAPBEXexcCritical5 5 3" xfId="4763"/>
    <cellStyle name="SAPBEXexcCritical5 5 3 2" xfId="9606"/>
    <cellStyle name="SAPBEXexcCritical5 5 3 2 2" xfId="20266"/>
    <cellStyle name="SAPBEXexcCritical5 5 3 2 2 2" xfId="46680"/>
    <cellStyle name="SAPBEXexcCritical5 5 3 2 3" xfId="27840"/>
    <cellStyle name="SAPBEXexcCritical5 5 3 2 3 2" xfId="54254"/>
    <cellStyle name="SAPBEXexcCritical5 5 3 2 4" xfId="36102"/>
    <cellStyle name="SAPBEXexcCritical5 5 3 3" xfId="15540"/>
    <cellStyle name="SAPBEXexcCritical5 5 3 3 2" xfId="41960"/>
    <cellStyle name="SAPBEXexcCritical5 5 3 4" xfId="24624"/>
    <cellStyle name="SAPBEXexcCritical5 5 3 4 2" xfId="51038"/>
    <cellStyle name="SAPBEXexcCritical5 5 3 5" xfId="31433"/>
    <cellStyle name="SAPBEXexcCritical5 5 4" xfId="5343"/>
    <cellStyle name="SAPBEXexcCritical5 5 4 2" xfId="10856"/>
    <cellStyle name="SAPBEXexcCritical5 5 4 2 2" xfId="21501"/>
    <cellStyle name="SAPBEXexcCritical5 5 4 2 2 2" xfId="47915"/>
    <cellStyle name="SAPBEXexcCritical5 5 4 2 3" xfId="28590"/>
    <cellStyle name="SAPBEXexcCritical5 5 4 2 3 2" xfId="55004"/>
    <cellStyle name="SAPBEXexcCritical5 5 4 2 4" xfId="37277"/>
    <cellStyle name="SAPBEXexcCritical5 5 4 3" xfId="16116"/>
    <cellStyle name="SAPBEXexcCritical5 5 4 3 2" xfId="42535"/>
    <cellStyle name="SAPBEXexcCritical5 5 4 4" xfId="26251"/>
    <cellStyle name="SAPBEXexcCritical5 5 4 4 2" xfId="52665"/>
    <cellStyle name="SAPBEXexcCritical5 5 4 5" xfId="32013"/>
    <cellStyle name="SAPBEXexcCritical5 5 5" xfId="5950"/>
    <cellStyle name="SAPBEXexcCritical5 5 5 2" xfId="16702"/>
    <cellStyle name="SAPBEXexcCritical5 5 5 2 2" xfId="43120"/>
    <cellStyle name="SAPBEXexcCritical5 5 5 3" xfId="22833"/>
    <cellStyle name="SAPBEXexcCritical5 5 5 3 2" xfId="49247"/>
    <cellStyle name="SAPBEXexcCritical5 5 5 4" xfId="32620"/>
    <cellStyle name="SAPBEXexcCritical5 5 6" xfId="6550"/>
    <cellStyle name="SAPBEXexcCritical5 5 6 2" xfId="17275"/>
    <cellStyle name="SAPBEXexcCritical5 5 6 2 2" xfId="43693"/>
    <cellStyle name="SAPBEXexcCritical5 5 6 3" xfId="12140"/>
    <cellStyle name="SAPBEXexcCritical5 5 6 3 2" xfId="38561"/>
    <cellStyle name="SAPBEXexcCritical5 5 6 4" xfId="33220"/>
    <cellStyle name="SAPBEXexcCritical5 5 7" xfId="7122"/>
    <cellStyle name="SAPBEXexcCritical5 5 7 2" xfId="27102"/>
    <cellStyle name="SAPBEXexcCritical5 5 7 2 2" xfId="53516"/>
    <cellStyle name="SAPBEXexcCritical5 5 7 3" xfId="33792"/>
    <cellStyle name="SAPBEXexcCritical5 5 8" xfId="7681"/>
    <cellStyle name="SAPBEXexcCritical5 5 8 2" xfId="18348"/>
    <cellStyle name="SAPBEXexcCritical5 5 8 2 2" xfId="44764"/>
    <cellStyle name="SAPBEXexcCritical5 5 8 3" xfId="27164"/>
    <cellStyle name="SAPBEXexcCritical5 5 8 3 2" xfId="53578"/>
    <cellStyle name="SAPBEXexcCritical5 5 8 4" xfId="34351"/>
    <cellStyle name="SAPBEXexcCritical5 5 9" xfId="7833"/>
    <cellStyle name="SAPBEXexcCritical5 5 9 2" xfId="18500"/>
    <cellStyle name="SAPBEXexcCritical5 5 9 2 2" xfId="44915"/>
    <cellStyle name="SAPBEXexcCritical5 5 9 3" xfId="28084"/>
    <cellStyle name="SAPBEXexcCritical5 5 9 3 2" xfId="54498"/>
    <cellStyle name="SAPBEXexcCritical5 5 9 4" xfId="34503"/>
    <cellStyle name="SAPBEXexcCritical5 6" xfId="2364"/>
    <cellStyle name="SAPBEXexcCritical5 6 10" xfId="21209"/>
    <cellStyle name="SAPBEXexcCritical5 6 10 2" xfId="47623"/>
    <cellStyle name="SAPBEXexcCritical5 6 11" xfId="27910"/>
    <cellStyle name="SAPBEXexcCritical5 6 11 2" xfId="54324"/>
    <cellStyle name="SAPBEXexcCritical5 6 2" xfId="4271"/>
    <cellStyle name="SAPBEXexcCritical5 6 2 2" xfId="9872"/>
    <cellStyle name="SAPBEXexcCritical5 6 2 2 2" xfId="20532"/>
    <cellStyle name="SAPBEXexcCritical5 6 2 2 2 2" xfId="46946"/>
    <cellStyle name="SAPBEXexcCritical5 6 2 2 3" xfId="25423"/>
    <cellStyle name="SAPBEXexcCritical5 6 2 2 3 2" xfId="51837"/>
    <cellStyle name="SAPBEXexcCritical5 6 2 2 4" xfId="36368"/>
    <cellStyle name="SAPBEXexcCritical5 6 2 3" xfId="15050"/>
    <cellStyle name="SAPBEXexcCritical5 6 2 3 2" xfId="41470"/>
    <cellStyle name="SAPBEXexcCritical5 6 2 4" xfId="22337"/>
    <cellStyle name="SAPBEXexcCritical5 6 2 4 2" xfId="48751"/>
    <cellStyle name="SAPBEXexcCritical5 6 2 5" xfId="30941"/>
    <cellStyle name="SAPBEXexcCritical5 6 3" xfId="4999"/>
    <cellStyle name="SAPBEXexcCritical5 6 3 2" xfId="9930"/>
    <cellStyle name="SAPBEXexcCritical5 6 3 2 2" xfId="20590"/>
    <cellStyle name="SAPBEXexcCritical5 6 3 2 2 2" xfId="47004"/>
    <cellStyle name="SAPBEXexcCritical5 6 3 2 3" xfId="26121"/>
    <cellStyle name="SAPBEXexcCritical5 6 3 2 3 2" xfId="52535"/>
    <cellStyle name="SAPBEXexcCritical5 6 3 2 4" xfId="36426"/>
    <cellStyle name="SAPBEXexcCritical5 6 3 3" xfId="15776"/>
    <cellStyle name="SAPBEXexcCritical5 6 3 3 2" xfId="42196"/>
    <cellStyle name="SAPBEXexcCritical5 6 3 4" xfId="23819"/>
    <cellStyle name="SAPBEXexcCritical5 6 3 4 2" xfId="50233"/>
    <cellStyle name="SAPBEXexcCritical5 6 3 5" xfId="31669"/>
    <cellStyle name="SAPBEXexcCritical5 6 4" xfId="6192"/>
    <cellStyle name="SAPBEXexcCritical5 6 4 2" xfId="10986"/>
    <cellStyle name="SAPBEXexcCritical5 6 4 2 2" xfId="21631"/>
    <cellStyle name="SAPBEXexcCritical5 6 4 2 2 2" xfId="48045"/>
    <cellStyle name="SAPBEXexcCritical5 6 4 2 3" xfId="28720"/>
    <cellStyle name="SAPBEXexcCritical5 6 4 2 3 2" xfId="55134"/>
    <cellStyle name="SAPBEXexcCritical5 6 4 2 4" xfId="37407"/>
    <cellStyle name="SAPBEXexcCritical5 6 4 3" xfId="16933"/>
    <cellStyle name="SAPBEXexcCritical5 6 4 3 2" xfId="43351"/>
    <cellStyle name="SAPBEXexcCritical5 6 4 4" xfId="22142"/>
    <cellStyle name="SAPBEXexcCritical5 6 4 4 2" xfId="48556"/>
    <cellStyle name="SAPBEXexcCritical5 6 4 5" xfId="32862"/>
    <cellStyle name="SAPBEXexcCritical5 6 5" xfId="6773"/>
    <cellStyle name="SAPBEXexcCritical5 6 5 2" xfId="17485"/>
    <cellStyle name="SAPBEXexcCritical5 6 5 2 2" xfId="43903"/>
    <cellStyle name="SAPBEXexcCritical5 6 5 3" xfId="24069"/>
    <cellStyle name="SAPBEXexcCritical5 6 5 3 2" xfId="50483"/>
    <cellStyle name="SAPBEXexcCritical5 6 5 4" xfId="33443"/>
    <cellStyle name="SAPBEXexcCritical5 6 6" xfId="7333"/>
    <cellStyle name="SAPBEXexcCritical5 6 6 2" xfId="18000"/>
    <cellStyle name="SAPBEXexcCritical5 6 6 2 2" xfId="44417"/>
    <cellStyle name="SAPBEXexcCritical5 6 6 3" xfId="27679"/>
    <cellStyle name="SAPBEXexcCritical5 6 6 3 2" xfId="54093"/>
    <cellStyle name="SAPBEXexcCritical5 6 6 4" xfId="34003"/>
    <cellStyle name="SAPBEXexcCritical5 6 7" xfId="7977"/>
    <cellStyle name="SAPBEXexcCritical5 6 7 2" xfId="18644"/>
    <cellStyle name="SAPBEXexcCritical5 6 7 2 2" xfId="45059"/>
    <cellStyle name="SAPBEXexcCritical5 6 7 3" xfId="12289"/>
    <cellStyle name="SAPBEXexcCritical5 6 7 3 2" xfId="38710"/>
    <cellStyle name="SAPBEXexcCritical5 6 7 4" xfId="34583"/>
    <cellStyle name="SAPBEXexcCritical5 6 8" xfId="8885"/>
    <cellStyle name="SAPBEXexcCritical5 6 8 2" xfId="19545"/>
    <cellStyle name="SAPBEXexcCritical5 6 8 2 2" xfId="45959"/>
    <cellStyle name="SAPBEXexcCritical5 6 8 3" xfId="26634"/>
    <cellStyle name="SAPBEXexcCritical5 6 8 3 2" xfId="53048"/>
    <cellStyle name="SAPBEXexcCritical5 6 8 4" xfId="35381"/>
    <cellStyle name="SAPBEXexcCritical5 6 9" xfId="13163"/>
    <cellStyle name="SAPBEXexcCritical5 6 9 2" xfId="39584"/>
    <cellStyle name="SAPBEXexcCritical5 7" xfId="3219"/>
    <cellStyle name="SAPBEXexcCritical5 7 2" xfId="9574"/>
    <cellStyle name="SAPBEXexcCritical5 7 2 2" xfId="20234"/>
    <cellStyle name="SAPBEXexcCritical5 7 2 2 2" xfId="46648"/>
    <cellStyle name="SAPBEXexcCritical5 7 2 3" xfId="27842"/>
    <cellStyle name="SAPBEXexcCritical5 7 2 3 2" xfId="54256"/>
    <cellStyle name="SAPBEXexcCritical5 7 2 4" xfId="36070"/>
    <cellStyle name="SAPBEXexcCritical5 7 3" xfId="14009"/>
    <cellStyle name="SAPBEXexcCritical5 7 3 2" xfId="40429"/>
    <cellStyle name="SAPBEXexcCritical5 7 4" xfId="25200"/>
    <cellStyle name="SAPBEXexcCritical5 7 4 2" xfId="51614"/>
    <cellStyle name="SAPBEXexcCritical5 7 5" xfId="29889"/>
    <cellStyle name="SAPBEXexcCritical5 8" xfId="4744"/>
    <cellStyle name="SAPBEXexcCritical5 8 2" xfId="10267"/>
    <cellStyle name="SAPBEXexcCritical5 8 2 2" xfId="20927"/>
    <cellStyle name="SAPBEXexcCritical5 8 2 2 2" xfId="47341"/>
    <cellStyle name="SAPBEXexcCritical5 8 2 3" xfId="13189"/>
    <cellStyle name="SAPBEXexcCritical5 8 2 3 2" xfId="39609"/>
    <cellStyle name="SAPBEXexcCritical5 8 2 4" xfId="36763"/>
    <cellStyle name="SAPBEXexcCritical5 8 3" xfId="15521"/>
    <cellStyle name="SAPBEXexcCritical5 8 3 2" xfId="41941"/>
    <cellStyle name="SAPBEXexcCritical5 8 4" xfId="27472"/>
    <cellStyle name="SAPBEXexcCritical5 8 4 2" xfId="53886"/>
    <cellStyle name="SAPBEXexcCritical5 8 5" xfId="31414"/>
    <cellStyle name="SAPBEXexcCritical5 9" xfId="5322"/>
    <cellStyle name="SAPBEXexcCritical5 9 2" xfId="9630"/>
    <cellStyle name="SAPBEXexcCritical5 9 2 2" xfId="20290"/>
    <cellStyle name="SAPBEXexcCritical5 9 2 2 2" xfId="46704"/>
    <cellStyle name="SAPBEXexcCritical5 9 2 3" xfId="25921"/>
    <cellStyle name="SAPBEXexcCritical5 9 2 3 2" xfId="52335"/>
    <cellStyle name="SAPBEXexcCritical5 9 2 4" xfId="36126"/>
    <cellStyle name="SAPBEXexcCritical5 9 3" xfId="16096"/>
    <cellStyle name="SAPBEXexcCritical5 9 3 2" xfId="42515"/>
    <cellStyle name="SAPBEXexcCritical5 9 4" xfId="26511"/>
    <cellStyle name="SAPBEXexcCritical5 9 4 2" xfId="52925"/>
    <cellStyle name="SAPBEXexcCritical5 9 5" xfId="31992"/>
    <cellStyle name="SAPBEXexcCritical6" xfId="1192"/>
    <cellStyle name="SAPBEXexcCritical6 10" xfId="6519"/>
    <cellStyle name="SAPBEXexcCritical6 10 2" xfId="23500"/>
    <cellStyle name="SAPBEXexcCritical6 10 2 2" xfId="49914"/>
    <cellStyle name="SAPBEXexcCritical6 10 3" xfId="33189"/>
    <cellStyle name="SAPBEXexcCritical6 11" xfId="7379"/>
    <cellStyle name="SAPBEXexcCritical6 11 2" xfId="18046"/>
    <cellStyle name="SAPBEXexcCritical6 11 2 2" xfId="44462"/>
    <cellStyle name="SAPBEXexcCritical6 11 3" xfId="22509"/>
    <cellStyle name="SAPBEXexcCritical6 11 3 2" xfId="48923"/>
    <cellStyle name="SAPBEXexcCritical6 11 4" xfId="34049"/>
    <cellStyle name="SAPBEXexcCritical6 12" xfId="8261"/>
    <cellStyle name="SAPBEXexcCritical6 12 2" xfId="18922"/>
    <cellStyle name="SAPBEXexcCritical6 12 2 2" xfId="45336"/>
    <cellStyle name="SAPBEXexcCritical6 12 3" xfId="12538"/>
    <cellStyle name="SAPBEXexcCritical6 12 3 2" xfId="38959"/>
    <cellStyle name="SAPBEXexcCritical6 12 4" xfId="34774"/>
    <cellStyle name="SAPBEXexcCritical6 13" xfId="16643"/>
    <cellStyle name="SAPBEXexcCritical6 13 2" xfId="43061"/>
    <cellStyle name="SAPBEXexcCritical6 14" xfId="12111"/>
    <cellStyle name="SAPBEXexcCritical6 14 2" xfId="38532"/>
    <cellStyle name="SAPBEXexcCritical6 2" xfId="1513"/>
    <cellStyle name="SAPBEXexcCritical6 2 10" xfId="8410"/>
    <cellStyle name="SAPBEXexcCritical6 2 10 2" xfId="19070"/>
    <cellStyle name="SAPBEXexcCritical6 2 10 2 2" xfId="45484"/>
    <cellStyle name="SAPBEXexcCritical6 2 10 3" xfId="15139"/>
    <cellStyle name="SAPBEXexcCritical6 2 10 3 2" xfId="41559"/>
    <cellStyle name="SAPBEXexcCritical6 2 10 4" xfId="34906"/>
    <cellStyle name="SAPBEXexcCritical6 2 11" xfId="12027"/>
    <cellStyle name="SAPBEXexcCritical6 2 11 2" xfId="38448"/>
    <cellStyle name="SAPBEXexcCritical6 2 12" xfId="23265"/>
    <cellStyle name="SAPBEXexcCritical6 2 12 2" xfId="49679"/>
    <cellStyle name="SAPBEXexcCritical6 2 2" xfId="3507"/>
    <cellStyle name="SAPBEXexcCritical6 2 2 2" xfId="9015"/>
    <cellStyle name="SAPBEXexcCritical6 2 2 2 2" xfId="19675"/>
    <cellStyle name="SAPBEXexcCritical6 2 2 2 2 2" xfId="46089"/>
    <cellStyle name="SAPBEXexcCritical6 2 2 2 3" xfId="12706"/>
    <cellStyle name="SAPBEXexcCritical6 2 2 2 3 2" xfId="39127"/>
    <cellStyle name="SAPBEXexcCritical6 2 2 2 4" xfId="35511"/>
    <cellStyle name="SAPBEXexcCritical6 2 2 3" xfId="10196"/>
    <cellStyle name="SAPBEXexcCritical6 2 2 3 2" xfId="20856"/>
    <cellStyle name="SAPBEXexcCritical6 2 2 3 2 2" xfId="47270"/>
    <cellStyle name="SAPBEXexcCritical6 2 2 3 3" xfId="17851"/>
    <cellStyle name="SAPBEXexcCritical6 2 2 3 3 2" xfId="44268"/>
    <cellStyle name="SAPBEXexcCritical6 2 2 3 4" xfId="36692"/>
    <cellStyle name="SAPBEXexcCritical6 2 2 4" xfId="10941"/>
    <cellStyle name="SAPBEXexcCritical6 2 2 4 2" xfId="21586"/>
    <cellStyle name="SAPBEXexcCritical6 2 2 4 2 2" xfId="48000"/>
    <cellStyle name="SAPBEXexcCritical6 2 2 4 3" xfId="28675"/>
    <cellStyle name="SAPBEXexcCritical6 2 2 4 3 2" xfId="55089"/>
    <cellStyle name="SAPBEXexcCritical6 2 2 4 4" xfId="37362"/>
    <cellStyle name="SAPBEXexcCritical6 2 2 5" xfId="8718"/>
    <cellStyle name="SAPBEXexcCritical6 2 2 5 2" xfId="19378"/>
    <cellStyle name="SAPBEXexcCritical6 2 2 5 2 2" xfId="45792"/>
    <cellStyle name="SAPBEXexcCritical6 2 2 5 3" xfId="27743"/>
    <cellStyle name="SAPBEXexcCritical6 2 2 5 3 2" xfId="54157"/>
    <cellStyle name="SAPBEXexcCritical6 2 2 5 4" xfId="35214"/>
    <cellStyle name="SAPBEXexcCritical6 2 2 6" xfId="14292"/>
    <cellStyle name="SAPBEXexcCritical6 2 2 6 2" xfId="40712"/>
    <cellStyle name="SAPBEXexcCritical6 2 2 7" xfId="27254"/>
    <cellStyle name="SAPBEXexcCritical6 2 2 7 2" xfId="53668"/>
    <cellStyle name="SAPBEXexcCritical6 2 2 8" xfId="30177"/>
    <cellStyle name="SAPBEXexcCritical6 2 3" xfId="2795"/>
    <cellStyle name="SAPBEXexcCritical6 2 3 2" xfId="9375"/>
    <cellStyle name="SAPBEXexcCritical6 2 3 2 2" xfId="20035"/>
    <cellStyle name="SAPBEXexcCritical6 2 3 2 2 2" xfId="46449"/>
    <cellStyle name="SAPBEXexcCritical6 2 3 2 3" xfId="17836"/>
    <cellStyle name="SAPBEXexcCritical6 2 3 2 3 2" xfId="44253"/>
    <cellStyle name="SAPBEXexcCritical6 2 3 2 4" xfId="35871"/>
    <cellStyle name="SAPBEXexcCritical6 2 3 3" xfId="13587"/>
    <cellStyle name="SAPBEXexcCritical6 2 3 3 2" xfId="40007"/>
    <cellStyle name="SAPBEXexcCritical6 2 3 4" xfId="26453"/>
    <cellStyle name="SAPBEXexcCritical6 2 3 4 2" xfId="52867"/>
    <cellStyle name="SAPBEXexcCritical6 2 3 5" xfId="29465"/>
    <cellStyle name="SAPBEXexcCritical6 2 4" xfId="3329"/>
    <cellStyle name="SAPBEXexcCritical6 2 4 2" xfId="10041"/>
    <cellStyle name="SAPBEXexcCritical6 2 4 2 2" xfId="20701"/>
    <cellStyle name="SAPBEXexcCritical6 2 4 2 2 2" xfId="47115"/>
    <cellStyle name="SAPBEXexcCritical6 2 4 2 3" xfId="12586"/>
    <cellStyle name="SAPBEXexcCritical6 2 4 2 3 2" xfId="39007"/>
    <cellStyle name="SAPBEXexcCritical6 2 4 2 4" xfId="36537"/>
    <cellStyle name="SAPBEXexcCritical6 2 4 3" xfId="14117"/>
    <cellStyle name="SAPBEXexcCritical6 2 4 3 2" xfId="40537"/>
    <cellStyle name="SAPBEXexcCritical6 2 4 4" xfId="23626"/>
    <cellStyle name="SAPBEXexcCritical6 2 4 4 2" xfId="50040"/>
    <cellStyle name="SAPBEXexcCritical6 2 4 5" xfId="29999"/>
    <cellStyle name="SAPBEXexcCritical6 2 5" xfId="5649"/>
    <cellStyle name="SAPBEXexcCritical6 2 5 2" xfId="10731"/>
    <cellStyle name="SAPBEXexcCritical6 2 5 2 2" xfId="21376"/>
    <cellStyle name="SAPBEXexcCritical6 2 5 2 2 2" xfId="47790"/>
    <cellStyle name="SAPBEXexcCritical6 2 5 2 3" xfId="28471"/>
    <cellStyle name="SAPBEXexcCritical6 2 5 2 3 2" xfId="54885"/>
    <cellStyle name="SAPBEXexcCritical6 2 5 2 4" xfId="37152"/>
    <cellStyle name="SAPBEXexcCritical6 2 5 3" xfId="16413"/>
    <cellStyle name="SAPBEXexcCritical6 2 5 3 2" xfId="42831"/>
    <cellStyle name="SAPBEXexcCritical6 2 5 4" xfId="25083"/>
    <cellStyle name="SAPBEXexcCritical6 2 5 4 2" xfId="51497"/>
    <cellStyle name="SAPBEXexcCritical6 2 5 5" xfId="32319"/>
    <cellStyle name="SAPBEXexcCritical6 2 6" xfId="5297"/>
    <cellStyle name="SAPBEXexcCritical6 2 6 2" xfId="16071"/>
    <cellStyle name="SAPBEXexcCritical6 2 6 2 2" xfId="42490"/>
    <cellStyle name="SAPBEXexcCritical6 2 6 3" xfId="22344"/>
    <cellStyle name="SAPBEXexcCritical6 2 6 3 2" xfId="48758"/>
    <cellStyle name="SAPBEXexcCritical6 2 6 4" xfId="31967"/>
    <cellStyle name="SAPBEXexcCritical6 2 7" xfId="6812"/>
    <cellStyle name="SAPBEXexcCritical6 2 7 2" xfId="11108"/>
    <cellStyle name="SAPBEXexcCritical6 2 7 2 2" xfId="37529"/>
    <cellStyle name="SAPBEXexcCritical6 2 7 3" xfId="33482"/>
    <cellStyle name="SAPBEXexcCritical6 2 8" xfId="2936"/>
    <cellStyle name="SAPBEXexcCritical6 2 8 2" xfId="13728"/>
    <cellStyle name="SAPBEXexcCritical6 2 8 2 2" xfId="40148"/>
    <cellStyle name="SAPBEXexcCritical6 2 8 3" xfId="25270"/>
    <cellStyle name="SAPBEXexcCritical6 2 8 3 2" xfId="51684"/>
    <cellStyle name="SAPBEXexcCritical6 2 8 4" xfId="29606"/>
    <cellStyle name="SAPBEXexcCritical6 2 9" xfId="3404"/>
    <cellStyle name="SAPBEXexcCritical6 2 9 2" xfId="14190"/>
    <cellStyle name="SAPBEXexcCritical6 2 9 2 2" xfId="40610"/>
    <cellStyle name="SAPBEXexcCritical6 2 9 3" xfId="26573"/>
    <cellStyle name="SAPBEXexcCritical6 2 9 3 2" xfId="52987"/>
    <cellStyle name="SAPBEXexcCritical6 2 9 4" xfId="30074"/>
    <cellStyle name="SAPBEXexcCritical6 3" xfId="1626"/>
    <cellStyle name="SAPBEXexcCritical6 3 10" xfId="8340"/>
    <cellStyle name="SAPBEXexcCritical6 3 10 2" xfId="19000"/>
    <cellStyle name="SAPBEXexcCritical6 3 10 2 2" xfId="45414"/>
    <cellStyle name="SAPBEXexcCritical6 3 10 3" xfId="17522"/>
    <cellStyle name="SAPBEXexcCritical6 3 10 3 2" xfId="43939"/>
    <cellStyle name="SAPBEXexcCritical6 3 10 4" xfId="34836"/>
    <cellStyle name="SAPBEXexcCritical6 3 11" xfId="11937"/>
    <cellStyle name="SAPBEXexcCritical6 3 11 2" xfId="38358"/>
    <cellStyle name="SAPBEXexcCritical6 3 12" xfId="24490"/>
    <cellStyle name="SAPBEXexcCritical6 3 12 2" xfId="50904"/>
    <cellStyle name="SAPBEXexcCritical6 3 2" xfId="3619"/>
    <cellStyle name="SAPBEXexcCritical6 3 2 2" xfId="9077"/>
    <cellStyle name="SAPBEXexcCritical6 3 2 2 2" xfId="19737"/>
    <cellStyle name="SAPBEXexcCritical6 3 2 2 2 2" xfId="46151"/>
    <cellStyle name="SAPBEXexcCritical6 3 2 2 3" xfId="27886"/>
    <cellStyle name="SAPBEXexcCritical6 3 2 2 3 2" xfId="54300"/>
    <cellStyle name="SAPBEXexcCritical6 3 2 2 4" xfId="35573"/>
    <cellStyle name="SAPBEXexcCritical6 3 2 3" xfId="9964"/>
    <cellStyle name="SAPBEXexcCritical6 3 2 3 2" xfId="20624"/>
    <cellStyle name="SAPBEXexcCritical6 3 2 3 2 2" xfId="47038"/>
    <cellStyle name="SAPBEXexcCritical6 3 2 3 3" xfId="23086"/>
    <cellStyle name="SAPBEXexcCritical6 3 2 3 3 2" xfId="49500"/>
    <cellStyle name="SAPBEXexcCritical6 3 2 3 4" xfId="36460"/>
    <cellStyle name="SAPBEXexcCritical6 3 2 4" xfId="10878"/>
    <cellStyle name="SAPBEXexcCritical6 3 2 4 2" xfId="21523"/>
    <cellStyle name="SAPBEXexcCritical6 3 2 4 2 2" xfId="47937"/>
    <cellStyle name="SAPBEXexcCritical6 3 2 4 3" xfId="28612"/>
    <cellStyle name="SAPBEXexcCritical6 3 2 4 3 2" xfId="55026"/>
    <cellStyle name="SAPBEXexcCritical6 3 2 4 4" xfId="37299"/>
    <cellStyle name="SAPBEXexcCritical6 3 2 5" xfId="8646"/>
    <cellStyle name="SAPBEXexcCritical6 3 2 5 2" xfId="19306"/>
    <cellStyle name="SAPBEXexcCritical6 3 2 5 2 2" xfId="45720"/>
    <cellStyle name="SAPBEXexcCritical6 3 2 5 3" xfId="12568"/>
    <cellStyle name="SAPBEXexcCritical6 3 2 5 3 2" xfId="38989"/>
    <cellStyle name="SAPBEXexcCritical6 3 2 5 4" xfId="35142"/>
    <cellStyle name="SAPBEXexcCritical6 3 2 6" xfId="14404"/>
    <cellStyle name="SAPBEXexcCritical6 3 2 6 2" xfId="40824"/>
    <cellStyle name="SAPBEXexcCritical6 3 2 7" xfId="27536"/>
    <cellStyle name="SAPBEXexcCritical6 3 2 7 2" xfId="53950"/>
    <cellStyle name="SAPBEXexcCritical6 3 2 8" xfId="30289"/>
    <cellStyle name="SAPBEXexcCritical6 3 3" xfId="2703"/>
    <cellStyle name="SAPBEXexcCritical6 3 3 2" xfId="9446"/>
    <cellStyle name="SAPBEXexcCritical6 3 3 2 2" xfId="20106"/>
    <cellStyle name="SAPBEXexcCritical6 3 3 2 2 2" xfId="46520"/>
    <cellStyle name="SAPBEXexcCritical6 3 3 2 3" xfId="11258"/>
    <cellStyle name="SAPBEXexcCritical6 3 3 2 3 2" xfId="37679"/>
    <cellStyle name="SAPBEXexcCritical6 3 3 2 4" xfId="35942"/>
    <cellStyle name="SAPBEXexcCritical6 3 3 3" xfId="13495"/>
    <cellStyle name="SAPBEXexcCritical6 3 3 3 2" xfId="39915"/>
    <cellStyle name="SAPBEXexcCritical6 3 3 4" xfId="25718"/>
    <cellStyle name="SAPBEXexcCritical6 3 3 4 2" xfId="52132"/>
    <cellStyle name="SAPBEXexcCritical6 3 3 5" xfId="29373"/>
    <cellStyle name="SAPBEXexcCritical6 3 4" xfId="4880"/>
    <cellStyle name="SAPBEXexcCritical6 3 4 2" xfId="10003"/>
    <cellStyle name="SAPBEXexcCritical6 3 4 2 2" xfId="20663"/>
    <cellStyle name="SAPBEXexcCritical6 3 4 2 2 2" xfId="47077"/>
    <cellStyle name="SAPBEXexcCritical6 3 4 2 3" xfId="28086"/>
    <cellStyle name="SAPBEXexcCritical6 3 4 2 3 2" xfId="54500"/>
    <cellStyle name="SAPBEXexcCritical6 3 4 2 4" xfId="36499"/>
    <cellStyle name="SAPBEXexcCritical6 3 4 3" xfId="15657"/>
    <cellStyle name="SAPBEXexcCritical6 3 4 3 2" xfId="42077"/>
    <cellStyle name="SAPBEXexcCritical6 3 4 4" xfId="22804"/>
    <cellStyle name="SAPBEXexcCritical6 3 4 4 2" xfId="49218"/>
    <cellStyle name="SAPBEXexcCritical6 3 4 5" xfId="31550"/>
    <cellStyle name="SAPBEXexcCritical6 3 5" xfId="4459"/>
    <cellStyle name="SAPBEXexcCritical6 3 5 2" xfId="10770"/>
    <cellStyle name="SAPBEXexcCritical6 3 5 2 2" xfId="21415"/>
    <cellStyle name="SAPBEXexcCritical6 3 5 2 2 2" xfId="47829"/>
    <cellStyle name="SAPBEXexcCritical6 3 5 2 3" xfId="28504"/>
    <cellStyle name="SAPBEXexcCritical6 3 5 2 3 2" xfId="54918"/>
    <cellStyle name="SAPBEXexcCritical6 3 5 2 4" xfId="37191"/>
    <cellStyle name="SAPBEXexcCritical6 3 5 3" xfId="15237"/>
    <cellStyle name="SAPBEXexcCritical6 3 5 3 2" xfId="41657"/>
    <cellStyle name="SAPBEXexcCritical6 3 5 4" xfId="27386"/>
    <cellStyle name="SAPBEXexcCritical6 3 5 4 2" xfId="53800"/>
    <cellStyle name="SAPBEXexcCritical6 3 5 5" xfId="31129"/>
    <cellStyle name="SAPBEXexcCritical6 3 6" xfId="5515"/>
    <cellStyle name="SAPBEXexcCritical6 3 6 2" xfId="16286"/>
    <cellStyle name="SAPBEXexcCritical6 3 6 2 2" xfId="42705"/>
    <cellStyle name="SAPBEXexcCritical6 3 6 3" xfId="21930"/>
    <cellStyle name="SAPBEXexcCritical6 3 6 3 2" xfId="48344"/>
    <cellStyle name="SAPBEXexcCritical6 3 6 4" xfId="32185"/>
    <cellStyle name="SAPBEXexcCritical6 3 7" xfId="6126"/>
    <cellStyle name="SAPBEXexcCritical6 3 7 2" xfId="24977"/>
    <cellStyle name="SAPBEXexcCritical6 3 7 2 2" xfId="51391"/>
    <cellStyle name="SAPBEXexcCritical6 3 7 3" xfId="32796"/>
    <cellStyle name="SAPBEXexcCritical6 3 8" xfId="3332"/>
    <cellStyle name="SAPBEXexcCritical6 3 8 2" xfId="14120"/>
    <cellStyle name="SAPBEXexcCritical6 3 8 2 2" xfId="40540"/>
    <cellStyle name="SAPBEXexcCritical6 3 8 3" xfId="26436"/>
    <cellStyle name="SAPBEXexcCritical6 3 8 3 2" xfId="52850"/>
    <cellStyle name="SAPBEXexcCritical6 3 8 4" xfId="30002"/>
    <cellStyle name="SAPBEXexcCritical6 3 9" xfId="4839"/>
    <cellStyle name="SAPBEXexcCritical6 3 9 2" xfId="15616"/>
    <cellStyle name="SAPBEXexcCritical6 3 9 2 2" xfId="42036"/>
    <cellStyle name="SAPBEXexcCritical6 3 9 3" xfId="27508"/>
    <cellStyle name="SAPBEXexcCritical6 3 9 3 2" xfId="53922"/>
    <cellStyle name="SAPBEXexcCritical6 3 9 4" xfId="31509"/>
    <cellStyle name="SAPBEXexcCritical6 4" xfId="1885"/>
    <cellStyle name="SAPBEXexcCritical6 4 10" xfId="8396"/>
    <cellStyle name="SAPBEXexcCritical6 4 10 2" xfId="19056"/>
    <cellStyle name="SAPBEXexcCritical6 4 10 2 2" xfId="45470"/>
    <cellStyle name="SAPBEXexcCritical6 4 10 3" xfId="17377"/>
    <cellStyle name="SAPBEXexcCritical6 4 10 3 2" xfId="43795"/>
    <cellStyle name="SAPBEXexcCritical6 4 10 4" xfId="34892"/>
    <cellStyle name="SAPBEXexcCritical6 4 11" xfId="11695"/>
    <cellStyle name="SAPBEXexcCritical6 4 11 2" xfId="38116"/>
    <cellStyle name="SAPBEXexcCritical6 4 12" xfId="27332"/>
    <cellStyle name="SAPBEXexcCritical6 4 12 2" xfId="53746"/>
    <cellStyle name="SAPBEXexcCritical6 4 2" xfId="3862"/>
    <cellStyle name="SAPBEXexcCritical6 4 2 2" xfId="9666"/>
    <cellStyle name="SAPBEXexcCritical6 4 2 2 2" xfId="20326"/>
    <cellStyle name="SAPBEXexcCritical6 4 2 2 2 2" xfId="46740"/>
    <cellStyle name="SAPBEXexcCritical6 4 2 2 3" xfId="25917"/>
    <cellStyle name="SAPBEXexcCritical6 4 2 2 3 2" xfId="52331"/>
    <cellStyle name="SAPBEXexcCritical6 4 2 2 4" xfId="36162"/>
    <cellStyle name="SAPBEXexcCritical6 4 2 3" xfId="9584"/>
    <cellStyle name="SAPBEXexcCritical6 4 2 3 2" xfId="20244"/>
    <cellStyle name="SAPBEXexcCritical6 4 2 3 2 2" xfId="46658"/>
    <cellStyle name="SAPBEXexcCritical6 4 2 3 3" xfId="12750"/>
    <cellStyle name="SAPBEXexcCritical6 4 2 3 3 2" xfId="39171"/>
    <cellStyle name="SAPBEXexcCritical6 4 2 3 4" xfId="36080"/>
    <cellStyle name="SAPBEXexcCritical6 4 2 4" xfId="10928"/>
    <cellStyle name="SAPBEXexcCritical6 4 2 4 2" xfId="21573"/>
    <cellStyle name="SAPBEXexcCritical6 4 2 4 2 2" xfId="47987"/>
    <cellStyle name="SAPBEXexcCritical6 4 2 4 3" xfId="28662"/>
    <cellStyle name="SAPBEXexcCritical6 4 2 4 3 2" xfId="55076"/>
    <cellStyle name="SAPBEXexcCritical6 4 2 4 4" xfId="37349"/>
    <cellStyle name="SAPBEXexcCritical6 4 2 5" xfId="8703"/>
    <cellStyle name="SAPBEXexcCritical6 4 2 5 2" xfId="19363"/>
    <cellStyle name="SAPBEXexcCritical6 4 2 5 2 2" xfId="45777"/>
    <cellStyle name="SAPBEXexcCritical6 4 2 5 3" xfId="15961"/>
    <cellStyle name="SAPBEXexcCritical6 4 2 5 3 2" xfId="42380"/>
    <cellStyle name="SAPBEXexcCritical6 4 2 5 4" xfId="35199"/>
    <cellStyle name="SAPBEXexcCritical6 4 2 6" xfId="14645"/>
    <cellStyle name="SAPBEXexcCritical6 4 2 6 2" xfId="41065"/>
    <cellStyle name="SAPBEXexcCritical6 4 2 7" xfId="23859"/>
    <cellStyle name="SAPBEXexcCritical6 4 2 7 2" xfId="50273"/>
    <cellStyle name="SAPBEXexcCritical6 4 2 8" xfId="30532"/>
    <cellStyle name="SAPBEXexcCritical6 4 3" xfId="4589"/>
    <cellStyle name="SAPBEXexcCritical6 4 3 2" xfId="9390"/>
    <cellStyle name="SAPBEXexcCritical6 4 3 2 2" xfId="20050"/>
    <cellStyle name="SAPBEXexcCritical6 4 3 2 2 2" xfId="46464"/>
    <cellStyle name="SAPBEXexcCritical6 4 3 2 3" xfId="25945"/>
    <cellStyle name="SAPBEXexcCritical6 4 3 2 3 2" xfId="52359"/>
    <cellStyle name="SAPBEXexcCritical6 4 3 2 4" xfId="35886"/>
    <cellStyle name="SAPBEXexcCritical6 4 3 3" xfId="15367"/>
    <cellStyle name="SAPBEXexcCritical6 4 3 3 2" xfId="41787"/>
    <cellStyle name="SAPBEXexcCritical6 4 3 4" xfId="24109"/>
    <cellStyle name="SAPBEXexcCritical6 4 3 4 2" xfId="50523"/>
    <cellStyle name="SAPBEXexcCritical6 4 3 5" xfId="31259"/>
    <cellStyle name="SAPBEXexcCritical6 4 4" xfId="3284"/>
    <cellStyle name="SAPBEXexcCritical6 4 4 2" xfId="10293"/>
    <cellStyle name="SAPBEXexcCritical6 4 4 2 2" xfId="20953"/>
    <cellStyle name="SAPBEXexcCritical6 4 4 2 2 2" xfId="47367"/>
    <cellStyle name="SAPBEXexcCritical6 4 4 2 3" xfId="13691"/>
    <cellStyle name="SAPBEXexcCritical6 4 4 2 3 2" xfId="40111"/>
    <cellStyle name="SAPBEXexcCritical6 4 4 2 4" xfId="36789"/>
    <cellStyle name="SAPBEXexcCritical6 4 4 3" xfId="14074"/>
    <cellStyle name="SAPBEXexcCritical6 4 4 3 2" xfId="40494"/>
    <cellStyle name="SAPBEXexcCritical6 4 4 4" xfId="27920"/>
    <cellStyle name="SAPBEXexcCritical6 4 4 4 2" xfId="54334"/>
    <cellStyle name="SAPBEXexcCritical6 4 4 5" xfId="29954"/>
    <cellStyle name="SAPBEXexcCritical6 4 5" xfId="5423"/>
    <cellStyle name="SAPBEXexcCritical6 4 5 2" xfId="10809"/>
    <cellStyle name="SAPBEXexcCritical6 4 5 2 2" xfId="21454"/>
    <cellStyle name="SAPBEXexcCritical6 4 5 2 2 2" xfId="47868"/>
    <cellStyle name="SAPBEXexcCritical6 4 5 2 3" xfId="28543"/>
    <cellStyle name="SAPBEXexcCritical6 4 5 2 3 2" xfId="54957"/>
    <cellStyle name="SAPBEXexcCritical6 4 5 2 4" xfId="37230"/>
    <cellStyle name="SAPBEXexcCritical6 4 5 3" xfId="16196"/>
    <cellStyle name="SAPBEXexcCritical6 4 5 3 2" xfId="42615"/>
    <cellStyle name="SAPBEXexcCritical6 4 5 4" xfId="25275"/>
    <cellStyle name="SAPBEXexcCritical6 4 5 4 2" xfId="51689"/>
    <cellStyle name="SAPBEXexcCritical6 4 5 5" xfId="32093"/>
    <cellStyle name="SAPBEXexcCritical6 4 6" xfId="6386"/>
    <cellStyle name="SAPBEXexcCritical6 4 6 2" xfId="17122"/>
    <cellStyle name="SAPBEXexcCritical6 4 6 2 2" xfId="43540"/>
    <cellStyle name="SAPBEXexcCritical6 4 6 3" xfId="22060"/>
    <cellStyle name="SAPBEXexcCritical6 4 6 3 2" xfId="48474"/>
    <cellStyle name="SAPBEXexcCritical6 4 6 4" xfId="33056"/>
    <cellStyle name="SAPBEXexcCritical6 4 7" xfId="7001"/>
    <cellStyle name="SAPBEXexcCritical6 4 7 2" xfId="21923"/>
    <cellStyle name="SAPBEXexcCritical6 4 7 2 2" xfId="48337"/>
    <cellStyle name="SAPBEXexcCritical6 4 7 3" xfId="33671"/>
    <cellStyle name="SAPBEXexcCritical6 4 8" xfId="7548"/>
    <cellStyle name="SAPBEXexcCritical6 4 8 2" xfId="18215"/>
    <cellStyle name="SAPBEXexcCritical6 4 8 2 2" xfId="44631"/>
    <cellStyle name="SAPBEXexcCritical6 4 8 3" xfId="26140"/>
    <cellStyle name="SAPBEXexcCritical6 4 8 3 2" xfId="52554"/>
    <cellStyle name="SAPBEXexcCritical6 4 8 4" xfId="34218"/>
    <cellStyle name="SAPBEXexcCritical6 4 9" xfId="7759"/>
    <cellStyle name="SAPBEXexcCritical6 4 9 2" xfId="18426"/>
    <cellStyle name="SAPBEXexcCritical6 4 9 2 2" xfId="44842"/>
    <cellStyle name="SAPBEXexcCritical6 4 9 3" xfId="22505"/>
    <cellStyle name="SAPBEXexcCritical6 4 9 3 2" xfId="48919"/>
    <cellStyle name="SAPBEXexcCritical6 4 9 4" xfId="34429"/>
    <cellStyle name="SAPBEXexcCritical6 5" xfId="2071"/>
    <cellStyle name="SAPBEXexcCritical6 5 10" xfId="8537"/>
    <cellStyle name="SAPBEXexcCritical6 5 10 2" xfId="19197"/>
    <cellStyle name="SAPBEXexcCritical6 5 10 2 2" xfId="45611"/>
    <cellStyle name="SAPBEXexcCritical6 5 10 3" xfId="12196"/>
    <cellStyle name="SAPBEXexcCritical6 5 10 3 2" xfId="38617"/>
    <cellStyle name="SAPBEXexcCritical6 5 10 4" xfId="35033"/>
    <cellStyle name="SAPBEXexcCritical6 5 11" xfId="11529"/>
    <cellStyle name="SAPBEXexcCritical6 5 11 2" xfId="37950"/>
    <cellStyle name="SAPBEXexcCritical6 5 12" xfId="23257"/>
    <cellStyle name="SAPBEXexcCritical6 5 12 2" xfId="49671"/>
    <cellStyle name="SAPBEXexcCritical6 5 2" xfId="4036"/>
    <cellStyle name="SAPBEXexcCritical6 5 2 2" xfId="9263"/>
    <cellStyle name="SAPBEXexcCritical6 5 2 2 2" xfId="19923"/>
    <cellStyle name="SAPBEXexcCritical6 5 2 2 2 2" xfId="46337"/>
    <cellStyle name="SAPBEXexcCritical6 5 2 2 3" xfId="11249"/>
    <cellStyle name="SAPBEXexcCritical6 5 2 2 3 2" xfId="37670"/>
    <cellStyle name="SAPBEXexcCritical6 5 2 2 4" xfId="35759"/>
    <cellStyle name="SAPBEXexcCritical6 5 2 3" xfId="14818"/>
    <cellStyle name="SAPBEXexcCritical6 5 2 3 2" xfId="41238"/>
    <cellStyle name="SAPBEXexcCritical6 5 2 4" xfId="23085"/>
    <cellStyle name="SAPBEXexcCritical6 5 2 4 2" xfId="49499"/>
    <cellStyle name="SAPBEXexcCritical6 5 2 5" xfId="30706"/>
    <cellStyle name="SAPBEXexcCritical6 5 3" xfId="4764"/>
    <cellStyle name="SAPBEXexcCritical6 5 3 2" xfId="8920"/>
    <cellStyle name="SAPBEXexcCritical6 5 3 2 2" xfId="19580"/>
    <cellStyle name="SAPBEXexcCritical6 5 3 2 2 2" xfId="45994"/>
    <cellStyle name="SAPBEXexcCritical6 5 3 2 3" xfId="12483"/>
    <cellStyle name="SAPBEXexcCritical6 5 3 2 3 2" xfId="38904"/>
    <cellStyle name="SAPBEXexcCritical6 5 3 2 4" xfId="35416"/>
    <cellStyle name="SAPBEXexcCritical6 5 3 3" xfId="15541"/>
    <cellStyle name="SAPBEXexcCritical6 5 3 3 2" xfId="41961"/>
    <cellStyle name="SAPBEXexcCritical6 5 3 4" xfId="28020"/>
    <cellStyle name="SAPBEXexcCritical6 5 3 4 2" xfId="54434"/>
    <cellStyle name="SAPBEXexcCritical6 5 3 5" xfId="31434"/>
    <cellStyle name="SAPBEXexcCritical6 5 4" xfId="5344"/>
    <cellStyle name="SAPBEXexcCritical6 5 4 2" xfId="10857"/>
    <cellStyle name="SAPBEXexcCritical6 5 4 2 2" xfId="21502"/>
    <cellStyle name="SAPBEXexcCritical6 5 4 2 2 2" xfId="47916"/>
    <cellStyle name="SAPBEXexcCritical6 5 4 2 3" xfId="28591"/>
    <cellStyle name="SAPBEXexcCritical6 5 4 2 3 2" xfId="55005"/>
    <cellStyle name="SAPBEXexcCritical6 5 4 2 4" xfId="37278"/>
    <cellStyle name="SAPBEXexcCritical6 5 4 3" xfId="16117"/>
    <cellStyle name="SAPBEXexcCritical6 5 4 3 2" xfId="42536"/>
    <cellStyle name="SAPBEXexcCritical6 5 4 4" xfId="25274"/>
    <cellStyle name="SAPBEXexcCritical6 5 4 4 2" xfId="51688"/>
    <cellStyle name="SAPBEXexcCritical6 5 4 5" xfId="32014"/>
    <cellStyle name="SAPBEXexcCritical6 5 5" xfId="5951"/>
    <cellStyle name="SAPBEXexcCritical6 5 5 2" xfId="16703"/>
    <cellStyle name="SAPBEXexcCritical6 5 5 2 2" xfId="43121"/>
    <cellStyle name="SAPBEXexcCritical6 5 5 3" xfId="26244"/>
    <cellStyle name="SAPBEXexcCritical6 5 5 3 2" xfId="52658"/>
    <cellStyle name="SAPBEXexcCritical6 5 5 4" xfId="32621"/>
    <cellStyle name="SAPBEXexcCritical6 5 6" xfId="6551"/>
    <cellStyle name="SAPBEXexcCritical6 5 6 2" xfId="17276"/>
    <cellStyle name="SAPBEXexcCritical6 5 6 2 2" xfId="43694"/>
    <cellStyle name="SAPBEXexcCritical6 5 6 3" xfId="24825"/>
    <cellStyle name="SAPBEXexcCritical6 5 6 3 2" xfId="51239"/>
    <cellStyle name="SAPBEXexcCritical6 5 6 4" xfId="33221"/>
    <cellStyle name="SAPBEXexcCritical6 5 7" xfId="7123"/>
    <cellStyle name="SAPBEXexcCritical6 5 7 2" xfId="23240"/>
    <cellStyle name="SAPBEXexcCritical6 5 7 2 2" xfId="49654"/>
    <cellStyle name="SAPBEXexcCritical6 5 7 3" xfId="33793"/>
    <cellStyle name="SAPBEXexcCritical6 5 8" xfId="7682"/>
    <cellStyle name="SAPBEXexcCritical6 5 8 2" xfId="18349"/>
    <cellStyle name="SAPBEXexcCritical6 5 8 2 2" xfId="44765"/>
    <cellStyle name="SAPBEXexcCritical6 5 8 3" xfId="26640"/>
    <cellStyle name="SAPBEXexcCritical6 5 8 3 2" xfId="53054"/>
    <cellStyle name="SAPBEXexcCritical6 5 8 4" xfId="34352"/>
    <cellStyle name="SAPBEXexcCritical6 5 9" xfId="7834"/>
    <cellStyle name="SAPBEXexcCritical6 5 9 2" xfId="18501"/>
    <cellStyle name="SAPBEXexcCritical6 5 9 2 2" xfId="44916"/>
    <cellStyle name="SAPBEXexcCritical6 5 9 3" xfId="27630"/>
    <cellStyle name="SAPBEXexcCritical6 5 9 3 2" xfId="54044"/>
    <cellStyle name="SAPBEXexcCritical6 5 9 4" xfId="34504"/>
    <cellStyle name="SAPBEXexcCritical6 6" xfId="2365"/>
    <cellStyle name="SAPBEXexcCritical6 6 10" xfId="11287"/>
    <cellStyle name="SAPBEXexcCritical6 6 10 2" xfId="37708"/>
    <cellStyle name="SAPBEXexcCritical6 6 11" xfId="22689"/>
    <cellStyle name="SAPBEXexcCritical6 6 11 2" xfId="49103"/>
    <cellStyle name="SAPBEXexcCritical6 6 2" xfId="4272"/>
    <cellStyle name="SAPBEXexcCritical6 6 2 2" xfId="9871"/>
    <cellStyle name="SAPBEXexcCritical6 6 2 2 2" xfId="20531"/>
    <cellStyle name="SAPBEXexcCritical6 6 2 2 2 2" xfId="46945"/>
    <cellStyle name="SAPBEXexcCritical6 6 2 2 3" xfId="24720"/>
    <cellStyle name="SAPBEXexcCritical6 6 2 2 3 2" xfId="51134"/>
    <cellStyle name="SAPBEXexcCritical6 6 2 2 4" xfId="36367"/>
    <cellStyle name="SAPBEXexcCritical6 6 2 3" xfId="15051"/>
    <cellStyle name="SAPBEXexcCritical6 6 2 3 2" xfId="41471"/>
    <cellStyle name="SAPBEXexcCritical6 6 2 4" xfId="22160"/>
    <cellStyle name="SAPBEXexcCritical6 6 2 4 2" xfId="48574"/>
    <cellStyle name="SAPBEXexcCritical6 6 2 5" xfId="30942"/>
    <cellStyle name="SAPBEXexcCritical6 6 3" xfId="5000"/>
    <cellStyle name="SAPBEXexcCritical6 6 3 2" xfId="9929"/>
    <cellStyle name="SAPBEXexcCritical6 6 3 2 2" xfId="20589"/>
    <cellStyle name="SAPBEXexcCritical6 6 3 2 2 2" xfId="47003"/>
    <cellStyle name="SAPBEXexcCritical6 6 3 2 3" xfId="22298"/>
    <cellStyle name="SAPBEXexcCritical6 6 3 2 3 2" xfId="48712"/>
    <cellStyle name="SAPBEXexcCritical6 6 3 2 4" xfId="36425"/>
    <cellStyle name="SAPBEXexcCritical6 6 3 3" xfId="15777"/>
    <cellStyle name="SAPBEXexcCritical6 6 3 3 2" xfId="42197"/>
    <cellStyle name="SAPBEXexcCritical6 6 3 4" xfId="27189"/>
    <cellStyle name="SAPBEXexcCritical6 6 3 4 2" xfId="53603"/>
    <cellStyle name="SAPBEXexcCritical6 6 3 5" xfId="31670"/>
    <cellStyle name="SAPBEXexcCritical6 6 4" xfId="6193"/>
    <cellStyle name="SAPBEXexcCritical6 6 4 2" xfId="10985"/>
    <cellStyle name="SAPBEXexcCritical6 6 4 2 2" xfId="21630"/>
    <cellStyle name="SAPBEXexcCritical6 6 4 2 2 2" xfId="48044"/>
    <cellStyle name="SAPBEXexcCritical6 6 4 2 3" xfId="28719"/>
    <cellStyle name="SAPBEXexcCritical6 6 4 2 3 2" xfId="55133"/>
    <cellStyle name="SAPBEXexcCritical6 6 4 2 4" xfId="37406"/>
    <cellStyle name="SAPBEXexcCritical6 6 4 3" xfId="16934"/>
    <cellStyle name="SAPBEXexcCritical6 6 4 3 2" xfId="43352"/>
    <cellStyle name="SAPBEXexcCritical6 6 4 4" xfId="23920"/>
    <cellStyle name="SAPBEXexcCritical6 6 4 4 2" xfId="50334"/>
    <cellStyle name="SAPBEXexcCritical6 6 4 5" xfId="32863"/>
    <cellStyle name="SAPBEXexcCritical6 6 5" xfId="6774"/>
    <cellStyle name="SAPBEXexcCritical6 6 5 2" xfId="17486"/>
    <cellStyle name="SAPBEXexcCritical6 6 5 2 2" xfId="43904"/>
    <cellStyle name="SAPBEXexcCritical6 6 5 3" xfId="11156"/>
    <cellStyle name="SAPBEXexcCritical6 6 5 3 2" xfId="37577"/>
    <cellStyle name="SAPBEXexcCritical6 6 5 4" xfId="33444"/>
    <cellStyle name="SAPBEXexcCritical6 6 6" xfId="7334"/>
    <cellStyle name="SAPBEXexcCritical6 6 6 2" xfId="18001"/>
    <cellStyle name="SAPBEXexcCritical6 6 6 2 2" xfId="44418"/>
    <cellStyle name="SAPBEXexcCritical6 6 6 3" xfId="23676"/>
    <cellStyle name="SAPBEXexcCritical6 6 6 3 2" xfId="50090"/>
    <cellStyle name="SAPBEXexcCritical6 6 6 4" xfId="34004"/>
    <cellStyle name="SAPBEXexcCritical6 6 7" xfId="7978"/>
    <cellStyle name="SAPBEXexcCritical6 6 7 2" xfId="18645"/>
    <cellStyle name="SAPBEXexcCritical6 6 7 2 2" xfId="45060"/>
    <cellStyle name="SAPBEXexcCritical6 6 7 3" xfId="12524"/>
    <cellStyle name="SAPBEXexcCritical6 6 7 3 2" xfId="38945"/>
    <cellStyle name="SAPBEXexcCritical6 6 7 4" xfId="34584"/>
    <cellStyle name="SAPBEXexcCritical6 6 8" xfId="8884"/>
    <cellStyle name="SAPBEXexcCritical6 6 8 2" xfId="19544"/>
    <cellStyle name="SAPBEXexcCritical6 6 8 2 2" xfId="45958"/>
    <cellStyle name="SAPBEXexcCritical6 6 8 3" xfId="27728"/>
    <cellStyle name="SAPBEXexcCritical6 6 8 3 2" xfId="54142"/>
    <cellStyle name="SAPBEXexcCritical6 6 8 4" xfId="35380"/>
    <cellStyle name="SAPBEXexcCritical6 6 9" xfId="13164"/>
    <cellStyle name="SAPBEXexcCritical6 6 9 2" xfId="39585"/>
    <cellStyle name="SAPBEXexcCritical6 7" xfId="3220"/>
    <cellStyle name="SAPBEXexcCritical6 7 2" xfId="9573"/>
    <cellStyle name="SAPBEXexcCritical6 7 2 2" xfId="20233"/>
    <cellStyle name="SAPBEXexcCritical6 7 2 2 2" xfId="46647"/>
    <cellStyle name="SAPBEXexcCritical6 7 2 3" xfId="12580"/>
    <cellStyle name="SAPBEXexcCritical6 7 2 3 2" xfId="39001"/>
    <cellStyle name="SAPBEXexcCritical6 7 2 4" xfId="36069"/>
    <cellStyle name="SAPBEXexcCritical6 7 3" xfId="14010"/>
    <cellStyle name="SAPBEXexcCritical6 7 3 2" xfId="40430"/>
    <cellStyle name="SAPBEXexcCritical6 7 4" xfId="24767"/>
    <cellStyle name="SAPBEXexcCritical6 7 4 2" xfId="51181"/>
    <cellStyle name="SAPBEXexcCritical6 7 5" xfId="29890"/>
    <cellStyle name="SAPBEXexcCritical6 8" xfId="2817"/>
    <cellStyle name="SAPBEXexcCritical6 8 2" xfId="10015"/>
    <cellStyle name="SAPBEXexcCritical6 8 2 2" xfId="20675"/>
    <cellStyle name="SAPBEXexcCritical6 8 2 2 2" xfId="47089"/>
    <cellStyle name="SAPBEXexcCritical6 8 2 3" xfId="25873"/>
    <cellStyle name="SAPBEXexcCritical6 8 2 3 2" xfId="52287"/>
    <cellStyle name="SAPBEXexcCritical6 8 2 4" xfId="36511"/>
    <cellStyle name="SAPBEXexcCritical6 8 3" xfId="13609"/>
    <cellStyle name="SAPBEXexcCritical6 8 3 2" xfId="40029"/>
    <cellStyle name="SAPBEXexcCritical6 8 4" xfId="25557"/>
    <cellStyle name="SAPBEXexcCritical6 8 4 2" xfId="51971"/>
    <cellStyle name="SAPBEXexcCritical6 8 5" xfId="29487"/>
    <cellStyle name="SAPBEXexcCritical6 9" xfId="5066"/>
    <cellStyle name="SAPBEXexcCritical6 9 2" xfId="9520"/>
    <cellStyle name="SAPBEXexcCritical6 9 2 2" xfId="20180"/>
    <cellStyle name="SAPBEXexcCritical6 9 2 2 2" xfId="46594"/>
    <cellStyle name="SAPBEXexcCritical6 9 2 3" xfId="17840"/>
    <cellStyle name="SAPBEXexcCritical6 9 2 3 2" xfId="44257"/>
    <cellStyle name="SAPBEXexcCritical6 9 2 4" xfId="36016"/>
    <cellStyle name="SAPBEXexcCritical6 9 3" xfId="15843"/>
    <cellStyle name="SAPBEXexcCritical6 9 3 2" xfId="42262"/>
    <cellStyle name="SAPBEXexcCritical6 9 4" xfId="27563"/>
    <cellStyle name="SAPBEXexcCritical6 9 4 2" xfId="53977"/>
    <cellStyle name="SAPBEXexcCritical6 9 5" xfId="31736"/>
    <cellStyle name="SAPBEXexcGood1" xfId="1193"/>
    <cellStyle name="SAPBEXexcGood1 10" xfId="3319"/>
    <cellStyle name="SAPBEXexcGood1 10 2" xfId="27346"/>
    <cellStyle name="SAPBEXexcGood1 10 2 2" xfId="53760"/>
    <cellStyle name="SAPBEXexcGood1 10 3" xfId="29989"/>
    <cellStyle name="SAPBEXexcGood1 11" xfId="6181"/>
    <cellStyle name="SAPBEXexcGood1 11 2" xfId="16922"/>
    <cellStyle name="SAPBEXexcGood1 11 2 2" xfId="43340"/>
    <cellStyle name="SAPBEXexcGood1 11 3" xfId="22130"/>
    <cellStyle name="SAPBEXexcGood1 11 3 2" xfId="48544"/>
    <cellStyle name="SAPBEXexcGood1 11 4" xfId="32851"/>
    <cellStyle name="SAPBEXexcGood1 12" xfId="8262"/>
    <cellStyle name="SAPBEXexcGood1 12 2" xfId="18923"/>
    <cellStyle name="SAPBEXexcGood1 12 2 2" xfId="45337"/>
    <cellStyle name="SAPBEXexcGood1 12 3" xfId="17361"/>
    <cellStyle name="SAPBEXexcGood1 12 3 2" xfId="43779"/>
    <cellStyle name="SAPBEXexcGood1 12 4" xfId="34775"/>
    <cellStyle name="SAPBEXexcGood1 13" xfId="12398"/>
    <cellStyle name="SAPBEXexcGood1 13 2" xfId="38819"/>
    <cellStyle name="SAPBEXexcGood1 14" xfId="25859"/>
    <cellStyle name="SAPBEXexcGood1 14 2" xfId="52273"/>
    <cellStyle name="SAPBEXexcGood1 2" xfId="1514"/>
    <cellStyle name="SAPBEXexcGood1 2 10" xfId="8411"/>
    <cellStyle name="SAPBEXexcGood1 2 10 2" xfId="19071"/>
    <cellStyle name="SAPBEXexcGood1 2 10 2 2" xfId="45485"/>
    <cellStyle name="SAPBEXexcGood1 2 10 3" xfId="12550"/>
    <cellStyle name="SAPBEXexcGood1 2 10 3 2" xfId="38971"/>
    <cellStyle name="SAPBEXexcGood1 2 10 4" xfId="34907"/>
    <cellStyle name="SAPBEXexcGood1 2 11" xfId="13076"/>
    <cellStyle name="SAPBEXexcGood1 2 11 2" xfId="39497"/>
    <cellStyle name="SAPBEXexcGood1 2 12" xfId="27965"/>
    <cellStyle name="SAPBEXexcGood1 2 12 2" xfId="54379"/>
    <cellStyle name="SAPBEXexcGood1 2 2" xfId="3508"/>
    <cellStyle name="SAPBEXexcGood1 2 2 2" xfId="9014"/>
    <cellStyle name="SAPBEXexcGood1 2 2 2 2" xfId="19674"/>
    <cellStyle name="SAPBEXexcGood1 2 2 2 2 2" xfId="46088"/>
    <cellStyle name="SAPBEXexcGood1 2 2 2 3" xfId="28248"/>
    <cellStyle name="SAPBEXexcGood1 2 2 2 3 2" xfId="54662"/>
    <cellStyle name="SAPBEXexcGood1 2 2 2 4" xfId="35510"/>
    <cellStyle name="SAPBEXexcGood1 2 2 3" xfId="10415"/>
    <cellStyle name="SAPBEXexcGood1 2 2 3 2" xfId="21075"/>
    <cellStyle name="SAPBEXexcGood1 2 2 3 2 2" xfId="47489"/>
    <cellStyle name="SAPBEXexcGood1 2 2 3 3" xfId="28340"/>
    <cellStyle name="SAPBEXexcGood1 2 2 3 3 2" xfId="54754"/>
    <cellStyle name="SAPBEXexcGood1 2 2 3 4" xfId="36911"/>
    <cellStyle name="SAPBEXexcGood1 2 2 4" xfId="10942"/>
    <cellStyle name="SAPBEXexcGood1 2 2 4 2" xfId="21587"/>
    <cellStyle name="SAPBEXexcGood1 2 2 4 2 2" xfId="48001"/>
    <cellStyle name="SAPBEXexcGood1 2 2 4 3" xfId="28676"/>
    <cellStyle name="SAPBEXexcGood1 2 2 4 3 2" xfId="55090"/>
    <cellStyle name="SAPBEXexcGood1 2 2 4 4" xfId="37363"/>
    <cellStyle name="SAPBEXexcGood1 2 2 5" xfId="8719"/>
    <cellStyle name="SAPBEXexcGood1 2 2 5 2" xfId="19379"/>
    <cellStyle name="SAPBEXexcGood1 2 2 5 2 2" xfId="45793"/>
    <cellStyle name="SAPBEXexcGood1 2 2 5 3" xfId="13815"/>
    <cellStyle name="SAPBEXexcGood1 2 2 5 3 2" xfId="40235"/>
    <cellStyle name="SAPBEXexcGood1 2 2 5 4" xfId="35215"/>
    <cellStyle name="SAPBEXexcGood1 2 2 6" xfId="14293"/>
    <cellStyle name="SAPBEXexcGood1 2 2 6 2" xfId="40713"/>
    <cellStyle name="SAPBEXexcGood1 2 2 7" xfId="22868"/>
    <cellStyle name="SAPBEXexcGood1 2 2 7 2" xfId="49282"/>
    <cellStyle name="SAPBEXexcGood1 2 2 8" xfId="30178"/>
    <cellStyle name="SAPBEXexcGood1 2 3" xfId="2794"/>
    <cellStyle name="SAPBEXexcGood1 2 3 2" xfId="9374"/>
    <cellStyle name="SAPBEXexcGood1 2 3 2 2" xfId="20034"/>
    <cellStyle name="SAPBEXexcGood1 2 3 2 2 2" xfId="46448"/>
    <cellStyle name="SAPBEXexcGood1 2 3 2 3" xfId="15631"/>
    <cellStyle name="SAPBEXexcGood1 2 3 2 3 2" xfId="42051"/>
    <cellStyle name="SAPBEXexcGood1 2 3 2 4" xfId="35870"/>
    <cellStyle name="SAPBEXexcGood1 2 3 3" xfId="13586"/>
    <cellStyle name="SAPBEXexcGood1 2 3 3 2" xfId="40006"/>
    <cellStyle name="SAPBEXexcGood1 2 3 4" xfId="23311"/>
    <cellStyle name="SAPBEXexcGood1 2 3 4 2" xfId="49725"/>
    <cellStyle name="SAPBEXexcGood1 2 3 5" xfId="29464"/>
    <cellStyle name="SAPBEXexcGood1 2 4" xfId="4178"/>
    <cellStyle name="SAPBEXexcGood1 2 4 2" xfId="10296"/>
    <cellStyle name="SAPBEXexcGood1 2 4 2 2" xfId="20956"/>
    <cellStyle name="SAPBEXexcGood1 2 4 2 2 2" xfId="47370"/>
    <cellStyle name="SAPBEXexcGood1 2 4 2 3" xfId="11441"/>
    <cellStyle name="SAPBEXexcGood1 2 4 2 3 2" xfId="37862"/>
    <cellStyle name="SAPBEXexcGood1 2 4 2 4" xfId="36792"/>
    <cellStyle name="SAPBEXexcGood1 2 4 3" xfId="14958"/>
    <cellStyle name="SAPBEXexcGood1 2 4 3 2" xfId="41378"/>
    <cellStyle name="SAPBEXexcGood1 2 4 4" xfId="27607"/>
    <cellStyle name="SAPBEXexcGood1 2 4 4 2" xfId="54021"/>
    <cellStyle name="SAPBEXexcGood1 2 4 5" xfId="30848"/>
    <cellStyle name="SAPBEXexcGood1 2 5" xfId="4113"/>
    <cellStyle name="SAPBEXexcGood1 2 5 2" xfId="10732"/>
    <cellStyle name="SAPBEXexcGood1 2 5 2 2" xfId="21377"/>
    <cellStyle name="SAPBEXexcGood1 2 5 2 2 2" xfId="47791"/>
    <cellStyle name="SAPBEXexcGood1 2 5 2 3" xfId="28472"/>
    <cellStyle name="SAPBEXexcGood1 2 5 2 3 2" xfId="54886"/>
    <cellStyle name="SAPBEXexcGood1 2 5 2 4" xfId="37153"/>
    <cellStyle name="SAPBEXexcGood1 2 5 3" xfId="14895"/>
    <cellStyle name="SAPBEXexcGood1 2 5 3 2" xfId="41315"/>
    <cellStyle name="SAPBEXexcGood1 2 5 4" xfId="27657"/>
    <cellStyle name="SAPBEXexcGood1 2 5 4 2" xfId="54071"/>
    <cellStyle name="SAPBEXexcGood1 2 5 5" xfId="30783"/>
    <cellStyle name="SAPBEXexcGood1 2 6" xfId="2969"/>
    <cellStyle name="SAPBEXexcGood1 2 6 2" xfId="13761"/>
    <cellStyle name="SAPBEXexcGood1 2 6 2 2" xfId="40181"/>
    <cellStyle name="SAPBEXexcGood1 2 6 3" xfId="22916"/>
    <cellStyle name="SAPBEXexcGood1 2 6 3 2" xfId="49330"/>
    <cellStyle name="SAPBEXexcGood1 2 6 4" xfId="29639"/>
    <cellStyle name="SAPBEXexcGood1 2 7" xfId="5183"/>
    <cellStyle name="SAPBEXexcGood1 2 7 2" xfId="26816"/>
    <cellStyle name="SAPBEXexcGood1 2 7 2 2" xfId="53230"/>
    <cellStyle name="SAPBEXexcGood1 2 7 3" xfId="31853"/>
    <cellStyle name="SAPBEXexcGood1 2 8" xfId="7234"/>
    <cellStyle name="SAPBEXexcGood1 2 8 2" xfId="17901"/>
    <cellStyle name="SAPBEXexcGood1 2 8 2 2" xfId="44318"/>
    <cellStyle name="SAPBEXexcGood1 2 8 3" xfId="27944"/>
    <cellStyle name="SAPBEXexcGood1 2 8 3 2" xfId="54358"/>
    <cellStyle name="SAPBEXexcGood1 2 8 4" xfId="33904"/>
    <cellStyle name="SAPBEXexcGood1 2 9" xfId="7641"/>
    <cellStyle name="SAPBEXexcGood1 2 9 2" xfId="18308"/>
    <cellStyle name="SAPBEXexcGood1 2 9 2 2" xfId="44724"/>
    <cellStyle name="SAPBEXexcGood1 2 9 3" xfId="25668"/>
    <cellStyle name="SAPBEXexcGood1 2 9 3 2" xfId="52082"/>
    <cellStyle name="SAPBEXexcGood1 2 9 4" xfId="34311"/>
    <cellStyle name="SAPBEXexcGood1 3" xfId="1627"/>
    <cellStyle name="SAPBEXexcGood1 3 10" xfId="8339"/>
    <cellStyle name="SAPBEXexcGood1 3 10 2" xfId="18999"/>
    <cellStyle name="SAPBEXexcGood1 3 10 2 2" xfId="45413"/>
    <cellStyle name="SAPBEXexcGood1 3 10 3" xfId="12449"/>
    <cellStyle name="SAPBEXexcGood1 3 10 3 2" xfId="38870"/>
    <cellStyle name="SAPBEXexcGood1 3 10 4" xfId="34835"/>
    <cellStyle name="SAPBEXexcGood1 3 11" xfId="11936"/>
    <cellStyle name="SAPBEXexcGood1 3 11 2" xfId="38357"/>
    <cellStyle name="SAPBEXexcGood1 3 12" xfId="23770"/>
    <cellStyle name="SAPBEXexcGood1 3 12 2" xfId="50184"/>
    <cellStyle name="SAPBEXexcGood1 3 2" xfId="3620"/>
    <cellStyle name="SAPBEXexcGood1 3 2 2" xfId="9078"/>
    <cellStyle name="SAPBEXexcGood1 3 2 2 2" xfId="19738"/>
    <cellStyle name="SAPBEXexcGood1 3 2 2 2 2" xfId="46152"/>
    <cellStyle name="SAPBEXexcGood1 3 2 2 3" xfId="11787"/>
    <cellStyle name="SAPBEXexcGood1 3 2 2 3 2" xfId="38208"/>
    <cellStyle name="SAPBEXexcGood1 3 2 2 4" xfId="35574"/>
    <cellStyle name="SAPBEXexcGood1 3 2 3" xfId="10327"/>
    <cellStyle name="SAPBEXexcGood1 3 2 3 2" xfId="20987"/>
    <cellStyle name="SAPBEXexcGood1 3 2 3 2 2" xfId="47401"/>
    <cellStyle name="SAPBEXexcGood1 3 2 3 3" xfId="11446"/>
    <cellStyle name="SAPBEXexcGood1 3 2 3 3 2" xfId="37867"/>
    <cellStyle name="SAPBEXexcGood1 3 2 3 4" xfId="36823"/>
    <cellStyle name="SAPBEXexcGood1 3 2 4" xfId="10877"/>
    <cellStyle name="SAPBEXexcGood1 3 2 4 2" xfId="21522"/>
    <cellStyle name="SAPBEXexcGood1 3 2 4 2 2" xfId="47936"/>
    <cellStyle name="SAPBEXexcGood1 3 2 4 3" xfId="28611"/>
    <cellStyle name="SAPBEXexcGood1 3 2 4 3 2" xfId="55025"/>
    <cellStyle name="SAPBEXexcGood1 3 2 4 4" xfId="37298"/>
    <cellStyle name="SAPBEXexcGood1 3 2 5" xfId="8645"/>
    <cellStyle name="SAPBEXexcGood1 3 2 5 2" xfId="19305"/>
    <cellStyle name="SAPBEXexcGood1 3 2 5 2 2" xfId="45719"/>
    <cellStyle name="SAPBEXexcGood1 3 2 5 3" xfId="12205"/>
    <cellStyle name="SAPBEXexcGood1 3 2 5 3 2" xfId="38626"/>
    <cellStyle name="SAPBEXexcGood1 3 2 5 4" xfId="35141"/>
    <cellStyle name="SAPBEXexcGood1 3 2 6" xfId="14405"/>
    <cellStyle name="SAPBEXexcGood1 3 2 6 2" xfId="40825"/>
    <cellStyle name="SAPBEXexcGood1 3 2 7" xfId="23606"/>
    <cellStyle name="SAPBEXexcGood1 3 2 7 2" xfId="50020"/>
    <cellStyle name="SAPBEXexcGood1 3 2 8" xfId="30290"/>
    <cellStyle name="SAPBEXexcGood1 3 3" xfId="2702"/>
    <cellStyle name="SAPBEXexcGood1 3 3 2" xfId="9447"/>
    <cellStyle name="SAPBEXexcGood1 3 3 2 2" xfId="20107"/>
    <cellStyle name="SAPBEXexcGood1 3 3 2 2 2" xfId="46521"/>
    <cellStyle name="SAPBEXexcGood1 3 3 2 3" xfId="17359"/>
    <cellStyle name="SAPBEXexcGood1 3 3 2 3 2" xfId="43777"/>
    <cellStyle name="SAPBEXexcGood1 3 3 2 4" xfId="35943"/>
    <cellStyle name="SAPBEXexcGood1 3 3 3" xfId="13494"/>
    <cellStyle name="SAPBEXexcGood1 3 3 3 2" xfId="39914"/>
    <cellStyle name="SAPBEXexcGood1 3 3 4" xfId="27026"/>
    <cellStyle name="SAPBEXexcGood1 3 3 4 2" xfId="53440"/>
    <cellStyle name="SAPBEXexcGood1 3 3 5" xfId="29372"/>
    <cellStyle name="SAPBEXexcGood1 3 4" xfId="4879"/>
    <cellStyle name="SAPBEXexcGood1 3 4 2" xfId="10286"/>
    <cellStyle name="SAPBEXexcGood1 3 4 2 2" xfId="20946"/>
    <cellStyle name="SAPBEXexcGood1 3 4 2 2 2" xfId="47360"/>
    <cellStyle name="SAPBEXexcGood1 3 4 2 3" xfId="12246"/>
    <cellStyle name="SAPBEXexcGood1 3 4 2 3 2" xfId="38667"/>
    <cellStyle name="SAPBEXexcGood1 3 4 2 4" xfId="36782"/>
    <cellStyle name="SAPBEXexcGood1 3 4 3" xfId="15656"/>
    <cellStyle name="SAPBEXexcGood1 3 4 3 2" xfId="42076"/>
    <cellStyle name="SAPBEXexcGood1 3 4 4" xfId="24131"/>
    <cellStyle name="SAPBEXexcGood1 3 4 4 2" xfId="50545"/>
    <cellStyle name="SAPBEXexcGood1 3 4 5" xfId="31549"/>
    <cellStyle name="SAPBEXexcGood1 3 5" xfId="4457"/>
    <cellStyle name="SAPBEXexcGood1 3 5 2" xfId="10769"/>
    <cellStyle name="SAPBEXexcGood1 3 5 2 2" xfId="21414"/>
    <cellStyle name="SAPBEXexcGood1 3 5 2 2 2" xfId="47828"/>
    <cellStyle name="SAPBEXexcGood1 3 5 2 3" xfId="28503"/>
    <cellStyle name="SAPBEXexcGood1 3 5 2 3 2" xfId="54917"/>
    <cellStyle name="SAPBEXexcGood1 3 5 2 4" xfId="37190"/>
    <cellStyle name="SAPBEXexcGood1 3 5 3" xfId="15235"/>
    <cellStyle name="SAPBEXexcGood1 3 5 3 2" xfId="41655"/>
    <cellStyle name="SAPBEXexcGood1 3 5 4" xfId="23494"/>
    <cellStyle name="SAPBEXexcGood1 3 5 4 2" xfId="49908"/>
    <cellStyle name="SAPBEXexcGood1 3 5 5" xfId="31127"/>
    <cellStyle name="SAPBEXexcGood1 3 6" xfId="6058"/>
    <cellStyle name="SAPBEXexcGood1 3 6 2" xfId="16809"/>
    <cellStyle name="SAPBEXexcGood1 3 6 2 2" xfId="43227"/>
    <cellStyle name="SAPBEXexcGood1 3 6 3" xfId="28076"/>
    <cellStyle name="SAPBEXexcGood1 3 6 3 2" xfId="54490"/>
    <cellStyle name="SAPBEXexcGood1 3 6 4" xfId="32728"/>
    <cellStyle name="SAPBEXexcGood1 3 7" xfId="6642"/>
    <cellStyle name="SAPBEXexcGood1 3 7 2" xfId="12254"/>
    <cellStyle name="SAPBEXexcGood1 3 7 2 2" xfId="38675"/>
    <cellStyle name="SAPBEXexcGood1 3 7 3" xfId="33312"/>
    <cellStyle name="SAPBEXexcGood1 3 8" xfId="3401"/>
    <cellStyle name="SAPBEXexcGood1 3 8 2" xfId="14187"/>
    <cellStyle name="SAPBEXexcGood1 3 8 2 2" xfId="40607"/>
    <cellStyle name="SAPBEXexcGood1 3 8 3" xfId="22914"/>
    <cellStyle name="SAPBEXexcGood1 3 8 3 2" xfId="49328"/>
    <cellStyle name="SAPBEXexcGood1 3 8 4" xfId="30071"/>
    <cellStyle name="SAPBEXexcGood1 3 9" xfId="7647"/>
    <cellStyle name="SAPBEXexcGood1 3 9 2" xfId="18314"/>
    <cellStyle name="SAPBEXexcGood1 3 9 2 2" xfId="44730"/>
    <cellStyle name="SAPBEXexcGood1 3 9 3" xfId="23472"/>
    <cellStyle name="SAPBEXexcGood1 3 9 3 2" xfId="49886"/>
    <cellStyle name="SAPBEXexcGood1 3 9 4" xfId="34317"/>
    <cellStyle name="SAPBEXexcGood1 4" xfId="1886"/>
    <cellStyle name="SAPBEXexcGood1 4 10" xfId="8484"/>
    <cellStyle name="SAPBEXexcGood1 4 10 2" xfId="19144"/>
    <cellStyle name="SAPBEXexcGood1 4 10 2 2" xfId="45558"/>
    <cellStyle name="SAPBEXexcGood1 4 10 3" xfId="13690"/>
    <cellStyle name="SAPBEXexcGood1 4 10 3 2" xfId="40110"/>
    <cellStyle name="SAPBEXexcGood1 4 10 4" xfId="34980"/>
    <cellStyle name="SAPBEXexcGood1 4 11" xfId="11694"/>
    <cellStyle name="SAPBEXexcGood1 4 11 2" xfId="38115"/>
    <cellStyle name="SAPBEXexcGood1 4 12" xfId="26545"/>
    <cellStyle name="SAPBEXexcGood1 4 12 2" xfId="52959"/>
    <cellStyle name="SAPBEXexcGood1 4 2" xfId="3863"/>
    <cellStyle name="SAPBEXexcGood1 4 2 2" xfId="9656"/>
    <cellStyle name="SAPBEXexcGood1 4 2 2 2" xfId="20316"/>
    <cellStyle name="SAPBEXexcGood1 4 2 2 2 2" xfId="46730"/>
    <cellStyle name="SAPBEXexcGood1 4 2 2 3" xfId="12582"/>
    <cellStyle name="SAPBEXexcGood1 4 2 2 3 2" xfId="39003"/>
    <cellStyle name="SAPBEXexcGood1 4 2 2 4" xfId="36152"/>
    <cellStyle name="SAPBEXexcGood1 4 2 3" xfId="9950"/>
    <cellStyle name="SAPBEXexcGood1 4 2 3 2" xfId="20610"/>
    <cellStyle name="SAPBEXexcGood1 4 2 3 2 2" xfId="47024"/>
    <cellStyle name="SAPBEXexcGood1 4 2 3 3" xfId="24003"/>
    <cellStyle name="SAPBEXexcGood1 4 2 3 3 2" xfId="50417"/>
    <cellStyle name="SAPBEXexcGood1 4 2 3 4" xfId="36446"/>
    <cellStyle name="SAPBEXexcGood1 4 2 4" xfId="10960"/>
    <cellStyle name="SAPBEXexcGood1 4 2 4 2" xfId="21605"/>
    <cellStyle name="SAPBEXexcGood1 4 2 4 2 2" xfId="48019"/>
    <cellStyle name="SAPBEXexcGood1 4 2 4 3" xfId="28694"/>
    <cellStyle name="SAPBEXexcGood1 4 2 4 3 2" xfId="55108"/>
    <cellStyle name="SAPBEXexcGood1 4 2 4 4" xfId="37381"/>
    <cellStyle name="SAPBEXexcGood1 4 2 5" xfId="8800"/>
    <cellStyle name="SAPBEXexcGood1 4 2 5 2" xfId="19460"/>
    <cellStyle name="SAPBEXexcGood1 4 2 5 2 2" xfId="45874"/>
    <cellStyle name="SAPBEXexcGood1 4 2 5 3" xfId="23649"/>
    <cellStyle name="SAPBEXexcGood1 4 2 5 3 2" xfId="50063"/>
    <cellStyle name="SAPBEXexcGood1 4 2 5 4" xfId="35296"/>
    <cellStyle name="SAPBEXexcGood1 4 2 6" xfId="14646"/>
    <cellStyle name="SAPBEXexcGood1 4 2 6 2" xfId="41066"/>
    <cellStyle name="SAPBEXexcGood1 4 2 7" xfId="27669"/>
    <cellStyle name="SAPBEXexcGood1 4 2 7 2" xfId="54083"/>
    <cellStyle name="SAPBEXexcGood1 4 2 8" xfId="30533"/>
    <cellStyle name="SAPBEXexcGood1 4 3" xfId="4590"/>
    <cellStyle name="SAPBEXexcGood1 4 3 2" xfId="9293"/>
    <cellStyle name="SAPBEXexcGood1 4 3 2 2" xfId="19953"/>
    <cellStyle name="SAPBEXexcGood1 4 3 2 2 2" xfId="46367"/>
    <cellStyle name="SAPBEXexcGood1 4 3 2 3" xfId="26779"/>
    <cellStyle name="SAPBEXexcGood1 4 3 2 3 2" xfId="53193"/>
    <cellStyle name="SAPBEXexcGood1 4 3 2 4" xfId="35789"/>
    <cellStyle name="SAPBEXexcGood1 4 3 3" xfId="15368"/>
    <cellStyle name="SAPBEXexcGood1 4 3 3 2" xfId="41788"/>
    <cellStyle name="SAPBEXexcGood1 4 3 4" xfId="23715"/>
    <cellStyle name="SAPBEXexcGood1 4 3 4 2" xfId="50129"/>
    <cellStyle name="SAPBEXexcGood1 4 3 5" xfId="31260"/>
    <cellStyle name="SAPBEXexcGood1 4 4" xfId="3923"/>
    <cellStyle name="SAPBEXexcGood1 4 4 2" xfId="10159"/>
    <cellStyle name="SAPBEXexcGood1 4 4 2 2" xfId="20819"/>
    <cellStyle name="SAPBEXexcGood1 4 4 2 2 2" xfId="47233"/>
    <cellStyle name="SAPBEXexcGood1 4 4 2 3" xfId="27794"/>
    <cellStyle name="SAPBEXexcGood1 4 4 2 3 2" xfId="54208"/>
    <cellStyle name="SAPBEXexcGood1 4 4 2 4" xfId="36655"/>
    <cellStyle name="SAPBEXexcGood1 4 4 3" xfId="14706"/>
    <cellStyle name="SAPBEXexcGood1 4 4 3 2" xfId="41126"/>
    <cellStyle name="SAPBEXexcGood1 4 4 4" xfId="23244"/>
    <cellStyle name="SAPBEXexcGood1 4 4 4 2" xfId="49658"/>
    <cellStyle name="SAPBEXexcGood1 4 4 5" xfId="30593"/>
    <cellStyle name="SAPBEXexcGood1 4 5" xfId="5784"/>
    <cellStyle name="SAPBEXexcGood1 4 5 2" xfId="10823"/>
    <cellStyle name="SAPBEXexcGood1 4 5 2 2" xfId="21468"/>
    <cellStyle name="SAPBEXexcGood1 4 5 2 2 2" xfId="47882"/>
    <cellStyle name="SAPBEXexcGood1 4 5 2 3" xfId="28557"/>
    <cellStyle name="SAPBEXexcGood1 4 5 2 3 2" xfId="54971"/>
    <cellStyle name="SAPBEXexcGood1 4 5 2 4" xfId="37244"/>
    <cellStyle name="SAPBEXexcGood1 4 5 3" xfId="16543"/>
    <cellStyle name="SAPBEXexcGood1 4 5 3 2" xfId="42961"/>
    <cellStyle name="SAPBEXexcGood1 4 5 4" xfId="24041"/>
    <cellStyle name="SAPBEXexcGood1 4 5 4 2" xfId="50455"/>
    <cellStyle name="SAPBEXexcGood1 4 5 5" xfId="32454"/>
    <cellStyle name="SAPBEXexcGood1 4 6" xfId="6387"/>
    <cellStyle name="SAPBEXexcGood1 4 6 2" xfId="17123"/>
    <cellStyle name="SAPBEXexcGood1 4 6 2 2" xfId="43541"/>
    <cellStyle name="SAPBEXexcGood1 4 6 3" xfId="22414"/>
    <cellStyle name="SAPBEXexcGood1 4 6 3 2" xfId="48828"/>
    <cellStyle name="SAPBEXexcGood1 4 6 4" xfId="33057"/>
    <cellStyle name="SAPBEXexcGood1 4 7" xfId="7002"/>
    <cellStyle name="SAPBEXexcGood1 4 7 2" xfId="23368"/>
    <cellStyle name="SAPBEXexcGood1 4 7 2 2" xfId="49782"/>
    <cellStyle name="SAPBEXexcGood1 4 7 3" xfId="33672"/>
    <cellStyle name="SAPBEXexcGood1 4 8" xfId="7549"/>
    <cellStyle name="SAPBEXexcGood1 4 8 2" xfId="18216"/>
    <cellStyle name="SAPBEXexcGood1 4 8 2 2" xfId="44632"/>
    <cellStyle name="SAPBEXexcGood1 4 8 3" xfId="22768"/>
    <cellStyle name="SAPBEXexcGood1 4 8 3 2" xfId="49182"/>
    <cellStyle name="SAPBEXexcGood1 4 8 4" xfId="34219"/>
    <cellStyle name="SAPBEXexcGood1 4 9" xfId="7260"/>
    <cellStyle name="SAPBEXexcGood1 4 9 2" xfId="17927"/>
    <cellStyle name="SAPBEXexcGood1 4 9 2 2" xfId="44344"/>
    <cellStyle name="SAPBEXexcGood1 4 9 3" xfId="23106"/>
    <cellStyle name="SAPBEXexcGood1 4 9 3 2" xfId="49520"/>
    <cellStyle name="SAPBEXexcGood1 4 9 4" xfId="33930"/>
    <cellStyle name="SAPBEXexcGood1 5" xfId="2072"/>
    <cellStyle name="SAPBEXexcGood1 5 10" xfId="8538"/>
    <cellStyle name="SAPBEXexcGood1 5 10 2" xfId="19198"/>
    <cellStyle name="SAPBEXexcGood1 5 10 2 2" xfId="45612"/>
    <cellStyle name="SAPBEXexcGood1 5 10 3" xfId="16253"/>
    <cellStyle name="SAPBEXexcGood1 5 10 3 2" xfId="42672"/>
    <cellStyle name="SAPBEXexcGood1 5 10 4" xfId="35034"/>
    <cellStyle name="SAPBEXexcGood1 5 11" xfId="11528"/>
    <cellStyle name="SAPBEXexcGood1 5 11 2" xfId="37949"/>
    <cellStyle name="SAPBEXexcGood1 5 12" xfId="27914"/>
    <cellStyle name="SAPBEXexcGood1 5 12 2" xfId="54328"/>
    <cellStyle name="SAPBEXexcGood1 5 2" xfId="4037"/>
    <cellStyle name="SAPBEXexcGood1 5 2 2" xfId="9262"/>
    <cellStyle name="SAPBEXexcGood1 5 2 2 2" xfId="19922"/>
    <cellStyle name="SAPBEXexcGood1 5 2 2 2 2" xfId="46336"/>
    <cellStyle name="SAPBEXexcGood1 5 2 2 3" xfId="28235"/>
    <cellStyle name="SAPBEXexcGood1 5 2 2 3 2" xfId="54649"/>
    <cellStyle name="SAPBEXexcGood1 5 2 2 4" xfId="35758"/>
    <cellStyle name="SAPBEXexcGood1 5 2 3" xfId="14819"/>
    <cellStyle name="SAPBEXexcGood1 5 2 3 2" xfId="41239"/>
    <cellStyle name="SAPBEXexcGood1 5 2 4" xfId="22931"/>
    <cellStyle name="SAPBEXexcGood1 5 2 4 2" xfId="49345"/>
    <cellStyle name="SAPBEXexcGood1 5 2 5" xfId="30707"/>
    <cellStyle name="SAPBEXexcGood1 5 3" xfId="4765"/>
    <cellStyle name="SAPBEXexcGood1 5 3 2" xfId="9728"/>
    <cellStyle name="SAPBEXexcGood1 5 3 2 2" xfId="20388"/>
    <cellStyle name="SAPBEXexcGood1 5 3 2 2 2" xfId="46802"/>
    <cellStyle name="SAPBEXexcGood1 5 3 2 3" xfId="12612"/>
    <cellStyle name="SAPBEXexcGood1 5 3 2 3 2" xfId="39033"/>
    <cellStyle name="SAPBEXexcGood1 5 3 2 4" xfId="36224"/>
    <cellStyle name="SAPBEXexcGood1 5 3 3" xfId="15542"/>
    <cellStyle name="SAPBEXexcGood1 5 3 3 2" xfId="41962"/>
    <cellStyle name="SAPBEXexcGood1 5 3 4" xfId="24178"/>
    <cellStyle name="SAPBEXexcGood1 5 3 4 2" xfId="50592"/>
    <cellStyle name="SAPBEXexcGood1 5 3 5" xfId="31435"/>
    <cellStyle name="SAPBEXexcGood1 5 4" xfId="5345"/>
    <cellStyle name="SAPBEXexcGood1 5 4 2" xfId="10858"/>
    <cellStyle name="SAPBEXexcGood1 5 4 2 2" xfId="21503"/>
    <cellStyle name="SAPBEXexcGood1 5 4 2 2 2" xfId="47917"/>
    <cellStyle name="SAPBEXexcGood1 5 4 2 3" xfId="28592"/>
    <cellStyle name="SAPBEXexcGood1 5 4 2 3 2" xfId="55006"/>
    <cellStyle name="SAPBEXexcGood1 5 4 2 4" xfId="37279"/>
    <cellStyle name="SAPBEXexcGood1 5 4 3" xfId="16118"/>
    <cellStyle name="SAPBEXexcGood1 5 4 3 2" xfId="42537"/>
    <cellStyle name="SAPBEXexcGood1 5 4 4" xfId="25483"/>
    <cellStyle name="SAPBEXexcGood1 5 4 4 2" xfId="51897"/>
    <cellStyle name="SAPBEXexcGood1 5 4 5" xfId="32015"/>
    <cellStyle name="SAPBEXexcGood1 5 5" xfId="5952"/>
    <cellStyle name="SAPBEXexcGood1 5 5 2" xfId="16704"/>
    <cellStyle name="SAPBEXexcGood1 5 5 2 2" xfId="43122"/>
    <cellStyle name="SAPBEXexcGood1 5 5 3" xfId="25268"/>
    <cellStyle name="SAPBEXexcGood1 5 5 3 2" xfId="51682"/>
    <cellStyle name="SAPBEXexcGood1 5 5 4" xfId="32622"/>
    <cellStyle name="SAPBEXexcGood1 5 6" xfId="6552"/>
    <cellStyle name="SAPBEXexcGood1 5 6 2" xfId="17277"/>
    <cellStyle name="SAPBEXexcGood1 5 6 2 2" xfId="43695"/>
    <cellStyle name="SAPBEXexcGood1 5 6 3" xfId="23718"/>
    <cellStyle name="SAPBEXexcGood1 5 6 3 2" xfId="50132"/>
    <cellStyle name="SAPBEXexcGood1 5 6 4" xfId="33222"/>
    <cellStyle name="SAPBEXexcGood1 5 7" xfId="7124"/>
    <cellStyle name="SAPBEXexcGood1 5 7 2" xfId="26828"/>
    <cellStyle name="SAPBEXexcGood1 5 7 2 2" xfId="53242"/>
    <cellStyle name="SAPBEXexcGood1 5 7 3" xfId="33794"/>
    <cellStyle name="SAPBEXexcGood1 5 8" xfId="7683"/>
    <cellStyle name="SAPBEXexcGood1 5 8 2" xfId="18350"/>
    <cellStyle name="SAPBEXexcGood1 5 8 2 2" xfId="44766"/>
    <cellStyle name="SAPBEXexcGood1 5 8 3" xfId="22506"/>
    <cellStyle name="SAPBEXexcGood1 5 8 3 2" xfId="48920"/>
    <cellStyle name="SAPBEXexcGood1 5 8 4" xfId="34353"/>
    <cellStyle name="SAPBEXexcGood1 5 9" xfId="7835"/>
    <cellStyle name="SAPBEXexcGood1 5 9 2" xfId="18502"/>
    <cellStyle name="SAPBEXexcGood1 5 9 2 2" xfId="44917"/>
    <cellStyle name="SAPBEXexcGood1 5 9 3" xfId="26638"/>
    <cellStyle name="SAPBEXexcGood1 5 9 3 2" xfId="53052"/>
    <cellStyle name="SAPBEXexcGood1 5 9 4" xfId="34505"/>
    <cellStyle name="SAPBEXexcGood1 6" xfId="2366"/>
    <cellStyle name="SAPBEXexcGood1 6 10" xfId="13028"/>
    <cellStyle name="SAPBEXexcGood1 6 10 2" xfId="39449"/>
    <cellStyle name="SAPBEXexcGood1 6 11" xfId="27023"/>
    <cellStyle name="SAPBEXexcGood1 6 11 2" xfId="53437"/>
    <cellStyle name="SAPBEXexcGood1 6 2" xfId="4273"/>
    <cellStyle name="SAPBEXexcGood1 6 2 2" xfId="9870"/>
    <cellStyle name="SAPBEXexcGood1 6 2 2 2" xfId="20530"/>
    <cellStyle name="SAPBEXexcGood1 6 2 2 2 2" xfId="46944"/>
    <cellStyle name="SAPBEXexcGood1 6 2 2 3" xfId="23045"/>
    <cellStyle name="SAPBEXexcGood1 6 2 2 3 2" xfId="49459"/>
    <cellStyle name="SAPBEXexcGood1 6 2 2 4" xfId="36366"/>
    <cellStyle name="SAPBEXexcGood1 6 2 3" xfId="15052"/>
    <cellStyle name="SAPBEXexcGood1 6 2 3 2" xfId="41472"/>
    <cellStyle name="SAPBEXexcGood1 6 2 4" xfId="23230"/>
    <cellStyle name="SAPBEXexcGood1 6 2 4 2" xfId="49644"/>
    <cellStyle name="SAPBEXexcGood1 6 2 5" xfId="30943"/>
    <cellStyle name="SAPBEXexcGood1 6 3" xfId="5001"/>
    <cellStyle name="SAPBEXexcGood1 6 3 2" xfId="9928"/>
    <cellStyle name="SAPBEXexcGood1 6 3 2 2" xfId="20588"/>
    <cellStyle name="SAPBEXexcGood1 6 3 2 2 2" xfId="47002"/>
    <cellStyle name="SAPBEXexcGood1 6 3 2 3" xfId="26635"/>
    <cellStyle name="SAPBEXexcGood1 6 3 2 3 2" xfId="53049"/>
    <cellStyle name="SAPBEXexcGood1 6 3 2 4" xfId="36424"/>
    <cellStyle name="SAPBEXexcGood1 6 3 3" xfId="15778"/>
    <cellStyle name="SAPBEXexcGood1 6 3 3 2" xfId="42198"/>
    <cellStyle name="SAPBEXexcGood1 6 3 4" xfId="23466"/>
    <cellStyle name="SAPBEXexcGood1 6 3 4 2" xfId="49880"/>
    <cellStyle name="SAPBEXexcGood1 6 3 5" xfId="31671"/>
    <cellStyle name="SAPBEXexcGood1 6 4" xfId="6194"/>
    <cellStyle name="SAPBEXexcGood1 6 4 2" xfId="10984"/>
    <cellStyle name="SAPBEXexcGood1 6 4 2 2" xfId="21629"/>
    <cellStyle name="SAPBEXexcGood1 6 4 2 2 2" xfId="48043"/>
    <cellStyle name="SAPBEXexcGood1 6 4 2 3" xfId="28718"/>
    <cellStyle name="SAPBEXexcGood1 6 4 2 3 2" xfId="55132"/>
    <cellStyle name="SAPBEXexcGood1 6 4 2 4" xfId="37405"/>
    <cellStyle name="SAPBEXexcGood1 6 4 3" xfId="16935"/>
    <cellStyle name="SAPBEXexcGood1 6 4 3 2" xfId="43353"/>
    <cellStyle name="SAPBEXexcGood1 6 4 4" xfId="23619"/>
    <cellStyle name="SAPBEXexcGood1 6 4 4 2" xfId="50033"/>
    <cellStyle name="SAPBEXexcGood1 6 4 5" xfId="32864"/>
    <cellStyle name="SAPBEXexcGood1 6 5" xfId="6775"/>
    <cellStyle name="SAPBEXexcGood1 6 5 2" xfId="17487"/>
    <cellStyle name="SAPBEXexcGood1 6 5 2 2" xfId="43905"/>
    <cellStyle name="SAPBEXexcGood1 6 5 3" xfId="22391"/>
    <cellStyle name="SAPBEXexcGood1 6 5 3 2" xfId="48805"/>
    <cellStyle name="SAPBEXexcGood1 6 5 4" xfId="33445"/>
    <cellStyle name="SAPBEXexcGood1 6 6" xfId="7335"/>
    <cellStyle name="SAPBEXexcGood1 6 6 2" xfId="18002"/>
    <cellStyle name="SAPBEXexcGood1 6 6 2 2" xfId="44419"/>
    <cellStyle name="SAPBEXexcGood1 6 6 3" xfId="27303"/>
    <cellStyle name="SAPBEXexcGood1 6 6 3 2" xfId="53717"/>
    <cellStyle name="SAPBEXexcGood1 6 6 4" xfId="34005"/>
    <cellStyle name="SAPBEXexcGood1 6 7" xfId="7979"/>
    <cellStyle name="SAPBEXexcGood1 6 7 2" xfId="18646"/>
    <cellStyle name="SAPBEXexcGood1 6 7 2 2" xfId="45061"/>
    <cellStyle name="SAPBEXexcGood1 6 7 3" xfId="14544"/>
    <cellStyle name="SAPBEXexcGood1 6 7 3 2" xfId="40964"/>
    <cellStyle name="SAPBEXexcGood1 6 7 4" xfId="34585"/>
    <cellStyle name="SAPBEXexcGood1 6 8" xfId="8883"/>
    <cellStyle name="SAPBEXexcGood1 6 8 2" xfId="19543"/>
    <cellStyle name="SAPBEXexcGood1 6 8 2 2" xfId="45957"/>
    <cellStyle name="SAPBEXexcGood1 6 8 3" xfId="28088"/>
    <cellStyle name="SAPBEXexcGood1 6 8 3 2" xfId="54502"/>
    <cellStyle name="SAPBEXexcGood1 6 8 4" xfId="35379"/>
    <cellStyle name="SAPBEXexcGood1 6 9" xfId="13165"/>
    <cellStyle name="SAPBEXexcGood1 6 9 2" xfId="39586"/>
    <cellStyle name="SAPBEXexcGood1 7" xfId="3221"/>
    <cellStyle name="SAPBEXexcGood1 7 2" xfId="9572"/>
    <cellStyle name="SAPBEXexcGood1 7 2 2" xfId="20232"/>
    <cellStyle name="SAPBEXexcGood1 7 2 2 2" xfId="46646"/>
    <cellStyle name="SAPBEXexcGood1 7 2 3" xfId="17206"/>
    <cellStyle name="SAPBEXexcGood1 7 2 3 2" xfId="43624"/>
    <cellStyle name="SAPBEXexcGood1 7 2 4" xfId="36068"/>
    <cellStyle name="SAPBEXexcGood1 7 3" xfId="14011"/>
    <cellStyle name="SAPBEXexcGood1 7 3 2" xfId="40431"/>
    <cellStyle name="SAPBEXexcGood1 7 4" xfId="24325"/>
    <cellStyle name="SAPBEXexcGood1 7 4 2" xfId="50739"/>
    <cellStyle name="SAPBEXexcGood1 7 5" xfId="29891"/>
    <cellStyle name="SAPBEXexcGood1 8" xfId="3000"/>
    <cellStyle name="SAPBEXexcGood1 8 2" xfId="10271"/>
    <cellStyle name="SAPBEXexcGood1 8 2 2" xfId="20931"/>
    <cellStyle name="SAPBEXexcGood1 8 2 2 2" xfId="47345"/>
    <cellStyle name="SAPBEXexcGood1 8 2 3" xfId="17103"/>
    <cellStyle name="SAPBEXexcGood1 8 2 3 2" xfId="43521"/>
    <cellStyle name="SAPBEXexcGood1 8 2 4" xfId="36767"/>
    <cellStyle name="SAPBEXexcGood1 8 3" xfId="13792"/>
    <cellStyle name="SAPBEXexcGood1 8 3 2" xfId="40212"/>
    <cellStyle name="SAPBEXexcGood1 8 4" xfId="24048"/>
    <cellStyle name="SAPBEXexcGood1 8 4 2" xfId="50462"/>
    <cellStyle name="SAPBEXexcGood1 8 5" xfId="29670"/>
    <cellStyle name="SAPBEXexcGood1 9" xfId="5187"/>
    <cellStyle name="SAPBEXexcGood1 9 2" xfId="10480"/>
    <cellStyle name="SAPBEXexcGood1 9 2 2" xfId="21140"/>
    <cellStyle name="SAPBEXexcGood1 9 2 2 2" xfId="47554"/>
    <cellStyle name="SAPBEXexcGood1 9 2 3" xfId="28401"/>
    <cellStyle name="SAPBEXexcGood1 9 2 3 2" xfId="54815"/>
    <cellStyle name="SAPBEXexcGood1 9 2 4" xfId="36976"/>
    <cellStyle name="SAPBEXexcGood1 9 3" xfId="15962"/>
    <cellStyle name="SAPBEXexcGood1 9 3 2" xfId="42381"/>
    <cellStyle name="SAPBEXexcGood1 9 4" xfId="25485"/>
    <cellStyle name="SAPBEXexcGood1 9 4 2" xfId="51899"/>
    <cellStyle name="SAPBEXexcGood1 9 5" xfId="31857"/>
    <cellStyle name="SAPBEXexcGood2" xfId="1194"/>
    <cellStyle name="SAPBEXexcGood2 10" xfId="6846"/>
    <cellStyle name="SAPBEXexcGood2 10 2" xfId="24250"/>
    <cellStyle name="SAPBEXexcGood2 10 2 2" xfId="50664"/>
    <cellStyle name="SAPBEXexcGood2 10 3" xfId="33516"/>
    <cellStyle name="SAPBEXexcGood2 11" xfId="7107"/>
    <cellStyle name="SAPBEXexcGood2 11 2" xfId="17795"/>
    <cellStyle name="SAPBEXexcGood2 11 2 2" xfId="44212"/>
    <cellStyle name="SAPBEXexcGood2 11 3" xfId="25159"/>
    <cellStyle name="SAPBEXexcGood2 11 3 2" xfId="51573"/>
    <cellStyle name="SAPBEXexcGood2 11 4" xfId="33777"/>
    <cellStyle name="SAPBEXexcGood2 12" xfId="8263"/>
    <cellStyle name="SAPBEXexcGood2 12 2" xfId="18924"/>
    <cellStyle name="SAPBEXexcGood2 12 2 2" xfId="45338"/>
    <cellStyle name="SAPBEXexcGood2 12 3" xfId="12765"/>
    <cellStyle name="SAPBEXexcGood2 12 3 2" xfId="39186"/>
    <cellStyle name="SAPBEXexcGood2 12 4" xfId="34776"/>
    <cellStyle name="SAPBEXexcGood2 13" xfId="16250"/>
    <cellStyle name="SAPBEXexcGood2 13 2" xfId="42669"/>
    <cellStyle name="SAPBEXexcGood2 14" xfId="25031"/>
    <cellStyle name="SAPBEXexcGood2 14 2" xfId="51445"/>
    <cellStyle name="SAPBEXexcGood2 2" xfId="1515"/>
    <cellStyle name="SAPBEXexcGood2 2 10" xfId="8412"/>
    <cellStyle name="SAPBEXexcGood2 2 10 2" xfId="19072"/>
    <cellStyle name="SAPBEXexcGood2 2 10 2 2" xfId="45486"/>
    <cellStyle name="SAPBEXexcGood2 2 10 3" xfId="14111"/>
    <cellStyle name="SAPBEXexcGood2 2 10 3 2" xfId="40531"/>
    <cellStyle name="SAPBEXexcGood2 2 10 4" xfId="34908"/>
    <cellStyle name="SAPBEXexcGood2 2 11" xfId="12026"/>
    <cellStyle name="SAPBEXexcGood2 2 11 2" xfId="38447"/>
    <cellStyle name="SAPBEXexcGood2 2 12" xfId="22694"/>
    <cellStyle name="SAPBEXexcGood2 2 12 2" xfId="49108"/>
    <cellStyle name="SAPBEXexcGood2 2 2" xfId="3509"/>
    <cellStyle name="SAPBEXexcGood2 2 2 2" xfId="9013"/>
    <cellStyle name="SAPBEXexcGood2 2 2 2 2" xfId="19673"/>
    <cellStyle name="SAPBEXexcGood2 2 2 2 2 2" xfId="46087"/>
    <cellStyle name="SAPBEXexcGood2 2 2 2 3" xfId="25971"/>
    <cellStyle name="SAPBEXexcGood2 2 2 2 3 2" xfId="52385"/>
    <cellStyle name="SAPBEXexcGood2 2 2 2 4" xfId="35509"/>
    <cellStyle name="SAPBEXexcGood2 2 2 3" xfId="9496"/>
    <cellStyle name="SAPBEXexcGood2 2 2 3 2" xfId="20156"/>
    <cellStyle name="SAPBEXexcGood2 2 2 3 2 2" xfId="46570"/>
    <cellStyle name="SAPBEXexcGood2 2 2 3 3" xfId="27850"/>
    <cellStyle name="SAPBEXexcGood2 2 2 3 3 2" xfId="54264"/>
    <cellStyle name="SAPBEXexcGood2 2 2 3 4" xfId="35992"/>
    <cellStyle name="SAPBEXexcGood2 2 2 4" xfId="10943"/>
    <cellStyle name="SAPBEXexcGood2 2 2 4 2" xfId="21588"/>
    <cellStyle name="SAPBEXexcGood2 2 2 4 2 2" xfId="48002"/>
    <cellStyle name="SAPBEXexcGood2 2 2 4 3" xfId="28677"/>
    <cellStyle name="SAPBEXexcGood2 2 2 4 3 2" xfId="55091"/>
    <cellStyle name="SAPBEXexcGood2 2 2 4 4" xfId="37364"/>
    <cellStyle name="SAPBEXexcGood2 2 2 5" xfId="8720"/>
    <cellStyle name="SAPBEXexcGood2 2 2 5 2" xfId="19380"/>
    <cellStyle name="SAPBEXexcGood2 2 2 5 2 2" xfId="45794"/>
    <cellStyle name="SAPBEXexcGood2 2 2 5 3" xfId="27757"/>
    <cellStyle name="SAPBEXexcGood2 2 2 5 3 2" xfId="54171"/>
    <cellStyle name="SAPBEXexcGood2 2 2 5 4" xfId="35216"/>
    <cellStyle name="SAPBEXexcGood2 2 2 6" xfId="14294"/>
    <cellStyle name="SAPBEXexcGood2 2 2 6 2" xfId="40714"/>
    <cellStyle name="SAPBEXexcGood2 2 2 7" xfId="26492"/>
    <cellStyle name="SAPBEXexcGood2 2 2 7 2" xfId="52906"/>
    <cellStyle name="SAPBEXexcGood2 2 2 8" xfId="30179"/>
    <cellStyle name="SAPBEXexcGood2 2 3" xfId="2793"/>
    <cellStyle name="SAPBEXexcGood2 2 3 2" xfId="9373"/>
    <cellStyle name="SAPBEXexcGood2 2 3 2 2" xfId="20033"/>
    <cellStyle name="SAPBEXexcGood2 2 3 2 2 2" xfId="46447"/>
    <cellStyle name="SAPBEXexcGood2 2 3 2 3" xfId="11572"/>
    <cellStyle name="SAPBEXexcGood2 2 3 2 3 2" xfId="37993"/>
    <cellStyle name="SAPBEXexcGood2 2 3 2 4" xfId="35869"/>
    <cellStyle name="SAPBEXexcGood2 2 3 3" xfId="13585"/>
    <cellStyle name="SAPBEXexcGood2 2 3 3 2" xfId="40005"/>
    <cellStyle name="SAPBEXexcGood2 2 3 4" xfId="26844"/>
    <cellStyle name="SAPBEXexcGood2 2 3 4 2" xfId="53258"/>
    <cellStyle name="SAPBEXexcGood2 2 3 5" xfId="29463"/>
    <cellStyle name="SAPBEXexcGood2 2 4" xfId="3053"/>
    <cellStyle name="SAPBEXexcGood2 2 4 2" xfId="9993"/>
    <cellStyle name="SAPBEXexcGood2 2 4 2 2" xfId="20653"/>
    <cellStyle name="SAPBEXexcGood2 2 4 2 2 2" xfId="47067"/>
    <cellStyle name="SAPBEXexcGood2 2 4 2 3" xfId="24027"/>
    <cellStyle name="SAPBEXexcGood2 2 4 2 3 2" xfId="50441"/>
    <cellStyle name="SAPBEXexcGood2 2 4 2 4" xfId="36489"/>
    <cellStyle name="SAPBEXexcGood2 2 4 3" xfId="13845"/>
    <cellStyle name="SAPBEXexcGood2 2 4 3 2" xfId="40265"/>
    <cellStyle name="SAPBEXexcGood2 2 4 4" xfId="27532"/>
    <cellStyle name="SAPBEXexcGood2 2 4 4 2" xfId="53946"/>
    <cellStyle name="SAPBEXexcGood2 2 4 5" xfId="29723"/>
    <cellStyle name="SAPBEXexcGood2 2 5" xfId="5272"/>
    <cellStyle name="SAPBEXexcGood2 2 5 2" xfId="10733"/>
    <cellStyle name="SAPBEXexcGood2 2 5 2 2" xfId="21378"/>
    <cellStyle name="SAPBEXexcGood2 2 5 2 2 2" xfId="47792"/>
    <cellStyle name="SAPBEXexcGood2 2 5 2 3" xfId="28473"/>
    <cellStyle name="SAPBEXexcGood2 2 5 2 3 2" xfId="54887"/>
    <cellStyle name="SAPBEXexcGood2 2 5 2 4" xfId="37154"/>
    <cellStyle name="SAPBEXexcGood2 2 5 3" xfId="16047"/>
    <cellStyle name="SAPBEXexcGood2 2 5 3 2" xfId="42466"/>
    <cellStyle name="SAPBEXexcGood2 2 5 4" xfId="22252"/>
    <cellStyle name="SAPBEXexcGood2 2 5 4 2" xfId="48666"/>
    <cellStyle name="SAPBEXexcGood2 2 5 5" xfId="31942"/>
    <cellStyle name="SAPBEXexcGood2 2 6" xfId="6234"/>
    <cellStyle name="SAPBEXexcGood2 2 6 2" xfId="16975"/>
    <cellStyle name="SAPBEXexcGood2 2 6 2 2" xfId="43393"/>
    <cellStyle name="SAPBEXexcGood2 2 6 3" xfId="23009"/>
    <cellStyle name="SAPBEXexcGood2 2 6 3 2" xfId="49423"/>
    <cellStyle name="SAPBEXexcGood2 2 6 4" xfId="32904"/>
    <cellStyle name="SAPBEXexcGood2 2 7" xfId="6481"/>
    <cellStyle name="SAPBEXexcGood2 2 7 2" xfId="23058"/>
    <cellStyle name="SAPBEXexcGood2 2 7 2 2" xfId="49472"/>
    <cellStyle name="SAPBEXexcGood2 2 7 3" xfId="33151"/>
    <cellStyle name="SAPBEXexcGood2 2 8" xfId="2937"/>
    <cellStyle name="SAPBEXexcGood2 2 8 2" xfId="13729"/>
    <cellStyle name="SAPBEXexcGood2 2 8 2 2" xfId="40149"/>
    <cellStyle name="SAPBEXexcGood2 2 8 3" xfId="25508"/>
    <cellStyle name="SAPBEXexcGood2 2 8 3 2" xfId="51922"/>
    <cellStyle name="SAPBEXexcGood2 2 8 4" xfId="29607"/>
    <cellStyle name="SAPBEXexcGood2 2 9" xfId="2919"/>
    <cellStyle name="SAPBEXexcGood2 2 9 2" xfId="13711"/>
    <cellStyle name="SAPBEXexcGood2 2 9 2 2" xfId="40131"/>
    <cellStyle name="SAPBEXexcGood2 2 9 3" xfId="22334"/>
    <cellStyle name="SAPBEXexcGood2 2 9 3 2" xfId="48748"/>
    <cellStyle name="SAPBEXexcGood2 2 9 4" xfId="29589"/>
    <cellStyle name="SAPBEXexcGood2 3" xfId="1628"/>
    <cellStyle name="SAPBEXexcGood2 3 10" xfId="8338"/>
    <cellStyle name="SAPBEXexcGood2 3 10 2" xfId="18998"/>
    <cellStyle name="SAPBEXexcGood2 3 10 2 2" xfId="45412"/>
    <cellStyle name="SAPBEXexcGood2 3 10 3" xfId="16600"/>
    <cellStyle name="SAPBEXexcGood2 3 10 3 2" xfId="43018"/>
    <cellStyle name="SAPBEXexcGood2 3 10 4" xfId="34834"/>
    <cellStyle name="SAPBEXexcGood2 3 11" xfId="11935"/>
    <cellStyle name="SAPBEXexcGood2 3 11 2" xfId="38356"/>
    <cellStyle name="SAPBEXexcGood2 3 12" xfId="27504"/>
    <cellStyle name="SAPBEXexcGood2 3 12 2" xfId="53918"/>
    <cellStyle name="SAPBEXexcGood2 3 2" xfId="3621"/>
    <cellStyle name="SAPBEXexcGood2 3 2 2" xfId="9079"/>
    <cellStyle name="SAPBEXexcGood2 3 2 2 2" xfId="19739"/>
    <cellStyle name="SAPBEXexcGood2 3 2 2 2 2" xfId="46153"/>
    <cellStyle name="SAPBEXexcGood2 3 2 2 3" xfId="26791"/>
    <cellStyle name="SAPBEXexcGood2 3 2 2 3 2" xfId="53205"/>
    <cellStyle name="SAPBEXexcGood2 3 2 2 4" xfId="35575"/>
    <cellStyle name="SAPBEXexcGood2 3 2 3" xfId="10071"/>
    <cellStyle name="SAPBEXexcGood2 3 2 3 2" xfId="20731"/>
    <cellStyle name="SAPBEXexcGood2 3 2 3 2 2" xfId="47145"/>
    <cellStyle name="SAPBEXexcGood2 3 2 3 3" xfId="12806"/>
    <cellStyle name="SAPBEXexcGood2 3 2 3 3 2" xfId="39227"/>
    <cellStyle name="SAPBEXexcGood2 3 2 3 4" xfId="36567"/>
    <cellStyle name="SAPBEXexcGood2 3 2 4" xfId="10876"/>
    <cellStyle name="SAPBEXexcGood2 3 2 4 2" xfId="21521"/>
    <cellStyle name="SAPBEXexcGood2 3 2 4 2 2" xfId="47935"/>
    <cellStyle name="SAPBEXexcGood2 3 2 4 3" xfId="28610"/>
    <cellStyle name="SAPBEXexcGood2 3 2 4 3 2" xfId="55024"/>
    <cellStyle name="SAPBEXexcGood2 3 2 4 4" xfId="37297"/>
    <cellStyle name="SAPBEXexcGood2 3 2 5" xfId="8644"/>
    <cellStyle name="SAPBEXexcGood2 3 2 5 2" xfId="19304"/>
    <cellStyle name="SAPBEXexcGood2 3 2 5 2 2" xfId="45718"/>
    <cellStyle name="SAPBEXexcGood2 3 2 5 3" xfId="16909"/>
    <cellStyle name="SAPBEXexcGood2 3 2 5 3 2" xfId="43327"/>
    <cellStyle name="SAPBEXexcGood2 3 2 5 4" xfId="35140"/>
    <cellStyle name="SAPBEXexcGood2 3 2 6" xfId="14406"/>
    <cellStyle name="SAPBEXexcGood2 3 2 6 2" xfId="40826"/>
    <cellStyle name="SAPBEXexcGood2 3 2 7" xfId="27257"/>
    <cellStyle name="SAPBEXexcGood2 3 2 7 2" xfId="53671"/>
    <cellStyle name="SAPBEXexcGood2 3 2 8" xfId="30291"/>
    <cellStyle name="SAPBEXexcGood2 3 3" xfId="2701"/>
    <cellStyle name="SAPBEXexcGood2 3 3 2" xfId="9448"/>
    <cellStyle name="SAPBEXexcGood2 3 3 2 2" xfId="20108"/>
    <cellStyle name="SAPBEXexcGood2 3 3 2 2 2" xfId="46522"/>
    <cellStyle name="SAPBEXexcGood2 3 3 2 3" xfId="25938"/>
    <cellStyle name="SAPBEXexcGood2 3 3 2 3 2" xfId="52352"/>
    <cellStyle name="SAPBEXexcGood2 3 3 2 4" xfId="35944"/>
    <cellStyle name="SAPBEXexcGood2 3 3 3" xfId="13493"/>
    <cellStyle name="SAPBEXexcGood2 3 3 3 2" xfId="39913"/>
    <cellStyle name="SAPBEXexcGood2 3 3 4" xfId="22569"/>
    <cellStyle name="SAPBEXexcGood2 3 3 4 2" xfId="48983"/>
    <cellStyle name="SAPBEXexcGood2 3 3 5" xfId="29371"/>
    <cellStyle name="SAPBEXexcGood2 3 4" xfId="5177"/>
    <cellStyle name="SAPBEXexcGood2 3 4 2" xfId="10031"/>
    <cellStyle name="SAPBEXexcGood2 3 4 2 2" xfId="20691"/>
    <cellStyle name="SAPBEXexcGood2 3 4 2 2 2" xfId="47105"/>
    <cellStyle name="SAPBEXexcGood2 3 4 2 3" xfId="18739"/>
    <cellStyle name="SAPBEXexcGood2 3 4 2 3 2" xfId="45153"/>
    <cellStyle name="SAPBEXexcGood2 3 4 2 4" xfId="36527"/>
    <cellStyle name="SAPBEXexcGood2 3 4 3" xfId="15953"/>
    <cellStyle name="SAPBEXexcGood2 3 4 3 2" xfId="42372"/>
    <cellStyle name="SAPBEXexcGood2 3 4 4" xfId="24738"/>
    <cellStyle name="SAPBEXexcGood2 3 4 4 2" xfId="51152"/>
    <cellStyle name="SAPBEXexcGood2 3 4 5" xfId="31847"/>
    <cellStyle name="SAPBEXexcGood2 3 5" xfId="4307"/>
    <cellStyle name="SAPBEXexcGood2 3 5 2" xfId="10768"/>
    <cellStyle name="SAPBEXexcGood2 3 5 2 2" xfId="21413"/>
    <cellStyle name="SAPBEXexcGood2 3 5 2 2 2" xfId="47827"/>
    <cellStyle name="SAPBEXexcGood2 3 5 2 3" xfId="28502"/>
    <cellStyle name="SAPBEXexcGood2 3 5 2 3 2" xfId="54916"/>
    <cellStyle name="SAPBEXexcGood2 3 5 2 4" xfId="37189"/>
    <cellStyle name="SAPBEXexcGood2 3 5 3" xfId="15086"/>
    <cellStyle name="SAPBEXexcGood2 3 5 3 2" xfId="41506"/>
    <cellStyle name="SAPBEXexcGood2 3 5 4" xfId="21779"/>
    <cellStyle name="SAPBEXexcGood2 3 5 4 2" xfId="48193"/>
    <cellStyle name="SAPBEXexcGood2 3 5 5" xfId="30977"/>
    <cellStyle name="SAPBEXexcGood2 3 6" xfId="5517"/>
    <cellStyle name="SAPBEXexcGood2 3 6 2" xfId="16288"/>
    <cellStyle name="SAPBEXexcGood2 3 6 2 2" xfId="42707"/>
    <cellStyle name="SAPBEXexcGood2 3 6 3" xfId="22086"/>
    <cellStyle name="SAPBEXexcGood2 3 6 3 2" xfId="48500"/>
    <cellStyle name="SAPBEXexcGood2 3 6 4" xfId="32187"/>
    <cellStyle name="SAPBEXexcGood2 3 7" xfId="6125"/>
    <cellStyle name="SAPBEXexcGood2 3 7 2" xfId="12032"/>
    <cellStyle name="SAPBEXexcGood2 3 7 2 2" xfId="38453"/>
    <cellStyle name="SAPBEXexcGood2 3 7 3" xfId="32795"/>
    <cellStyle name="SAPBEXexcGood2 3 8" xfId="7195"/>
    <cellStyle name="SAPBEXexcGood2 3 8 2" xfId="17862"/>
    <cellStyle name="SAPBEXexcGood2 3 8 2 2" xfId="44279"/>
    <cellStyle name="SAPBEXexcGood2 3 8 3" xfId="26829"/>
    <cellStyle name="SAPBEXexcGood2 3 8 3 2" xfId="53243"/>
    <cellStyle name="SAPBEXexcGood2 3 8 4" xfId="33865"/>
    <cellStyle name="SAPBEXexcGood2 3 9" xfId="7101"/>
    <cellStyle name="SAPBEXexcGood2 3 9 2" xfId="17789"/>
    <cellStyle name="SAPBEXexcGood2 3 9 2 2" xfId="44206"/>
    <cellStyle name="SAPBEXexcGood2 3 9 3" xfId="23221"/>
    <cellStyle name="SAPBEXexcGood2 3 9 3 2" xfId="49635"/>
    <cellStyle name="SAPBEXexcGood2 3 9 4" xfId="33771"/>
    <cellStyle name="SAPBEXexcGood2 4" xfId="1887"/>
    <cellStyle name="SAPBEXexcGood2 4 10" xfId="8397"/>
    <cellStyle name="SAPBEXexcGood2 4 10 2" xfId="19057"/>
    <cellStyle name="SAPBEXexcGood2 4 10 2 2" xfId="45471"/>
    <cellStyle name="SAPBEXexcGood2 4 10 3" xfId="12456"/>
    <cellStyle name="SAPBEXexcGood2 4 10 3 2" xfId="38877"/>
    <cellStyle name="SAPBEXexcGood2 4 10 4" xfId="34893"/>
    <cellStyle name="SAPBEXexcGood2 4 11" xfId="11693"/>
    <cellStyle name="SAPBEXexcGood2 4 11 2" xfId="38114"/>
    <cellStyle name="SAPBEXexcGood2 4 12" xfId="22561"/>
    <cellStyle name="SAPBEXexcGood2 4 12 2" xfId="48975"/>
    <cellStyle name="SAPBEXexcGood2 4 2" xfId="3864"/>
    <cellStyle name="SAPBEXexcGood2 4 2 2" xfId="9668"/>
    <cellStyle name="SAPBEXexcGood2 4 2 2 2" xfId="20328"/>
    <cellStyle name="SAPBEXexcGood2 4 2 2 2 2" xfId="46742"/>
    <cellStyle name="SAPBEXexcGood2 4 2 2 3" xfId="11267"/>
    <cellStyle name="SAPBEXexcGood2 4 2 2 3 2" xfId="37688"/>
    <cellStyle name="SAPBEXexcGood2 4 2 2 4" xfId="36164"/>
    <cellStyle name="SAPBEXexcGood2 4 2 3" xfId="10457"/>
    <cellStyle name="SAPBEXexcGood2 4 2 3 2" xfId="21117"/>
    <cellStyle name="SAPBEXexcGood2 4 2 3 2 2" xfId="47531"/>
    <cellStyle name="SAPBEXexcGood2 4 2 3 3" xfId="28381"/>
    <cellStyle name="SAPBEXexcGood2 4 2 3 3 2" xfId="54795"/>
    <cellStyle name="SAPBEXexcGood2 4 2 3 4" xfId="36953"/>
    <cellStyle name="SAPBEXexcGood2 4 2 4" xfId="10929"/>
    <cellStyle name="SAPBEXexcGood2 4 2 4 2" xfId="21574"/>
    <cellStyle name="SAPBEXexcGood2 4 2 4 2 2" xfId="47988"/>
    <cellStyle name="SAPBEXexcGood2 4 2 4 3" xfId="28663"/>
    <cellStyle name="SAPBEXexcGood2 4 2 4 3 2" xfId="55077"/>
    <cellStyle name="SAPBEXexcGood2 4 2 4 4" xfId="37350"/>
    <cellStyle name="SAPBEXexcGood2 4 2 5" xfId="8704"/>
    <cellStyle name="SAPBEXexcGood2 4 2 5 2" xfId="19364"/>
    <cellStyle name="SAPBEXexcGood2 4 2 5 2 2" xfId="45778"/>
    <cellStyle name="SAPBEXexcGood2 4 2 5 3" xfId="12383"/>
    <cellStyle name="SAPBEXexcGood2 4 2 5 3 2" xfId="38804"/>
    <cellStyle name="SAPBEXexcGood2 4 2 5 4" xfId="35200"/>
    <cellStyle name="SAPBEXexcGood2 4 2 6" xfId="14647"/>
    <cellStyle name="SAPBEXexcGood2 4 2 6 2" xfId="41067"/>
    <cellStyle name="SAPBEXexcGood2 4 2 7" xfId="23422"/>
    <cellStyle name="SAPBEXexcGood2 4 2 7 2" xfId="49836"/>
    <cellStyle name="SAPBEXexcGood2 4 2 8" xfId="30534"/>
    <cellStyle name="SAPBEXexcGood2 4 3" xfId="4591"/>
    <cellStyle name="SAPBEXexcGood2 4 3 2" xfId="9389"/>
    <cellStyle name="SAPBEXexcGood2 4 3 2 2" xfId="20049"/>
    <cellStyle name="SAPBEXexcGood2 4 3 2 2 2" xfId="46463"/>
    <cellStyle name="SAPBEXexcGood2 4 3 2 3" xfId="16482"/>
    <cellStyle name="SAPBEXexcGood2 4 3 2 3 2" xfId="42900"/>
    <cellStyle name="SAPBEXexcGood2 4 3 2 4" xfId="35885"/>
    <cellStyle name="SAPBEXexcGood2 4 3 3" xfId="15369"/>
    <cellStyle name="SAPBEXexcGood2 4 3 3 2" xfId="41789"/>
    <cellStyle name="SAPBEXexcGood2 4 3 4" xfId="17683"/>
    <cellStyle name="SAPBEXexcGood2 4 3 4 2" xfId="44100"/>
    <cellStyle name="SAPBEXexcGood2 4 3 5" xfId="31261"/>
    <cellStyle name="SAPBEXexcGood2 4 4" xfId="3978"/>
    <cellStyle name="SAPBEXexcGood2 4 4 2" xfId="9996"/>
    <cellStyle name="SAPBEXexcGood2 4 4 2 2" xfId="20656"/>
    <cellStyle name="SAPBEXexcGood2 4 4 2 2 2" xfId="47070"/>
    <cellStyle name="SAPBEXexcGood2 4 4 2 3" xfId="24083"/>
    <cellStyle name="SAPBEXexcGood2 4 4 2 3 2" xfId="50497"/>
    <cellStyle name="SAPBEXexcGood2 4 4 2 4" xfId="36492"/>
    <cellStyle name="SAPBEXexcGood2 4 4 3" xfId="14761"/>
    <cellStyle name="SAPBEXexcGood2 4 4 3 2" xfId="41181"/>
    <cellStyle name="SAPBEXexcGood2 4 4 4" xfId="21816"/>
    <cellStyle name="SAPBEXexcGood2 4 4 4 2" xfId="48230"/>
    <cellStyle name="SAPBEXexcGood2 4 4 5" xfId="30648"/>
    <cellStyle name="SAPBEXexcGood2 4 5" xfId="5785"/>
    <cellStyle name="SAPBEXexcGood2 4 5 2" xfId="10810"/>
    <cellStyle name="SAPBEXexcGood2 4 5 2 2" xfId="21455"/>
    <cellStyle name="SAPBEXexcGood2 4 5 2 2 2" xfId="47869"/>
    <cellStyle name="SAPBEXexcGood2 4 5 2 3" xfId="28544"/>
    <cellStyle name="SAPBEXexcGood2 4 5 2 3 2" xfId="54958"/>
    <cellStyle name="SAPBEXexcGood2 4 5 2 4" xfId="37231"/>
    <cellStyle name="SAPBEXexcGood2 4 5 3" xfId="16544"/>
    <cellStyle name="SAPBEXexcGood2 4 5 3 2" xfId="42962"/>
    <cellStyle name="SAPBEXexcGood2 4 5 4" xfId="21915"/>
    <cellStyle name="SAPBEXexcGood2 4 5 4 2" xfId="48329"/>
    <cellStyle name="SAPBEXexcGood2 4 5 5" xfId="32455"/>
    <cellStyle name="SAPBEXexcGood2 4 6" xfId="6388"/>
    <cellStyle name="SAPBEXexcGood2 4 6 2" xfId="17124"/>
    <cellStyle name="SAPBEXexcGood2 4 6 2 2" xfId="43542"/>
    <cellStyle name="SAPBEXexcGood2 4 6 3" xfId="12044"/>
    <cellStyle name="SAPBEXexcGood2 4 6 3 2" xfId="38465"/>
    <cellStyle name="SAPBEXexcGood2 4 6 4" xfId="33058"/>
    <cellStyle name="SAPBEXexcGood2 4 7" xfId="7003"/>
    <cellStyle name="SAPBEXexcGood2 4 7 2" xfId="22052"/>
    <cellStyle name="SAPBEXexcGood2 4 7 2 2" xfId="48466"/>
    <cellStyle name="SAPBEXexcGood2 4 7 3" xfId="33673"/>
    <cellStyle name="SAPBEXexcGood2 4 8" xfId="7550"/>
    <cellStyle name="SAPBEXexcGood2 4 8 2" xfId="18217"/>
    <cellStyle name="SAPBEXexcGood2 4 8 2 2" xfId="44633"/>
    <cellStyle name="SAPBEXexcGood2 4 8 3" xfId="27080"/>
    <cellStyle name="SAPBEXexcGood2 4 8 3 2" xfId="53494"/>
    <cellStyle name="SAPBEXexcGood2 4 8 4" xfId="34220"/>
    <cellStyle name="SAPBEXexcGood2 4 9" xfId="7757"/>
    <cellStyle name="SAPBEXexcGood2 4 9 2" xfId="18424"/>
    <cellStyle name="SAPBEXexcGood2 4 9 2 2" xfId="44840"/>
    <cellStyle name="SAPBEXexcGood2 4 9 3" xfId="27431"/>
    <cellStyle name="SAPBEXexcGood2 4 9 3 2" xfId="53845"/>
    <cellStyle name="SAPBEXexcGood2 4 9 4" xfId="34427"/>
    <cellStyle name="SAPBEXexcGood2 5" xfId="2073"/>
    <cellStyle name="SAPBEXexcGood2 5 10" xfId="8539"/>
    <cellStyle name="SAPBEXexcGood2 5 10 2" xfId="19199"/>
    <cellStyle name="SAPBEXexcGood2 5 10 2 2" xfId="45613"/>
    <cellStyle name="SAPBEXexcGood2 5 10 3" xfId="12468"/>
    <cellStyle name="SAPBEXexcGood2 5 10 3 2" xfId="38889"/>
    <cellStyle name="SAPBEXexcGood2 5 10 4" xfId="35035"/>
    <cellStyle name="SAPBEXexcGood2 5 11" xfId="11527"/>
    <cellStyle name="SAPBEXexcGood2 5 11 2" xfId="37948"/>
    <cellStyle name="SAPBEXexcGood2 5 12" xfId="22686"/>
    <cellStyle name="SAPBEXexcGood2 5 12 2" xfId="49100"/>
    <cellStyle name="SAPBEXexcGood2 5 2" xfId="4038"/>
    <cellStyle name="SAPBEXexcGood2 5 2 2" xfId="9261"/>
    <cellStyle name="SAPBEXexcGood2 5 2 2 2" xfId="19921"/>
    <cellStyle name="SAPBEXexcGood2 5 2 2 2 2" xfId="46335"/>
    <cellStyle name="SAPBEXexcGood2 5 2 2 3" xfId="25959"/>
    <cellStyle name="SAPBEXexcGood2 5 2 2 3 2" xfId="52373"/>
    <cellStyle name="SAPBEXexcGood2 5 2 2 4" xfId="35757"/>
    <cellStyle name="SAPBEXexcGood2 5 2 3" xfId="14820"/>
    <cellStyle name="SAPBEXexcGood2 5 2 3 2" xfId="41240"/>
    <cellStyle name="SAPBEXexcGood2 5 2 4" xfId="27561"/>
    <cellStyle name="SAPBEXexcGood2 5 2 4 2" xfId="53975"/>
    <cellStyle name="SAPBEXexcGood2 5 2 5" xfId="30708"/>
    <cellStyle name="SAPBEXexcGood2 5 3" xfId="4766"/>
    <cellStyle name="SAPBEXexcGood2 5 3 2" xfId="10057"/>
    <cellStyle name="SAPBEXexcGood2 5 3 2 2" xfId="20717"/>
    <cellStyle name="SAPBEXexcGood2 5 3 2 2 2" xfId="47131"/>
    <cellStyle name="SAPBEXexcGood2 5 3 2 3" xfId="11439"/>
    <cellStyle name="SAPBEXexcGood2 5 3 2 3 2" xfId="37860"/>
    <cellStyle name="SAPBEXexcGood2 5 3 2 4" xfId="36553"/>
    <cellStyle name="SAPBEXexcGood2 5 3 3" xfId="15543"/>
    <cellStyle name="SAPBEXexcGood2 5 3 3 2" xfId="41963"/>
    <cellStyle name="SAPBEXexcGood2 5 3 4" xfId="27496"/>
    <cellStyle name="SAPBEXexcGood2 5 3 4 2" xfId="53910"/>
    <cellStyle name="SAPBEXexcGood2 5 3 5" xfId="31436"/>
    <cellStyle name="SAPBEXexcGood2 5 4" xfId="5346"/>
    <cellStyle name="SAPBEXexcGood2 5 4 2" xfId="10859"/>
    <cellStyle name="SAPBEXexcGood2 5 4 2 2" xfId="21504"/>
    <cellStyle name="SAPBEXexcGood2 5 4 2 2 2" xfId="47918"/>
    <cellStyle name="SAPBEXexcGood2 5 4 2 3" xfId="28593"/>
    <cellStyle name="SAPBEXexcGood2 5 4 2 3 2" xfId="55007"/>
    <cellStyle name="SAPBEXexcGood2 5 4 2 4" xfId="37280"/>
    <cellStyle name="SAPBEXexcGood2 5 4 3" xfId="16119"/>
    <cellStyle name="SAPBEXexcGood2 5 4 3 2" xfId="42538"/>
    <cellStyle name="SAPBEXexcGood2 5 4 4" xfId="25087"/>
    <cellStyle name="SAPBEXexcGood2 5 4 4 2" xfId="51501"/>
    <cellStyle name="SAPBEXexcGood2 5 4 5" xfId="32016"/>
    <cellStyle name="SAPBEXexcGood2 5 5" xfId="5953"/>
    <cellStyle name="SAPBEXexcGood2 5 5 2" xfId="16705"/>
    <cellStyle name="SAPBEXexcGood2 5 5 2 2" xfId="43123"/>
    <cellStyle name="SAPBEXexcGood2 5 5 3" xfId="25475"/>
    <cellStyle name="SAPBEXexcGood2 5 5 3 2" xfId="51889"/>
    <cellStyle name="SAPBEXexcGood2 5 5 4" xfId="32623"/>
    <cellStyle name="SAPBEXexcGood2 5 6" xfId="6553"/>
    <cellStyle name="SAPBEXexcGood2 5 6 2" xfId="17278"/>
    <cellStyle name="SAPBEXexcGood2 5 6 2 2" xfId="43696"/>
    <cellStyle name="SAPBEXexcGood2 5 6 3" xfId="22628"/>
    <cellStyle name="SAPBEXexcGood2 5 6 3 2" xfId="49042"/>
    <cellStyle name="SAPBEXexcGood2 5 6 4" xfId="33223"/>
    <cellStyle name="SAPBEXexcGood2 5 7" xfId="7125"/>
    <cellStyle name="SAPBEXexcGood2 5 7 2" xfId="22669"/>
    <cellStyle name="SAPBEXexcGood2 5 7 2 2" xfId="49083"/>
    <cellStyle name="SAPBEXexcGood2 5 7 3" xfId="33795"/>
    <cellStyle name="SAPBEXexcGood2 5 8" xfId="7684"/>
    <cellStyle name="SAPBEXexcGood2 5 8 2" xfId="18351"/>
    <cellStyle name="SAPBEXexcGood2 5 8 2 2" xfId="44767"/>
    <cellStyle name="SAPBEXexcGood2 5 8 3" xfId="26116"/>
    <cellStyle name="SAPBEXexcGood2 5 8 3 2" xfId="52530"/>
    <cellStyle name="SAPBEXexcGood2 5 8 4" xfId="34354"/>
    <cellStyle name="SAPBEXexcGood2 5 9" xfId="7836"/>
    <cellStyle name="SAPBEXexcGood2 5 9 2" xfId="18503"/>
    <cellStyle name="SAPBEXexcGood2 5 9 2 2" xfId="44918"/>
    <cellStyle name="SAPBEXexcGood2 5 9 3" xfId="22504"/>
    <cellStyle name="SAPBEXexcGood2 5 9 3 2" xfId="48918"/>
    <cellStyle name="SAPBEXexcGood2 5 9 4" xfId="34506"/>
    <cellStyle name="SAPBEXexcGood2 6" xfId="2367"/>
    <cellStyle name="SAPBEXexcGood2 6 10" xfId="11286"/>
    <cellStyle name="SAPBEXexcGood2 6 10 2" xfId="37707"/>
    <cellStyle name="SAPBEXexcGood2 6 11" xfId="25721"/>
    <cellStyle name="SAPBEXexcGood2 6 11 2" xfId="52135"/>
    <cellStyle name="SAPBEXexcGood2 6 2" xfId="4274"/>
    <cellStyle name="SAPBEXexcGood2 6 2 2" xfId="9869"/>
    <cellStyle name="SAPBEXexcGood2 6 2 2 2" xfId="20529"/>
    <cellStyle name="SAPBEXexcGood2 6 2 2 2 2" xfId="46943"/>
    <cellStyle name="SAPBEXexcGood2 6 2 2 3" xfId="27299"/>
    <cellStyle name="SAPBEXexcGood2 6 2 2 3 2" xfId="53713"/>
    <cellStyle name="SAPBEXexcGood2 6 2 2 4" xfId="36365"/>
    <cellStyle name="SAPBEXexcGood2 6 2 3" xfId="15053"/>
    <cellStyle name="SAPBEXexcGood2 6 2 3 2" xfId="41473"/>
    <cellStyle name="SAPBEXexcGood2 6 2 4" xfId="27933"/>
    <cellStyle name="SAPBEXexcGood2 6 2 4 2" xfId="54347"/>
    <cellStyle name="SAPBEXexcGood2 6 2 5" xfId="30944"/>
    <cellStyle name="SAPBEXexcGood2 6 3" xfId="5002"/>
    <cellStyle name="SAPBEXexcGood2 6 3 2" xfId="10402"/>
    <cellStyle name="SAPBEXexcGood2 6 3 2 2" xfId="21062"/>
    <cellStyle name="SAPBEXexcGood2 6 3 2 2 2" xfId="47476"/>
    <cellStyle name="SAPBEXexcGood2 6 3 2 3" xfId="28327"/>
    <cellStyle name="SAPBEXexcGood2 6 3 2 3 2" xfId="54741"/>
    <cellStyle name="SAPBEXexcGood2 6 3 2 4" xfId="36898"/>
    <cellStyle name="SAPBEXexcGood2 6 3 3" xfId="15779"/>
    <cellStyle name="SAPBEXexcGood2 6 3 3 2" xfId="42199"/>
    <cellStyle name="SAPBEXexcGood2 6 3 4" xfId="27721"/>
    <cellStyle name="SAPBEXexcGood2 6 3 4 2" xfId="54135"/>
    <cellStyle name="SAPBEXexcGood2 6 3 5" xfId="31672"/>
    <cellStyle name="SAPBEXexcGood2 6 4" xfId="6195"/>
    <cellStyle name="SAPBEXexcGood2 6 4 2" xfId="10983"/>
    <cellStyle name="SAPBEXexcGood2 6 4 2 2" xfId="21628"/>
    <cellStyle name="SAPBEXexcGood2 6 4 2 2 2" xfId="48042"/>
    <cellStyle name="SAPBEXexcGood2 6 4 2 3" xfId="28717"/>
    <cellStyle name="SAPBEXexcGood2 6 4 2 3 2" xfId="55131"/>
    <cellStyle name="SAPBEXexcGood2 6 4 2 4" xfId="37404"/>
    <cellStyle name="SAPBEXexcGood2 6 4 3" xfId="16936"/>
    <cellStyle name="SAPBEXexcGood2 6 4 3 2" xfId="43354"/>
    <cellStyle name="SAPBEXexcGood2 6 4 4" xfId="22501"/>
    <cellStyle name="SAPBEXexcGood2 6 4 4 2" xfId="48915"/>
    <cellStyle name="SAPBEXexcGood2 6 4 5" xfId="32865"/>
    <cellStyle name="SAPBEXexcGood2 6 5" xfId="6776"/>
    <cellStyle name="SAPBEXexcGood2 6 5 2" xfId="17488"/>
    <cellStyle name="SAPBEXexcGood2 6 5 2 2" xfId="43906"/>
    <cellStyle name="SAPBEXexcGood2 6 5 3" xfId="12065"/>
    <cellStyle name="SAPBEXexcGood2 6 5 3 2" xfId="38486"/>
    <cellStyle name="SAPBEXexcGood2 6 5 4" xfId="33446"/>
    <cellStyle name="SAPBEXexcGood2 6 6" xfId="7336"/>
    <cellStyle name="SAPBEXexcGood2 6 6 2" xfId="18003"/>
    <cellStyle name="SAPBEXexcGood2 6 6 2 2" xfId="44420"/>
    <cellStyle name="SAPBEXexcGood2 6 6 3" xfId="23105"/>
    <cellStyle name="SAPBEXexcGood2 6 6 3 2" xfId="49519"/>
    <cellStyle name="SAPBEXexcGood2 6 6 4" xfId="34006"/>
    <cellStyle name="SAPBEXexcGood2 6 7" xfId="7980"/>
    <cellStyle name="SAPBEXexcGood2 6 7 2" xfId="18647"/>
    <cellStyle name="SAPBEXexcGood2 6 7 2 2" xfId="45062"/>
    <cellStyle name="SAPBEXexcGood2 6 7 3" xfId="17366"/>
    <cellStyle name="SAPBEXexcGood2 6 7 3 2" xfId="43784"/>
    <cellStyle name="SAPBEXexcGood2 6 7 4" xfId="34586"/>
    <cellStyle name="SAPBEXexcGood2 6 8" xfId="8882"/>
    <cellStyle name="SAPBEXexcGood2 6 8 2" xfId="19542"/>
    <cellStyle name="SAPBEXexcGood2 6 8 2 2" xfId="45956"/>
    <cellStyle name="SAPBEXexcGood2 6 8 3" xfId="26363"/>
    <cellStyle name="SAPBEXexcGood2 6 8 3 2" xfId="52777"/>
    <cellStyle name="SAPBEXexcGood2 6 8 4" xfId="35378"/>
    <cellStyle name="SAPBEXexcGood2 6 9" xfId="13166"/>
    <cellStyle name="SAPBEXexcGood2 6 9 2" xfId="39587"/>
    <cellStyle name="SAPBEXexcGood2 7" xfId="3222"/>
    <cellStyle name="SAPBEXexcGood2 7 2" xfId="9571"/>
    <cellStyle name="SAPBEXexcGood2 7 2 2" xfId="20231"/>
    <cellStyle name="SAPBEXexcGood2 7 2 2 2" xfId="46645"/>
    <cellStyle name="SAPBEXexcGood2 7 2 3" xfId="16647"/>
    <cellStyle name="SAPBEXexcGood2 7 2 3 2" xfId="43065"/>
    <cellStyle name="SAPBEXexcGood2 7 2 4" xfId="36067"/>
    <cellStyle name="SAPBEXexcGood2 7 3" xfId="14012"/>
    <cellStyle name="SAPBEXexcGood2 7 3 2" xfId="40432"/>
    <cellStyle name="SAPBEXexcGood2 7 4" xfId="23868"/>
    <cellStyle name="SAPBEXexcGood2 7 4 2" xfId="50282"/>
    <cellStyle name="SAPBEXexcGood2 7 5" xfId="29892"/>
    <cellStyle name="SAPBEXexcGood2 8" xfId="4892"/>
    <cellStyle name="SAPBEXexcGood2 8 2" xfId="10141"/>
    <cellStyle name="SAPBEXexcGood2 8 2 2" xfId="20801"/>
    <cellStyle name="SAPBEXexcGood2 8 2 2 2" xfId="47215"/>
    <cellStyle name="SAPBEXexcGood2 8 2 3" xfId="25883"/>
    <cellStyle name="SAPBEXexcGood2 8 2 3 2" xfId="52297"/>
    <cellStyle name="SAPBEXexcGood2 8 2 4" xfId="36637"/>
    <cellStyle name="SAPBEXexcGood2 8 3" xfId="15669"/>
    <cellStyle name="SAPBEXexcGood2 8 3 2" xfId="42089"/>
    <cellStyle name="SAPBEXexcGood2 8 4" xfId="27272"/>
    <cellStyle name="SAPBEXexcGood2 8 4 2" xfId="53686"/>
    <cellStyle name="SAPBEXexcGood2 8 5" xfId="31562"/>
    <cellStyle name="SAPBEXexcGood2 9" xfId="5469"/>
    <cellStyle name="SAPBEXexcGood2 9 2" xfId="9583"/>
    <cellStyle name="SAPBEXexcGood2 9 2 2" xfId="20243"/>
    <cellStyle name="SAPBEXexcGood2 9 2 2 2" xfId="46657"/>
    <cellStyle name="SAPBEXexcGood2 9 2 3" xfId="17841"/>
    <cellStyle name="SAPBEXexcGood2 9 2 3 2" xfId="44258"/>
    <cellStyle name="SAPBEXexcGood2 9 2 4" xfId="36079"/>
    <cellStyle name="SAPBEXexcGood2 9 3" xfId="16242"/>
    <cellStyle name="SAPBEXexcGood2 9 3 2" xfId="42661"/>
    <cellStyle name="SAPBEXexcGood2 9 4" xfId="22438"/>
    <cellStyle name="SAPBEXexcGood2 9 4 2" xfId="48852"/>
    <cellStyle name="SAPBEXexcGood2 9 5" xfId="32139"/>
    <cellStyle name="SAPBEXexcGood3" xfId="1195"/>
    <cellStyle name="SAPBEXexcGood3 10" xfId="5610"/>
    <cellStyle name="SAPBEXexcGood3 10 2" xfId="26404"/>
    <cellStyle name="SAPBEXexcGood3 10 2 2" xfId="52818"/>
    <cellStyle name="SAPBEXexcGood3 10 3" xfId="32280"/>
    <cellStyle name="SAPBEXexcGood3 11" xfId="3024"/>
    <cellStyle name="SAPBEXexcGood3 11 2" xfId="13816"/>
    <cellStyle name="SAPBEXexcGood3 11 2 2" xfId="40236"/>
    <cellStyle name="SAPBEXexcGood3 11 3" xfId="27454"/>
    <cellStyle name="SAPBEXexcGood3 11 3 2" xfId="53868"/>
    <cellStyle name="SAPBEXexcGood3 11 4" xfId="29694"/>
    <cellStyle name="SAPBEXexcGood3 12" xfId="8264"/>
    <cellStyle name="SAPBEXexcGood3 12 2" xfId="18925"/>
    <cellStyle name="SAPBEXexcGood3 12 2 2" xfId="45339"/>
    <cellStyle name="SAPBEXexcGood3 12 3" xfId="17697"/>
    <cellStyle name="SAPBEXexcGood3 12 3 2" xfId="44114"/>
    <cellStyle name="SAPBEXexcGood3 12 4" xfId="34777"/>
    <cellStyle name="SAPBEXexcGood3 13" xfId="13755"/>
    <cellStyle name="SAPBEXexcGood3 13 2" xfId="40175"/>
    <cellStyle name="SAPBEXexcGood3 14" xfId="23713"/>
    <cellStyle name="SAPBEXexcGood3 14 2" xfId="50127"/>
    <cellStyle name="SAPBEXexcGood3 2" xfId="1516"/>
    <cellStyle name="SAPBEXexcGood3 2 10" xfId="8413"/>
    <cellStyle name="SAPBEXexcGood3 2 10 2" xfId="19073"/>
    <cellStyle name="SAPBEXexcGood3 2 10 2 2" xfId="45487"/>
    <cellStyle name="SAPBEXexcGood3 2 10 3" xfId="12776"/>
    <cellStyle name="SAPBEXexcGood3 2 10 3 2" xfId="39197"/>
    <cellStyle name="SAPBEXexcGood3 2 10 4" xfId="34909"/>
    <cellStyle name="SAPBEXexcGood3 2 11" xfId="12025"/>
    <cellStyle name="SAPBEXexcGood3 2 11 2" xfId="38446"/>
    <cellStyle name="SAPBEXexcGood3 2 12" xfId="27016"/>
    <cellStyle name="SAPBEXexcGood3 2 12 2" xfId="53430"/>
    <cellStyle name="SAPBEXexcGood3 2 2" xfId="3510"/>
    <cellStyle name="SAPBEXexcGood3 2 2 2" xfId="9012"/>
    <cellStyle name="SAPBEXexcGood3 2 2 2 2" xfId="19672"/>
    <cellStyle name="SAPBEXexcGood3 2 2 2 2 2" xfId="46086"/>
    <cellStyle name="SAPBEXexcGood3 2 2 2 3" xfId="12746"/>
    <cellStyle name="SAPBEXexcGood3 2 2 2 3 2" xfId="39167"/>
    <cellStyle name="SAPBEXexcGood3 2 2 2 4" xfId="35508"/>
    <cellStyle name="SAPBEXexcGood3 2 2 3" xfId="10111"/>
    <cellStyle name="SAPBEXexcGood3 2 2 3 2" xfId="20771"/>
    <cellStyle name="SAPBEXexcGood3 2 2 3 2 2" xfId="47185"/>
    <cellStyle name="SAPBEXexcGood3 2 2 3 3" xfId="12825"/>
    <cellStyle name="SAPBEXexcGood3 2 2 3 3 2" xfId="39246"/>
    <cellStyle name="SAPBEXexcGood3 2 2 3 4" xfId="36607"/>
    <cellStyle name="SAPBEXexcGood3 2 2 4" xfId="10944"/>
    <cellStyle name="SAPBEXexcGood3 2 2 4 2" xfId="21589"/>
    <cellStyle name="SAPBEXexcGood3 2 2 4 2 2" xfId="48003"/>
    <cellStyle name="SAPBEXexcGood3 2 2 4 3" xfId="28678"/>
    <cellStyle name="SAPBEXexcGood3 2 2 4 3 2" xfId="55092"/>
    <cellStyle name="SAPBEXexcGood3 2 2 4 4" xfId="37365"/>
    <cellStyle name="SAPBEXexcGood3 2 2 5" xfId="8721"/>
    <cellStyle name="SAPBEXexcGood3 2 2 5 2" xfId="19381"/>
    <cellStyle name="SAPBEXexcGood3 2 2 5 2 2" xfId="45795"/>
    <cellStyle name="SAPBEXexcGood3 2 2 5 3" xfId="27904"/>
    <cellStyle name="SAPBEXexcGood3 2 2 5 3 2" xfId="54318"/>
    <cellStyle name="SAPBEXexcGood3 2 2 5 4" xfId="35217"/>
    <cellStyle name="SAPBEXexcGood3 2 2 6" xfId="14295"/>
    <cellStyle name="SAPBEXexcGood3 2 2 6 2" xfId="40715"/>
    <cellStyle name="SAPBEXexcGood3 2 2 7" xfId="24982"/>
    <cellStyle name="SAPBEXexcGood3 2 2 7 2" xfId="51396"/>
    <cellStyle name="SAPBEXexcGood3 2 2 8" xfId="30180"/>
    <cellStyle name="SAPBEXexcGood3 2 3" xfId="2792"/>
    <cellStyle name="SAPBEXexcGood3 2 3 2" xfId="9372"/>
    <cellStyle name="SAPBEXexcGood3 2 3 2 2" xfId="20032"/>
    <cellStyle name="SAPBEXexcGood3 2 3 2 2 2" xfId="46446"/>
    <cellStyle name="SAPBEXexcGood3 2 3 2 3" xfId="26770"/>
    <cellStyle name="SAPBEXexcGood3 2 3 2 3 2" xfId="53184"/>
    <cellStyle name="SAPBEXexcGood3 2 3 2 4" xfId="35868"/>
    <cellStyle name="SAPBEXexcGood3 2 3 3" xfId="13584"/>
    <cellStyle name="SAPBEXexcGood3 2 3 3 2" xfId="40004"/>
    <cellStyle name="SAPBEXexcGood3 2 3 4" xfId="23744"/>
    <cellStyle name="SAPBEXexcGood3 2 3 4 2" xfId="50158"/>
    <cellStyle name="SAPBEXexcGood3 2 3 5" xfId="29462"/>
    <cellStyle name="SAPBEXexcGood3 2 4" xfId="3054"/>
    <cellStyle name="SAPBEXexcGood3 2 4 2" xfId="10250"/>
    <cellStyle name="SAPBEXexcGood3 2 4 2 2" xfId="20910"/>
    <cellStyle name="SAPBEXexcGood3 2 4 2 2 2" xfId="47324"/>
    <cellStyle name="SAPBEXexcGood3 2 4 2 3" xfId="17763"/>
    <cellStyle name="SAPBEXexcGood3 2 4 2 3 2" xfId="44180"/>
    <cellStyle name="SAPBEXexcGood3 2 4 2 4" xfId="36746"/>
    <cellStyle name="SAPBEXexcGood3 2 4 3" xfId="13846"/>
    <cellStyle name="SAPBEXexcGood3 2 4 3 2" xfId="40266"/>
    <cellStyle name="SAPBEXexcGood3 2 4 4" xfId="26568"/>
    <cellStyle name="SAPBEXexcGood3 2 4 4 2" xfId="52982"/>
    <cellStyle name="SAPBEXexcGood3 2 4 5" xfId="29724"/>
    <cellStyle name="SAPBEXexcGood3 2 5" xfId="4320"/>
    <cellStyle name="SAPBEXexcGood3 2 5 2" xfId="10734"/>
    <cellStyle name="SAPBEXexcGood3 2 5 2 2" xfId="21379"/>
    <cellStyle name="SAPBEXexcGood3 2 5 2 2 2" xfId="47793"/>
    <cellStyle name="SAPBEXexcGood3 2 5 2 3" xfId="28474"/>
    <cellStyle name="SAPBEXexcGood3 2 5 2 3 2" xfId="54888"/>
    <cellStyle name="SAPBEXexcGood3 2 5 2 4" xfId="37155"/>
    <cellStyle name="SAPBEXexcGood3 2 5 3" xfId="15098"/>
    <cellStyle name="SAPBEXexcGood3 2 5 3 2" xfId="41518"/>
    <cellStyle name="SAPBEXexcGood3 2 5 4" xfId="26877"/>
    <cellStyle name="SAPBEXexcGood3 2 5 4 2" xfId="53291"/>
    <cellStyle name="SAPBEXexcGood3 2 5 5" xfId="30990"/>
    <cellStyle name="SAPBEXexcGood3 2 6" xfId="2722"/>
    <cellStyle name="SAPBEXexcGood3 2 6 2" xfId="13514"/>
    <cellStyle name="SAPBEXexcGood3 2 6 2 2" xfId="39934"/>
    <cellStyle name="SAPBEXexcGood3 2 6 3" xfId="26731"/>
    <cellStyle name="SAPBEXexcGood3 2 6 3 2" xfId="53145"/>
    <cellStyle name="SAPBEXexcGood3 2 6 4" xfId="29392"/>
    <cellStyle name="SAPBEXexcGood3 2 7" xfId="4319"/>
    <cellStyle name="SAPBEXexcGood3 2 7 2" xfId="22272"/>
    <cellStyle name="SAPBEXexcGood3 2 7 2 2" xfId="48686"/>
    <cellStyle name="SAPBEXexcGood3 2 7 3" xfId="30989"/>
    <cellStyle name="SAPBEXexcGood3 2 8" xfId="7233"/>
    <cellStyle name="SAPBEXexcGood3 2 8 2" xfId="17900"/>
    <cellStyle name="SAPBEXexcGood3 2 8 2 2" xfId="44317"/>
    <cellStyle name="SAPBEXexcGood3 2 8 3" xfId="24252"/>
    <cellStyle name="SAPBEXexcGood3 2 8 3 2" xfId="50666"/>
    <cellStyle name="SAPBEXexcGood3 2 8 4" xfId="33903"/>
    <cellStyle name="SAPBEXexcGood3 2 9" xfId="4469"/>
    <cellStyle name="SAPBEXexcGood3 2 9 2" xfId="15247"/>
    <cellStyle name="SAPBEXexcGood3 2 9 2 2" xfId="41667"/>
    <cellStyle name="SAPBEXexcGood3 2 9 3" xfId="27315"/>
    <cellStyle name="SAPBEXexcGood3 2 9 3 2" xfId="53729"/>
    <cellStyle name="SAPBEXexcGood3 2 9 4" xfId="31139"/>
    <cellStyle name="SAPBEXexcGood3 3" xfId="1629"/>
    <cellStyle name="SAPBEXexcGood3 3 10" xfId="8337"/>
    <cellStyle name="SAPBEXexcGood3 3 10 2" xfId="18997"/>
    <cellStyle name="SAPBEXexcGood3 3 10 2 2" xfId="45411"/>
    <cellStyle name="SAPBEXexcGood3 3 10 3" xfId="12712"/>
    <cellStyle name="SAPBEXexcGood3 3 10 3 2" xfId="39133"/>
    <cellStyle name="SAPBEXexcGood3 3 10 4" xfId="34833"/>
    <cellStyle name="SAPBEXexcGood3 3 11" xfId="11934"/>
    <cellStyle name="SAPBEXexcGood3 3 11 2" xfId="38355"/>
    <cellStyle name="SAPBEXexcGood3 3 12" xfId="22078"/>
    <cellStyle name="SAPBEXexcGood3 3 12 2" xfId="48492"/>
    <cellStyle name="SAPBEXexcGood3 3 2" xfId="3622"/>
    <cellStyle name="SAPBEXexcGood3 3 2 2" xfId="9080"/>
    <cellStyle name="SAPBEXexcGood3 3 2 2 2" xfId="19740"/>
    <cellStyle name="SAPBEXexcGood3 3 2 2 2 2" xfId="46154"/>
    <cellStyle name="SAPBEXexcGood3 3 2 2 3" xfId="11552"/>
    <cellStyle name="SAPBEXexcGood3 3 2 2 3 2" xfId="37973"/>
    <cellStyle name="SAPBEXexcGood3 3 2 2 4" xfId="35576"/>
    <cellStyle name="SAPBEXexcGood3 3 2 3" xfId="9646"/>
    <cellStyle name="SAPBEXexcGood3 3 2 3 2" xfId="20306"/>
    <cellStyle name="SAPBEXexcGood3 3 2 3 2 2" xfId="46720"/>
    <cellStyle name="SAPBEXexcGood3 3 2 3 3" xfId="12613"/>
    <cellStyle name="SAPBEXexcGood3 3 2 3 3 2" xfId="39034"/>
    <cellStyle name="SAPBEXexcGood3 3 2 3 4" xfId="36142"/>
    <cellStyle name="SAPBEXexcGood3 3 2 4" xfId="10875"/>
    <cellStyle name="SAPBEXexcGood3 3 2 4 2" xfId="21520"/>
    <cellStyle name="SAPBEXexcGood3 3 2 4 2 2" xfId="47934"/>
    <cellStyle name="SAPBEXexcGood3 3 2 4 3" xfId="28609"/>
    <cellStyle name="SAPBEXexcGood3 3 2 4 3 2" xfId="55023"/>
    <cellStyle name="SAPBEXexcGood3 3 2 4 4" xfId="37296"/>
    <cellStyle name="SAPBEXexcGood3 3 2 5" xfId="8643"/>
    <cellStyle name="SAPBEXexcGood3 3 2 5 2" xfId="19303"/>
    <cellStyle name="SAPBEXexcGood3 3 2 5 2 2" xfId="45717"/>
    <cellStyle name="SAPBEXexcGood3 3 2 5 3" xfId="12604"/>
    <cellStyle name="SAPBEXexcGood3 3 2 5 3 2" xfId="39025"/>
    <cellStyle name="SAPBEXexcGood3 3 2 5 4" xfId="35139"/>
    <cellStyle name="SAPBEXexcGood3 3 2 6" xfId="14407"/>
    <cellStyle name="SAPBEXexcGood3 3 2 6 2" xfId="40827"/>
    <cellStyle name="SAPBEXexcGood3 3 2 7" xfId="23036"/>
    <cellStyle name="SAPBEXexcGood3 3 2 7 2" xfId="49450"/>
    <cellStyle name="SAPBEXexcGood3 3 2 8" xfId="30292"/>
    <cellStyle name="SAPBEXexcGood3 3 3" xfId="2700"/>
    <cellStyle name="SAPBEXexcGood3 3 3 2" xfId="9449"/>
    <cellStyle name="SAPBEXexcGood3 3 3 2 2" xfId="20109"/>
    <cellStyle name="SAPBEXexcGood3 3 3 2 2 2" xfId="46523"/>
    <cellStyle name="SAPBEXexcGood3 3 3 2 3" xfId="28214"/>
    <cellStyle name="SAPBEXexcGood3 3 3 2 3 2" xfId="54628"/>
    <cellStyle name="SAPBEXexcGood3 3 3 2 4" xfId="35945"/>
    <cellStyle name="SAPBEXexcGood3 3 3 3" xfId="13492"/>
    <cellStyle name="SAPBEXexcGood3 3 3 3 2" xfId="39912"/>
    <cellStyle name="SAPBEXexcGood3 3 3 4" xfId="27913"/>
    <cellStyle name="SAPBEXexcGood3 3 3 4 2" xfId="54327"/>
    <cellStyle name="SAPBEXexcGood3 3 3 5" xfId="29370"/>
    <cellStyle name="SAPBEXexcGood3 3 4" xfId="2644"/>
    <cellStyle name="SAPBEXexcGood3 3 4 2" xfId="9725"/>
    <cellStyle name="SAPBEXexcGood3 3 4 2 2" xfId="20385"/>
    <cellStyle name="SAPBEXexcGood3 3 4 2 2 2" xfId="46799"/>
    <cellStyle name="SAPBEXexcGood3 3 4 2 3" xfId="11844"/>
    <cellStyle name="SAPBEXexcGood3 3 4 2 3 2" xfId="38265"/>
    <cellStyle name="SAPBEXexcGood3 3 4 2 4" xfId="36221"/>
    <cellStyle name="SAPBEXexcGood3 3 4 3" xfId="13436"/>
    <cellStyle name="SAPBEXexcGood3 3 4 3 2" xfId="39856"/>
    <cellStyle name="SAPBEXexcGood3 3 4 4" xfId="22183"/>
    <cellStyle name="SAPBEXexcGood3 3 4 4 2" xfId="48597"/>
    <cellStyle name="SAPBEXexcGood3 3 4 5" xfId="29314"/>
    <cellStyle name="SAPBEXexcGood3 3 5" xfId="2810"/>
    <cellStyle name="SAPBEXexcGood3 3 5 2" xfId="10767"/>
    <cellStyle name="SAPBEXexcGood3 3 5 2 2" xfId="21412"/>
    <cellStyle name="SAPBEXexcGood3 3 5 2 2 2" xfId="47826"/>
    <cellStyle name="SAPBEXexcGood3 3 5 2 3" xfId="28501"/>
    <cellStyle name="SAPBEXexcGood3 3 5 2 3 2" xfId="54915"/>
    <cellStyle name="SAPBEXexcGood3 3 5 2 4" xfId="37188"/>
    <cellStyle name="SAPBEXexcGood3 3 5 3" xfId="13602"/>
    <cellStyle name="SAPBEXexcGood3 3 5 3 2" xfId="40022"/>
    <cellStyle name="SAPBEXexcGood3 3 5 4" xfId="21766"/>
    <cellStyle name="SAPBEXexcGood3 3 5 4 2" xfId="48180"/>
    <cellStyle name="SAPBEXexcGood3 3 5 5" xfId="29480"/>
    <cellStyle name="SAPBEXexcGood3 3 6" xfId="6057"/>
    <cellStyle name="SAPBEXexcGood3 3 6 2" xfId="16808"/>
    <cellStyle name="SAPBEXexcGood3 3 6 2 2" xfId="43226"/>
    <cellStyle name="SAPBEXexcGood3 3 6 3" xfId="26350"/>
    <cellStyle name="SAPBEXexcGood3 3 6 3 2" xfId="52764"/>
    <cellStyle name="SAPBEXexcGood3 3 6 4" xfId="32727"/>
    <cellStyle name="SAPBEXexcGood3 3 7" xfId="5328"/>
    <cellStyle name="SAPBEXexcGood3 3 7 2" xfId="27318"/>
    <cellStyle name="SAPBEXexcGood3 3 7 2 2" xfId="53732"/>
    <cellStyle name="SAPBEXexcGood3 3 7 3" xfId="31998"/>
    <cellStyle name="SAPBEXexcGood3 3 8" xfId="7194"/>
    <cellStyle name="SAPBEXexcGood3 3 8 2" xfId="17861"/>
    <cellStyle name="SAPBEXexcGood3 3 8 2 2" xfId="44278"/>
    <cellStyle name="SAPBEXexcGood3 3 8 3" xfId="23239"/>
    <cellStyle name="SAPBEXexcGood3 3 8 3 2" xfId="49653"/>
    <cellStyle name="SAPBEXexcGood3 3 8 4" xfId="33864"/>
    <cellStyle name="SAPBEXexcGood3 3 9" xfId="6093"/>
    <cellStyle name="SAPBEXexcGood3 3 9 2" xfId="16843"/>
    <cellStyle name="SAPBEXexcGood3 3 9 2 2" xfId="43261"/>
    <cellStyle name="SAPBEXexcGood3 3 9 3" xfId="22131"/>
    <cellStyle name="SAPBEXexcGood3 3 9 3 2" xfId="48545"/>
    <cellStyle name="SAPBEXexcGood3 3 9 4" xfId="32763"/>
    <cellStyle name="SAPBEXexcGood3 4" xfId="1888"/>
    <cellStyle name="SAPBEXexcGood3 4 10" xfId="8398"/>
    <cellStyle name="SAPBEXexcGood3 4 10 2" xfId="19058"/>
    <cellStyle name="SAPBEXexcGood3 4 10 2 2" xfId="45472"/>
    <cellStyle name="SAPBEXexcGood3 4 10 3" xfId="17212"/>
    <cellStyle name="SAPBEXexcGood3 4 10 3 2" xfId="43630"/>
    <cellStyle name="SAPBEXexcGood3 4 10 4" xfId="34894"/>
    <cellStyle name="SAPBEXexcGood3 4 11" xfId="11692"/>
    <cellStyle name="SAPBEXexcGood3 4 11 2" xfId="38113"/>
    <cellStyle name="SAPBEXexcGood3 4 12" xfId="26219"/>
    <cellStyle name="SAPBEXexcGood3 4 12 2" xfId="52633"/>
    <cellStyle name="SAPBEXexcGood3 4 2" xfId="3865"/>
    <cellStyle name="SAPBEXexcGood3 4 2 2" xfId="9665"/>
    <cellStyle name="SAPBEXexcGood3 4 2 2 2" xfId="20325"/>
    <cellStyle name="SAPBEXexcGood3 4 2 2 2 2" xfId="46739"/>
    <cellStyle name="SAPBEXexcGood3 4 2 2 3" xfId="16027"/>
    <cellStyle name="SAPBEXexcGood3 4 2 2 3 2" xfId="42446"/>
    <cellStyle name="SAPBEXexcGood3 4 2 2 4" xfId="36161"/>
    <cellStyle name="SAPBEXexcGood3 4 2 3" xfId="9506"/>
    <cellStyle name="SAPBEXexcGood3 4 2 3 2" xfId="20166"/>
    <cellStyle name="SAPBEXexcGood3 4 2 3 2 2" xfId="46580"/>
    <cellStyle name="SAPBEXexcGood3 4 2 3 3" xfId="11824"/>
    <cellStyle name="SAPBEXexcGood3 4 2 3 3 2" xfId="38245"/>
    <cellStyle name="SAPBEXexcGood3 4 2 3 4" xfId="36002"/>
    <cellStyle name="SAPBEXexcGood3 4 2 4" xfId="10930"/>
    <cellStyle name="SAPBEXexcGood3 4 2 4 2" xfId="21575"/>
    <cellStyle name="SAPBEXexcGood3 4 2 4 2 2" xfId="47989"/>
    <cellStyle name="SAPBEXexcGood3 4 2 4 3" xfId="28664"/>
    <cellStyle name="SAPBEXexcGood3 4 2 4 3 2" xfId="55078"/>
    <cellStyle name="SAPBEXexcGood3 4 2 4 4" xfId="37351"/>
    <cellStyle name="SAPBEXexcGood3 4 2 5" xfId="8705"/>
    <cellStyle name="SAPBEXexcGood3 4 2 5 2" xfId="19365"/>
    <cellStyle name="SAPBEXexcGood3 4 2 5 2 2" xfId="45779"/>
    <cellStyle name="SAPBEXexcGood3 4 2 5 3" xfId="17672"/>
    <cellStyle name="SAPBEXexcGood3 4 2 5 3 2" xfId="44089"/>
    <cellStyle name="SAPBEXexcGood3 4 2 5 4" xfId="35201"/>
    <cellStyle name="SAPBEXexcGood3 4 2 6" xfId="14648"/>
    <cellStyle name="SAPBEXexcGood3 4 2 6 2" xfId="41068"/>
    <cellStyle name="SAPBEXexcGood3 4 2 7" xfId="27302"/>
    <cellStyle name="SAPBEXexcGood3 4 2 7 2" xfId="53716"/>
    <cellStyle name="SAPBEXexcGood3 4 2 8" xfId="30535"/>
    <cellStyle name="SAPBEXexcGood3 4 3" xfId="4592"/>
    <cellStyle name="SAPBEXexcGood3 4 3 2" xfId="9388"/>
    <cellStyle name="SAPBEXexcGood3 4 3 2 2" xfId="20048"/>
    <cellStyle name="SAPBEXexcGood3 4 3 2 2 2" xfId="46462"/>
    <cellStyle name="SAPBEXexcGood3 4 3 2 3" xfId="11580"/>
    <cellStyle name="SAPBEXexcGood3 4 3 2 3 2" xfId="38001"/>
    <cellStyle name="SAPBEXexcGood3 4 3 2 4" xfId="35884"/>
    <cellStyle name="SAPBEXexcGood3 4 3 3" xfId="15370"/>
    <cellStyle name="SAPBEXexcGood3 4 3 3 2" xfId="41790"/>
    <cellStyle name="SAPBEXexcGood3 4 3 4" xfId="27589"/>
    <cellStyle name="SAPBEXexcGood3 4 3 4 2" xfId="54003"/>
    <cellStyle name="SAPBEXexcGood3 4 3 5" xfId="31262"/>
    <cellStyle name="SAPBEXexcGood3 4 4" xfId="4424"/>
    <cellStyle name="SAPBEXexcGood3 4 4 2" xfId="10253"/>
    <cellStyle name="SAPBEXexcGood3 4 4 2 2" xfId="20913"/>
    <cellStyle name="SAPBEXexcGood3 4 4 2 2 2" xfId="47327"/>
    <cellStyle name="SAPBEXexcGood3 4 4 2 3" xfId="12761"/>
    <cellStyle name="SAPBEXexcGood3 4 4 2 3 2" xfId="39182"/>
    <cellStyle name="SAPBEXexcGood3 4 4 2 4" xfId="36749"/>
    <cellStyle name="SAPBEXexcGood3 4 4 3" xfId="15202"/>
    <cellStyle name="SAPBEXexcGood3 4 4 3 2" xfId="41622"/>
    <cellStyle name="SAPBEXexcGood3 4 4 4" xfId="26260"/>
    <cellStyle name="SAPBEXexcGood3 4 4 4 2" xfId="52674"/>
    <cellStyle name="SAPBEXexcGood3 4 4 5" xfId="31094"/>
    <cellStyle name="SAPBEXexcGood3 4 5" xfId="5786"/>
    <cellStyle name="SAPBEXexcGood3 4 5 2" xfId="10811"/>
    <cellStyle name="SAPBEXexcGood3 4 5 2 2" xfId="21456"/>
    <cellStyle name="SAPBEXexcGood3 4 5 2 2 2" xfId="47870"/>
    <cellStyle name="SAPBEXexcGood3 4 5 2 3" xfId="28545"/>
    <cellStyle name="SAPBEXexcGood3 4 5 2 3 2" xfId="54959"/>
    <cellStyle name="SAPBEXexcGood3 4 5 2 4" xfId="37232"/>
    <cellStyle name="SAPBEXexcGood3 4 5 3" xfId="16545"/>
    <cellStyle name="SAPBEXexcGood3 4 5 3 2" xfId="42963"/>
    <cellStyle name="SAPBEXexcGood3 4 5 4" xfId="22971"/>
    <cellStyle name="SAPBEXexcGood3 4 5 4 2" xfId="49385"/>
    <cellStyle name="SAPBEXexcGood3 4 5 5" xfId="32456"/>
    <cellStyle name="SAPBEXexcGood3 4 6" xfId="6389"/>
    <cellStyle name="SAPBEXexcGood3 4 6 2" xfId="17125"/>
    <cellStyle name="SAPBEXexcGood3 4 6 2 2" xfId="43543"/>
    <cellStyle name="SAPBEXexcGood3 4 6 3" xfId="24113"/>
    <cellStyle name="SAPBEXexcGood3 4 6 3 2" xfId="50527"/>
    <cellStyle name="SAPBEXexcGood3 4 6 4" xfId="33059"/>
    <cellStyle name="SAPBEXexcGood3 4 7" xfId="7004"/>
    <cellStyle name="SAPBEXexcGood3 4 7 2" xfId="22385"/>
    <cellStyle name="SAPBEXexcGood3 4 7 2 2" xfId="48799"/>
    <cellStyle name="SAPBEXexcGood3 4 7 3" xfId="33674"/>
    <cellStyle name="SAPBEXexcGood3 4 8" xfId="7551"/>
    <cellStyle name="SAPBEXexcGood3 4 8 2" xfId="18218"/>
    <cellStyle name="SAPBEXexcGood3 4 8 2 2" xfId="44634"/>
    <cellStyle name="SAPBEXexcGood3 4 8 3" xfId="22361"/>
    <cellStyle name="SAPBEXexcGood3 4 8 3 2" xfId="48775"/>
    <cellStyle name="SAPBEXexcGood3 4 8 4" xfId="34221"/>
    <cellStyle name="SAPBEXexcGood3 4 9" xfId="6502"/>
    <cellStyle name="SAPBEXexcGood3 4 9 2" xfId="17232"/>
    <cellStyle name="SAPBEXexcGood3 4 9 2 2" xfId="43650"/>
    <cellStyle name="SAPBEXexcGood3 4 9 3" xfId="24713"/>
    <cellStyle name="SAPBEXexcGood3 4 9 3 2" xfId="51127"/>
    <cellStyle name="SAPBEXexcGood3 4 9 4" xfId="33172"/>
    <cellStyle name="SAPBEXexcGood3 5" xfId="2074"/>
    <cellStyle name="SAPBEXexcGood3 5 10" xfId="8540"/>
    <cellStyle name="SAPBEXexcGood3 5 10 2" xfId="19200"/>
    <cellStyle name="SAPBEXexcGood3 5 10 2 2" xfId="45614"/>
    <cellStyle name="SAPBEXexcGood3 5 10 3" xfId="16850"/>
    <cellStyle name="SAPBEXexcGood3 5 10 3 2" xfId="43268"/>
    <cellStyle name="SAPBEXexcGood3 5 10 4" xfId="35036"/>
    <cellStyle name="SAPBEXexcGood3 5 11" xfId="11526"/>
    <cellStyle name="SAPBEXexcGood3 5 11 2" xfId="37947"/>
    <cellStyle name="SAPBEXexcGood3 5 12" xfId="27027"/>
    <cellStyle name="SAPBEXexcGood3 5 12 2" xfId="53441"/>
    <cellStyle name="SAPBEXexcGood3 5 2" xfId="4039"/>
    <cellStyle name="SAPBEXexcGood3 5 2 2" xfId="9260"/>
    <cellStyle name="SAPBEXexcGood3 5 2 2 2" xfId="19920"/>
    <cellStyle name="SAPBEXexcGood3 5 2 2 2 2" xfId="46334"/>
    <cellStyle name="SAPBEXexcGood3 5 2 2 3" xfId="16065"/>
    <cellStyle name="SAPBEXexcGood3 5 2 2 3 2" xfId="42484"/>
    <cellStyle name="SAPBEXexcGood3 5 2 2 4" xfId="35756"/>
    <cellStyle name="SAPBEXexcGood3 5 2 3" xfId="14821"/>
    <cellStyle name="SAPBEXexcGood3 5 2 3 2" xfId="41241"/>
    <cellStyle name="SAPBEXexcGood3 5 2 4" xfId="23628"/>
    <cellStyle name="SAPBEXexcGood3 5 2 4 2" xfId="50042"/>
    <cellStyle name="SAPBEXexcGood3 5 2 5" xfId="30709"/>
    <cellStyle name="SAPBEXexcGood3 5 3" xfId="4767"/>
    <cellStyle name="SAPBEXexcGood3 5 3 2" xfId="10312"/>
    <cellStyle name="SAPBEXexcGood3 5 3 2 2" xfId="20972"/>
    <cellStyle name="SAPBEXexcGood3 5 3 2 2 2" xfId="47386"/>
    <cellStyle name="SAPBEXexcGood3 5 3 2 3" xfId="11444"/>
    <cellStyle name="SAPBEXexcGood3 5 3 2 3 2" xfId="37865"/>
    <cellStyle name="SAPBEXexcGood3 5 3 2 4" xfId="36808"/>
    <cellStyle name="SAPBEXexcGood3 5 3 3" xfId="15544"/>
    <cellStyle name="SAPBEXexcGood3 5 3 3 2" xfId="41964"/>
    <cellStyle name="SAPBEXexcGood3 5 3 4" xfId="23461"/>
    <cellStyle name="SAPBEXexcGood3 5 3 4 2" xfId="49875"/>
    <cellStyle name="SAPBEXexcGood3 5 3 5" xfId="31437"/>
    <cellStyle name="SAPBEXexcGood3 5 4" xfId="5347"/>
    <cellStyle name="SAPBEXexcGood3 5 4 2" xfId="10860"/>
    <cellStyle name="SAPBEXexcGood3 5 4 2 2" xfId="21505"/>
    <cellStyle name="SAPBEXexcGood3 5 4 2 2 2" xfId="47919"/>
    <cellStyle name="SAPBEXexcGood3 5 4 2 3" xfId="28594"/>
    <cellStyle name="SAPBEXexcGood3 5 4 2 3 2" xfId="55008"/>
    <cellStyle name="SAPBEXexcGood3 5 4 2 4" xfId="37281"/>
    <cellStyle name="SAPBEXexcGood3 5 4 3" xfId="16120"/>
    <cellStyle name="SAPBEXexcGood3 5 4 3 2" xfId="42539"/>
    <cellStyle name="SAPBEXexcGood3 5 4 4" xfId="24616"/>
    <cellStyle name="SAPBEXexcGood3 5 4 4 2" xfId="51030"/>
    <cellStyle name="SAPBEXexcGood3 5 4 5" xfId="32017"/>
    <cellStyle name="SAPBEXexcGood3 5 5" xfId="5954"/>
    <cellStyle name="SAPBEXexcGood3 5 5 2" xfId="16706"/>
    <cellStyle name="SAPBEXexcGood3 5 5 2 2" xfId="43124"/>
    <cellStyle name="SAPBEXexcGood3 5 5 3" xfId="25079"/>
    <cellStyle name="SAPBEXexcGood3 5 5 3 2" xfId="51493"/>
    <cellStyle name="SAPBEXexcGood3 5 5 4" xfId="32624"/>
    <cellStyle name="SAPBEXexcGood3 5 6" xfId="6554"/>
    <cellStyle name="SAPBEXexcGood3 5 6 2" xfId="17279"/>
    <cellStyle name="SAPBEXexcGood3 5 6 2 2" xfId="43697"/>
    <cellStyle name="SAPBEXexcGood3 5 6 3" xfId="12414"/>
    <cellStyle name="SAPBEXexcGood3 5 6 3 2" xfId="38835"/>
    <cellStyle name="SAPBEXexcGood3 5 6 4" xfId="33224"/>
    <cellStyle name="SAPBEXexcGood3 5 7" xfId="7126"/>
    <cellStyle name="SAPBEXexcGood3 5 7 2" xfId="26242"/>
    <cellStyle name="SAPBEXexcGood3 5 7 2 2" xfId="52656"/>
    <cellStyle name="SAPBEXexcGood3 5 7 3" xfId="33796"/>
    <cellStyle name="SAPBEXexcGood3 5 8" xfId="7685"/>
    <cellStyle name="SAPBEXexcGood3 5 8 2" xfId="18352"/>
    <cellStyle name="SAPBEXexcGood3 5 8 2 2" xfId="44768"/>
    <cellStyle name="SAPBEXexcGood3 5 8 3" xfId="25662"/>
    <cellStyle name="SAPBEXexcGood3 5 8 3 2" xfId="52076"/>
    <cellStyle name="SAPBEXexcGood3 5 8 4" xfId="34355"/>
    <cellStyle name="SAPBEXexcGood3 5 9" xfId="7837"/>
    <cellStyle name="SAPBEXexcGood3 5 9 2" xfId="18504"/>
    <cellStyle name="SAPBEXexcGood3 5 9 2 2" xfId="44919"/>
    <cellStyle name="SAPBEXexcGood3 5 9 3" xfId="26118"/>
    <cellStyle name="SAPBEXexcGood3 5 9 3 2" xfId="52532"/>
    <cellStyle name="SAPBEXexcGood3 5 9 4" xfId="34507"/>
    <cellStyle name="SAPBEXexcGood3 6" xfId="2368"/>
    <cellStyle name="SAPBEXexcGood3 6 10" xfId="13027"/>
    <cellStyle name="SAPBEXexcGood3 6 10 2" xfId="39448"/>
    <cellStyle name="SAPBEXexcGood3 6 11" xfId="25618"/>
    <cellStyle name="SAPBEXexcGood3 6 11 2" xfId="52032"/>
    <cellStyle name="SAPBEXexcGood3 6 2" xfId="4275"/>
    <cellStyle name="SAPBEXexcGood3 6 2 2" xfId="9868"/>
    <cellStyle name="SAPBEXexcGood3 6 2 2 2" xfId="20528"/>
    <cellStyle name="SAPBEXexcGood3 6 2 2 2 2" xfId="46942"/>
    <cellStyle name="SAPBEXexcGood3 6 2 2 3" xfId="23615"/>
    <cellStyle name="SAPBEXexcGood3 6 2 2 3 2" xfId="50029"/>
    <cellStyle name="SAPBEXexcGood3 6 2 2 4" xfId="36364"/>
    <cellStyle name="SAPBEXexcGood3 6 2 3" xfId="15054"/>
    <cellStyle name="SAPBEXexcGood3 6 2 3 2" xfId="41474"/>
    <cellStyle name="SAPBEXexcGood3 6 2 4" xfId="22659"/>
    <cellStyle name="SAPBEXexcGood3 6 2 4 2" xfId="49073"/>
    <cellStyle name="SAPBEXexcGood3 6 2 5" xfId="30945"/>
    <cellStyle name="SAPBEXexcGood3 6 3" xfId="5003"/>
    <cellStyle name="SAPBEXexcGood3 6 3 2" xfId="10214"/>
    <cellStyle name="SAPBEXexcGood3 6 3 2 2" xfId="20874"/>
    <cellStyle name="SAPBEXexcGood3 6 3 2 2 2" xfId="47288"/>
    <cellStyle name="SAPBEXexcGood3 6 3 2 3" xfId="12986"/>
    <cellStyle name="SAPBEXexcGood3 6 3 2 3 2" xfId="39407"/>
    <cellStyle name="SAPBEXexcGood3 6 3 2 4" xfId="36710"/>
    <cellStyle name="SAPBEXexcGood3 6 3 3" xfId="15780"/>
    <cellStyle name="SAPBEXexcGood3 6 3 3 2" xfId="42200"/>
    <cellStyle name="SAPBEXexcGood3 6 3 4" xfId="23208"/>
    <cellStyle name="SAPBEXexcGood3 6 3 4 2" xfId="49622"/>
    <cellStyle name="SAPBEXexcGood3 6 3 5" xfId="31673"/>
    <cellStyle name="SAPBEXexcGood3 6 4" xfId="6196"/>
    <cellStyle name="SAPBEXexcGood3 6 4 2" xfId="10982"/>
    <cellStyle name="SAPBEXexcGood3 6 4 2 2" xfId="21627"/>
    <cellStyle name="SAPBEXexcGood3 6 4 2 2 2" xfId="48041"/>
    <cellStyle name="SAPBEXexcGood3 6 4 2 3" xfId="28716"/>
    <cellStyle name="SAPBEXexcGood3 6 4 2 3 2" xfId="55130"/>
    <cellStyle name="SAPBEXexcGood3 6 4 2 4" xfId="37403"/>
    <cellStyle name="SAPBEXexcGood3 6 4 3" xfId="16937"/>
    <cellStyle name="SAPBEXexcGood3 6 4 3 2" xfId="43355"/>
    <cellStyle name="SAPBEXexcGood3 6 4 4" xfId="11959"/>
    <cellStyle name="SAPBEXexcGood3 6 4 4 2" xfId="38380"/>
    <cellStyle name="SAPBEXexcGood3 6 4 5" xfId="32866"/>
    <cellStyle name="SAPBEXexcGood3 6 5" xfId="6777"/>
    <cellStyle name="SAPBEXexcGood3 6 5 2" xfId="17489"/>
    <cellStyle name="SAPBEXexcGood3 6 5 2 2" xfId="43907"/>
    <cellStyle name="SAPBEXexcGood3 6 5 3" xfId="24715"/>
    <cellStyle name="SAPBEXexcGood3 6 5 3 2" xfId="51129"/>
    <cellStyle name="SAPBEXexcGood3 6 5 4" xfId="33447"/>
    <cellStyle name="SAPBEXexcGood3 6 6" xfId="7337"/>
    <cellStyle name="SAPBEXexcGood3 6 6 2" xfId="18004"/>
    <cellStyle name="SAPBEXexcGood3 6 6 2 2" xfId="44421"/>
    <cellStyle name="SAPBEXexcGood3 6 6 3" xfId="25669"/>
    <cellStyle name="SAPBEXexcGood3 6 6 3 2" xfId="52083"/>
    <cellStyle name="SAPBEXexcGood3 6 6 4" xfId="34007"/>
    <cellStyle name="SAPBEXexcGood3 6 7" xfId="7981"/>
    <cellStyle name="SAPBEXexcGood3 6 7 2" xfId="18648"/>
    <cellStyle name="SAPBEXexcGood3 6 7 2 2" xfId="45063"/>
    <cellStyle name="SAPBEXexcGood3 6 7 3" xfId="12434"/>
    <cellStyle name="SAPBEXexcGood3 6 7 3 2" xfId="38855"/>
    <cellStyle name="SAPBEXexcGood3 6 7 4" xfId="34587"/>
    <cellStyle name="SAPBEXexcGood3 6 8" xfId="8881"/>
    <cellStyle name="SAPBEXexcGood3 6 8 2" xfId="19541"/>
    <cellStyle name="SAPBEXexcGood3 6 8 2 2" xfId="45955"/>
    <cellStyle name="SAPBEXexcGood3 6 8 3" xfId="23053"/>
    <cellStyle name="SAPBEXexcGood3 6 8 3 2" xfId="49467"/>
    <cellStyle name="SAPBEXexcGood3 6 8 4" xfId="35377"/>
    <cellStyle name="SAPBEXexcGood3 6 9" xfId="13167"/>
    <cellStyle name="SAPBEXexcGood3 6 9 2" xfId="39588"/>
    <cellStyle name="SAPBEXexcGood3 7" xfId="3223"/>
    <cellStyle name="SAPBEXexcGood3 7 2" xfId="9570"/>
    <cellStyle name="SAPBEXexcGood3 7 2 2" xfId="20230"/>
    <cellStyle name="SAPBEXexcGood3 7 2 2 2" xfId="46644"/>
    <cellStyle name="SAPBEXexcGood3 7 2 3" xfId="11592"/>
    <cellStyle name="SAPBEXexcGood3 7 2 3 2" xfId="38013"/>
    <cellStyle name="SAPBEXexcGood3 7 2 4" xfId="36066"/>
    <cellStyle name="SAPBEXexcGood3 7 3" xfId="14013"/>
    <cellStyle name="SAPBEXexcGood3 7 3 2" xfId="40433"/>
    <cellStyle name="SAPBEXexcGood3 7 4" xfId="27535"/>
    <cellStyle name="SAPBEXexcGood3 7 4 2" xfId="53949"/>
    <cellStyle name="SAPBEXexcGood3 7 5" xfId="29893"/>
    <cellStyle name="SAPBEXexcGood3 8" xfId="4500"/>
    <cellStyle name="SAPBEXexcGood3 8 2" xfId="10456"/>
    <cellStyle name="SAPBEXexcGood3 8 2 2" xfId="21116"/>
    <cellStyle name="SAPBEXexcGood3 8 2 2 2" xfId="47530"/>
    <cellStyle name="SAPBEXexcGood3 8 2 3" xfId="28380"/>
    <cellStyle name="SAPBEXexcGood3 8 2 3 2" xfId="54794"/>
    <cellStyle name="SAPBEXexcGood3 8 2 4" xfId="36952"/>
    <cellStyle name="SAPBEXexcGood3 8 3" xfId="15278"/>
    <cellStyle name="SAPBEXexcGood3 8 3 2" xfId="41698"/>
    <cellStyle name="SAPBEXexcGood3 8 4" xfId="26156"/>
    <cellStyle name="SAPBEXexcGood3 8 4 2" xfId="52570"/>
    <cellStyle name="SAPBEXexcGood3 8 5" xfId="31170"/>
    <cellStyle name="SAPBEXexcGood3 9" xfId="4852"/>
    <cellStyle name="SAPBEXexcGood3 9 2" xfId="9736"/>
    <cellStyle name="SAPBEXexcGood3 9 2 2" xfId="20396"/>
    <cellStyle name="SAPBEXexcGood3 9 2 2 2" xfId="46810"/>
    <cellStyle name="SAPBEXexcGood3 9 2 3" xfId="11609"/>
    <cellStyle name="SAPBEXexcGood3 9 2 3 2" xfId="38030"/>
    <cellStyle name="SAPBEXexcGood3 9 2 4" xfId="36232"/>
    <cellStyle name="SAPBEXexcGood3 9 3" xfId="15629"/>
    <cellStyle name="SAPBEXexcGood3 9 3 2" xfId="42049"/>
    <cellStyle name="SAPBEXexcGood3 9 4" xfId="26334"/>
    <cellStyle name="SAPBEXexcGood3 9 4 2" xfId="52748"/>
    <cellStyle name="SAPBEXexcGood3 9 5" xfId="31522"/>
    <cellStyle name="SAPBEXfilterDrill" xfId="1196"/>
    <cellStyle name="SAPBEXfilterDrill 10" xfId="5321"/>
    <cellStyle name="SAPBEXfilterDrill 10 2" xfId="16095"/>
    <cellStyle name="SAPBEXfilterDrill 10 2 2" xfId="42514"/>
    <cellStyle name="SAPBEXfilterDrill 10 3" xfId="22200"/>
    <cellStyle name="SAPBEXfilterDrill 10 3 2" xfId="48614"/>
    <cellStyle name="SAPBEXfilterDrill 10 4" xfId="31991"/>
    <cellStyle name="SAPBEXfilterDrill 11" xfId="6520"/>
    <cellStyle name="SAPBEXfilterDrill 11 2" xfId="25763"/>
    <cellStyle name="SAPBEXfilterDrill 11 2 2" xfId="52177"/>
    <cellStyle name="SAPBEXfilterDrill 11 3" xfId="33190"/>
    <cellStyle name="SAPBEXfilterDrill 12" xfId="6025"/>
    <cellStyle name="SAPBEXfilterDrill 12 2" xfId="16776"/>
    <cellStyle name="SAPBEXfilterDrill 12 2 2" xfId="43194"/>
    <cellStyle name="SAPBEXfilterDrill 12 3" xfId="23829"/>
    <cellStyle name="SAPBEXfilterDrill 12 3 2" xfId="50243"/>
    <cellStyle name="SAPBEXfilterDrill 12 4" xfId="32695"/>
    <cellStyle name="SAPBEXfilterDrill 13" xfId="12407"/>
    <cellStyle name="SAPBEXfilterDrill 13 2" xfId="38828"/>
    <cellStyle name="SAPBEXfilterDrill 14" xfId="23142"/>
    <cellStyle name="SAPBEXfilterDrill 14 2" xfId="49556"/>
    <cellStyle name="SAPBEXfilterDrill 2" xfId="1517"/>
    <cellStyle name="SAPBEXfilterDrill 2 10" xfId="12024"/>
    <cellStyle name="SAPBEXfilterDrill 2 10 2" xfId="38445"/>
    <cellStyle name="SAPBEXfilterDrill 2 11" xfId="25727"/>
    <cellStyle name="SAPBEXfilterDrill 2 11 2" xfId="52141"/>
    <cellStyle name="SAPBEXfilterDrill 2 2" xfId="3511"/>
    <cellStyle name="SAPBEXfilterDrill 2 2 2" xfId="9011"/>
    <cellStyle name="SAPBEXfilterDrill 2 2 2 2" xfId="19671"/>
    <cellStyle name="SAPBEXfilterDrill 2 2 2 2 2" xfId="46085"/>
    <cellStyle name="SAPBEXfilterDrill 2 2 2 3" xfId="13367"/>
    <cellStyle name="SAPBEXfilterDrill 2 2 2 3 2" xfId="39787"/>
    <cellStyle name="SAPBEXfilterDrill 2 2 2 4" xfId="35507"/>
    <cellStyle name="SAPBEXfilterDrill 2 2 3" xfId="10366"/>
    <cellStyle name="SAPBEXfilterDrill 2 2 3 2" xfId="21026"/>
    <cellStyle name="SAPBEXfilterDrill 2 2 3 2 2" xfId="47440"/>
    <cellStyle name="SAPBEXfilterDrill 2 2 3 3" xfId="28291"/>
    <cellStyle name="SAPBEXfilterDrill 2 2 3 3 2" xfId="54705"/>
    <cellStyle name="SAPBEXfilterDrill 2 2 3 4" xfId="36862"/>
    <cellStyle name="SAPBEXfilterDrill 2 2 4" xfId="8722"/>
    <cellStyle name="SAPBEXfilterDrill 2 2 4 2" xfId="19382"/>
    <cellStyle name="SAPBEXfilterDrill 2 2 4 2 2" xfId="45796"/>
    <cellStyle name="SAPBEXfilterDrill 2 2 4 3" xfId="12572"/>
    <cellStyle name="SAPBEXfilterDrill 2 2 4 3 2" xfId="38993"/>
    <cellStyle name="SAPBEXfilterDrill 2 2 4 4" xfId="35218"/>
    <cellStyle name="SAPBEXfilterDrill 2 2 5" xfId="14296"/>
    <cellStyle name="SAPBEXfilterDrill 2 2 5 2" xfId="40716"/>
    <cellStyle name="SAPBEXfilterDrill 2 2 6" xfId="25510"/>
    <cellStyle name="SAPBEXfilterDrill 2 2 6 2" xfId="51924"/>
    <cellStyle name="SAPBEXfilterDrill 2 2 7" xfId="30181"/>
    <cellStyle name="SAPBEXfilterDrill 2 3" xfId="2789"/>
    <cellStyle name="SAPBEXfilterDrill 2 3 2" xfId="9371"/>
    <cellStyle name="SAPBEXfilterDrill 2 3 2 2" xfId="20031"/>
    <cellStyle name="SAPBEXfilterDrill 2 3 2 2 2" xfId="46445"/>
    <cellStyle name="SAPBEXfilterDrill 2 3 2 3" xfId="11810"/>
    <cellStyle name="SAPBEXfilterDrill 2 3 2 3 2" xfId="38231"/>
    <cellStyle name="SAPBEXfilterDrill 2 3 2 4" xfId="35867"/>
    <cellStyle name="SAPBEXfilterDrill 2 3 3" xfId="13581"/>
    <cellStyle name="SAPBEXfilterDrill 2 3 3 2" xfId="40001"/>
    <cellStyle name="SAPBEXfilterDrill 2 3 4" xfId="28022"/>
    <cellStyle name="SAPBEXfilterDrill 2 3 4 2" xfId="54436"/>
    <cellStyle name="SAPBEXfilterDrill 2 3 5" xfId="29459"/>
    <cellStyle name="SAPBEXfilterDrill 2 4" xfId="4180"/>
    <cellStyle name="SAPBEXfilterDrill 2 4 2" xfId="10158"/>
    <cellStyle name="SAPBEXfilterDrill 2 4 2 2" xfId="20818"/>
    <cellStyle name="SAPBEXfilterDrill 2 4 2 2 2" xfId="47232"/>
    <cellStyle name="SAPBEXfilterDrill 2 4 2 3" xfId="27774"/>
    <cellStyle name="SAPBEXfilterDrill 2 4 2 3 2" xfId="54188"/>
    <cellStyle name="SAPBEXfilterDrill 2 4 2 4" xfId="36654"/>
    <cellStyle name="SAPBEXfilterDrill 2 4 3" xfId="14960"/>
    <cellStyle name="SAPBEXfilterDrill 2 4 3 2" xfId="41380"/>
    <cellStyle name="SAPBEXfilterDrill 2 4 4" xfId="26875"/>
    <cellStyle name="SAPBEXfilterDrill 2 4 4 2" xfId="53289"/>
    <cellStyle name="SAPBEXfilterDrill 2 4 5" xfId="30850"/>
    <cellStyle name="SAPBEXfilterDrill 2 5" xfId="3415"/>
    <cellStyle name="SAPBEXfilterDrill 2 5 2" xfId="14201"/>
    <cellStyle name="SAPBEXfilterDrill 2 5 2 2" xfId="40621"/>
    <cellStyle name="SAPBEXfilterDrill 2 5 3" xfId="23694"/>
    <cellStyle name="SAPBEXfilterDrill 2 5 3 2" xfId="50108"/>
    <cellStyle name="SAPBEXfilterDrill 2 5 4" xfId="30085"/>
    <cellStyle name="SAPBEXfilterDrill 2 6" xfId="5878"/>
    <cellStyle name="SAPBEXfilterDrill 2 6 2" xfId="16633"/>
    <cellStyle name="SAPBEXfilterDrill 2 6 2 2" xfId="43051"/>
    <cellStyle name="SAPBEXfilterDrill 2 6 3" xfId="23657"/>
    <cellStyle name="SAPBEXfilterDrill 2 6 3 2" xfId="50071"/>
    <cellStyle name="SAPBEXfilterDrill 2 6 4" xfId="32548"/>
    <cellStyle name="SAPBEXfilterDrill 2 7" xfId="6357"/>
    <cellStyle name="SAPBEXfilterDrill 2 7 2" xfId="22416"/>
    <cellStyle name="SAPBEXfilterDrill 2 7 2 2" xfId="48830"/>
    <cellStyle name="SAPBEXfilterDrill 2 7 3" xfId="33027"/>
    <cellStyle name="SAPBEXfilterDrill 2 8" xfId="2938"/>
    <cellStyle name="SAPBEXfilterDrill 2 8 2" xfId="13730"/>
    <cellStyle name="SAPBEXfilterDrill 2 8 2 2" xfId="40150"/>
    <cellStyle name="SAPBEXfilterDrill 2 8 3" xfId="25111"/>
    <cellStyle name="SAPBEXfilterDrill 2 8 3 2" xfId="51525"/>
    <cellStyle name="SAPBEXfilterDrill 2 8 4" xfId="29608"/>
    <cellStyle name="SAPBEXfilterDrill 2 9" xfId="4440"/>
    <cellStyle name="SAPBEXfilterDrill 2 9 2" xfId="15218"/>
    <cellStyle name="SAPBEXfilterDrill 2 9 2 2" xfId="41638"/>
    <cellStyle name="SAPBEXfilterDrill 2 9 3" xfId="25247"/>
    <cellStyle name="SAPBEXfilterDrill 2 9 3 2" xfId="51661"/>
    <cellStyle name="SAPBEXfilterDrill 2 9 4" xfId="31110"/>
    <cellStyle name="SAPBEXfilterDrill 3" xfId="1630"/>
    <cellStyle name="SAPBEXfilterDrill 3 10" xfId="11933"/>
    <cellStyle name="SAPBEXfilterDrill 3 10 2" xfId="38354"/>
    <cellStyle name="SAPBEXfilterDrill 3 11" xfId="26847"/>
    <cellStyle name="SAPBEXfilterDrill 3 11 2" xfId="53261"/>
    <cellStyle name="SAPBEXfilterDrill 3 2" xfId="3623"/>
    <cellStyle name="SAPBEXfilterDrill 3 2 2" xfId="9081"/>
    <cellStyle name="SAPBEXfilterDrill 3 2 2 2" xfId="19741"/>
    <cellStyle name="SAPBEXfilterDrill 3 2 2 2 2" xfId="46155"/>
    <cellStyle name="SAPBEXfilterDrill 3 2 2 3" xfId="12093"/>
    <cellStyle name="SAPBEXfilterDrill 3 2 2 3 2" xfId="38514"/>
    <cellStyle name="SAPBEXfilterDrill 3 2 2 4" xfId="35577"/>
    <cellStyle name="SAPBEXfilterDrill 3 2 3" xfId="10418"/>
    <cellStyle name="SAPBEXfilterDrill 3 2 3 2" xfId="21078"/>
    <cellStyle name="SAPBEXfilterDrill 3 2 3 2 2" xfId="47492"/>
    <cellStyle name="SAPBEXfilterDrill 3 2 3 3" xfId="28343"/>
    <cellStyle name="SAPBEXfilterDrill 3 2 3 3 2" xfId="54757"/>
    <cellStyle name="SAPBEXfilterDrill 3 2 3 4" xfId="36914"/>
    <cellStyle name="SAPBEXfilterDrill 3 2 4" xfId="8642"/>
    <cellStyle name="SAPBEXfilterDrill 3 2 4 2" xfId="19302"/>
    <cellStyle name="SAPBEXfilterDrill 3 2 4 2 2" xfId="45716"/>
    <cellStyle name="SAPBEXfilterDrill 3 2 4 3" xfId="17829"/>
    <cellStyle name="SAPBEXfilterDrill 3 2 4 3 2" xfId="44246"/>
    <cellStyle name="SAPBEXfilterDrill 3 2 4 4" xfId="35138"/>
    <cellStyle name="SAPBEXfilterDrill 3 2 5" xfId="14408"/>
    <cellStyle name="SAPBEXfilterDrill 3 2 5 2" xfId="40828"/>
    <cellStyle name="SAPBEXfilterDrill 3 2 6" xfId="25704"/>
    <cellStyle name="SAPBEXfilterDrill 3 2 6 2" xfId="52118"/>
    <cellStyle name="SAPBEXfilterDrill 3 2 7" xfId="30293"/>
    <cellStyle name="SAPBEXfilterDrill 3 3" xfId="2699"/>
    <cellStyle name="SAPBEXfilterDrill 3 3 2" xfId="9450"/>
    <cellStyle name="SAPBEXfilterDrill 3 3 2 2" xfId="20110"/>
    <cellStyle name="SAPBEXfilterDrill 3 3 2 2 2" xfId="46524"/>
    <cellStyle name="SAPBEXfilterDrill 3 3 2 3" xfId="21148"/>
    <cellStyle name="SAPBEXfilterDrill 3 3 2 3 2" xfId="47562"/>
    <cellStyle name="SAPBEXfilterDrill 3 3 2 4" xfId="35946"/>
    <cellStyle name="SAPBEXfilterDrill 3 3 3" xfId="13491"/>
    <cellStyle name="SAPBEXfilterDrill 3 3 3 2" xfId="39911"/>
    <cellStyle name="SAPBEXfilterDrill 3 3 4" xfId="11135"/>
    <cellStyle name="SAPBEXfilterDrill 3 3 4 2" xfId="37556"/>
    <cellStyle name="SAPBEXfilterDrill 3 3 5" xfId="29369"/>
    <cellStyle name="SAPBEXfilterDrill 3 4" xfId="4878"/>
    <cellStyle name="SAPBEXfilterDrill 3 4 2" xfId="10451"/>
    <cellStyle name="SAPBEXfilterDrill 3 4 2 2" xfId="21111"/>
    <cellStyle name="SAPBEXfilterDrill 3 4 2 2 2" xfId="47525"/>
    <cellStyle name="SAPBEXfilterDrill 3 4 2 3" xfId="28375"/>
    <cellStyle name="SAPBEXfilterDrill 3 4 2 3 2" xfId="54789"/>
    <cellStyle name="SAPBEXfilterDrill 3 4 2 4" xfId="36947"/>
    <cellStyle name="SAPBEXfilterDrill 3 4 3" xfId="15655"/>
    <cellStyle name="SAPBEXfilterDrill 3 4 3 2" xfId="42075"/>
    <cellStyle name="SAPBEXfilterDrill 3 4 4" xfId="23810"/>
    <cellStyle name="SAPBEXfilterDrill 3 4 4 2" xfId="50224"/>
    <cellStyle name="SAPBEXfilterDrill 3 4 5" xfId="31548"/>
    <cellStyle name="SAPBEXfilterDrill 3 5" xfId="4437"/>
    <cellStyle name="SAPBEXfilterDrill 3 5 2" xfId="15215"/>
    <cellStyle name="SAPBEXfilterDrill 3 5 2 2" xfId="41635"/>
    <cellStyle name="SAPBEXfilterDrill 3 5 3" xfId="22533"/>
    <cellStyle name="SAPBEXfilterDrill 3 5 3 2" xfId="48947"/>
    <cellStyle name="SAPBEXfilterDrill 3 5 4" xfId="31107"/>
    <cellStyle name="SAPBEXfilterDrill 3 6" xfId="4484"/>
    <cellStyle name="SAPBEXfilterDrill 3 6 2" xfId="15262"/>
    <cellStyle name="SAPBEXfilterDrill 3 6 2 2" xfId="41682"/>
    <cellStyle name="SAPBEXfilterDrill 3 6 3" xfId="26257"/>
    <cellStyle name="SAPBEXfilterDrill 3 6 3 2" xfId="52671"/>
    <cellStyle name="SAPBEXfilterDrill 3 6 4" xfId="31154"/>
    <cellStyle name="SAPBEXfilterDrill 3 7" xfId="6127"/>
    <cellStyle name="SAPBEXfilterDrill 3 7 2" xfId="23210"/>
    <cellStyle name="SAPBEXfilterDrill 3 7 2 2" xfId="49624"/>
    <cellStyle name="SAPBEXfilterDrill 3 7 3" xfId="32797"/>
    <cellStyle name="SAPBEXfilterDrill 3 8" xfId="7081"/>
    <cellStyle name="SAPBEXfilterDrill 3 8 2" xfId="17769"/>
    <cellStyle name="SAPBEXfilterDrill 3 8 2 2" xfId="44186"/>
    <cellStyle name="SAPBEXfilterDrill 3 8 3" xfId="12423"/>
    <cellStyle name="SAPBEXfilterDrill 3 8 3 2" xfId="38844"/>
    <cellStyle name="SAPBEXfilterDrill 3 8 4" xfId="33751"/>
    <cellStyle name="SAPBEXfilterDrill 3 9" xfId="7785"/>
    <cellStyle name="SAPBEXfilterDrill 3 9 2" xfId="18452"/>
    <cellStyle name="SAPBEXfilterDrill 3 9 2 2" xfId="44867"/>
    <cellStyle name="SAPBEXfilterDrill 3 9 3" xfId="25819"/>
    <cellStyle name="SAPBEXfilterDrill 3 9 3 2" xfId="52233"/>
    <cellStyle name="SAPBEXfilterDrill 3 9 4" xfId="34455"/>
    <cellStyle name="SAPBEXfilterDrill 4" xfId="1889"/>
    <cellStyle name="SAPBEXfilterDrill 4 10" xfId="11691"/>
    <cellStyle name="SAPBEXfilterDrill 4 10 2" xfId="38112"/>
    <cellStyle name="SAPBEXfilterDrill 4 11" xfId="25555"/>
    <cellStyle name="SAPBEXfilterDrill 4 11 2" xfId="51969"/>
    <cellStyle name="SAPBEXfilterDrill 4 2" xfId="3866"/>
    <cellStyle name="SAPBEXfilterDrill 4 2 2" xfId="9259"/>
    <cellStyle name="SAPBEXfilterDrill 4 2 2 2" xfId="19919"/>
    <cellStyle name="SAPBEXfilterDrill 4 2 2 2 2" xfId="46333"/>
    <cellStyle name="SAPBEXfilterDrill 4 2 2 3" xfId="11566"/>
    <cellStyle name="SAPBEXfilterDrill 4 2 2 3 2" xfId="37987"/>
    <cellStyle name="SAPBEXfilterDrill 4 2 2 4" xfId="35755"/>
    <cellStyle name="SAPBEXfilterDrill 4 2 3" xfId="14649"/>
    <cellStyle name="SAPBEXfilterDrill 4 2 3 2" xfId="41069"/>
    <cellStyle name="SAPBEXfilterDrill 4 2 4" xfId="22863"/>
    <cellStyle name="SAPBEXfilterDrill 4 2 4 2" xfId="49277"/>
    <cellStyle name="SAPBEXfilterDrill 4 2 5" xfId="30536"/>
    <cellStyle name="SAPBEXfilterDrill 4 3" xfId="4593"/>
    <cellStyle name="SAPBEXfilterDrill 4 3 2" xfId="9977"/>
    <cellStyle name="SAPBEXfilterDrill 4 3 2 2" xfId="20637"/>
    <cellStyle name="SAPBEXfilterDrill 4 3 2 2 2" xfId="47051"/>
    <cellStyle name="SAPBEXfilterDrill 4 3 2 3" xfId="23935"/>
    <cellStyle name="SAPBEXfilterDrill 4 3 2 3 2" xfId="50349"/>
    <cellStyle name="SAPBEXfilterDrill 4 3 2 4" xfId="36473"/>
    <cellStyle name="SAPBEXfilterDrill 4 3 3" xfId="15371"/>
    <cellStyle name="SAPBEXfilterDrill 4 3 3 2" xfId="41791"/>
    <cellStyle name="SAPBEXfilterDrill 4 3 4" xfId="23351"/>
    <cellStyle name="SAPBEXfilterDrill 4 3 4 2" xfId="49765"/>
    <cellStyle name="SAPBEXfilterDrill 4 3 5" xfId="31263"/>
    <cellStyle name="SAPBEXfilterDrill 4 4" xfId="3285"/>
    <cellStyle name="SAPBEXfilterDrill 4 4 2" xfId="14075"/>
    <cellStyle name="SAPBEXfilterDrill 4 4 2 2" xfId="40495"/>
    <cellStyle name="SAPBEXfilterDrill 4 4 3" xfId="22680"/>
    <cellStyle name="SAPBEXfilterDrill 4 4 3 2" xfId="49094"/>
    <cellStyle name="SAPBEXfilterDrill 4 4 4" xfId="29955"/>
    <cellStyle name="SAPBEXfilterDrill 4 5" xfId="5787"/>
    <cellStyle name="SAPBEXfilterDrill 4 5 2" xfId="16546"/>
    <cellStyle name="SAPBEXfilterDrill 4 5 2 2" xfId="42964"/>
    <cellStyle name="SAPBEXfilterDrill 4 5 3" xfId="23222"/>
    <cellStyle name="SAPBEXfilterDrill 4 5 3 2" xfId="49636"/>
    <cellStyle name="SAPBEXfilterDrill 4 5 4" xfId="32457"/>
    <cellStyle name="SAPBEXfilterDrill 4 6" xfId="6390"/>
    <cellStyle name="SAPBEXfilterDrill 4 6 2" xfId="17126"/>
    <cellStyle name="SAPBEXfilterDrill 4 6 2 2" xfId="43544"/>
    <cellStyle name="SAPBEXfilterDrill 4 6 3" xfId="23384"/>
    <cellStyle name="SAPBEXfilterDrill 4 6 3 2" xfId="49798"/>
    <cellStyle name="SAPBEXfilterDrill 4 6 4" xfId="33060"/>
    <cellStyle name="SAPBEXfilterDrill 4 7" xfId="7005"/>
    <cellStyle name="SAPBEXfilterDrill 4 7 2" xfId="12071"/>
    <cellStyle name="SAPBEXfilterDrill 4 7 2 2" xfId="38492"/>
    <cellStyle name="SAPBEXfilterDrill 4 7 3" xfId="33675"/>
    <cellStyle name="SAPBEXfilterDrill 4 8" xfId="7552"/>
    <cellStyle name="SAPBEXfilterDrill 4 8 2" xfId="18219"/>
    <cellStyle name="SAPBEXfilterDrill 4 8 2 2" xfId="44635"/>
    <cellStyle name="SAPBEXfilterDrill 4 8 3" xfId="27111"/>
    <cellStyle name="SAPBEXfilterDrill 4 8 3 2" xfId="53525"/>
    <cellStyle name="SAPBEXfilterDrill 4 8 4" xfId="34222"/>
    <cellStyle name="SAPBEXfilterDrill 4 9" xfId="7262"/>
    <cellStyle name="SAPBEXfilterDrill 4 9 2" xfId="17929"/>
    <cellStyle name="SAPBEXfilterDrill 4 9 2 2" xfId="44346"/>
    <cellStyle name="SAPBEXfilterDrill 4 9 3" xfId="25567"/>
    <cellStyle name="SAPBEXfilterDrill 4 9 3 2" xfId="51981"/>
    <cellStyle name="SAPBEXfilterDrill 4 9 4" xfId="33932"/>
    <cellStyle name="SAPBEXfilterDrill 5" xfId="2075"/>
    <cellStyle name="SAPBEXfilterDrill 5 10" xfId="11525"/>
    <cellStyle name="SAPBEXfilterDrill 5 10 2" xfId="37946"/>
    <cellStyle name="SAPBEXfilterDrill 5 11" xfId="25717"/>
    <cellStyle name="SAPBEXfilterDrill 5 11 2" xfId="52131"/>
    <cellStyle name="SAPBEXfilterDrill 5 2" xfId="4040"/>
    <cellStyle name="SAPBEXfilterDrill 5 2 2" xfId="9867"/>
    <cellStyle name="SAPBEXfilterDrill 5 2 2 2" xfId="20527"/>
    <cellStyle name="SAPBEXfilterDrill 5 2 2 2 2" xfId="46941"/>
    <cellStyle name="SAPBEXfilterDrill 5 2 2 3" xfId="27451"/>
    <cellStyle name="SAPBEXfilterDrill 5 2 2 3 2" xfId="53865"/>
    <cellStyle name="SAPBEXfilterDrill 5 2 2 4" xfId="36363"/>
    <cellStyle name="SAPBEXfilterDrill 5 2 3" xfId="14822"/>
    <cellStyle name="SAPBEXfilterDrill 5 2 3 2" xfId="41242"/>
    <cellStyle name="SAPBEXfilterDrill 5 2 4" xfId="26873"/>
    <cellStyle name="SAPBEXfilterDrill 5 2 4 2" xfId="53287"/>
    <cellStyle name="SAPBEXfilterDrill 5 2 5" xfId="30710"/>
    <cellStyle name="SAPBEXfilterDrill 5 3" xfId="4768"/>
    <cellStyle name="SAPBEXfilterDrill 5 3 2" xfId="10390"/>
    <cellStyle name="SAPBEXfilterDrill 5 3 2 2" xfId="21050"/>
    <cellStyle name="SAPBEXfilterDrill 5 3 2 2 2" xfId="47464"/>
    <cellStyle name="SAPBEXfilterDrill 5 3 2 3" xfId="28315"/>
    <cellStyle name="SAPBEXfilterDrill 5 3 2 3 2" xfId="54729"/>
    <cellStyle name="SAPBEXfilterDrill 5 3 2 4" xfId="36886"/>
    <cellStyle name="SAPBEXfilterDrill 5 3 3" xfId="15545"/>
    <cellStyle name="SAPBEXfilterDrill 5 3 3 2" xfId="41965"/>
    <cellStyle name="SAPBEXfilterDrill 5 3 4" xfId="26903"/>
    <cellStyle name="SAPBEXfilterDrill 5 3 4 2" xfId="53317"/>
    <cellStyle name="SAPBEXfilterDrill 5 3 5" xfId="31438"/>
    <cellStyle name="SAPBEXfilterDrill 5 4" xfId="5348"/>
    <cellStyle name="SAPBEXfilterDrill 5 4 2" xfId="16121"/>
    <cellStyle name="SAPBEXfilterDrill 5 4 2 2" xfId="42540"/>
    <cellStyle name="SAPBEXfilterDrill 5 4 3" xfId="28025"/>
    <cellStyle name="SAPBEXfilterDrill 5 4 3 2" xfId="54439"/>
    <cellStyle name="SAPBEXfilterDrill 5 4 4" xfId="32018"/>
    <cellStyle name="SAPBEXfilterDrill 5 5" xfId="5955"/>
    <cellStyle name="SAPBEXfilterDrill 5 5 2" xfId="16707"/>
    <cellStyle name="SAPBEXfilterDrill 5 5 2 2" xfId="43125"/>
    <cellStyle name="SAPBEXfilterDrill 5 5 3" xfId="24608"/>
    <cellStyle name="SAPBEXfilterDrill 5 5 3 2" xfId="51022"/>
    <cellStyle name="SAPBEXfilterDrill 5 5 4" xfId="32625"/>
    <cellStyle name="SAPBEXfilterDrill 5 6" xfId="6555"/>
    <cellStyle name="SAPBEXfilterDrill 5 6 2" xfId="17280"/>
    <cellStyle name="SAPBEXfilterDrill 5 6 2 2" xfId="43698"/>
    <cellStyle name="SAPBEXfilterDrill 5 6 3" xfId="21959"/>
    <cellStyle name="SAPBEXfilterDrill 5 6 3 2" xfId="48373"/>
    <cellStyle name="SAPBEXfilterDrill 5 6 4" xfId="33225"/>
    <cellStyle name="SAPBEXfilterDrill 5 7" xfId="7127"/>
    <cellStyle name="SAPBEXfilterDrill 5 7 2" xfId="25652"/>
    <cellStyle name="SAPBEXfilterDrill 5 7 2 2" xfId="52066"/>
    <cellStyle name="SAPBEXfilterDrill 5 7 3" xfId="33797"/>
    <cellStyle name="SAPBEXfilterDrill 5 8" xfId="7686"/>
    <cellStyle name="SAPBEXfilterDrill 5 8 2" xfId="18353"/>
    <cellStyle name="SAPBEXfilterDrill 5 8 2 2" xfId="44769"/>
    <cellStyle name="SAPBEXfilterDrill 5 8 3" xfId="24454"/>
    <cellStyle name="SAPBEXfilterDrill 5 8 3 2" xfId="50868"/>
    <cellStyle name="SAPBEXfilterDrill 5 8 4" xfId="34356"/>
    <cellStyle name="SAPBEXfilterDrill 5 9" xfId="7838"/>
    <cellStyle name="SAPBEXfilterDrill 5 9 2" xfId="18505"/>
    <cellStyle name="SAPBEXfilterDrill 5 9 2 2" xfId="44920"/>
    <cellStyle name="SAPBEXfilterDrill 5 9 3" xfId="27226"/>
    <cellStyle name="SAPBEXfilterDrill 5 9 3 2" xfId="53640"/>
    <cellStyle name="SAPBEXfilterDrill 5 9 4" xfId="34508"/>
    <cellStyle name="SAPBEXfilterDrill 6" xfId="1812"/>
    <cellStyle name="SAPBEXfilterDrill 6 10" xfId="11768"/>
    <cellStyle name="SAPBEXfilterDrill 6 10 2" xfId="38189"/>
    <cellStyle name="SAPBEXfilterDrill 6 11" xfId="25132"/>
    <cellStyle name="SAPBEXfilterDrill 6 11 2" xfId="51546"/>
    <cellStyle name="SAPBEXfilterDrill 6 2" xfId="3789"/>
    <cellStyle name="SAPBEXfilterDrill 6 2 2" xfId="14572"/>
    <cellStyle name="SAPBEXfilterDrill 6 2 2 2" xfId="40992"/>
    <cellStyle name="SAPBEXfilterDrill 6 2 3" xfId="24629"/>
    <cellStyle name="SAPBEXfilterDrill 6 2 3 2" xfId="51043"/>
    <cellStyle name="SAPBEXfilterDrill 6 2 4" xfId="30459"/>
    <cellStyle name="SAPBEXfilterDrill 6 3" xfId="4516"/>
    <cellStyle name="SAPBEXfilterDrill 6 3 2" xfId="15294"/>
    <cellStyle name="SAPBEXfilterDrill 6 3 2 2" xfId="41714"/>
    <cellStyle name="SAPBEXfilterDrill 6 3 3" xfId="26096"/>
    <cellStyle name="SAPBEXfilterDrill 6 3 3 2" xfId="52510"/>
    <cellStyle name="SAPBEXfilterDrill 6 3 4" xfId="31186"/>
    <cellStyle name="SAPBEXfilterDrill 6 4" xfId="3169"/>
    <cellStyle name="SAPBEXfilterDrill 6 4 2" xfId="13959"/>
    <cellStyle name="SAPBEXfilterDrill 6 4 2 2" xfId="40379"/>
    <cellStyle name="SAPBEXfilterDrill 6 4 3" xfId="24700"/>
    <cellStyle name="SAPBEXfilterDrill 6 4 3 2" xfId="51114"/>
    <cellStyle name="SAPBEXfilterDrill 6 4 4" xfId="29839"/>
    <cellStyle name="SAPBEXfilterDrill 6 5" xfId="3750"/>
    <cellStyle name="SAPBEXfilterDrill 6 5 2" xfId="14533"/>
    <cellStyle name="SAPBEXfilterDrill 6 5 2 2" xfId="40953"/>
    <cellStyle name="SAPBEXfilterDrill 6 5 3" xfId="26183"/>
    <cellStyle name="SAPBEXfilterDrill 6 5 3 2" xfId="52597"/>
    <cellStyle name="SAPBEXfilterDrill 6 5 4" xfId="30420"/>
    <cellStyle name="SAPBEXfilterDrill 6 6" xfId="5729"/>
    <cellStyle name="SAPBEXfilterDrill 6 6 2" xfId="16491"/>
    <cellStyle name="SAPBEXfilterDrill 6 6 2 2" xfId="42909"/>
    <cellStyle name="SAPBEXfilterDrill 6 6 3" xfId="26909"/>
    <cellStyle name="SAPBEXfilterDrill 6 6 3 2" xfId="53323"/>
    <cellStyle name="SAPBEXfilterDrill 6 6 4" xfId="32399"/>
    <cellStyle name="SAPBEXfilterDrill 6 7" xfId="6631"/>
    <cellStyle name="SAPBEXfilterDrill 6 7 2" xfId="15638"/>
    <cellStyle name="SAPBEXfilterDrill 6 7 2 2" xfId="42058"/>
    <cellStyle name="SAPBEXfilterDrill 6 7 3" xfId="33301"/>
    <cellStyle name="SAPBEXfilterDrill 6 8" xfId="7475"/>
    <cellStyle name="SAPBEXfilterDrill 6 8 2" xfId="18142"/>
    <cellStyle name="SAPBEXfilterDrill 6 8 2 2" xfId="44558"/>
    <cellStyle name="SAPBEXfilterDrill 6 8 3" xfId="22937"/>
    <cellStyle name="SAPBEXfilterDrill 6 8 3 2" xfId="49351"/>
    <cellStyle name="SAPBEXfilterDrill 6 8 4" xfId="34145"/>
    <cellStyle name="SAPBEXfilterDrill 6 9" xfId="3312"/>
    <cellStyle name="SAPBEXfilterDrill 6 9 2" xfId="14102"/>
    <cellStyle name="SAPBEXfilterDrill 6 9 2 2" xfId="40522"/>
    <cellStyle name="SAPBEXfilterDrill 6 9 3" xfId="24361"/>
    <cellStyle name="SAPBEXfilterDrill 6 9 3 2" xfId="50775"/>
    <cellStyle name="SAPBEXfilterDrill 6 9 4" xfId="29982"/>
    <cellStyle name="SAPBEXfilterDrill 7" xfId="2369"/>
    <cellStyle name="SAPBEXfilterDrill 7 10" xfId="29155"/>
    <cellStyle name="SAPBEXfilterDrill 7 2" xfId="5004"/>
    <cellStyle name="SAPBEXfilterDrill 7 2 2" xfId="15781"/>
    <cellStyle name="SAPBEXfilterDrill 7 2 3" xfId="31674"/>
    <cellStyle name="SAPBEXfilterDrill 7 3" xfId="5606"/>
    <cellStyle name="SAPBEXfilterDrill 7 3 2" xfId="16372"/>
    <cellStyle name="SAPBEXfilterDrill 7 3 3" xfId="32276"/>
    <cellStyle name="SAPBEXfilterDrill 7 4" xfId="6778"/>
    <cellStyle name="SAPBEXfilterDrill 7 4 2" xfId="17490"/>
    <cellStyle name="SAPBEXfilterDrill 7 4 3" xfId="33448"/>
    <cellStyle name="SAPBEXfilterDrill 7 5" xfId="7338"/>
    <cellStyle name="SAPBEXfilterDrill 7 5 2" xfId="18005"/>
    <cellStyle name="SAPBEXfilterDrill 7 5 3" xfId="34008"/>
    <cellStyle name="SAPBEXfilterDrill 7 6" xfId="7770"/>
    <cellStyle name="SAPBEXfilterDrill 7 6 2" xfId="18437"/>
    <cellStyle name="SAPBEXfilterDrill 7 6 3" xfId="34440"/>
    <cellStyle name="SAPBEXfilterDrill 7 7" xfId="7982"/>
    <cellStyle name="SAPBEXfilterDrill 7 7 2" xfId="18649"/>
    <cellStyle name="SAPBEXfilterDrill 7 7 3" xfId="34588"/>
    <cellStyle name="SAPBEXfilterDrill 7 8" xfId="10016"/>
    <cellStyle name="SAPBEXfilterDrill 7 8 2" xfId="20676"/>
    <cellStyle name="SAPBEXfilterDrill 7 8 2 2" xfId="47090"/>
    <cellStyle name="SAPBEXfilterDrill 7 8 3" xfId="17358"/>
    <cellStyle name="SAPBEXfilterDrill 7 8 3 2" xfId="43776"/>
    <cellStyle name="SAPBEXfilterDrill 7 8 4" xfId="36512"/>
    <cellStyle name="SAPBEXfilterDrill 7 9" xfId="13168"/>
    <cellStyle name="SAPBEXfilterDrill 8" xfId="3224"/>
    <cellStyle name="SAPBEXfilterDrill 8 2" xfId="14014"/>
    <cellStyle name="SAPBEXfilterDrill 8 2 2" xfId="40434"/>
    <cellStyle name="SAPBEXfilterDrill 8 3" xfId="23431"/>
    <cellStyle name="SAPBEXfilterDrill 8 3 2" xfId="49845"/>
    <cellStyle name="SAPBEXfilterDrill 8 4" xfId="29894"/>
    <cellStyle name="SAPBEXfilterDrill 9" xfId="4743"/>
    <cellStyle name="SAPBEXfilterDrill 9 2" xfId="15520"/>
    <cellStyle name="SAPBEXfilterDrill 9 2 2" xfId="41940"/>
    <cellStyle name="SAPBEXfilterDrill 9 3" xfId="24474"/>
    <cellStyle name="SAPBEXfilterDrill 9 3 2" xfId="50888"/>
    <cellStyle name="SAPBEXfilterDrill 9 4" xfId="31413"/>
    <cellStyle name="SAPBEXfilterItem" xfId="1197"/>
    <cellStyle name="SAPBEXfilterItem 10" xfId="3029"/>
    <cellStyle name="SAPBEXfilterItem 10 2" xfId="13821"/>
    <cellStyle name="SAPBEXfilterItem 10 2 2" xfId="40241"/>
    <cellStyle name="SAPBEXfilterItem 10 3" xfId="21953"/>
    <cellStyle name="SAPBEXfilterItem 10 3 2" xfId="48367"/>
    <cellStyle name="SAPBEXfilterItem 10 4" xfId="29699"/>
    <cellStyle name="SAPBEXfilterItem 11" xfId="4350"/>
    <cellStyle name="SAPBEXfilterItem 11 2" xfId="25593"/>
    <cellStyle name="SAPBEXfilterItem 11 2 2" xfId="52007"/>
    <cellStyle name="SAPBEXfilterItem 11 3" xfId="31020"/>
    <cellStyle name="SAPBEXfilterItem 12" xfId="7378"/>
    <cellStyle name="SAPBEXfilterItem 12 2" xfId="18045"/>
    <cellStyle name="SAPBEXfilterItem 12 2 2" xfId="44461"/>
    <cellStyle name="SAPBEXfilterItem 12 3" xfId="26643"/>
    <cellStyle name="SAPBEXfilterItem 12 3 2" xfId="53057"/>
    <cellStyle name="SAPBEXfilterItem 12 4" xfId="34048"/>
    <cellStyle name="SAPBEXfilterItem 13" xfId="17368"/>
    <cellStyle name="SAPBEXfilterItem 13 2" xfId="43786"/>
    <cellStyle name="SAPBEXfilterItem 14" xfId="11205"/>
    <cellStyle name="SAPBEXfilterItem 14 2" xfId="37626"/>
    <cellStyle name="SAPBEXfilterItem 2" xfId="1518"/>
    <cellStyle name="SAPBEXfilterItem 2 10" xfId="12023"/>
    <cellStyle name="SAPBEXfilterItem 2 10 2" xfId="38444"/>
    <cellStyle name="SAPBEXfilterItem 2 11" xfId="25625"/>
    <cellStyle name="SAPBEXfilterItem 2 11 2" xfId="52039"/>
    <cellStyle name="SAPBEXfilterItem 2 2" xfId="3512"/>
    <cellStyle name="SAPBEXfilterItem 2 2 2" xfId="9010"/>
    <cellStyle name="SAPBEXfilterItem 2 2 2 2" xfId="19670"/>
    <cellStyle name="SAPBEXfilterItem 2 2 2 2 2" xfId="46084"/>
    <cellStyle name="SAPBEXfilterItem 2 2 2 3" xfId="11548"/>
    <cellStyle name="SAPBEXfilterItem 2 2 2 3 2" xfId="37969"/>
    <cellStyle name="SAPBEXfilterItem 2 2 2 4" xfId="35506"/>
    <cellStyle name="SAPBEXfilterItem 2 2 3" xfId="10197"/>
    <cellStyle name="SAPBEXfilterItem 2 2 3 2" xfId="20857"/>
    <cellStyle name="SAPBEXfilterItem 2 2 3 2 2" xfId="47271"/>
    <cellStyle name="SAPBEXfilterItem 2 2 3 3" xfId="12760"/>
    <cellStyle name="SAPBEXfilterItem 2 2 3 3 2" xfId="39181"/>
    <cellStyle name="SAPBEXfilterItem 2 2 3 4" xfId="36693"/>
    <cellStyle name="SAPBEXfilterItem 2 2 4" xfId="8723"/>
    <cellStyle name="SAPBEXfilterItem 2 2 4 2" xfId="19383"/>
    <cellStyle name="SAPBEXfilterItem 2 2 4 2 2" xfId="45797"/>
    <cellStyle name="SAPBEXfilterItem 2 2 4 3" xfId="16891"/>
    <cellStyle name="SAPBEXfilterItem 2 2 4 3 2" xfId="43309"/>
    <cellStyle name="SAPBEXfilterItem 2 2 4 4" xfId="35219"/>
    <cellStyle name="SAPBEXfilterItem 2 2 5" xfId="14297"/>
    <cellStyle name="SAPBEXfilterItem 2 2 5 2" xfId="40717"/>
    <cellStyle name="SAPBEXfilterItem 2 2 6" xfId="25113"/>
    <cellStyle name="SAPBEXfilterItem 2 2 6 2" xfId="51527"/>
    <cellStyle name="SAPBEXfilterItem 2 2 7" xfId="30182"/>
    <cellStyle name="SAPBEXfilterItem 2 3" xfId="2788"/>
    <cellStyle name="SAPBEXfilterItem 2 3 2" xfId="9370"/>
    <cellStyle name="SAPBEXfilterItem 2 3 2 2" xfId="20030"/>
    <cellStyle name="SAPBEXfilterItem 2 3 2 2 2" xfId="46444"/>
    <cellStyle name="SAPBEXfilterItem 2 3 2 3" xfId="27863"/>
    <cellStyle name="SAPBEXfilterItem 2 3 2 3 2" xfId="54277"/>
    <cellStyle name="SAPBEXfilterItem 2 3 2 4" xfId="35866"/>
    <cellStyle name="SAPBEXfilterItem 2 3 3" xfId="13580"/>
    <cellStyle name="SAPBEXfilterItem 2 3 3 2" xfId="40000"/>
    <cellStyle name="SAPBEXfilterItem 2 3 4" xfId="24651"/>
    <cellStyle name="SAPBEXfilterItem 2 3 4 2" xfId="51065"/>
    <cellStyle name="SAPBEXfilterItem 2 3 5" xfId="29458"/>
    <cellStyle name="SAPBEXfilterItem 2 4" xfId="3055"/>
    <cellStyle name="SAPBEXfilterItem 2 4 2" xfId="10441"/>
    <cellStyle name="SAPBEXfilterItem 2 4 2 2" xfId="21101"/>
    <cellStyle name="SAPBEXfilterItem 2 4 2 2 2" xfId="47515"/>
    <cellStyle name="SAPBEXfilterItem 2 4 2 3" xfId="28365"/>
    <cellStyle name="SAPBEXfilterItem 2 4 2 3 2" xfId="54779"/>
    <cellStyle name="SAPBEXfilterItem 2 4 2 4" xfId="36937"/>
    <cellStyle name="SAPBEXfilterItem 2 4 3" xfId="13847"/>
    <cellStyle name="SAPBEXfilterItem 2 4 3 2" xfId="40267"/>
    <cellStyle name="SAPBEXfilterItem 2 4 4" xfId="22472"/>
    <cellStyle name="SAPBEXfilterItem 2 4 4 2" xfId="48886"/>
    <cellStyle name="SAPBEXfilterItem 2 4 5" xfId="29725"/>
    <cellStyle name="SAPBEXfilterItem 2 5" xfId="5648"/>
    <cellStyle name="SAPBEXfilterItem 2 5 2" xfId="16412"/>
    <cellStyle name="SAPBEXfilterItem 2 5 2 2" xfId="42830"/>
    <cellStyle name="SAPBEXfilterItem 2 5 3" xfId="25479"/>
    <cellStyle name="SAPBEXfilterItem 2 5 3 2" xfId="51893"/>
    <cellStyle name="SAPBEXfilterItem 2 5 4" xfId="32318"/>
    <cellStyle name="SAPBEXfilterItem 2 6" xfId="4855"/>
    <cellStyle name="SAPBEXfilterItem 2 6 2" xfId="15632"/>
    <cellStyle name="SAPBEXfilterItem 2 6 2 2" xfId="42052"/>
    <cellStyle name="SAPBEXfilterItem 2 6 3" xfId="22527"/>
    <cellStyle name="SAPBEXfilterItem 2 6 3 2" xfId="48941"/>
    <cellStyle name="SAPBEXfilterItem 2 6 4" xfId="31525"/>
    <cellStyle name="SAPBEXfilterItem 2 7" xfId="6811"/>
    <cellStyle name="SAPBEXfilterItem 2 7 2" xfId="22975"/>
    <cellStyle name="SAPBEXfilterItem 2 7 2 2" xfId="49389"/>
    <cellStyle name="SAPBEXfilterItem 2 7 3" xfId="33481"/>
    <cellStyle name="SAPBEXfilterItem 2 8" xfId="7232"/>
    <cellStyle name="SAPBEXfilterItem 2 8 2" xfId="17899"/>
    <cellStyle name="SAPBEXfilterItem 2 8 2 2" xfId="44316"/>
    <cellStyle name="SAPBEXfilterItem 2 8 3" xfId="24963"/>
    <cellStyle name="SAPBEXfilterItem 2 8 3 2" xfId="51377"/>
    <cellStyle name="SAPBEXfilterItem 2 8 4" xfId="33902"/>
    <cellStyle name="SAPBEXfilterItem 2 9" xfId="16"/>
    <cellStyle name="SAPBEXfilterItem 2 9 2" xfId="11120"/>
    <cellStyle name="SAPBEXfilterItem 2 9 2 2" xfId="37541"/>
    <cellStyle name="SAPBEXfilterItem 2 9 3" xfId="24606"/>
    <cellStyle name="SAPBEXfilterItem 2 9 3 2" xfId="51020"/>
    <cellStyle name="SAPBEXfilterItem 2 9 4" xfId="28748"/>
    <cellStyle name="SAPBEXfilterItem 3" xfId="1631"/>
    <cellStyle name="SAPBEXfilterItem 3 10" xfId="11932"/>
    <cellStyle name="SAPBEXfilterItem 3 10 2" xfId="38353"/>
    <cellStyle name="SAPBEXfilterItem 3 11" xfId="21820"/>
    <cellStyle name="SAPBEXfilterItem 3 11 2" xfId="48234"/>
    <cellStyle name="SAPBEXfilterItem 3 2" xfId="3624"/>
    <cellStyle name="SAPBEXfilterItem 3 2 2" xfId="9082"/>
    <cellStyle name="SAPBEXfilterItem 3 2 2 2" xfId="19742"/>
    <cellStyle name="SAPBEXfilterItem 3 2 2 2 2" xfId="46156"/>
    <cellStyle name="SAPBEXfilterItem 3 2 2 3" xfId="16334"/>
    <cellStyle name="SAPBEXfilterItem 3 2 2 3 2" xfId="42753"/>
    <cellStyle name="SAPBEXfilterItem 3 2 2 4" xfId="35578"/>
    <cellStyle name="SAPBEXfilterItem 3 2 3" xfId="10188"/>
    <cellStyle name="SAPBEXfilterItem 3 2 3 2" xfId="20848"/>
    <cellStyle name="SAPBEXfilterItem 3 2 3 2 2" xfId="47262"/>
    <cellStyle name="SAPBEXfilterItem 3 2 3 3" xfId="12501"/>
    <cellStyle name="SAPBEXfilterItem 3 2 3 3 2" xfId="38922"/>
    <cellStyle name="SAPBEXfilterItem 3 2 3 4" xfId="36684"/>
    <cellStyle name="SAPBEXfilterItem 3 2 4" xfId="8641"/>
    <cellStyle name="SAPBEXfilterItem 3 2 4 2" xfId="19301"/>
    <cellStyle name="SAPBEXfilterItem 3 2 4 2 2" xfId="45715"/>
    <cellStyle name="SAPBEXfilterItem 3 2 4 3" xfId="12961"/>
    <cellStyle name="SAPBEXfilterItem 3 2 4 3 2" xfId="39382"/>
    <cellStyle name="SAPBEXfilterItem 3 2 4 4" xfId="35137"/>
    <cellStyle name="SAPBEXfilterItem 3 2 5" xfId="14409"/>
    <cellStyle name="SAPBEXfilterItem 3 2 5 2" xfId="40829"/>
    <cellStyle name="SAPBEXfilterItem 3 2 6" xfId="25601"/>
    <cellStyle name="SAPBEXfilterItem 3 2 6 2" xfId="52015"/>
    <cellStyle name="SAPBEXfilterItem 3 2 7" xfId="30294"/>
    <cellStyle name="SAPBEXfilterItem 3 3" xfId="2698"/>
    <cellStyle name="SAPBEXfilterItem 3 3 2" xfId="9451"/>
    <cellStyle name="SAPBEXfilterItem 3 3 2 2" xfId="20111"/>
    <cellStyle name="SAPBEXfilterItem 3 3 2 2 2" xfId="46525"/>
    <cellStyle name="SAPBEXfilterItem 3 3 2 3" xfId="27854"/>
    <cellStyle name="SAPBEXfilterItem 3 3 2 3 2" xfId="54268"/>
    <cellStyle name="SAPBEXfilterItem 3 3 2 4" xfId="35947"/>
    <cellStyle name="SAPBEXfilterItem 3 3 3" xfId="13490"/>
    <cellStyle name="SAPBEXfilterItem 3 3 3 2" xfId="39910"/>
    <cellStyle name="SAPBEXfilterItem 3 3 4" xfId="22109"/>
    <cellStyle name="SAPBEXfilterItem 3 3 4 2" xfId="48523"/>
    <cellStyle name="SAPBEXfilterItem 3 3 5" xfId="29368"/>
    <cellStyle name="SAPBEXfilterItem 3 4" xfId="2735"/>
    <cellStyle name="SAPBEXfilterItem 3 4 2" xfId="10147"/>
    <cellStyle name="SAPBEXfilterItem 3 4 2 2" xfId="20807"/>
    <cellStyle name="SAPBEXfilterItem 3 4 2 2 2" xfId="47221"/>
    <cellStyle name="SAPBEXfilterItem 3 4 2 3" xfId="17849"/>
    <cellStyle name="SAPBEXfilterItem 3 4 2 3 2" xfId="44266"/>
    <cellStyle name="SAPBEXfilterItem 3 4 2 4" xfId="36643"/>
    <cellStyle name="SAPBEXfilterItem 3 4 3" xfId="13527"/>
    <cellStyle name="SAPBEXfilterItem 3 4 3 2" xfId="39947"/>
    <cellStyle name="SAPBEXfilterItem 3 4 4" xfId="27424"/>
    <cellStyle name="SAPBEXfilterItem 3 4 4 2" xfId="53838"/>
    <cellStyle name="SAPBEXfilterItem 3 4 5" xfId="29405"/>
    <cellStyle name="SAPBEXfilterItem 3 5" xfId="3713"/>
    <cellStyle name="SAPBEXfilterItem 3 5 2" xfId="14497"/>
    <cellStyle name="SAPBEXfilterItem 3 5 2 2" xfId="40917"/>
    <cellStyle name="SAPBEXfilterItem 3 5 3" xfId="25507"/>
    <cellStyle name="SAPBEXfilterItem 3 5 3 2" xfId="51921"/>
    <cellStyle name="SAPBEXfilterItem 3 5 4" xfId="30383"/>
    <cellStyle name="SAPBEXfilterItem 3 6" xfId="6056"/>
    <cellStyle name="SAPBEXfilterItem 3 6 2" xfId="16807"/>
    <cellStyle name="SAPBEXfilterItem 3 6 2 2" xfId="43225"/>
    <cellStyle name="SAPBEXfilterItem 3 6 3" xfId="21797"/>
    <cellStyle name="SAPBEXfilterItem 3 6 3 2" xfId="48211"/>
    <cellStyle name="SAPBEXfilterItem 3 6 4" xfId="32726"/>
    <cellStyle name="SAPBEXfilterItem 3 7" xfId="6641"/>
    <cellStyle name="SAPBEXfilterItem 3 7 2" xfId="22032"/>
    <cellStyle name="SAPBEXfilterItem 3 7 2 2" xfId="48446"/>
    <cellStyle name="SAPBEXfilterItem 3 7 3" xfId="33311"/>
    <cellStyle name="SAPBEXfilterItem 3 8" xfId="6169"/>
    <cellStyle name="SAPBEXfilterItem 3 8 2" xfId="16910"/>
    <cellStyle name="SAPBEXfilterItem 3 8 2 2" xfId="43328"/>
    <cellStyle name="SAPBEXfilterItem 3 8 3" xfId="22424"/>
    <cellStyle name="SAPBEXfilterItem 3 8 3 2" xfId="48838"/>
    <cellStyle name="SAPBEXfilterItem 3 8 4" xfId="32839"/>
    <cellStyle name="SAPBEXfilterItem 3 9" xfId="2595"/>
    <cellStyle name="SAPBEXfilterItem 3 9 2" xfId="13387"/>
    <cellStyle name="SAPBEXfilterItem 3 9 2 2" xfId="39807"/>
    <cellStyle name="SAPBEXfilterItem 3 9 3" xfId="23316"/>
    <cellStyle name="SAPBEXfilterItem 3 9 3 2" xfId="49730"/>
    <cellStyle name="SAPBEXfilterItem 3 9 4" xfId="29265"/>
    <cellStyle name="SAPBEXfilterItem 4" xfId="1890"/>
    <cellStyle name="SAPBEXfilterItem 4 10" xfId="11690"/>
    <cellStyle name="SAPBEXfilterItem 4 10 2" xfId="38111"/>
    <cellStyle name="SAPBEXfilterItem 4 11" xfId="24847"/>
    <cellStyle name="SAPBEXfilterItem 4 11 2" xfId="51261"/>
    <cellStyle name="SAPBEXfilterItem 4 2" xfId="3867"/>
    <cellStyle name="SAPBEXfilterItem 4 2 2" xfId="9258"/>
    <cellStyle name="SAPBEXfilterItem 4 2 2 2" xfId="19918"/>
    <cellStyle name="SAPBEXfilterItem 4 2 2 2 2" xfId="46332"/>
    <cellStyle name="SAPBEXfilterItem 4 2 2 3" xfId="26776"/>
    <cellStyle name="SAPBEXfilterItem 4 2 2 3 2" xfId="53190"/>
    <cellStyle name="SAPBEXfilterItem 4 2 2 4" xfId="35754"/>
    <cellStyle name="SAPBEXfilterItem 4 2 3" xfId="14650"/>
    <cellStyle name="SAPBEXfilterItem 4 2 3 2" xfId="41070"/>
    <cellStyle name="SAPBEXfilterItem 4 2 4" xfId="26524"/>
    <cellStyle name="SAPBEXfilterItem 4 2 4 2" xfId="52938"/>
    <cellStyle name="SAPBEXfilterItem 4 2 5" xfId="30537"/>
    <cellStyle name="SAPBEXfilterItem 4 3" xfId="4594"/>
    <cellStyle name="SAPBEXfilterItem 4 3 2" xfId="10235"/>
    <cellStyle name="SAPBEXfilterItem 4 3 2 2" xfId="20895"/>
    <cellStyle name="SAPBEXfilterItem 4 3 2 2 2" xfId="47309"/>
    <cellStyle name="SAPBEXfilterItem 4 3 2 3" xfId="12504"/>
    <cellStyle name="SAPBEXfilterItem 4 3 2 3 2" xfId="38925"/>
    <cellStyle name="SAPBEXfilterItem 4 3 2 4" xfId="36731"/>
    <cellStyle name="SAPBEXfilterItem 4 3 3" xfId="15372"/>
    <cellStyle name="SAPBEXfilterItem 4 3 3 2" xfId="41792"/>
    <cellStyle name="SAPBEXfilterItem 4 3 4" xfId="26881"/>
    <cellStyle name="SAPBEXfilterItem 4 3 4 2" xfId="53295"/>
    <cellStyle name="SAPBEXfilterItem 4 3 5" xfId="31264"/>
    <cellStyle name="SAPBEXfilterItem 4 4" xfId="3738"/>
    <cellStyle name="SAPBEXfilterItem 4 4 2" xfId="14521"/>
    <cellStyle name="SAPBEXfilterItem 4 4 2 2" xfId="40941"/>
    <cellStyle name="SAPBEXfilterItem 4 4 3" xfId="24393"/>
    <cellStyle name="SAPBEXfilterItem 4 4 3 2" xfId="50807"/>
    <cellStyle name="SAPBEXfilterItem 4 4 4" xfId="30408"/>
    <cellStyle name="SAPBEXfilterItem 4 5" xfId="5788"/>
    <cellStyle name="SAPBEXfilterItem 4 5 2" xfId="16547"/>
    <cellStyle name="SAPBEXfilterItem 4 5 2 2" xfId="42965"/>
    <cellStyle name="SAPBEXfilterItem 4 5 3" xfId="27938"/>
    <cellStyle name="SAPBEXfilterItem 4 5 3 2" xfId="54352"/>
    <cellStyle name="SAPBEXfilterItem 4 5 4" xfId="32458"/>
    <cellStyle name="SAPBEXfilterItem 4 6" xfId="6391"/>
    <cellStyle name="SAPBEXfilterItem 4 6 2" xfId="17127"/>
    <cellStyle name="SAPBEXfilterItem 4 6 2 2" xfId="43545"/>
    <cellStyle name="SAPBEXfilterItem 4 6 3" xfId="25772"/>
    <cellStyle name="SAPBEXfilterItem 4 6 3 2" xfId="52186"/>
    <cellStyle name="SAPBEXfilterItem 4 6 4" xfId="33061"/>
    <cellStyle name="SAPBEXfilterItem 4 7" xfId="7006"/>
    <cellStyle name="SAPBEXfilterItem 4 7 2" xfId="11116"/>
    <cellStyle name="SAPBEXfilterItem 4 7 2 2" xfId="37537"/>
    <cellStyle name="SAPBEXfilterItem 4 7 3" xfId="33676"/>
    <cellStyle name="SAPBEXfilterItem 4 8" xfId="7553"/>
    <cellStyle name="SAPBEXfilterItem 4 8 2" xfId="18220"/>
    <cellStyle name="SAPBEXfilterItem 4 8 2 2" xfId="44636"/>
    <cellStyle name="SAPBEXfilterItem 4 8 3" xfId="23506"/>
    <cellStyle name="SAPBEXfilterItem 4 8 3 2" xfId="49920"/>
    <cellStyle name="SAPBEXfilterItem 4 8 4" xfId="34223"/>
    <cellStyle name="SAPBEXfilterItem 4 9" xfId="7261"/>
    <cellStyle name="SAPBEXfilterItem 4 9 2" xfId="17928"/>
    <cellStyle name="SAPBEXfilterItem 4 9 2 2" xfId="44345"/>
    <cellStyle name="SAPBEXfilterItem 4 9 3" xfId="25670"/>
    <cellStyle name="SAPBEXfilterItem 4 9 3 2" xfId="52084"/>
    <cellStyle name="SAPBEXfilterItem 4 9 4" xfId="33931"/>
    <cellStyle name="SAPBEXfilterItem 5" xfId="2076"/>
    <cellStyle name="SAPBEXfilterItem 5 10" xfId="11524"/>
    <cellStyle name="SAPBEXfilterItem 5 10 2" xfId="37945"/>
    <cellStyle name="SAPBEXfilterItem 5 11" xfId="25614"/>
    <cellStyle name="SAPBEXfilterItem 5 11 2" xfId="52028"/>
    <cellStyle name="SAPBEXfilterItem 5 2" xfId="4041"/>
    <cellStyle name="SAPBEXfilterItem 5 2 2" xfId="9866"/>
    <cellStyle name="SAPBEXfilterItem 5 2 2 2" xfId="20526"/>
    <cellStyle name="SAPBEXfilterItem 5 2 2 2 2" xfId="46940"/>
    <cellStyle name="SAPBEXfilterItem 5 2 2 3" xfId="24488"/>
    <cellStyle name="SAPBEXfilterItem 5 2 2 3 2" xfId="50902"/>
    <cellStyle name="SAPBEXfilterItem 5 2 2 4" xfId="36362"/>
    <cellStyle name="SAPBEXfilterItem 5 2 3" xfId="14823"/>
    <cellStyle name="SAPBEXfilterItem 5 2 3 2" xfId="41243"/>
    <cellStyle name="SAPBEXfilterItem 5 2 4" xfId="21837"/>
    <cellStyle name="SAPBEXfilterItem 5 2 4 2" xfId="48251"/>
    <cellStyle name="SAPBEXfilterItem 5 2 5" xfId="30711"/>
    <cellStyle name="SAPBEXfilterItem 5 3" xfId="4769"/>
    <cellStyle name="SAPBEXfilterItem 5 3 2" xfId="10137"/>
    <cellStyle name="SAPBEXfilterItem 5 3 2 2" xfId="20797"/>
    <cellStyle name="SAPBEXfilterItem 5 3 2 2 2" xfId="47211"/>
    <cellStyle name="SAPBEXfilterItem 5 3 2 3" xfId="16901"/>
    <cellStyle name="SAPBEXfilterItem 5 3 2 3 2" xfId="43319"/>
    <cellStyle name="SAPBEXfilterItem 5 3 2 4" xfId="36633"/>
    <cellStyle name="SAPBEXfilterItem 5 3 3" xfId="15546"/>
    <cellStyle name="SAPBEXfilterItem 5 3 3 2" xfId="41966"/>
    <cellStyle name="SAPBEXfilterItem 5 3 4" xfId="23284"/>
    <cellStyle name="SAPBEXfilterItem 5 3 4 2" xfId="49698"/>
    <cellStyle name="SAPBEXfilterItem 5 3 5" xfId="31439"/>
    <cellStyle name="SAPBEXfilterItem 5 4" xfId="5349"/>
    <cellStyle name="SAPBEXfilterItem 5 4 2" xfId="16122"/>
    <cellStyle name="SAPBEXfilterItem 5 4 2 2" xfId="42541"/>
    <cellStyle name="SAPBEXfilterItem 5 4 3" xfId="23614"/>
    <cellStyle name="SAPBEXfilterItem 5 4 3 2" xfId="50028"/>
    <cellStyle name="SAPBEXfilterItem 5 4 4" xfId="32019"/>
    <cellStyle name="SAPBEXfilterItem 5 5" xfId="5956"/>
    <cellStyle name="SAPBEXfilterItem 5 5 2" xfId="16708"/>
    <cellStyle name="SAPBEXfilterItem 5 5 2 2" xfId="43126"/>
    <cellStyle name="SAPBEXfilterItem 5 5 3" xfId="28012"/>
    <cellStyle name="SAPBEXfilterItem 5 5 3 2" xfId="54426"/>
    <cellStyle name="SAPBEXfilterItem 5 5 4" xfId="32626"/>
    <cellStyle name="SAPBEXfilterItem 5 6" xfId="6556"/>
    <cellStyle name="SAPBEXfilterItem 5 6 2" xfId="17281"/>
    <cellStyle name="SAPBEXfilterItem 5 6 2 2" xfId="43699"/>
    <cellStyle name="SAPBEXfilterItem 5 6 3" xfId="24959"/>
    <cellStyle name="SAPBEXfilterItem 5 6 3 2" xfId="51373"/>
    <cellStyle name="SAPBEXfilterItem 5 6 4" xfId="33226"/>
    <cellStyle name="SAPBEXfilterItem 5 7" xfId="7128"/>
    <cellStyle name="SAPBEXfilterItem 5 7 2" xfId="21918"/>
    <cellStyle name="SAPBEXfilterItem 5 7 2 2" xfId="48332"/>
    <cellStyle name="SAPBEXfilterItem 5 7 3" xfId="33798"/>
    <cellStyle name="SAPBEXfilterItem 5 8" xfId="7687"/>
    <cellStyle name="SAPBEXfilterItem 5 8 2" xfId="18354"/>
    <cellStyle name="SAPBEXfilterItem 5 8 2 2" xfId="44770"/>
    <cellStyle name="SAPBEXfilterItem 5 8 3" xfId="24694"/>
    <cellStyle name="SAPBEXfilterItem 5 8 3 2" xfId="51108"/>
    <cellStyle name="SAPBEXfilterItem 5 8 4" xfId="34357"/>
    <cellStyle name="SAPBEXfilterItem 5 9" xfId="7839"/>
    <cellStyle name="SAPBEXfilterItem 5 9 2" xfId="18506"/>
    <cellStyle name="SAPBEXfilterItem 5 9 2 2" xfId="44921"/>
    <cellStyle name="SAPBEXfilterItem 5 9 3" xfId="22824"/>
    <cellStyle name="SAPBEXfilterItem 5 9 3 2" xfId="49238"/>
    <cellStyle name="SAPBEXfilterItem 5 9 4" xfId="34509"/>
    <cellStyle name="SAPBEXfilterItem 6" xfId="1813"/>
    <cellStyle name="SAPBEXfilterItem 6 10" xfId="11767"/>
    <cellStyle name="SAPBEXfilterItem 6 10 2" xfId="38188"/>
    <cellStyle name="SAPBEXfilterItem 6 11" xfId="24663"/>
    <cellStyle name="SAPBEXfilterItem 6 11 2" xfId="51077"/>
    <cellStyle name="SAPBEXfilterItem 6 2" xfId="3790"/>
    <cellStyle name="SAPBEXfilterItem 6 2 2" xfId="14573"/>
    <cellStyle name="SAPBEXfilterItem 6 2 2 2" xfId="40993"/>
    <cellStyle name="SAPBEXfilterItem 6 2 3" xfId="24183"/>
    <cellStyle name="SAPBEXfilterItem 6 2 3 2" xfId="50597"/>
    <cellStyle name="SAPBEXfilterItem 6 2 4" xfId="30460"/>
    <cellStyle name="SAPBEXfilterItem 6 3" xfId="4517"/>
    <cellStyle name="SAPBEXfilterItem 6 3 2" xfId="15295"/>
    <cellStyle name="SAPBEXfilterItem 6 3 2 2" xfId="41715"/>
    <cellStyle name="SAPBEXfilterItem 6 3 3" xfId="23514"/>
    <cellStyle name="SAPBEXfilterItem 6 3 3 2" xfId="49928"/>
    <cellStyle name="SAPBEXfilterItem 6 3 4" xfId="31187"/>
    <cellStyle name="SAPBEXfilterItem 6 4" xfId="3303"/>
    <cellStyle name="SAPBEXfilterItem 6 4 2" xfId="14093"/>
    <cellStyle name="SAPBEXfilterItem 6 4 2 2" xfId="40513"/>
    <cellStyle name="SAPBEXfilterItem 6 4 3" xfId="23456"/>
    <cellStyle name="SAPBEXfilterItem 6 4 3 2" xfId="49870"/>
    <cellStyle name="SAPBEXfilterItem 6 4 4" xfId="29973"/>
    <cellStyle name="SAPBEXfilterItem 6 5" xfId="3992"/>
    <cellStyle name="SAPBEXfilterItem 6 5 2" xfId="14775"/>
    <cellStyle name="SAPBEXfilterItem 6 5 2 2" xfId="41195"/>
    <cellStyle name="SAPBEXfilterItem 6 5 3" xfId="22171"/>
    <cellStyle name="SAPBEXfilterItem 6 5 3 2" xfId="48585"/>
    <cellStyle name="SAPBEXfilterItem 6 5 4" xfId="30662"/>
    <cellStyle name="SAPBEXfilterItem 6 6" xfId="5730"/>
    <cellStyle name="SAPBEXfilterItem 6 6 2" xfId="16492"/>
    <cellStyle name="SAPBEXfilterItem 6 6 2 2" xfId="42910"/>
    <cellStyle name="SAPBEXfilterItem 6 6 3" xfId="23271"/>
    <cellStyle name="SAPBEXfilterItem 6 6 3 2" xfId="49685"/>
    <cellStyle name="SAPBEXfilterItem 6 6 4" xfId="32400"/>
    <cellStyle name="SAPBEXfilterItem 6 7" xfId="5311"/>
    <cellStyle name="SAPBEXfilterItem 6 7 2" xfId="22440"/>
    <cellStyle name="SAPBEXfilterItem 6 7 2 2" xfId="48854"/>
    <cellStyle name="SAPBEXfilterItem 6 7 3" xfId="31981"/>
    <cellStyle name="SAPBEXfilterItem 6 8" xfId="7476"/>
    <cellStyle name="SAPBEXfilterItem 6 8 2" xfId="18143"/>
    <cellStyle name="SAPBEXfilterItem 6 8 2 2" xfId="44559"/>
    <cellStyle name="SAPBEXfilterItem 6 8 3" xfId="27157"/>
    <cellStyle name="SAPBEXfilterItem 6 8 3 2" xfId="53571"/>
    <cellStyle name="SAPBEXfilterItem 6 8 4" xfId="34146"/>
    <cellStyle name="SAPBEXfilterItem 6 9" xfId="7384"/>
    <cellStyle name="SAPBEXfilterItem 6 9 2" xfId="18051"/>
    <cellStyle name="SAPBEXfilterItem 6 9 2 2" xfId="44467"/>
    <cellStyle name="SAPBEXfilterItem 6 9 3" xfId="23799"/>
    <cellStyle name="SAPBEXfilterItem 6 9 3 2" xfId="50213"/>
    <cellStyle name="SAPBEXfilterItem 6 9 4" xfId="34054"/>
    <cellStyle name="SAPBEXfilterItem 7" xfId="2370"/>
    <cellStyle name="SAPBEXfilterItem 7 2" xfId="10272"/>
    <cellStyle name="SAPBEXfilterItem 7 2 2" xfId="20932"/>
    <cellStyle name="SAPBEXfilterItem 7 2 2 2" xfId="47346"/>
    <cellStyle name="SAPBEXfilterItem 7 2 3" xfId="16858"/>
    <cellStyle name="SAPBEXfilterItem 7 2 3 2" xfId="43276"/>
    <cellStyle name="SAPBEXfilterItem 7 2 4" xfId="36768"/>
    <cellStyle name="SAPBEXfilterItem 8" xfId="3225"/>
    <cellStyle name="SAPBEXfilterItem 8 2" xfId="14015"/>
    <cellStyle name="SAPBEXfilterItem 8 2 2" xfId="40435"/>
    <cellStyle name="SAPBEXfilterItem 8 3" xfId="27250"/>
    <cellStyle name="SAPBEXfilterItem 8 3 2" xfId="53664"/>
    <cellStyle name="SAPBEXfilterItem 8 4" xfId="29895"/>
    <cellStyle name="SAPBEXfilterItem 9" xfId="3364"/>
    <cellStyle name="SAPBEXfilterItem 9 2" xfId="14151"/>
    <cellStyle name="SAPBEXfilterItem 9 2 2" xfId="40571"/>
    <cellStyle name="SAPBEXfilterItem 9 3" xfId="23429"/>
    <cellStyle name="SAPBEXfilterItem 9 3 2" xfId="49843"/>
    <cellStyle name="SAPBEXfilterItem 9 4" xfId="30034"/>
    <cellStyle name="SAPBEXfilterText" xfId="1198"/>
    <cellStyle name="SAPBEXfilterText 10" xfId="4161"/>
    <cellStyle name="SAPBEXfilterText 10 2" xfId="14942"/>
    <cellStyle name="SAPBEXfilterText 10 2 2" xfId="41362"/>
    <cellStyle name="SAPBEXfilterText 10 3" xfId="22321"/>
    <cellStyle name="SAPBEXfilterText 10 3 2" xfId="48735"/>
    <cellStyle name="SAPBEXfilterText 10 4" xfId="30831"/>
    <cellStyle name="SAPBEXfilterText 11" xfId="5484"/>
    <cellStyle name="SAPBEXfilterText 11 2" xfId="25426"/>
    <cellStyle name="SAPBEXfilterText 11 2 2" xfId="51840"/>
    <cellStyle name="SAPBEXfilterText 11 3" xfId="32154"/>
    <cellStyle name="SAPBEXfilterText 12" xfId="4462"/>
    <cellStyle name="SAPBEXfilterText 12 2" xfId="15240"/>
    <cellStyle name="SAPBEXfilterText 12 2 2" xfId="41660"/>
    <cellStyle name="SAPBEXfilterText 12 3" xfId="22211"/>
    <cellStyle name="SAPBEXfilterText 12 3 2" xfId="48625"/>
    <cellStyle name="SAPBEXfilterText 12 4" xfId="31132"/>
    <cellStyle name="SAPBEXfilterText 13" xfId="16812"/>
    <cellStyle name="SAPBEXfilterText 13 2" xfId="43230"/>
    <cellStyle name="SAPBEXfilterText 14" xfId="21975"/>
    <cellStyle name="SAPBEXfilterText 14 2" xfId="48389"/>
    <cellStyle name="SAPBEXfilterText 2" xfId="1519"/>
    <cellStyle name="SAPBEXfilterText 2 10" xfId="12022"/>
    <cellStyle name="SAPBEXfilterText 2 10 2" xfId="38443"/>
    <cellStyle name="SAPBEXfilterText 2 11" xfId="25215"/>
    <cellStyle name="SAPBEXfilterText 2 11 2" xfId="51629"/>
    <cellStyle name="SAPBEXfilterText 2 2" xfId="3513"/>
    <cellStyle name="SAPBEXfilterText 2 2 2" xfId="9009"/>
    <cellStyle name="SAPBEXfilterText 2 2 2 2" xfId="19669"/>
    <cellStyle name="SAPBEXfilterText 2 2 2 2 2" xfId="46083"/>
    <cellStyle name="SAPBEXfilterText 2 2 2 3" xfId="26795"/>
    <cellStyle name="SAPBEXfilterText 2 2 2 3 2" xfId="53209"/>
    <cellStyle name="SAPBEXfilterText 2 2 2 4" xfId="35505"/>
    <cellStyle name="SAPBEXfilterText 2 2 3" xfId="10414"/>
    <cellStyle name="SAPBEXfilterText 2 2 3 2" xfId="21074"/>
    <cellStyle name="SAPBEXfilterText 2 2 3 2 2" xfId="47488"/>
    <cellStyle name="SAPBEXfilterText 2 2 3 3" xfId="28339"/>
    <cellStyle name="SAPBEXfilterText 2 2 3 3 2" xfId="54753"/>
    <cellStyle name="SAPBEXfilterText 2 2 3 4" xfId="36910"/>
    <cellStyle name="SAPBEXfilterText 2 2 4" xfId="8724"/>
    <cellStyle name="SAPBEXfilterText 2 2 4 2" xfId="19384"/>
    <cellStyle name="SAPBEXfilterText 2 2 4 2 2" xfId="45798"/>
    <cellStyle name="SAPBEXfilterText 2 2 4 3" xfId="12800"/>
    <cellStyle name="SAPBEXfilterText 2 2 4 3 2" xfId="39221"/>
    <cellStyle name="SAPBEXfilterText 2 2 4 4" xfId="35220"/>
    <cellStyle name="SAPBEXfilterText 2 2 5" xfId="14298"/>
    <cellStyle name="SAPBEXfilterText 2 2 5 2" xfId="40718"/>
    <cellStyle name="SAPBEXfilterText 2 2 6" xfId="24643"/>
    <cellStyle name="SAPBEXfilterText 2 2 6 2" xfId="51057"/>
    <cellStyle name="SAPBEXfilterText 2 2 7" xfId="30183"/>
    <cellStyle name="SAPBEXfilterText 2 3" xfId="2787"/>
    <cellStyle name="SAPBEXfilterText 2 3 2" xfId="9369"/>
    <cellStyle name="SAPBEXfilterText 2 3 2 2" xfId="20029"/>
    <cellStyle name="SAPBEXfilterText 2 3 2 2 2" xfId="46443"/>
    <cellStyle name="SAPBEXfilterText 2 3 2 3" xfId="11255"/>
    <cellStyle name="SAPBEXfilterText 2 3 2 3 2" xfId="37676"/>
    <cellStyle name="SAPBEXfilterText 2 3 2 4" xfId="35865"/>
    <cellStyle name="SAPBEXfilterText 2 3 3" xfId="13579"/>
    <cellStyle name="SAPBEXfilterText 2 3 3 2" xfId="39999"/>
    <cellStyle name="SAPBEXfilterText 2 3 4" xfId="25121"/>
    <cellStyle name="SAPBEXfilterText 2 3 4 2" xfId="51535"/>
    <cellStyle name="SAPBEXfilterText 2 3 5" xfId="29457"/>
    <cellStyle name="SAPBEXfilterText 2 4" xfId="3056"/>
    <cellStyle name="SAPBEXfilterText 2 4 2" xfId="10040"/>
    <cellStyle name="SAPBEXfilterText 2 4 2 2" xfId="20700"/>
    <cellStyle name="SAPBEXfilterText 2 4 2 2 2" xfId="47114"/>
    <cellStyle name="SAPBEXfilterText 2 4 2 3" xfId="27812"/>
    <cellStyle name="SAPBEXfilterText 2 4 2 3 2" xfId="54226"/>
    <cellStyle name="SAPBEXfilterText 2 4 2 4" xfId="36536"/>
    <cellStyle name="SAPBEXfilterText 2 4 3" xfId="13848"/>
    <cellStyle name="SAPBEXfilterText 2 4 3 2" xfId="40268"/>
    <cellStyle name="SAPBEXfilterText 2 4 4" xfId="26193"/>
    <cellStyle name="SAPBEXfilterText 2 4 4 2" xfId="52607"/>
    <cellStyle name="SAPBEXfilterText 2 4 5" xfId="29726"/>
    <cellStyle name="SAPBEXfilterText 2 5" xfId="3136"/>
    <cellStyle name="SAPBEXfilterText 2 5 2" xfId="13927"/>
    <cellStyle name="SAPBEXfilterText 2 5 2 2" xfId="40347"/>
    <cellStyle name="SAPBEXfilterText 2 5 3" xfId="23127"/>
    <cellStyle name="SAPBEXfilterText 2 5 3 2" xfId="49541"/>
    <cellStyle name="SAPBEXfilterText 2 5 4" xfId="29806"/>
    <cellStyle name="SAPBEXfilterText 2 6" xfId="2638"/>
    <cellStyle name="SAPBEXfilterText 2 6 2" xfId="13430"/>
    <cellStyle name="SAPBEXfilterText 2 6 2 2" xfId="39850"/>
    <cellStyle name="SAPBEXfilterText 2 6 3" xfId="23132"/>
    <cellStyle name="SAPBEXfilterText 2 6 3 2" xfId="49546"/>
    <cellStyle name="SAPBEXfilterText 2 6 4" xfId="29308"/>
    <cellStyle name="SAPBEXfilterText 2 7" xfId="5554"/>
    <cellStyle name="SAPBEXfilterText 2 7 2" xfId="27281"/>
    <cellStyle name="SAPBEXfilterText 2 7 2 2" xfId="53695"/>
    <cellStyle name="SAPBEXfilterText 2 7 3" xfId="32224"/>
    <cellStyle name="SAPBEXfilterText 2 8" xfId="6263"/>
    <cellStyle name="SAPBEXfilterText 2 8 2" xfId="17002"/>
    <cellStyle name="SAPBEXfilterText 2 8 2 2" xfId="43420"/>
    <cellStyle name="SAPBEXfilterText 2 8 3" xfId="24882"/>
    <cellStyle name="SAPBEXfilterText 2 8 3 2" xfId="51296"/>
    <cellStyle name="SAPBEXfilterText 2 8 4" xfId="32933"/>
    <cellStyle name="SAPBEXfilterText 2 9" xfId="6624"/>
    <cellStyle name="SAPBEXfilterText 2 9 2" xfId="17348"/>
    <cellStyle name="SAPBEXfilterText 2 9 2 2" xfId="43766"/>
    <cellStyle name="SAPBEXfilterText 2 9 3" xfId="11164"/>
    <cellStyle name="SAPBEXfilterText 2 9 3 2" xfId="37585"/>
    <cellStyle name="SAPBEXfilterText 2 9 4" xfId="33294"/>
    <cellStyle name="SAPBEXfilterText 3" xfId="1632"/>
    <cellStyle name="SAPBEXfilterText 3 10" xfId="11931"/>
    <cellStyle name="SAPBEXfilterText 3 10 2" xfId="38352"/>
    <cellStyle name="SAPBEXfilterText 3 11" xfId="26450"/>
    <cellStyle name="SAPBEXfilterText 3 11 2" xfId="52864"/>
    <cellStyle name="SAPBEXfilterText 3 2" xfId="3625"/>
    <cellStyle name="SAPBEXfilterText 3 2 2" xfId="9083"/>
    <cellStyle name="SAPBEXfilterText 3 2 2 2" xfId="19743"/>
    <cellStyle name="SAPBEXfilterText 3 2 2 2 2" xfId="46157"/>
    <cellStyle name="SAPBEXfilterText 3 2 2 3" xfId="12566"/>
    <cellStyle name="SAPBEXfilterText 3 2 2 3 2" xfId="38987"/>
    <cellStyle name="SAPBEXfilterText 3 2 2 4" xfId="35579"/>
    <cellStyle name="SAPBEXfilterText 3 2 3" xfId="10224"/>
    <cellStyle name="SAPBEXfilterText 3 2 3 2" xfId="20884"/>
    <cellStyle name="SAPBEXfilterText 3 2 3 2 2" xfId="47298"/>
    <cellStyle name="SAPBEXfilterText 3 2 3 3" xfId="15628"/>
    <cellStyle name="SAPBEXfilterText 3 2 3 3 2" xfId="42048"/>
    <cellStyle name="SAPBEXfilterText 3 2 3 4" xfId="36720"/>
    <cellStyle name="SAPBEXfilterText 3 2 4" xfId="8640"/>
    <cellStyle name="SAPBEXfilterText 3 2 4 2" xfId="19300"/>
    <cellStyle name="SAPBEXfilterText 3 2 4 2 2" xfId="45714"/>
    <cellStyle name="SAPBEXfilterText 3 2 4 3" xfId="17727"/>
    <cellStyle name="SAPBEXfilterText 3 2 4 3 2" xfId="44144"/>
    <cellStyle name="SAPBEXfilterText 3 2 4 4" xfId="35136"/>
    <cellStyle name="SAPBEXfilterText 3 2 5" xfId="14410"/>
    <cellStyle name="SAPBEXfilterText 3 2 5 2" xfId="40830"/>
    <cellStyle name="SAPBEXfilterText 3 2 6" xfId="25192"/>
    <cellStyle name="SAPBEXfilterText 3 2 6 2" xfId="51606"/>
    <cellStyle name="SAPBEXfilterText 3 2 7" xfId="30295"/>
    <cellStyle name="SAPBEXfilterText 3 3" xfId="2697"/>
    <cellStyle name="SAPBEXfilterText 3 3 2" xfId="9452"/>
    <cellStyle name="SAPBEXfilterText 3 3 2 2" xfId="20112"/>
    <cellStyle name="SAPBEXfilterText 3 3 2 2 2" xfId="46526"/>
    <cellStyle name="SAPBEXfilterText 3 3 2 3" xfId="11819"/>
    <cellStyle name="SAPBEXfilterText 3 3 2 3 2" xfId="38240"/>
    <cellStyle name="SAPBEXfilterText 3 3 2 4" xfId="35948"/>
    <cellStyle name="SAPBEXfilterText 3 3 3" xfId="13489"/>
    <cellStyle name="SAPBEXfilterText 3 3 3 2" xfId="39909"/>
    <cellStyle name="SAPBEXfilterText 3 3 4" xfId="22815"/>
    <cellStyle name="SAPBEXfilterText 3 3 4 2" xfId="49229"/>
    <cellStyle name="SAPBEXfilterText 3 3 5" xfId="29367"/>
    <cellStyle name="SAPBEXfilterText 3 4" xfId="4877"/>
    <cellStyle name="SAPBEXfilterText 3 4 2" xfId="10276"/>
    <cellStyle name="SAPBEXfilterText 3 4 2 2" xfId="20936"/>
    <cellStyle name="SAPBEXfilterText 3 4 2 2 2" xfId="47350"/>
    <cellStyle name="SAPBEXfilterText 3 4 2 3" xfId="13825"/>
    <cellStyle name="SAPBEXfilterText 3 4 2 3 2" xfId="40245"/>
    <cellStyle name="SAPBEXfilterText 3 4 2 4" xfId="36772"/>
    <cellStyle name="SAPBEXfilterText 3 4 3" xfId="15654"/>
    <cellStyle name="SAPBEXfilterText 3 4 3 2" xfId="42074"/>
    <cellStyle name="SAPBEXfilterText 3 4 4" xfId="25428"/>
    <cellStyle name="SAPBEXfilterText 3 4 4 2" xfId="51842"/>
    <cellStyle name="SAPBEXfilterText 3 4 5" xfId="31547"/>
    <cellStyle name="SAPBEXfilterText 3 5" xfId="3357"/>
    <cellStyle name="SAPBEXfilterText 3 5 2" xfId="14144"/>
    <cellStyle name="SAPBEXfilterText 3 5 2 2" xfId="40564"/>
    <cellStyle name="SAPBEXfilterText 3 5 3" xfId="25710"/>
    <cellStyle name="SAPBEXfilterText 3 5 3 2" xfId="52124"/>
    <cellStyle name="SAPBEXfilterText 3 5 4" xfId="30027"/>
    <cellStyle name="SAPBEXfilterText 3 6" xfId="5519"/>
    <cellStyle name="SAPBEXfilterText 3 6 2" xfId="16290"/>
    <cellStyle name="SAPBEXfilterText 3 6 2 2" xfId="42709"/>
    <cellStyle name="SAPBEXfilterText 3 6 3" xfId="21791"/>
    <cellStyle name="SAPBEXfilterText 3 6 3 2" xfId="48205"/>
    <cellStyle name="SAPBEXfilterText 3 6 4" xfId="32189"/>
    <cellStyle name="SAPBEXfilterText 3 7" xfId="3584"/>
    <cellStyle name="SAPBEXfilterText 3 7 2" xfId="26316"/>
    <cellStyle name="SAPBEXfilterText 3 7 2 2" xfId="52730"/>
    <cellStyle name="SAPBEXfilterText 3 7 3" xfId="30254"/>
    <cellStyle name="SAPBEXfilterText 3 8" xfId="6111"/>
    <cellStyle name="SAPBEXfilterText 3 8 2" xfId="16860"/>
    <cellStyle name="SAPBEXfilterText 3 8 2 2" xfId="43278"/>
    <cellStyle name="SAPBEXfilterText 3 8 3" xfId="12135"/>
    <cellStyle name="SAPBEXfilterText 3 8 3 2" xfId="38556"/>
    <cellStyle name="SAPBEXfilterText 3 8 4" xfId="32781"/>
    <cellStyle name="SAPBEXfilterText 3 9" xfId="7646"/>
    <cellStyle name="SAPBEXfilterText 3 9 2" xfId="18313"/>
    <cellStyle name="SAPBEXfilterText 3 9 2 2" xfId="44729"/>
    <cellStyle name="SAPBEXfilterText 3 9 3" xfId="28038"/>
    <cellStyle name="SAPBEXfilterText 3 9 3 2" xfId="54452"/>
    <cellStyle name="SAPBEXfilterText 3 9 4" xfId="34316"/>
    <cellStyle name="SAPBEXfilterText 4" xfId="1891"/>
    <cellStyle name="SAPBEXfilterText 4 10" xfId="11689"/>
    <cellStyle name="SAPBEXfilterText 4 10 2" xfId="38110"/>
    <cellStyle name="SAPBEXfilterText 4 11" xfId="24815"/>
    <cellStyle name="SAPBEXfilterText 4 11 2" xfId="51229"/>
    <cellStyle name="SAPBEXfilterText 4 2" xfId="3868"/>
    <cellStyle name="SAPBEXfilterText 4 2 2" xfId="9257"/>
    <cellStyle name="SAPBEXfilterText 4 2 2 2" xfId="19917"/>
    <cellStyle name="SAPBEXfilterText 4 2 2 2 2" xfId="46331"/>
    <cellStyle name="SAPBEXfilterText 4 2 2 3" xfId="11804"/>
    <cellStyle name="SAPBEXfilterText 4 2 2 3 2" xfId="38225"/>
    <cellStyle name="SAPBEXfilterText 4 2 2 4" xfId="35753"/>
    <cellStyle name="SAPBEXfilterText 4 2 3" xfId="14651"/>
    <cellStyle name="SAPBEXfilterText 4 2 3 2" xfId="41071"/>
    <cellStyle name="SAPBEXfilterText 4 2 4" xfId="25289"/>
    <cellStyle name="SAPBEXfilterText 4 2 4 2" xfId="51703"/>
    <cellStyle name="SAPBEXfilterText 4 2 5" xfId="30538"/>
    <cellStyle name="SAPBEXfilterText 4 3" xfId="4595"/>
    <cellStyle name="SAPBEXfilterText 4 3 2" xfId="10174"/>
    <cellStyle name="SAPBEXfilterText 4 3 2 2" xfId="20834"/>
    <cellStyle name="SAPBEXfilterText 4 3 2 2 2" xfId="47248"/>
    <cellStyle name="SAPBEXfilterText 4 3 2 3" xfId="13267"/>
    <cellStyle name="SAPBEXfilterText 4 3 2 3 2" xfId="39687"/>
    <cellStyle name="SAPBEXfilterText 4 3 2 4" xfId="36670"/>
    <cellStyle name="SAPBEXfilterText 4 3 3" xfId="15373"/>
    <cellStyle name="SAPBEXfilterText 4 3 3 2" xfId="41793"/>
    <cellStyle name="SAPBEXfilterText 4 3 4" xfId="21842"/>
    <cellStyle name="SAPBEXfilterText 4 3 4 2" xfId="48256"/>
    <cellStyle name="SAPBEXfilterText 4 3 5" xfId="31265"/>
    <cellStyle name="SAPBEXfilterText 4 4" xfId="4845"/>
    <cellStyle name="SAPBEXfilterText 4 4 2" xfId="15622"/>
    <cellStyle name="SAPBEXfilterText 4 4 2 2" xfId="42042"/>
    <cellStyle name="SAPBEXfilterText 4 4 3" xfId="22489"/>
    <cellStyle name="SAPBEXfilterText 4 4 3 2" xfId="48903"/>
    <cellStyle name="SAPBEXfilterText 4 4 4" xfId="31515"/>
    <cellStyle name="SAPBEXfilterText 4 5" xfId="5789"/>
    <cellStyle name="SAPBEXfilterText 4 5 2" xfId="16548"/>
    <cellStyle name="SAPBEXfilterText 4 5 2 2" xfId="42966"/>
    <cellStyle name="SAPBEXfilterText 4 5 3" xfId="22650"/>
    <cellStyle name="SAPBEXfilterText 4 5 3 2" xfId="49064"/>
    <cellStyle name="SAPBEXfilterText 4 5 4" xfId="32459"/>
    <cellStyle name="SAPBEXfilterText 4 6" xfId="6392"/>
    <cellStyle name="SAPBEXfilterText 4 6 2" xfId="17128"/>
    <cellStyle name="SAPBEXfilterText 4 6 2 2" xfId="43546"/>
    <cellStyle name="SAPBEXfilterText 4 6 3" xfId="24893"/>
    <cellStyle name="SAPBEXfilterText 4 6 3 2" xfId="51307"/>
    <cellStyle name="SAPBEXfilterText 4 6 4" xfId="33062"/>
    <cellStyle name="SAPBEXfilterText 4 7" xfId="7007"/>
    <cellStyle name="SAPBEXfilterText 4 7 2" xfId="14210"/>
    <cellStyle name="SAPBEXfilterText 4 7 2 2" xfId="40630"/>
    <cellStyle name="SAPBEXfilterText 4 7 3" xfId="33677"/>
    <cellStyle name="SAPBEXfilterText 4 8" xfId="7554"/>
    <cellStyle name="SAPBEXfilterText 4 8 2" xfId="18221"/>
    <cellStyle name="SAPBEXfilterText 4 8 2 2" xfId="44637"/>
    <cellStyle name="SAPBEXfilterText 4 8 3" xfId="27075"/>
    <cellStyle name="SAPBEXfilterText 4 8 3 2" xfId="53489"/>
    <cellStyle name="SAPBEXfilterText 4 8 4" xfId="34224"/>
    <cellStyle name="SAPBEXfilterText 4 9" xfId="7263"/>
    <cellStyle name="SAPBEXfilterText 4 9 2" xfId="17930"/>
    <cellStyle name="SAPBEXfilterText 4 9 2 2" xfId="44347"/>
    <cellStyle name="SAPBEXfilterText 4 9 3" xfId="25157"/>
    <cellStyle name="SAPBEXfilterText 4 9 3 2" xfId="51571"/>
    <cellStyle name="SAPBEXfilterText 4 9 4" xfId="33933"/>
    <cellStyle name="SAPBEXfilterText 5" xfId="2077"/>
    <cellStyle name="SAPBEXfilterText 5 10" xfId="11523"/>
    <cellStyle name="SAPBEXfilterText 5 10 2" xfId="37944"/>
    <cellStyle name="SAPBEXfilterText 5 11" xfId="25206"/>
    <cellStyle name="SAPBEXfilterText 5 11 2" xfId="51620"/>
    <cellStyle name="SAPBEXfilterText 5 2" xfId="4042"/>
    <cellStyle name="SAPBEXfilterText 5 2 2" xfId="9865"/>
    <cellStyle name="SAPBEXfilterText 5 2 2 2" xfId="20525"/>
    <cellStyle name="SAPBEXfilterText 5 2 2 2 2" xfId="46939"/>
    <cellStyle name="SAPBEXfilterText 5 2 2 3" xfId="28171"/>
    <cellStyle name="SAPBEXfilterText 5 2 2 3 2" xfId="54585"/>
    <cellStyle name="SAPBEXfilterText 5 2 2 4" xfId="36361"/>
    <cellStyle name="SAPBEXfilterText 5 2 3" xfId="14824"/>
    <cellStyle name="SAPBEXfilterText 5 2 3 2" xfId="41244"/>
    <cellStyle name="SAPBEXfilterText 5 2 4" xfId="26426"/>
    <cellStyle name="SAPBEXfilterText 5 2 4 2" xfId="52840"/>
    <cellStyle name="SAPBEXfilterText 5 2 5" xfId="30712"/>
    <cellStyle name="SAPBEXfilterText 5 3" xfId="4770"/>
    <cellStyle name="SAPBEXfilterText 5 3 2" xfId="10383"/>
    <cellStyle name="SAPBEXfilterText 5 3 2 2" xfId="21043"/>
    <cellStyle name="SAPBEXfilterText 5 3 2 2 2" xfId="47457"/>
    <cellStyle name="SAPBEXfilterText 5 3 2 3" xfId="28308"/>
    <cellStyle name="SAPBEXfilterText 5 3 2 3 2" xfId="54722"/>
    <cellStyle name="SAPBEXfilterText 5 3 2 4" xfId="36879"/>
    <cellStyle name="SAPBEXfilterText 5 3 3" xfId="15547"/>
    <cellStyle name="SAPBEXfilterText 5 3 3 2" xfId="41967"/>
    <cellStyle name="SAPBEXfilterText 5 3 4" xfId="26397"/>
    <cellStyle name="SAPBEXfilterText 5 3 4 2" xfId="52811"/>
    <cellStyle name="SAPBEXfilterText 5 3 5" xfId="31440"/>
    <cellStyle name="SAPBEXfilterText 5 4" xfId="5350"/>
    <cellStyle name="SAPBEXfilterText 5 4 2" xfId="16123"/>
    <cellStyle name="SAPBEXfilterText 5 4 2 2" xfId="42542"/>
    <cellStyle name="SAPBEXfilterText 5 4 3" xfId="27606"/>
    <cellStyle name="SAPBEXfilterText 5 4 3 2" xfId="54020"/>
    <cellStyle name="SAPBEXfilterText 5 4 4" xfId="32020"/>
    <cellStyle name="SAPBEXfilterText 5 5" xfId="5957"/>
    <cellStyle name="SAPBEXfilterText 5 5 2" xfId="16709"/>
    <cellStyle name="SAPBEXfilterText 5 5 2 2" xfId="43127"/>
    <cellStyle name="SAPBEXfilterText 5 5 3" xfId="23892"/>
    <cellStyle name="SAPBEXfilterText 5 5 3 2" xfId="50306"/>
    <cellStyle name="SAPBEXfilterText 5 5 4" xfId="32627"/>
    <cellStyle name="SAPBEXfilterText 5 6" xfId="6557"/>
    <cellStyle name="SAPBEXfilterText 5 6 2" xfId="17282"/>
    <cellStyle name="SAPBEXfilterText 5 6 2 2" xfId="43700"/>
    <cellStyle name="SAPBEXfilterText 5 6 3" xfId="23890"/>
    <cellStyle name="SAPBEXfilterText 5 6 3 2" xfId="50304"/>
    <cellStyle name="SAPBEXfilterText 5 6 4" xfId="33227"/>
    <cellStyle name="SAPBEXfilterText 5 7" xfId="7129"/>
    <cellStyle name="SAPBEXfilterText 5 7 2" xfId="24806"/>
    <cellStyle name="SAPBEXfilterText 5 7 2 2" xfId="51220"/>
    <cellStyle name="SAPBEXfilterText 5 7 3" xfId="33799"/>
    <cellStyle name="SAPBEXfilterText 5 8" xfId="7688"/>
    <cellStyle name="SAPBEXfilterText 5 8 2" xfId="18355"/>
    <cellStyle name="SAPBEXfilterText 5 8 2 2" xfId="44771"/>
    <cellStyle name="SAPBEXfilterText 5 8 3" xfId="24105"/>
    <cellStyle name="SAPBEXfilterText 5 8 3 2" xfId="50519"/>
    <cellStyle name="SAPBEXfilterText 5 8 4" xfId="34358"/>
    <cellStyle name="SAPBEXfilterText 5 9" xfId="7840"/>
    <cellStyle name="SAPBEXfilterText 5 9 2" xfId="18507"/>
    <cellStyle name="SAPBEXfilterText 5 9 2 2" xfId="44922"/>
    <cellStyle name="SAPBEXfilterText 5 9 3" xfId="27165"/>
    <cellStyle name="SAPBEXfilterText 5 9 3 2" xfId="53579"/>
    <cellStyle name="SAPBEXfilterText 5 9 4" xfId="34510"/>
    <cellStyle name="SAPBEXfilterText 6" xfId="1814"/>
    <cellStyle name="SAPBEXfilterText 6 10" xfId="11766"/>
    <cellStyle name="SAPBEXfilterText 6 10 2" xfId="38187"/>
    <cellStyle name="SAPBEXfilterText 6 11" xfId="24217"/>
    <cellStyle name="SAPBEXfilterText 6 11 2" xfId="50631"/>
    <cellStyle name="SAPBEXfilterText 6 2" xfId="3791"/>
    <cellStyle name="SAPBEXfilterText 6 2 2" xfId="14574"/>
    <cellStyle name="SAPBEXfilterText 6 2 2 2" xfId="40994"/>
    <cellStyle name="SAPBEXfilterText 6 2 3" xfId="22759"/>
    <cellStyle name="SAPBEXfilterText 6 2 3 2" xfId="49173"/>
    <cellStyle name="SAPBEXfilterText 6 2 4" xfId="30461"/>
    <cellStyle name="SAPBEXfilterText 6 3" xfId="4518"/>
    <cellStyle name="SAPBEXfilterText 6 3 2" xfId="15296"/>
    <cellStyle name="SAPBEXfilterText 6 3 2 2" xfId="41716"/>
    <cellStyle name="SAPBEXfilterText 6 3 3" xfId="24602"/>
    <cellStyle name="SAPBEXfilterText 6 3 3 2" xfId="51016"/>
    <cellStyle name="SAPBEXfilterText 6 3 4" xfId="31188"/>
    <cellStyle name="SAPBEXfilterText 6 4" xfId="3293"/>
    <cellStyle name="SAPBEXfilterText 6 4 2" xfId="14083"/>
    <cellStyle name="SAPBEXfilterText 6 4 2 2" xfId="40503"/>
    <cellStyle name="SAPBEXfilterText 6 4 3" xfId="27684"/>
    <cellStyle name="SAPBEXfilterText 6 4 3 2" xfId="54098"/>
    <cellStyle name="SAPBEXfilterText 6 4 4" xfId="29963"/>
    <cellStyle name="SAPBEXfilterText 6 5" xfId="3397"/>
    <cellStyle name="SAPBEXfilterText 6 5 2" xfId="14183"/>
    <cellStyle name="SAPBEXfilterText 6 5 2 2" xfId="40603"/>
    <cellStyle name="SAPBEXfilterText 6 5 3" xfId="22597"/>
    <cellStyle name="SAPBEXfilterText 6 5 3 2" xfId="49011"/>
    <cellStyle name="SAPBEXfilterText 6 5 4" xfId="30067"/>
    <cellStyle name="SAPBEXfilterText 6 6" xfId="5731"/>
    <cellStyle name="SAPBEXfilterText 6 6 2" xfId="16493"/>
    <cellStyle name="SAPBEXfilterText 6 6 2 2" xfId="42911"/>
    <cellStyle name="SAPBEXfilterText 6 6 3" xfId="26391"/>
    <cellStyle name="SAPBEXfilterText 6 6 3 2" xfId="52805"/>
    <cellStyle name="SAPBEXfilterText 6 6 4" xfId="32401"/>
    <cellStyle name="SAPBEXfilterText 6 7" xfId="5844"/>
    <cellStyle name="SAPBEXfilterText 6 7 2" xfId="23927"/>
    <cellStyle name="SAPBEXfilterText 6 7 2 2" xfId="50341"/>
    <cellStyle name="SAPBEXfilterText 6 7 3" xfId="32514"/>
    <cellStyle name="SAPBEXfilterText 6 8" xfId="7477"/>
    <cellStyle name="SAPBEXfilterText 6 8 2" xfId="18144"/>
    <cellStyle name="SAPBEXfilterText 6 8 2 2" xfId="44560"/>
    <cellStyle name="SAPBEXfilterText 6 8 3" xfId="23507"/>
    <cellStyle name="SAPBEXfilterText 6 8 3 2" xfId="49921"/>
    <cellStyle name="SAPBEXfilterText 6 8 4" xfId="34147"/>
    <cellStyle name="SAPBEXfilterText 6 9" xfId="7456"/>
    <cellStyle name="SAPBEXfilterText 6 9 2" xfId="18123"/>
    <cellStyle name="SAPBEXfilterText 6 9 2 2" xfId="44539"/>
    <cellStyle name="SAPBEXfilterText 6 9 3" xfId="26114"/>
    <cellStyle name="SAPBEXfilterText 6 9 3 2" xfId="52528"/>
    <cellStyle name="SAPBEXfilterText 6 9 4" xfId="34126"/>
    <cellStyle name="SAPBEXfilterText 7" xfId="2371"/>
    <cellStyle name="SAPBEXfilterText 7 2" xfId="9787"/>
    <cellStyle name="SAPBEXfilterText 7 2 2" xfId="20447"/>
    <cellStyle name="SAPBEXfilterText 7 2 2 2" xfId="46861"/>
    <cellStyle name="SAPBEXfilterText 7 2 3" xfId="11178"/>
    <cellStyle name="SAPBEXfilterText 7 2 3 2" xfId="37599"/>
    <cellStyle name="SAPBEXfilterText 7 2 4" xfId="36283"/>
    <cellStyle name="SAPBEXfilterText 8" xfId="3226"/>
    <cellStyle name="SAPBEXfilterText 8 2" xfId="14016"/>
    <cellStyle name="SAPBEXfilterText 8 2 2" xfId="40436"/>
    <cellStyle name="SAPBEXfilterText 8 3" xfId="22872"/>
    <cellStyle name="SAPBEXfilterText 8 3 2" xfId="49286"/>
    <cellStyle name="SAPBEXfilterText 8 4" xfId="29896"/>
    <cellStyle name="SAPBEXfilterText 9" xfId="3001"/>
    <cellStyle name="SAPBEXfilterText 9 2" xfId="13793"/>
    <cellStyle name="SAPBEXfilterText 9 2 2" xfId="40213"/>
    <cellStyle name="SAPBEXfilterText 9 3" xfId="23071"/>
    <cellStyle name="SAPBEXfilterText 9 3 2" xfId="49485"/>
    <cellStyle name="SAPBEXfilterText 9 4" xfId="29671"/>
    <cellStyle name="SAPBEXformats" xfId="1199"/>
    <cellStyle name="SAPBEXformats 10" xfId="6665"/>
    <cellStyle name="SAPBEXformats 10 2" xfId="25751"/>
    <cellStyle name="SAPBEXformats 10 2 2" xfId="52165"/>
    <cellStyle name="SAPBEXformats 10 3" xfId="33335"/>
    <cellStyle name="SAPBEXformats 11" xfId="7377"/>
    <cellStyle name="SAPBEXformats 11 2" xfId="18044"/>
    <cellStyle name="SAPBEXformats 11 2 2" xfId="44460"/>
    <cellStyle name="SAPBEXformats 11 3" xfId="27453"/>
    <cellStyle name="SAPBEXformats 11 3 2" xfId="53867"/>
    <cellStyle name="SAPBEXformats 11 4" xfId="34047"/>
    <cellStyle name="SAPBEXformats 12" xfId="8265"/>
    <cellStyle name="SAPBEXformats 12 2" xfId="18926"/>
    <cellStyle name="SAPBEXformats 12 2 2" xfId="45340"/>
    <cellStyle name="SAPBEXformats 12 3" xfId="11185"/>
    <cellStyle name="SAPBEXformats 12 3 2" xfId="37606"/>
    <cellStyle name="SAPBEXformats 12 4" xfId="34778"/>
    <cellStyle name="SAPBEXformats 13" xfId="12519"/>
    <cellStyle name="SAPBEXformats 13 2" xfId="38940"/>
    <cellStyle name="SAPBEXformats 14" xfId="24405"/>
    <cellStyle name="SAPBEXformats 14 2" xfId="50819"/>
    <cellStyle name="SAPBEXformats 2" xfId="1520"/>
    <cellStyle name="SAPBEXformats 2 10" xfId="8414"/>
    <cellStyle name="SAPBEXformats 2 10 2" xfId="19074"/>
    <cellStyle name="SAPBEXformats 2 10 2 2" xfId="45488"/>
    <cellStyle name="SAPBEXformats 2 10 3" xfId="17709"/>
    <cellStyle name="SAPBEXformats 2 10 3 2" xfId="44126"/>
    <cellStyle name="SAPBEXformats 2 10 4" xfId="34910"/>
    <cellStyle name="SAPBEXformats 2 11" xfId="12021"/>
    <cellStyle name="SAPBEXformats 2 11 2" xfId="38442"/>
    <cellStyle name="SAPBEXformats 2 12" xfId="24781"/>
    <cellStyle name="SAPBEXformats 2 12 2" xfId="51195"/>
    <cellStyle name="SAPBEXformats 2 2" xfId="3514"/>
    <cellStyle name="SAPBEXformats 2 2 2" xfId="9008"/>
    <cellStyle name="SAPBEXformats 2 2 2 2" xfId="19668"/>
    <cellStyle name="SAPBEXformats 2 2 2 2 2" xfId="46082"/>
    <cellStyle name="SAPBEXformats 2 2 2 3" xfId="11783"/>
    <cellStyle name="SAPBEXformats 2 2 2 3 2" xfId="38204"/>
    <cellStyle name="SAPBEXformats 2 2 2 4" xfId="35504"/>
    <cellStyle name="SAPBEXformats 2 2 3" xfId="9762"/>
    <cellStyle name="SAPBEXformats 2 2 3 2" xfId="20422"/>
    <cellStyle name="SAPBEXformats 2 2 3 2 2" xfId="46836"/>
    <cellStyle name="SAPBEXformats 2 2 3 3" xfId="11848"/>
    <cellStyle name="SAPBEXformats 2 2 3 3 2" xfId="38269"/>
    <cellStyle name="SAPBEXformats 2 2 3 4" xfId="36258"/>
    <cellStyle name="SAPBEXformats 2 2 4" xfId="10945"/>
    <cellStyle name="SAPBEXformats 2 2 4 2" xfId="21590"/>
    <cellStyle name="SAPBEXformats 2 2 4 2 2" xfId="48004"/>
    <cellStyle name="SAPBEXformats 2 2 4 3" xfId="28679"/>
    <cellStyle name="SAPBEXformats 2 2 4 3 2" xfId="55093"/>
    <cellStyle name="SAPBEXformats 2 2 4 4" xfId="37366"/>
    <cellStyle name="SAPBEXformats 2 2 5" xfId="8725"/>
    <cellStyle name="SAPBEXformats 2 2 5 2" xfId="19385"/>
    <cellStyle name="SAPBEXformats 2 2 5 2 2" xfId="45799"/>
    <cellStyle name="SAPBEXformats 2 2 5 3" xfId="27761"/>
    <cellStyle name="SAPBEXformats 2 2 5 3 2" xfId="54175"/>
    <cellStyle name="SAPBEXformats 2 2 5 4" xfId="35221"/>
    <cellStyle name="SAPBEXformats 2 2 6" xfId="14299"/>
    <cellStyle name="SAPBEXformats 2 2 6 2" xfId="40719"/>
    <cellStyle name="SAPBEXformats 2 2 7" xfId="24197"/>
    <cellStyle name="SAPBEXformats 2 2 7 2" xfId="50611"/>
    <cellStyle name="SAPBEXformats 2 2 8" xfId="30184"/>
    <cellStyle name="SAPBEXformats 2 3" xfId="2786"/>
    <cellStyle name="SAPBEXformats 2 3 2" xfId="9368"/>
    <cellStyle name="SAPBEXformats 2 3 2 2" xfId="20028"/>
    <cellStyle name="SAPBEXformats 2 3 2 2 2" xfId="46442"/>
    <cellStyle name="SAPBEXformats 2 3 2 3" xfId="28223"/>
    <cellStyle name="SAPBEXformats 2 3 2 3 2" xfId="54637"/>
    <cellStyle name="SAPBEXformats 2 3 2 4" xfId="35864"/>
    <cellStyle name="SAPBEXformats 2 3 3" xfId="13578"/>
    <cellStyle name="SAPBEXformats 2 3 3 2" xfId="39998"/>
    <cellStyle name="SAPBEXformats 2 3 4" xfId="25518"/>
    <cellStyle name="SAPBEXformats 2 3 4 2" xfId="51932"/>
    <cellStyle name="SAPBEXformats 2 3 5" xfId="29456"/>
    <cellStyle name="SAPBEXformats 2 4" xfId="3057"/>
    <cellStyle name="SAPBEXformats 2 4 2" xfId="10295"/>
    <cellStyle name="SAPBEXformats 2 4 2 2" xfId="20955"/>
    <cellStyle name="SAPBEXformats 2 4 2 2 2" xfId="47369"/>
    <cellStyle name="SAPBEXformats 2 4 2 3" xfId="16906"/>
    <cellStyle name="SAPBEXformats 2 4 2 3 2" xfId="43324"/>
    <cellStyle name="SAPBEXformats 2 4 2 4" xfId="36791"/>
    <cellStyle name="SAPBEXformats 2 4 3" xfId="13849"/>
    <cellStyle name="SAPBEXformats 2 4 3 2" xfId="40269"/>
    <cellStyle name="SAPBEXformats 2 4 4" xfId="24515"/>
    <cellStyle name="SAPBEXformats 2 4 4 2" xfId="50929"/>
    <cellStyle name="SAPBEXformats 2 4 5" xfId="29727"/>
    <cellStyle name="SAPBEXformats 2 5" xfId="5271"/>
    <cellStyle name="SAPBEXformats 2 5 2" xfId="10735"/>
    <cellStyle name="SAPBEXformats 2 5 2 2" xfId="21380"/>
    <cellStyle name="SAPBEXformats 2 5 2 2 2" xfId="47794"/>
    <cellStyle name="SAPBEXformats 2 5 2 3" xfId="28475"/>
    <cellStyle name="SAPBEXformats 2 5 2 3 2" xfId="54889"/>
    <cellStyle name="SAPBEXformats 2 5 2 4" xfId="37156"/>
    <cellStyle name="SAPBEXformats 2 5 3" xfId="16046"/>
    <cellStyle name="SAPBEXformats 2 5 3 2" xfId="42465"/>
    <cellStyle name="SAPBEXformats 2 5 4" xfId="27602"/>
    <cellStyle name="SAPBEXformats 2 5 4 2" xfId="54016"/>
    <cellStyle name="SAPBEXformats 2 5 5" xfId="31941"/>
    <cellStyle name="SAPBEXformats 2 6" xfId="6233"/>
    <cellStyle name="SAPBEXformats 2 6 2" xfId="16974"/>
    <cellStyle name="SAPBEXformats 2 6 2 2" xfId="43392"/>
    <cellStyle name="SAPBEXformats 2 6 3" xfId="23574"/>
    <cellStyle name="SAPBEXformats 2 6 3 2" xfId="49988"/>
    <cellStyle name="SAPBEXformats 2 6 4" xfId="32903"/>
    <cellStyle name="SAPBEXformats 2 7" xfId="6480"/>
    <cellStyle name="SAPBEXformats 2 7 2" xfId="24411"/>
    <cellStyle name="SAPBEXformats 2 7 2 2" xfId="50825"/>
    <cellStyle name="SAPBEXformats 2 7 3" xfId="33150"/>
    <cellStyle name="SAPBEXformats 2 8" xfId="6369"/>
    <cellStyle name="SAPBEXformats 2 8 2" xfId="17105"/>
    <cellStyle name="SAPBEXformats 2 8 2 2" xfId="43523"/>
    <cellStyle name="SAPBEXformats 2 8 3" xfId="21932"/>
    <cellStyle name="SAPBEXformats 2 8 3 2" xfId="48346"/>
    <cellStyle name="SAPBEXformats 2 8 4" xfId="33039"/>
    <cellStyle name="SAPBEXformats 2 9" xfId="7802"/>
    <cellStyle name="SAPBEXformats 2 9 2" xfId="18469"/>
    <cellStyle name="SAPBEXformats 2 9 2 2" xfId="44884"/>
    <cellStyle name="SAPBEXformats 2 9 3" xfId="12271"/>
    <cellStyle name="SAPBEXformats 2 9 3 2" xfId="38692"/>
    <cellStyle name="SAPBEXformats 2 9 4" xfId="34472"/>
    <cellStyle name="SAPBEXformats 3" xfId="1633"/>
    <cellStyle name="SAPBEXformats 3 10" xfId="8336"/>
    <cellStyle name="SAPBEXformats 3 10 2" xfId="18996"/>
    <cellStyle name="SAPBEXformats 3 10 2 2" xfId="45410"/>
    <cellStyle name="SAPBEXformats 3 10 3" xfId="17804"/>
    <cellStyle name="SAPBEXformats 3 10 3 2" xfId="44221"/>
    <cellStyle name="SAPBEXformats 3 10 4" xfId="34832"/>
    <cellStyle name="SAPBEXformats 3 11" xfId="11930"/>
    <cellStyle name="SAPBEXformats 3 11 2" xfId="38351"/>
    <cellStyle name="SAPBEXformats 3 12" xfId="27661"/>
    <cellStyle name="SAPBEXformats 3 12 2" xfId="54075"/>
    <cellStyle name="SAPBEXformats 3 2" xfId="3626"/>
    <cellStyle name="SAPBEXformats 3 2 2" xfId="9084"/>
    <cellStyle name="SAPBEXformats 3 2 2 2" xfId="19744"/>
    <cellStyle name="SAPBEXformats 3 2 2 2 2" xfId="46158"/>
    <cellStyle name="SAPBEXformats 3 2 2 3" xfId="26050"/>
    <cellStyle name="SAPBEXformats 3 2 2 3 2" xfId="52464"/>
    <cellStyle name="SAPBEXformats 3 2 2 4" xfId="35580"/>
    <cellStyle name="SAPBEXformats 3 2 3" xfId="9965"/>
    <cellStyle name="SAPBEXformats 3 2 3 2" xfId="20625"/>
    <cellStyle name="SAPBEXformats 3 2 3 2 2" xfId="47039"/>
    <cellStyle name="SAPBEXformats 3 2 3 3" xfId="27175"/>
    <cellStyle name="SAPBEXformats 3 2 3 3 2" xfId="53589"/>
    <cellStyle name="SAPBEXformats 3 2 3 4" xfId="36461"/>
    <cellStyle name="SAPBEXformats 3 2 4" xfId="10874"/>
    <cellStyle name="SAPBEXformats 3 2 4 2" xfId="21519"/>
    <cellStyle name="SAPBEXformats 3 2 4 2 2" xfId="47933"/>
    <cellStyle name="SAPBEXformats 3 2 4 3" xfId="28608"/>
    <cellStyle name="SAPBEXformats 3 2 4 3 2" xfId="55022"/>
    <cellStyle name="SAPBEXformats 3 2 4 4" xfId="37295"/>
    <cellStyle name="SAPBEXformats 3 2 5" xfId="8639"/>
    <cellStyle name="SAPBEXformats 3 2 5 2" xfId="19299"/>
    <cellStyle name="SAPBEXformats 3 2 5 2 2" xfId="45713"/>
    <cellStyle name="SAPBEXformats 3 2 5 3" xfId="12795"/>
    <cellStyle name="SAPBEXformats 3 2 5 3 2" xfId="39216"/>
    <cellStyle name="SAPBEXformats 3 2 5 4" xfId="35135"/>
    <cellStyle name="SAPBEXformats 3 2 6" xfId="14411"/>
    <cellStyle name="SAPBEXformats 3 2 6 2" xfId="40831"/>
    <cellStyle name="SAPBEXformats 3 2 7" xfId="24759"/>
    <cellStyle name="SAPBEXformats 3 2 7 2" xfId="51173"/>
    <cellStyle name="SAPBEXformats 3 2 8" xfId="30296"/>
    <cellStyle name="SAPBEXformats 3 3" xfId="2696"/>
    <cellStyle name="SAPBEXformats 3 3 2" xfId="9453"/>
    <cellStyle name="SAPBEXformats 3 3 2 2" xfId="20113"/>
    <cellStyle name="SAPBEXformats 3 3 2 2 2" xfId="46527"/>
    <cellStyle name="SAPBEXformats 3 3 2 3" xfId="12807"/>
    <cellStyle name="SAPBEXformats 3 3 2 3 2" xfId="39228"/>
    <cellStyle name="SAPBEXformats 3 3 2 4" xfId="35949"/>
    <cellStyle name="SAPBEXformats 3 3 3" xfId="13488"/>
    <cellStyle name="SAPBEXformats 3 3 3 2" xfId="39908"/>
    <cellStyle name="SAPBEXformats 3 3 4" xfId="23195"/>
    <cellStyle name="SAPBEXformats 3 3 4 2" xfId="49609"/>
    <cellStyle name="SAPBEXformats 3 3 5" xfId="29366"/>
    <cellStyle name="SAPBEXformats 3 4" xfId="2624"/>
    <cellStyle name="SAPBEXformats 3 4 2" xfId="10022"/>
    <cellStyle name="SAPBEXformats 3 4 2 2" xfId="20682"/>
    <cellStyle name="SAPBEXformats 3 4 2 2 2" xfId="47096"/>
    <cellStyle name="SAPBEXformats 3 4 2 3" xfId="11437"/>
    <cellStyle name="SAPBEXformats 3 4 2 3 2" xfId="37858"/>
    <cellStyle name="SAPBEXformats 3 4 2 4" xfId="36518"/>
    <cellStyle name="SAPBEXformats 3 4 3" xfId="13416"/>
    <cellStyle name="SAPBEXformats 3 4 3 2" xfId="39836"/>
    <cellStyle name="SAPBEXformats 3 4 4" xfId="26562"/>
    <cellStyle name="SAPBEXformats 3 4 4 2" xfId="52976"/>
    <cellStyle name="SAPBEXformats 3 4 5" xfId="29294"/>
    <cellStyle name="SAPBEXformats 3 5" xfId="3711"/>
    <cellStyle name="SAPBEXformats 3 5 2" xfId="10766"/>
    <cellStyle name="SAPBEXformats 3 5 2 2" xfId="21411"/>
    <cellStyle name="SAPBEXformats 3 5 2 2 2" xfId="47825"/>
    <cellStyle name="SAPBEXformats 3 5 2 3" xfId="28500"/>
    <cellStyle name="SAPBEXformats 3 5 2 3 2" xfId="54914"/>
    <cellStyle name="SAPBEXformats 3 5 2 4" xfId="37187"/>
    <cellStyle name="SAPBEXformats 3 5 3" xfId="14495"/>
    <cellStyle name="SAPBEXformats 3 5 3 2" xfId="40915"/>
    <cellStyle name="SAPBEXformats 3 5 4" xfId="26494"/>
    <cellStyle name="SAPBEXformats 3 5 4 2" xfId="52908"/>
    <cellStyle name="SAPBEXformats 3 5 5" xfId="30381"/>
    <cellStyle name="SAPBEXformats 3 6" xfId="5518"/>
    <cellStyle name="SAPBEXformats 3 6 2" xfId="16289"/>
    <cellStyle name="SAPBEXformats 3 6 2 2" xfId="42708"/>
    <cellStyle name="SAPBEXformats 3 6 3" xfId="26955"/>
    <cellStyle name="SAPBEXformats 3 6 3 2" xfId="53369"/>
    <cellStyle name="SAPBEXformats 3 6 4" xfId="32188"/>
    <cellStyle name="SAPBEXformats 3 7" xfId="6640"/>
    <cellStyle name="SAPBEXformats 3 7 2" xfId="25408"/>
    <cellStyle name="SAPBEXformats 3 7 2 2" xfId="51822"/>
    <cellStyle name="SAPBEXformats 3 7 3" xfId="33310"/>
    <cellStyle name="SAPBEXformats 3 8" xfId="6364"/>
    <cellStyle name="SAPBEXformats 3 8 2" xfId="17100"/>
    <cellStyle name="SAPBEXformats 3 8 2 2" xfId="43518"/>
    <cellStyle name="SAPBEXformats 3 8 3" xfId="23003"/>
    <cellStyle name="SAPBEXformats 3 8 3 2" xfId="49417"/>
    <cellStyle name="SAPBEXformats 3 8 4" xfId="33034"/>
    <cellStyle name="SAPBEXformats 3 9" xfId="6156"/>
    <cellStyle name="SAPBEXformats 3 9 2" xfId="16897"/>
    <cellStyle name="SAPBEXformats 3 9 2 2" xfId="43315"/>
    <cellStyle name="SAPBEXformats 3 9 3" xfId="22044"/>
    <cellStyle name="SAPBEXformats 3 9 3 2" xfId="48458"/>
    <cellStyle name="SAPBEXformats 3 9 4" xfId="32826"/>
    <cellStyle name="SAPBEXformats 4" xfId="1892"/>
    <cellStyle name="SAPBEXformats 4 10" xfId="8399"/>
    <cellStyle name="SAPBEXformats 4 10 2" xfId="19059"/>
    <cellStyle name="SAPBEXformats 4 10 2 2" xfId="45473"/>
    <cellStyle name="SAPBEXformats 4 10 3" xfId="12549"/>
    <cellStyle name="SAPBEXformats 4 10 3 2" xfId="38970"/>
    <cellStyle name="SAPBEXformats 4 10 4" xfId="34895"/>
    <cellStyle name="SAPBEXformats 4 11" xfId="11688"/>
    <cellStyle name="SAPBEXformats 4 11 2" xfId="38109"/>
    <cellStyle name="SAPBEXformats 4 12" xfId="23902"/>
    <cellStyle name="SAPBEXformats 4 12 2" xfId="50316"/>
    <cellStyle name="SAPBEXformats 4 2" xfId="3869"/>
    <cellStyle name="SAPBEXformats 4 2 2" xfId="9672"/>
    <cellStyle name="SAPBEXformats 4 2 2 2" xfId="20332"/>
    <cellStyle name="SAPBEXformats 4 2 2 2 2" xfId="46746"/>
    <cellStyle name="SAPBEXformats 4 2 2 3" xfId="11602"/>
    <cellStyle name="SAPBEXformats 4 2 2 3 2" xfId="38023"/>
    <cellStyle name="SAPBEXformats 4 2 2 4" xfId="36168"/>
    <cellStyle name="SAPBEXformats 4 2 3" xfId="9615"/>
    <cellStyle name="SAPBEXformats 4 2 3 2" xfId="20275"/>
    <cellStyle name="SAPBEXformats 4 2 3 2 2" xfId="46689"/>
    <cellStyle name="SAPBEXformats 4 2 3 3" xfId="27839"/>
    <cellStyle name="SAPBEXformats 4 2 3 3 2" xfId="54253"/>
    <cellStyle name="SAPBEXformats 4 2 3 4" xfId="36111"/>
    <cellStyle name="SAPBEXformats 4 2 4" xfId="10931"/>
    <cellStyle name="SAPBEXformats 4 2 4 2" xfId="21576"/>
    <cellStyle name="SAPBEXformats 4 2 4 2 2" xfId="47990"/>
    <cellStyle name="SAPBEXformats 4 2 4 3" xfId="28665"/>
    <cellStyle name="SAPBEXformats 4 2 4 3 2" xfId="55079"/>
    <cellStyle name="SAPBEXformats 4 2 4 4" xfId="37352"/>
    <cellStyle name="SAPBEXformats 4 2 5" xfId="8706"/>
    <cellStyle name="SAPBEXformats 4 2 5 2" xfId="19366"/>
    <cellStyle name="SAPBEXformats 4 2 5 2 2" xfId="45780"/>
    <cellStyle name="SAPBEXformats 4 2 5 3" xfId="12209"/>
    <cellStyle name="SAPBEXformats 4 2 5 3 2" xfId="38630"/>
    <cellStyle name="SAPBEXformats 4 2 5 4" xfId="35202"/>
    <cellStyle name="SAPBEXformats 4 2 6" xfId="14652"/>
    <cellStyle name="SAPBEXformats 4 2 6 2" xfId="41072"/>
    <cellStyle name="SAPBEXformats 4 2 7" xfId="25505"/>
    <cellStyle name="SAPBEXformats 4 2 7 2" xfId="51919"/>
    <cellStyle name="SAPBEXformats 4 2 8" xfId="30539"/>
    <cellStyle name="SAPBEXformats 4 3" xfId="4596"/>
    <cellStyle name="SAPBEXformats 4 3 2" xfId="9387"/>
    <cellStyle name="SAPBEXformats 4 3 2 2" xfId="20047"/>
    <cellStyle name="SAPBEXformats 4 3 2 2 2" xfId="46461"/>
    <cellStyle name="SAPBEXformats 4 3 2 3" xfId="26762"/>
    <cellStyle name="SAPBEXformats 4 3 2 3 2" xfId="53176"/>
    <cellStyle name="SAPBEXformats 4 3 2 4" xfId="35883"/>
    <cellStyle name="SAPBEXformats 4 3 3" xfId="15374"/>
    <cellStyle name="SAPBEXformats 4 3 3 2" xfId="41794"/>
    <cellStyle name="SAPBEXformats 4 3 4" xfId="26418"/>
    <cellStyle name="SAPBEXformats 4 3 4 2" xfId="52832"/>
    <cellStyle name="SAPBEXformats 4 3 5" xfId="31266"/>
    <cellStyle name="SAPBEXformats 4 4" xfId="4846"/>
    <cellStyle name="SAPBEXformats 4 4 2" xfId="10155"/>
    <cellStyle name="SAPBEXformats 4 4 2 2" xfId="20815"/>
    <cellStyle name="SAPBEXformats 4 4 2 2 2" xfId="47229"/>
    <cellStyle name="SAPBEXformats 4 4 2 3" xfId="12234"/>
    <cellStyle name="SAPBEXformats 4 4 2 3 2" xfId="38655"/>
    <cellStyle name="SAPBEXformats 4 4 2 4" xfId="36651"/>
    <cellStyle name="SAPBEXformats 4 4 3" xfId="15623"/>
    <cellStyle name="SAPBEXformats 4 4 3 2" xfId="42043"/>
    <cellStyle name="SAPBEXformats 4 4 4" xfId="23971"/>
    <cellStyle name="SAPBEXformats 4 4 4 2" xfId="50385"/>
    <cellStyle name="SAPBEXformats 4 4 5" xfId="31516"/>
    <cellStyle name="SAPBEXformats 4 5" xfId="5790"/>
    <cellStyle name="SAPBEXformats 4 5 2" xfId="10812"/>
    <cellStyle name="SAPBEXformats 4 5 2 2" xfId="21457"/>
    <cellStyle name="SAPBEXformats 4 5 2 2 2" xfId="47871"/>
    <cellStyle name="SAPBEXformats 4 5 2 3" xfId="28546"/>
    <cellStyle name="SAPBEXformats 4 5 2 3 2" xfId="54960"/>
    <cellStyle name="SAPBEXformats 4 5 2 4" xfId="37233"/>
    <cellStyle name="SAPBEXformats 4 5 3" xfId="16549"/>
    <cellStyle name="SAPBEXformats 4 5 3 2" xfId="42967"/>
    <cellStyle name="SAPBEXformats 4 5 4" xfId="27061"/>
    <cellStyle name="SAPBEXformats 4 5 4 2" xfId="53475"/>
    <cellStyle name="SAPBEXformats 4 5 5" xfId="32460"/>
    <cellStyle name="SAPBEXformats 4 6" xfId="6393"/>
    <cellStyle name="SAPBEXformats 4 6 2" xfId="17129"/>
    <cellStyle name="SAPBEXformats 4 6 2 2" xfId="43547"/>
    <cellStyle name="SAPBEXformats 4 6 3" xfId="23566"/>
    <cellStyle name="SAPBEXformats 4 6 3 2" xfId="49980"/>
    <cellStyle name="SAPBEXformats 4 6 4" xfId="33063"/>
    <cellStyle name="SAPBEXformats 4 7" xfId="7008"/>
    <cellStyle name="SAPBEXformats 4 7 2" xfId="24831"/>
    <cellStyle name="SAPBEXformats 4 7 2 2" xfId="51245"/>
    <cellStyle name="SAPBEXformats 4 7 3" xfId="33678"/>
    <cellStyle name="SAPBEXformats 4 8" xfId="7555"/>
    <cellStyle name="SAPBEXformats 4 8 2" xfId="18222"/>
    <cellStyle name="SAPBEXformats 4 8 2 2" xfId="44638"/>
    <cellStyle name="SAPBEXformats 4 8 3" xfId="22121"/>
    <cellStyle name="SAPBEXformats 4 8 3 2" xfId="48535"/>
    <cellStyle name="SAPBEXformats 4 8 4" xfId="34225"/>
    <cellStyle name="SAPBEXformats 4 9" xfId="6504"/>
    <cellStyle name="SAPBEXformats 4 9 2" xfId="17234"/>
    <cellStyle name="SAPBEXformats 4 9 2 2" xfId="43652"/>
    <cellStyle name="SAPBEXformats 4 9 3" xfId="25766"/>
    <cellStyle name="SAPBEXformats 4 9 3 2" xfId="52180"/>
    <cellStyle name="SAPBEXformats 4 9 4" xfId="33174"/>
    <cellStyle name="SAPBEXformats 5" xfId="2078"/>
    <cellStyle name="SAPBEXformats 5 10" xfId="8541"/>
    <cellStyle name="SAPBEXformats 5 10 2" xfId="19201"/>
    <cellStyle name="SAPBEXformats 5 10 2 2" xfId="45615"/>
    <cellStyle name="SAPBEXformats 5 10 3" xfId="12559"/>
    <cellStyle name="SAPBEXformats 5 10 3 2" xfId="38980"/>
    <cellStyle name="SAPBEXformats 5 10 4" xfId="35037"/>
    <cellStyle name="SAPBEXformats 5 11" xfId="11522"/>
    <cellStyle name="SAPBEXformats 5 11 2" xfId="37943"/>
    <cellStyle name="SAPBEXformats 5 12" xfId="24773"/>
    <cellStyle name="SAPBEXformats 5 12 2" xfId="51187"/>
    <cellStyle name="SAPBEXformats 5 2" xfId="4043"/>
    <cellStyle name="SAPBEXformats 5 2 2" xfId="9256"/>
    <cellStyle name="SAPBEXformats 5 2 2 2" xfId="19916"/>
    <cellStyle name="SAPBEXformats 5 2 2 2 2" xfId="46330"/>
    <cellStyle name="SAPBEXformats 5 2 2 3" xfId="27869"/>
    <cellStyle name="SAPBEXformats 5 2 2 3 2" xfId="54283"/>
    <cellStyle name="SAPBEXformats 5 2 2 4" xfId="35752"/>
    <cellStyle name="SAPBEXformats 5 2 3" xfId="14825"/>
    <cellStyle name="SAPBEXformats 5 2 3 2" xfId="41245"/>
    <cellStyle name="SAPBEXformats 5 2 4" xfId="27530"/>
    <cellStyle name="SAPBEXformats 5 2 4 2" xfId="53944"/>
    <cellStyle name="SAPBEXformats 5 2 5" xfId="30713"/>
    <cellStyle name="SAPBEXformats 5 3" xfId="4771"/>
    <cellStyle name="SAPBEXformats 5 3 2" xfId="10428"/>
    <cellStyle name="SAPBEXformats 5 3 2 2" xfId="21088"/>
    <cellStyle name="SAPBEXformats 5 3 2 2 2" xfId="47502"/>
    <cellStyle name="SAPBEXformats 5 3 2 3" xfId="28352"/>
    <cellStyle name="SAPBEXformats 5 3 2 3 2" xfId="54766"/>
    <cellStyle name="SAPBEXformats 5 3 2 4" xfId="36924"/>
    <cellStyle name="SAPBEXformats 5 3 3" xfId="15548"/>
    <cellStyle name="SAPBEXformats 5 3 3 2" xfId="41968"/>
    <cellStyle name="SAPBEXformats 5 3 4" xfId="28119"/>
    <cellStyle name="SAPBEXformats 5 3 4 2" xfId="54533"/>
    <cellStyle name="SAPBEXformats 5 3 5" xfId="31441"/>
    <cellStyle name="SAPBEXformats 5 4" xfId="5351"/>
    <cellStyle name="SAPBEXformats 5 4 2" xfId="10861"/>
    <cellStyle name="SAPBEXformats 5 4 2 2" xfId="21506"/>
    <cellStyle name="SAPBEXformats 5 4 2 2 2" xfId="47920"/>
    <cellStyle name="SAPBEXformats 5 4 2 3" xfId="28595"/>
    <cellStyle name="SAPBEXformats 5 4 2 3 2" xfId="55009"/>
    <cellStyle name="SAPBEXformats 5 4 2 4" xfId="37282"/>
    <cellStyle name="SAPBEXformats 5 4 3" xfId="16124"/>
    <cellStyle name="SAPBEXformats 5 4 3 2" xfId="42543"/>
    <cellStyle name="SAPBEXformats 5 4 4" xfId="23462"/>
    <cellStyle name="SAPBEXformats 5 4 4 2" xfId="49876"/>
    <cellStyle name="SAPBEXformats 5 4 5" xfId="32021"/>
    <cellStyle name="SAPBEXformats 5 5" xfId="5958"/>
    <cellStyle name="SAPBEXformats 5 5 2" xfId="16710"/>
    <cellStyle name="SAPBEXformats 5 5 2 2" xfId="43128"/>
    <cellStyle name="SAPBEXformats 5 5 3" xfId="27495"/>
    <cellStyle name="SAPBEXformats 5 5 3 2" xfId="53909"/>
    <cellStyle name="SAPBEXformats 5 5 4" xfId="32628"/>
    <cellStyle name="SAPBEXformats 5 6" xfId="6558"/>
    <cellStyle name="SAPBEXformats 5 6 2" xfId="17283"/>
    <cellStyle name="SAPBEXformats 5 6 2 2" xfId="43701"/>
    <cellStyle name="SAPBEXformats 5 6 3" xfId="22354"/>
    <cellStyle name="SAPBEXformats 5 6 3 2" xfId="48768"/>
    <cellStyle name="SAPBEXformats 5 6 4" xfId="33228"/>
    <cellStyle name="SAPBEXformats 5 7" xfId="7130"/>
    <cellStyle name="SAPBEXformats 5 7 2" xfId="23958"/>
    <cellStyle name="SAPBEXformats 5 7 2 2" xfId="50372"/>
    <cellStyle name="SAPBEXformats 5 7 3" xfId="33800"/>
    <cellStyle name="SAPBEXformats 5 8" xfId="7689"/>
    <cellStyle name="SAPBEXformats 5 8 2" xfId="18356"/>
    <cellStyle name="SAPBEXformats 5 8 2 2" xfId="44772"/>
    <cellStyle name="SAPBEXformats 5 8 3" xfId="27946"/>
    <cellStyle name="SAPBEXformats 5 8 3 2" xfId="54360"/>
    <cellStyle name="SAPBEXformats 5 8 4" xfId="34359"/>
    <cellStyle name="SAPBEXformats 5 9" xfId="7841"/>
    <cellStyle name="SAPBEXformats 5 9 2" xfId="18508"/>
    <cellStyle name="SAPBEXformats 5 9 2 2" xfId="44923"/>
    <cellStyle name="SAPBEXformats 5 9 3" xfId="23510"/>
    <cellStyle name="SAPBEXformats 5 9 3 2" xfId="49924"/>
    <cellStyle name="SAPBEXformats 5 9 4" xfId="34511"/>
    <cellStyle name="SAPBEXformats 6" xfId="2372"/>
    <cellStyle name="SAPBEXformats 6 10" xfId="18767"/>
    <cellStyle name="SAPBEXformats 6 10 2" xfId="45181"/>
    <cellStyle name="SAPBEXformats 6 11" xfId="23878"/>
    <cellStyle name="SAPBEXformats 6 11 2" xfId="50292"/>
    <cellStyle name="SAPBEXformats 6 2" xfId="4279"/>
    <cellStyle name="SAPBEXformats 6 2 2" xfId="9864"/>
    <cellStyle name="SAPBEXformats 6 2 2 2" xfId="20524"/>
    <cellStyle name="SAPBEXformats 6 2 2 2 2" xfId="46938"/>
    <cellStyle name="SAPBEXformats 6 2 2 3" xfId="24943"/>
    <cellStyle name="SAPBEXformats 6 2 2 3 2" xfId="51357"/>
    <cellStyle name="SAPBEXformats 6 2 2 4" xfId="36360"/>
    <cellStyle name="SAPBEXformats 6 2 3" xfId="15058"/>
    <cellStyle name="SAPBEXformats 6 2 3 2" xfId="41478"/>
    <cellStyle name="SAPBEXformats 6 2 4" xfId="25185"/>
    <cellStyle name="SAPBEXformats 6 2 4 2" xfId="51599"/>
    <cellStyle name="SAPBEXformats 6 2 5" xfId="30949"/>
    <cellStyle name="SAPBEXformats 6 3" xfId="5007"/>
    <cellStyle name="SAPBEXformats 6 3 2" xfId="10128"/>
    <cellStyle name="SAPBEXformats 6 3 2 2" xfId="20788"/>
    <cellStyle name="SAPBEXformats 6 3 2 2 2" xfId="47202"/>
    <cellStyle name="SAPBEXformats 6 3 2 3" xfId="27775"/>
    <cellStyle name="SAPBEXformats 6 3 2 3 2" xfId="54189"/>
    <cellStyle name="SAPBEXformats 6 3 2 4" xfId="36624"/>
    <cellStyle name="SAPBEXformats 6 3 3" xfId="15784"/>
    <cellStyle name="SAPBEXformats 6 3 3 2" xfId="42203"/>
    <cellStyle name="SAPBEXformats 6 3 4" xfId="25803"/>
    <cellStyle name="SAPBEXformats 6 3 4 2" xfId="52217"/>
    <cellStyle name="SAPBEXformats 6 3 5" xfId="31677"/>
    <cellStyle name="SAPBEXformats 6 4" xfId="6197"/>
    <cellStyle name="SAPBEXformats 6 4 2" xfId="10981"/>
    <cellStyle name="SAPBEXformats 6 4 2 2" xfId="21626"/>
    <cellStyle name="SAPBEXformats 6 4 2 2 2" xfId="48040"/>
    <cellStyle name="SAPBEXformats 6 4 2 3" xfId="28715"/>
    <cellStyle name="SAPBEXformats 6 4 2 3 2" xfId="55129"/>
    <cellStyle name="SAPBEXformats 6 4 2 4" xfId="37402"/>
    <cellStyle name="SAPBEXformats 6 4 3" xfId="16938"/>
    <cellStyle name="SAPBEXformats 6 4 3 2" xfId="43356"/>
    <cellStyle name="SAPBEXformats 6 4 4" xfId="12720"/>
    <cellStyle name="SAPBEXformats 6 4 4 2" xfId="39141"/>
    <cellStyle name="SAPBEXformats 6 4 5" xfId="32867"/>
    <cellStyle name="SAPBEXformats 6 5" xfId="6781"/>
    <cellStyle name="SAPBEXformats 6 5 2" xfId="17493"/>
    <cellStyle name="SAPBEXformats 6 5 2 2" xfId="43910"/>
    <cellStyle name="SAPBEXformats 6 5 3" xfId="23540"/>
    <cellStyle name="SAPBEXformats 6 5 3 2" xfId="49954"/>
    <cellStyle name="SAPBEXformats 6 5 4" xfId="33451"/>
    <cellStyle name="SAPBEXformats 6 6" xfId="7339"/>
    <cellStyle name="SAPBEXformats 6 6 2" xfId="18006"/>
    <cellStyle name="SAPBEXformats 6 6 2 2" xfId="44422"/>
    <cellStyle name="SAPBEXformats 6 6 3" xfId="24671"/>
    <cellStyle name="SAPBEXformats 6 6 3 2" xfId="51085"/>
    <cellStyle name="SAPBEXformats 6 6 4" xfId="34009"/>
    <cellStyle name="SAPBEXformats 6 7" xfId="7983"/>
    <cellStyle name="SAPBEXformats 6 7 2" xfId="18650"/>
    <cellStyle name="SAPBEXformats 6 7 2 2" xfId="45064"/>
    <cellStyle name="SAPBEXformats 6 7 3" xfId="11454"/>
    <cellStyle name="SAPBEXformats 6 7 3 2" xfId="37875"/>
    <cellStyle name="SAPBEXformats 6 7 4" xfId="34589"/>
    <cellStyle name="SAPBEXformats 6 8" xfId="8880"/>
    <cellStyle name="SAPBEXformats 6 8 2" xfId="19540"/>
    <cellStyle name="SAPBEXformats 6 8 2 2" xfId="45954"/>
    <cellStyle name="SAPBEXformats 6 8 3" xfId="27997"/>
    <cellStyle name="SAPBEXformats 6 8 3 2" xfId="54411"/>
    <cellStyle name="SAPBEXformats 6 8 4" xfId="35376"/>
    <cellStyle name="SAPBEXformats 6 9" xfId="13169"/>
    <cellStyle name="SAPBEXformats 6 9 2" xfId="39589"/>
    <cellStyle name="SAPBEXformats 7" xfId="3227"/>
    <cellStyle name="SAPBEXformats 7 2" xfId="9569"/>
    <cellStyle name="SAPBEXformats 7 2 2" xfId="20229"/>
    <cellStyle name="SAPBEXformats 7 2 2 2" xfId="46643"/>
    <cellStyle name="SAPBEXformats 7 2 3" xfId="26743"/>
    <cellStyle name="SAPBEXformats 7 2 3 2" xfId="53157"/>
    <cellStyle name="SAPBEXformats 7 2 4" xfId="36065"/>
    <cellStyle name="SAPBEXformats 7 3" xfId="14017"/>
    <cellStyle name="SAPBEXformats 7 3 2" xfId="40437"/>
    <cellStyle name="SAPBEXformats 7 4" xfId="26489"/>
    <cellStyle name="SAPBEXformats 7 4 2" xfId="52903"/>
    <cellStyle name="SAPBEXformats 7 5" xfId="29897"/>
    <cellStyle name="SAPBEXformats 8" xfId="3002"/>
    <cellStyle name="SAPBEXformats 8 2" xfId="10018"/>
    <cellStyle name="SAPBEXformats 8 2 2" xfId="20678"/>
    <cellStyle name="SAPBEXformats 8 2 2 2" xfId="47092"/>
    <cellStyle name="SAPBEXformats 8 2 3" xfId="27814"/>
    <cellStyle name="SAPBEXformats 8 2 3 2" xfId="54228"/>
    <cellStyle name="SAPBEXformats 8 2 4" xfId="36514"/>
    <cellStyle name="SAPBEXformats 8 3" xfId="13794"/>
    <cellStyle name="SAPBEXformats 8 3 2" xfId="40214"/>
    <cellStyle name="SAPBEXformats 8 4" xfId="22180"/>
    <cellStyle name="SAPBEXformats 8 4 2" xfId="48594"/>
    <cellStyle name="SAPBEXformats 8 5" xfId="29672"/>
    <cellStyle name="SAPBEXformats 9" xfId="3382"/>
    <cellStyle name="SAPBEXformats 9 2" xfId="9618"/>
    <cellStyle name="SAPBEXformats 9 2 2" xfId="20278"/>
    <cellStyle name="SAPBEXformats 9 2 2 2" xfId="46692"/>
    <cellStyle name="SAPBEXformats 9 2 3" xfId="11596"/>
    <cellStyle name="SAPBEXformats 9 2 3 2" xfId="38017"/>
    <cellStyle name="SAPBEXformats 9 2 4" xfId="36114"/>
    <cellStyle name="SAPBEXformats 9 3" xfId="14169"/>
    <cellStyle name="SAPBEXformats 9 3 2" xfId="40589"/>
    <cellStyle name="SAPBEXformats 9 4" xfId="23981"/>
    <cellStyle name="SAPBEXformats 9 4 2" xfId="50395"/>
    <cellStyle name="SAPBEXformats 9 5" xfId="30052"/>
    <cellStyle name="SAPBEXheaderItem" xfId="1200"/>
    <cellStyle name="SAPBEXheaderItem 10" xfId="5193"/>
    <cellStyle name="SAPBEXheaderItem 10 2" xfId="15968"/>
    <cellStyle name="SAPBEXheaderItem 10 2 2" xfId="42387"/>
    <cellStyle name="SAPBEXheaderItem 10 3" xfId="22757"/>
    <cellStyle name="SAPBEXheaderItem 10 3 2" xfId="49171"/>
    <cellStyle name="SAPBEXheaderItem 10 4" xfId="31863"/>
    <cellStyle name="SAPBEXheaderItem 11" xfId="4326"/>
    <cellStyle name="SAPBEXheaderItem 11 2" xfId="15104"/>
    <cellStyle name="SAPBEXheaderItem 11 2 2" xfId="41524"/>
    <cellStyle name="SAPBEXheaderItem 11 3" xfId="26175"/>
    <cellStyle name="SAPBEXheaderItem 11 3 2" xfId="52589"/>
    <cellStyle name="SAPBEXheaderItem 11 4" xfId="30996"/>
    <cellStyle name="SAPBEXheaderItem 12" xfId="5609"/>
    <cellStyle name="SAPBEXheaderItem 12 2" xfId="21856"/>
    <cellStyle name="SAPBEXheaderItem 12 2 2" xfId="48270"/>
    <cellStyle name="SAPBEXheaderItem 12 3" xfId="32279"/>
    <cellStyle name="SAPBEXheaderItem 13" xfId="6180"/>
    <cellStyle name="SAPBEXheaderItem 13 2" xfId="16921"/>
    <cellStyle name="SAPBEXheaderItem 13 2 2" xfId="43339"/>
    <cellStyle name="SAPBEXheaderItem 13 3" xfId="21996"/>
    <cellStyle name="SAPBEXheaderItem 13 3 2" xfId="48410"/>
    <cellStyle name="SAPBEXheaderItem 13 4" xfId="32850"/>
    <cellStyle name="SAPBEXheaderItem 14" xfId="12283"/>
    <cellStyle name="SAPBEXheaderItem 14 2" xfId="38704"/>
    <cellStyle name="SAPBEXheaderItem 15" xfId="24489"/>
    <cellStyle name="SAPBEXheaderItem 15 2" xfId="50903"/>
    <cellStyle name="SAPBEXheaderItem 2" xfId="1201"/>
    <cellStyle name="SAPBEXheaderItem 3" xfId="1521"/>
    <cellStyle name="SAPBEXheaderItem 3 10" xfId="12020"/>
    <cellStyle name="SAPBEXheaderItem 3 10 2" xfId="38441"/>
    <cellStyle name="SAPBEXheaderItem 3 11" xfId="24341"/>
    <cellStyle name="SAPBEXheaderItem 3 11 2" xfId="50755"/>
    <cellStyle name="SAPBEXheaderItem 3 2" xfId="3515"/>
    <cellStyle name="SAPBEXheaderItem 3 2 2" xfId="9007"/>
    <cellStyle name="SAPBEXheaderItem 3 2 2 2" xfId="19667"/>
    <cellStyle name="SAPBEXheaderItem 3 2 2 2 2" xfId="46081"/>
    <cellStyle name="SAPBEXheaderItem 3 2 2 3" xfId="27890"/>
    <cellStyle name="SAPBEXheaderItem 3 2 2 3 2" xfId="54304"/>
    <cellStyle name="SAPBEXheaderItem 3 2 2 4" xfId="35503"/>
    <cellStyle name="SAPBEXheaderItem 3 2 3" xfId="10080"/>
    <cellStyle name="SAPBEXheaderItem 3 2 3 2" xfId="20740"/>
    <cellStyle name="SAPBEXheaderItem 3 2 3 2 2" xfId="47154"/>
    <cellStyle name="SAPBEXheaderItem 3 2 3 3" xfId="12747"/>
    <cellStyle name="SAPBEXheaderItem 3 2 3 3 2" xfId="39168"/>
    <cellStyle name="SAPBEXheaderItem 3 2 3 4" xfId="36576"/>
    <cellStyle name="SAPBEXheaderItem 3 2 4" xfId="8726"/>
    <cellStyle name="SAPBEXheaderItem 3 2 4 2" xfId="19386"/>
    <cellStyle name="SAPBEXheaderItem 3 2 4 2 2" xfId="45800"/>
    <cellStyle name="SAPBEXheaderItem 3 2 4 3" xfId="27903"/>
    <cellStyle name="SAPBEXheaderItem 3 2 4 3 2" xfId="54317"/>
    <cellStyle name="SAPBEXheaderItem 3 2 4 4" xfId="35222"/>
    <cellStyle name="SAPBEXheaderItem 3 2 5" xfId="14300"/>
    <cellStyle name="SAPBEXheaderItem 3 2 5 2" xfId="40720"/>
    <cellStyle name="SAPBEXheaderItem 3 2 6" xfId="21901"/>
    <cellStyle name="SAPBEXheaderItem 3 2 6 2" xfId="48315"/>
    <cellStyle name="SAPBEXheaderItem 3 2 7" xfId="30185"/>
    <cellStyle name="SAPBEXheaderItem 3 3" xfId="4147"/>
    <cellStyle name="SAPBEXheaderItem 3 3 2" xfId="9367"/>
    <cellStyle name="SAPBEXheaderItem 3 3 2 2" xfId="20027"/>
    <cellStyle name="SAPBEXheaderItem 3 3 2 2 2" xfId="46441"/>
    <cellStyle name="SAPBEXheaderItem 3 3 2 3" xfId="25947"/>
    <cellStyle name="SAPBEXheaderItem 3 3 2 3 2" xfId="52361"/>
    <cellStyle name="SAPBEXheaderItem 3 3 2 4" xfId="35863"/>
    <cellStyle name="SAPBEXheaderItem 3 3 3" xfId="14929"/>
    <cellStyle name="SAPBEXheaderItem 3 3 3 2" xfId="41349"/>
    <cellStyle name="SAPBEXheaderItem 3 3 4" xfId="26498"/>
    <cellStyle name="SAPBEXheaderItem 3 3 4 2" xfId="52912"/>
    <cellStyle name="SAPBEXheaderItem 3 3 5" xfId="30817"/>
    <cellStyle name="SAPBEXheaderItem 3 4" xfId="3058"/>
    <cellStyle name="SAPBEXheaderItem 3 4 2" xfId="9994"/>
    <cellStyle name="SAPBEXheaderItem 3 4 2 2" xfId="20654"/>
    <cellStyle name="SAPBEXheaderItem 3 4 2 2 2" xfId="47068"/>
    <cellStyle name="SAPBEXheaderItem 3 4 2 3" xfId="24078"/>
    <cellStyle name="SAPBEXheaderItem 3 4 2 3 2" xfId="50492"/>
    <cellStyle name="SAPBEXheaderItem 3 4 2 4" xfId="36490"/>
    <cellStyle name="SAPBEXheaderItem 3 4 3" xfId="13850"/>
    <cellStyle name="SAPBEXheaderItem 3 4 3 2" xfId="40270"/>
    <cellStyle name="SAPBEXheaderItem 3 4 4" xfId="23450"/>
    <cellStyle name="SAPBEXheaderItem 3 4 4 2" xfId="49864"/>
    <cellStyle name="SAPBEXheaderItem 3 4 5" xfId="29728"/>
    <cellStyle name="SAPBEXheaderItem 3 5" xfId="4721"/>
    <cellStyle name="SAPBEXheaderItem 3 5 2" xfId="15498"/>
    <cellStyle name="SAPBEXheaderItem 3 5 2 2" xfId="41918"/>
    <cellStyle name="SAPBEXheaderItem 3 5 3" xfId="26884"/>
    <cellStyle name="SAPBEXheaderItem 3 5 3 2" xfId="53298"/>
    <cellStyle name="SAPBEXheaderItem 3 5 4" xfId="31391"/>
    <cellStyle name="SAPBEXheaderItem 3 6" xfId="5435"/>
    <cellStyle name="SAPBEXheaderItem 3 6 2" xfId="16208"/>
    <cellStyle name="SAPBEXheaderItem 3 6 2 2" xfId="42627"/>
    <cellStyle name="SAPBEXheaderItem 3 6 3" xfId="27308"/>
    <cellStyle name="SAPBEXheaderItem 3 6 3 2" xfId="53722"/>
    <cellStyle name="SAPBEXheaderItem 3 6 4" xfId="32105"/>
    <cellStyle name="SAPBEXheaderItem 3 7" xfId="6258"/>
    <cellStyle name="SAPBEXheaderItem 3 7 2" xfId="12136"/>
    <cellStyle name="SAPBEXheaderItem 3 7 2 2" xfId="38557"/>
    <cellStyle name="SAPBEXheaderItem 3 7 3" xfId="32928"/>
    <cellStyle name="SAPBEXheaderItem 3 8" xfId="6353"/>
    <cellStyle name="SAPBEXheaderItem 3 8 2" xfId="17090"/>
    <cellStyle name="SAPBEXheaderItem 3 8 2 2" xfId="43508"/>
    <cellStyle name="SAPBEXheaderItem 3 8 3" xfId="24019"/>
    <cellStyle name="SAPBEXheaderItem 3 8 3 2" xfId="50433"/>
    <cellStyle name="SAPBEXheaderItem 3 8 4" xfId="33023"/>
    <cellStyle name="SAPBEXheaderItem 3 9" xfId="3759"/>
    <cellStyle name="SAPBEXheaderItem 3 9 2" xfId="14542"/>
    <cellStyle name="SAPBEXheaderItem 3 9 2 2" xfId="40962"/>
    <cellStyle name="SAPBEXheaderItem 3 9 3" xfId="25807"/>
    <cellStyle name="SAPBEXheaderItem 3 9 3 2" xfId="52221"/>
    <cellStyle name="SAPBEXheaderItem 3 9 4" xfId="30429"/>
    <cellStyle name="SAPBEXheaderItem 4" xfId="1634"/>
    <cellStyle name="SAPBEXheaderItem 4 10" xfId="11929"/>
    <cellStyle name="SAPBEXheaderItem 4 10 2" xfId="38350"/>
    <cellStyle name="SAPBEXheaderItem 4 11" xfId="26557"/>
    <cellStyle name="SAPBEXheaderItem 4 11 2" xfId="52971"/>
    <cellStyle name="SAPBEXheaderItem 4 2" xfId="3627"/>
    <cellStyle name="SAPBEXheaderItem 4 2 2" xfId="9085"/>
    <cellStyle name="SAPBEXheaderItem 4 2 2 2" xfId="19745"/>
    <cellStyle name="SAPBEXheaderItem 4 2 2 2 2" xfId="46159"/>
    <cellStyle name="SAPBEXheaderItem 4 2 2 3" xfId="28255"/>
    <cellStyle name="SAPBEXheaderItem 4 2 2 3 2" xfId="54669"/>
    <cellStyle name="SAPBEXheaderItem 4 2 2 4" xfId="35581"/>
    <cellStyle name="SAPBEXheaderItem 4 2 3" xfId="10326"/>
    <cellStyle name="SAPBEXheaderItem 4 2 3 2" xfId="20986"/>
    <cellStyle name="SAPBEXheaderItem 4 2 3 2 2" xfId="47400"/>
    <cellStyle name="SAPBEXheaderItem 4 2 3 3" xfId="12104"/>
    <cellStyle name="SAPBEXheaderItem 4 2 3 3 2" xfId="38525"/>
    <cellStyle name="SAPBEXheaderItem 4 2 3 4" xfId="36822"/>
    <cellStyle name="SAPBEXheaderItem 4 2 4" xfId="8638"/>
    <cellStyle name="SAPBEXheaderItem 4 2 4 2" xfId="19298"/>
    <cellStyle name="SAPBEXheaderItem 4 2 4 2 2" xfId="45712"/>
    <cellStyle name="SAPBEXheaderItem 4 2 4 3" xfId="16888"/>
    <cellStyle name="SAPBEXheaderItem 4 2 4 3 2" xfId="43306"/>
    <cellStyle name="SAPBEXheaderItem 4 2 4 4" xfId="35134"/>
    <cellStyle name="SAPBEXheaderItem 4 2 5" xfId="14412"/>
    <cellStyle name="SAPBEXheaderItem 4 2 5 2" xfId="40832"/>
    <cellStyle name="SAPBEXheaderItem 4 2 6" xfId="24317"/>
    <cellStyle name="SAPBEXheaderItem 4 2 6 2" xfId="50731"/>
    <cellStyle name="SAPBEXheaderItem 4 2 7" xfId="30297"/>
    <cellStyle name="SAPBEXheaderItem 4 3" xfId="2695"/>
    <cellStyle name="SAPBEXheaderItem 4 3 2" xfId="9454"/>
    <cellStyle name="SAPBEXheaderItem 4 3 2 2" xfId="20114"/>
    <cellStyle name="SAPBEXheaderItem 4 3 2 2 2" xfId="46528"/>
    <cellStyle name="SAPBEXheaderItem 4 3 2 3" xfId="17738"/>
    <cellStyle name="SAPBEXheaderItem 4 3 2 3 2" xfId="44155"/>
    <cellStyle name="SAPBEXheaderItem 4 3 2 4" xfId="35950"/>
    <cellStyle name="SAPBEXheaderItem 4 3 3" xfId="13487"/>
    <cellStyle name="SAPBEXheaderItem 4 3 3 2" xfId="39907"/>
    <cellStyle name="SAPBEXheaderItem 4 3 4" xfId="24448"/>
    <cellStyle name="SAPBEXheaderItem 4 3 4 2" xfId="50862"/>
    <cellStyle name="SAPBEXheaderItem 4 3 5" xfId="29365"/>
    <cellStyle name="SAPBEXheaderItem 4 4" xfId="4677"/>
    <cellStyle name="SAPBEXheaderItem 4 4 2" xfId="10261"/>
    <cellStyle name="SAPBEXheaderItem 4 4 2 2" xfId="20921"/>
    <cellStyle name="SAPBEXheaderItem 4 4 2 2 2" xfId="47335"/>
    <cellStyle name="SAPBEXheaderItem 4 4 2 3" xfId="12832"/>
    <cellStyle name="SAPBEXheaderItem 4 4 2 3 2" xfId="39253"/>
    <cellStyle name="SAPBEXheaderItem 4 4 2 4" xfId="36757"/>
    <cellStyle name="SAPBEXheaderItem 4 4 3" xfId="15455"/>
    <cellStyle name="SAPBEXheaderItem 4 4 3 2" xfId="41875"/>
    <cellStyle name="SAPBEXheaderItem 4 4 4" xfId="21914"/>
    <cellStyle name="SAPBEXheaderItem 4 4 4 2" xfId="48328"/>
    <cellStyle name="SAPBEXheaderItem 4 4 5" xfId="31347"/>
    <cellStyle name="SAPBEXheaderItem 4 5" xfId="3951"/>
    <cellStyle name="SAPBEXheaderItem 4 5 2" xfId="14734"/>
    <cellStyle name="SAPBEXheaderItem 4 5 2 2" xfId="41154"/>
    <cellStyle name="SAPBEXheaderItem 4 5 3" xfId="24430"/>
    <cellStyle name="SAPBEXheaderItem 4 5 3 2" xfId="50844"/>
    <cellStyle name="SAPBEXheaderItem 4 5 4" xfId="30621"/>
    <cellStyle name="SAPBEXheaderItem 4 6" xfId="5520"/>
    <cellStyle name="SAPBEXheaderItem 4 6 2" xfId="16291"/>
    <cellStyle name="SAPBEXheaderItem 4 6 2 2" xfId="42710"/>
    <cellStyle name="SAPBEXheaderItem 4 6 3" xfId="26343"/>
    <cellStyle name="SAPBEXheaderItem 4 6 3 2" xfId="52757"/>
    <cellStyle name="SAPBEXheaderItem 4 6 4" xfId="32190"/>
    <cellStyle name="SAPBEXheaderItem 4 7" xfId="5692"/>
    <cellStyle name="SAPBEXheaderItem 4 7 2" xfId="26600"/>
    <cellStyle name="SAPBEXheaderItem 4 7 2 2" xfId="53014"/>
    <cellStyle name="SAPBEXheaderItem 4 7 3" xfId="32362"/>
    <cellStyle name="SAPBEXheaderItem 4 8" xfId="5434"/>
    <cellStyle name="SAPBEXheaderItem 4 8 2" xfId="16207"/>
    <cellStyle name="SAPBEXheaderItem 4 8 2 2" xfId="42626"/>
    <cellStyle name="SAPBEXheaderItem 4 8 3" xfId="28139"/>
    <cellStyle name="SAPBEXheaderItem 4 8 3 2" xfId="54553"/>
    <cellStyle name="SAPBEXheaderItem 4 8 4" xfId="32104"/>
    <cellStyle name="SAPBEXheaderItem 4 9" xfId="3428"/>
    <cellStyle name="SAPBEXheaderItem 4 9 2" xfId="14213"/>
    <cellStyle name="SAPBEXheaderItem 4 9 2 2" xfId="40633"/>
    <cellStyle name="SAPBEXheaderItem 4 9 3" xfId="25606"/>
    <cellStyle name="SAPBEXheaderItem 4 9 3 2" xfId="52020"/>
    <cellStyle name="SAPBEXheaderItem 4 9 4" xfId="30098"/>
    <cellStyle name="SAPBEXheaderItem 5" xfId="1893"/>
    <cellStyle name="SAPBEXheaderItem 5 10" xfId="11687"/>
    <cellStyle name="SAPBEXheaderItem 5 10 2" xfId="38108"/>
    <cellStyle name="SAPBEXheaderItem 5 11" xfId="23364"/>
    <cellStyle name="SAPBEXheaderItem 5 11 2" xfId="49778"/>
    <cellStyle name="SAPBEXheaderItem 5 2" xfId="3870"/>
    <cellStyle name="SAPBEXheaderItem 5 2 2" xfId="9255"/>
    <cellStyle name="SAPBEXheaderItem 5 2 2 2" xfId="19915"/>
    <cellStyle name="SAPBEXheaderItem 5 2 2 2 2" xfId="46329"/>
    <cellStyle name="SAPBEXheaderItem 5 2 2 3" xfId="12805"/>
    <cellStyle name="SAPBEXheaderItem 5 2 2 3 2" xfId="39226"/>
    <cellStyle name="SAPBEXheaderItem 5 2 2 4" xfId="35751"/>
    <cellStyle name="SAPBEXheaderItem 5 2 3" xfId="14653"/>
    <cellStyle name="SAPBEXheaderItem 5 2 3 2" xfId="41073"/>
    <cellStyle name="SAPBEXheaderItem 5 2 4" xfId="25108"/>
    <cellStyle name="SAPBEXheaderItem 5 2 4 2" xfId="51522"/>
    <cellStyle name="SAPBEXheaderItem 5 2 5" xfId="30540"/>
    <cellStyle name="SAPBEXheaderItem 5 3" xfId="4597"/>
    <cellStyle name="SAPBEXheaderItem 5 3 2" xfId="9782"/>
    <cellStyle name="SAPBEXheaderItem 5 3 2 2" xfId="20442"/>
    <cellStyle name="SAPBEXheaderItem 5 3 2 2 2" xfId="46856"/>
    <cellStyle name="SAPBEXheaderItem 5 3 2 3" xfId="11614"/>
    <cellStyle name="SAPBEXheaderItem 5 3 2 3 2" xfId="38035"/>
    <cellStyle name="SAPBEXheaderItem 5 3 2 4" xfId="36278"/>
    <cellStyle name="SAPBEXheaderItem 5 3 3" xfId="15375"/>
    <cellStyle name="SAPBEXheaderItem 5 3 3 2" xfId="41795"/>
    <cellStyle name="SAPBEXheaderItem 5 3 4" xfId="27656"/>
    <cellStyle name="SAPBEXheaderItem 5 3 4 2" xfId="54070"/>
    <cellStyle name="SAPBEXheaderItem 5 3 5" xfId="31267"/>
    <cellStyle name="SAPBEXheaderItem 5 4" xfId="3924"/>
    <cellStyle name="SAPBEXheaderItem 5 4 2" xfId="14707"/>
    <cellStyle name="SAPBEXheaderItem 5 4 2 2" xfId="41127"/>
    <cellStyle name="SAPBEXheaderItem 5 4 3" xfId="27928"/>
    <cellStyle name="SAPBEXheaderItem 5 4 3 2" xfId="54342"/>
    <cellStyle name="SAPBEXheaderItem 5 4 4" xfId="30594"/>
    <cellStyle name="SAPBEXheaderItem 5 5" xfId="5791"/>
    <cellStyle name="SAPBEXheaderItem 5 5 2" xfId="16550"/>
    <cellStyle name="SAPBEXheaderItem 5 5 2 2" xfId="42968"/>
    <cellStyle name="SAPBEXheaderItem 5 5 3" xfId="25676"/>
    <cellStyle name="SAPBEXheaderItem 5 5 3 2" xfId="52090"/>
    <cellStyle name="SAPBEXheaderItem 5 5 4" xfId="32461"/>
    <cellStyle name="SAPBEXheaderItem 5 6" xfId="6394"/>
    <cellStyle name="SAPBEXheaderItem 5 6 2" xfId="17130"/>
    <cellStyle name="SAPBEXheaderItem 5 6 2 2" xfId="43548"/>
    <cellStyle name="SAPBEXheaderItem 5 6 3" xfId="23001"/>
    <cellStyle name="SAPBEXheaderItem 5 6 3 2" xfId="49415"/>
    <cellStyle name="SAPBEXheaderItem 5 6 4" xfId="33064"/>
    <cellStyle name="SAPBEXheaderItem 5 7" xfId="7009"/>
    <cellStyle name="SAPBEXheaderItem 5 7 2" xfId="22005"/>
    <cellStyle name="SAPBEXheaderItem 5 7 2 2" xfId="48419"/>
    <cellStyle name="SAPBEXheaderItem 5 7 3" xfId="33679"/>
    <cellStyle name="SAPBEXheaderItem 5 8" xfId="7556"/>
    <cellStyle name="SAPBEXheaderItem 5 8 2" xfId="18223"/>
    <cellStyle name="SAPBEXheaderItem 5 8 2 2" xfId="44639"/>
    <cellStyle name="SAPBEXheaderItem 5 8 3" xfId="25821"/>
    <cellStyle name="SAPBEXheaderItem 5 8 3 2" xfId="52235"/>
    <cellStyle name="SAPBEXheaderItem 5 8 4" xfId="34226"/>
    <cellStyle name="SAPBEXheaderItem 5 9" xfId="7266"/>
    <cellStyle name="SAPBEXheaderItem 5 9 2" xfId="17933"/>
    <cellStyle name="SAPBEXheaderItem 5 9 2 2" xfId="44350"/>
    <cellStyle name="SAPBEXheaderItem 5 9 3" xfId="28043"/>
    <cellStyle name="SAPBEXheaderItem 5 9 3 2" xfId="54457"/>
    <cellStyle name="SAPBEXheaderItem 5 9 4" xfId="33936"/>
    <cellStyle name="SAPBEXheaderItem 6" xfId="2079"/>
    <cellStyle name="SAPBEXheaderItem 6 10" xfId="11521"/>
    <cellStyle name="SAPBEXheaderItem 6 10 2" xfId="37942"/>
    <cellStyle name="SAPBEXheaderItem 6 11" xfId="24331"/>
    <cellStyle name="SAPBEXheaderItem 6 11 2" xfId="50745"/>
    <cellStyle name="SAPBEXheaderItem 6 2" xfId="4044"/>
    <cellStyle name="SAPBEXheaderItem 6 2 2" xfId="9863"/>
    <cellStyle name="SAPBEXheaderItem 6 2 2 2" xfId="20523"/>
    <cellStyle name="SAPBEXheaderItem 6 2 2 2 2" xfId="46937"/>
    <cellStyle name="SAPBEXheaderItem 6 2 2 3" xfId="25340"/>
    <cellStyle name="SAPBEXheaderItem 6 2 2 3 2" xfId="51754"/>
    <cellStyle name="SAPBEXheaderItem 6 2 2 4" xfId="36359"/>
    <cellStyle name="SAPBEXheaderItem 6 2 3" xfId="14826"/>
    <cellStyle name="SAPBEXheaderItem 6 2 3 2" xfId="41246"/>
    <cellStyle name="SAPBEXheaderItem 6 2 4" xfId="26582"/>
    <cellStyle name="SAPBEXheaderItem 6 2 4 2" xfId="52996"/>
    <cellStyle name="SAPBEXheaderItem 6 2 5" xfId="30714"/>
    <cellStyle name="SAPBEXheaderItem 6 3" xfId="4772"/>
    <cellStyle name="SAPBEXheaderItem 6 3 2" xfId="10353"/>
    <cellStyle name="SAPBEXheaderItem 6 3 2 2" xfId="21013"/>
    <cellStyle name="SAPBEXheaderItem 6 3 2 2 2" xfId="47427"/>
    <cellStyle name="SAPBEXheaderItem 6 3 2 3" xfId="28278"/>
    <cellStyle name="SAPBEXheaderItem 6 3 2 3 2" xfId="54692"/>
    <cellStyle name="SAPBEXheaderItem 6 3 2 4" xfId="36849"/>
    <cellStyle name="SAPBEXheaderItem 6 3 3" xfId="15549"/>
    <cellStyle name="SAPBEXheaderItem 6 3 3 2" xfId="41969"/>
    <cellStyle name="SAPBEXheaderItem 6 3 4" xfId="27097"/>
    <cellStyle name="SAPBEXheaderItem 6 3 4 2" xfId="53511"/>
    <cellStyle name="SAPBEXheaderItem 6 3 5" xfId="31442"/>
    <cellStyle name="SAPBEXheaderItem 6 4" xfId="5352"/>
    <cellStyle name="SAPBEXheaderItem 6 4 2" xfId="16125"/>
    <cellStyle name="SAPBEXheaderItem 6 4 2 2" xfId="42544"/>
    <cellStyle name="SAPBEXheaderItem 6 4 3" xfId="26837"/>
    <cellStyle name="SAPBEXheaderItem 6 4 3 2" xfId="53251"/>
    <cellStyle name="SAPBEXheaderItem 6 4 4" xfId="32022"/>
    <cellStyle name="SAPBEXheaderItem 6 5" xfId="5959"/>
    <cellStyle name="SAPBEXheaderItem 6 5 2" xfId="16711"/>
    <cellStyle name="SAPBEXheaderItem 6 5 2 2" xfId="43129"/>
    <cellStyle name="SAPBEXheaderItem 6 5 3" xfId="23465"/>
    <cellStyle name="SAPBEXheaderItem 6 5 3 2" xfId="49879"/>
    <cellStyle name="SAPBEXheaderItem 6 5 4" xfId="32629"/>
    <cellStyle name="SAPBEXheaderItem 6 6" xfId="6559"/>
    <cellStyle name="SAPBEXheaderItem 6 6 2" xfId="17284"/>
    <cellStyle name="SAPBEXheaderItem 6 6 2 2" xfId="43702"/>
    <cellStyle name="SAPBEXheaderItem 6 6 3" xfId="23638"/>
    <cellStyle name="SAPBEXheaderItem 6 6 3 2" xfId="50052"/>
    <cellStyle name="SAPBEXheaderItem 6 6 4" xfId="33229"/>
    <cellStyle name="SAPBEXheaderItem 6 7" xfId="7131"/>
    <cellStyle name="SAPBEXheaderItem 6 7 2" xfId="23763"/>
    <cellStyle name="SAPBEXheaderItem 6 7 2 2" xfId="50177"/>
    <cellStyle name="SAPBEXheaderItem 6 7 3" xfId="33801"/>
    <cellStyle name="SAPBEXheaderItem 6 8" xfId="7690"/>
    <cellStyle name="SAPBEXheaderItem 6 8 2" xfId="18357"/>
    <cellStyle name="SAPBEXheaderItem 6 8 2 2" xfId="44773"/>
    <cellStyle name="SAPBEXheaderItem 6 8 3" xfId="22135"/>
    <cellStyle name="SAPBEXheaderItem 6 8 3 2" xfId="48549"/>
    <cellStyle name="SAPBEXheaderItem 6 8 4" xfId="34360"/>
    <cellStyle name="SAPBEXheaderItem 6 9" xfId="7842"/>
    <cellStyle name="SAPBEXheaderItem 6 9 2" xfId="18509"/>
    <cellStyle name="SAPBEXheaderItem 6 9 2 2" xfId="44924"/>
    <cellStyle name="SAPBEXheaderItem 6 9 3" xfId="27079"/>
    <cellStyle name="SAPBEXheaderItem 6 9 3 2" xfId="53493"/>
    <cellStyle name="SAPBEXheaderItem 6 9 4" xfId="34512"/>
    <cellStyle name="SAPBEXheaderItem 7" xfId="1815"/>
    <cellStyle name="SAPBEXheaderItem 7 10" xfId="11765"/>
    <cellStyle name="SAPBEXheaderItem 7 10 2" xfId="38186"/>
    <cellStyle name="SAPBEXheaderItem 7 11" xfId="23755"/>
    <cellStyle name="SAPBEXheaderItem 7 11 2" xfId="50169"/>
    <cellStyle name="SAPBEXheaderItem 7 2" xfId="3792"/>
    <cellStyle name="SAPBEXheaderItem 7 2 2" xfId="14575"/>
    <cellStyle name="SAPBEXheaderItem 7 2 2 2" xfId="40995"/>
    <cellStyle name="SAPBEXheaderItem 7 2 3" xfId="27649"/>
    <cellStyle name="SAPBEXheaderItem 7 2 3 2" xfId="54063"/>
    <cellStyle name="SAPBEXheaderItem 7 2 4" xfId="30462"/>
    <cellStyle name="SAPBEXheaderItem 7 3" xfId="4519"/>
    <cellStyle name="SAPBEXheaderItem 7 3 2" xfId="15297"/>
    <cellStyle name="SAPBEXheaderItem 7 3 2 2" xfId="41717"/>
    <cellStyle name="SAPBEXheaderItem 7 3 3" xfId="24947"/>
    <cellStyle name="SAPBEXheaderItem 7 3 3 2" xfId="51361"/>
    <cellStyle name="SAPBEXheaderItem 7 3 4" xfId="31189"/>
    <cellStyle name="SAPBEXheaderItem 7 4" xfId="3170"/>
    <cellStyle name="SAPBEXheaderItem 7 4 2" xfId="13960"/>
    <cellStyle name="SAPBEXheaderItem 7 4 2 2" xfId="40380"/>
    <cellStyle name="SAPBEXheaderItem 7 4 3" xfId="23091"/>
    <cellStyle name="SAPBEXheaderItem 7 4 3 2" xfId="49505"/>
    <cellStyle name="SAPBEXheaderItem 7 4 4" xfId="29840"/>
    <cellStyle name="SAPBEXheaderItem 7 5" xfId="2872"/>
    <cellStyle name="SAPBEXheaderItem 7 5 2" xfId="13664"/>
    <cellStyle name="SAPBEXheaderItem 7 5 2 2" xfId="40084"/>
    <cellStyle name="SAPBEXheaderItem 7 5 3" xfId="26282"/>
    <cellStyle name="SAPBEXheaderItem 7 5 3 2" xfId="52696"/>
    <cellStyle name="SAPBEXheaderItem 7 5 4" xfId="29542"/>
    <cellStyle name="SAPBEXheaderItem 7 6" xfId="5732"/>
    <cellStyle name="SAPBEXheaderItem 7 6 2" xfId="16494"/>
    <cellStyle name="SAPBEXheaderItem 7 6 2 2" xfId="42912"/>
    <cellStyle name="SAPBEXheaderItem 7 6 3" xfId="28113"/>
    <cellStyle name="SAPBEXheaderItem 7 6 3 2" xfId="54527"/>
    <cellStyle name="SAPBEXheaderItem 7 6 4" xfId="32402"/>
    <cellStyle name="SAPBEXheaderItem 7 7" xfId="6627"/>
    <cellStyle name="SAPBEXheaderItem 7 7 2" xfId="22818"/>
    <cellStyle name="SAPBEXheaderItem 7 7 2 2" xfId="49232"/>
    <cellStyle name="SAPBEXheaderItem 7 7 3" xfId="33297"/>
    <cellStyle name="SAPBEXheaderItem 7 8" xfId="7478"/>
    <cellStyle name="SAPBEXheaderItem 7 8 2" xfId="18145"/>
    <cellStyle name="SAPBEXheaderItem 7 8 2 2" xfId="44561"/>
    <cellStyle name="SAPBEXheaderItem 7 8 3" xfId="27074"/>
    <cellStyle name="SAPBEXheaderItem 7 8 3 2" xfId="53488"/>
    <cellStyle name="SAPBEXheaderItem 7 8 4" xfId="34148"/>
    <cellStyle name="SAPBEXheaderItem 7 9" xfId="6855"/>
    <cellStyle name="SAPBEXheaderItem 7 9 2" xfId="17560"/>
    <cellStyle name="SAPBEXheaderItem 7 9 2 2" xfId="43977"/>
    <cellStyle name="SAPBEXheaderItem 7 9 3" xfId="23531"/>
    <cellStyle name="SAPBEXheaderItem 7 9 3 2" xfId="49945"/>
    <cellStyle name="SAPBEXheaderItem 7 9 4" xfId="33525"/>
    <cellStyle name="SAPBEXheaderItem 8" xfId="2373"/>
    <cellStyle name="SAPBEXheaderItem 8 2" xfId="10274"/>
    <cellStyle name="SAPBEXheaderItem 8 2 2" xfId="20934"/>
    <cellStyle name="SAPBEXheaderItem 8 2 2 2" xfId="47348"/>
    <cellStyle name="SAPBEXheaderItem 8 2 3" xfId="16994"/>
    <cellStyle name="SAPBEXheaderItem 8 2 3 2" xfId="43412"/>
    <cellStyle name="SAPBEXheaderItem 8 2 4" xfId="36770"/>
    <cellStyle name="SAPBEXheaderItem 9" xfId="3228"/>
    <cellStyle name="SAPBEXheaderItem 9 2" xfId="14018"/>
    <cellStyle name="SAPBEXheaderItem 9 2 2" xfId="40438"/>
    <cellStyle name="SAPBEXheaderItem 9 3" xfId="25294"/>
    <cellStyle name="SAPBEXheaderItem 9 3 2" xfId="51708"/>
    <cellStyle name="SAPBEXheaderItem 9 4" xfId="29898"/>
    <cellStyle name="SAPBEXheaderItem_0910 GSO Capex RRP - Final (Detail) v2 220710" xfId="1202"/>
    <cellStyle name="SAPBEXheaderText" xfId="1203"/>
    <cellStyle name="SAPBEXheaderText 10" xfId="4496"/>
    <cellStyle name="SAPBEXheaderText 10 2" xfId="15274"/>
    <cellStyle name="SAPBEXheaderText 10 2 2" xfId="41694"/>
    <cellStyle name="SAPBEXheaderText 10 3" xfId="28120"/>
    <cellStyle name="SAPBEXheaderText 10 3 2" xfId="54534"/>
    <cellStyle name="SAPBEXheaderText 10 4" xfId="31166"/>
    <cellStyle name="SAPBEXheaderText 11" xfId="5466"/>
    <cellStyle name="SAPBEXheaderText 11 2" xfId="16239"/>
    <cellStyle name="SAPBEXheaderText 11 2 2" xfId="42658"/>
    <cellStyle name="SAPBEXheaderText 11 3" xfId="28127"/>
    <cellStyle name="SAPBEXheaderText 11 3 2" xfId="54541"/>
    <cellStyle name="SAPBEXheaderText 11 4" xfId="32136"/>
    <cellStyle name="SAPBEXheaderText 12" xfId="6666"/>
    <cellStyle name="SAPBEXheaderText 12 2" xfId="24872"/>
    <cellStyle name="SAPBEXheaderText 12 2 2" xfId="51286"/>
    <cellStyle name="SAPBEXheaderText 12 3" xfId="33336"/>
    <cellStyle name="SAPBEXheaderText 13" xfId="6092"/>
    <cellStyle name="SAPBEXheaderText 13 2" xfId="16842"/>
    <cellStyle name="SAPBEXheaderText 13 2 2" xfId="43260"/>
    <cellStyle name="SAPBEXheaderText 13 3" xfId="24153"/>
    <cellStyle name="SAPBEXheaderText 13 3 2" xfId="50567"/>
    <cellStyle name="SAPBEXheaderText 13 4" xfId="32762"/>
    <cellStyle name="SAPBEXheaderText 14" xfId="16655"/>
    <cellStyle name="SAPBEXheaderText 14 2" xfId="43073"/>
    <cellStyle name="SAPBEXheaderText 15" xfId="22485"/>
    <cellStyle name="SAPBEXheaderText 15 2" xfId="48899"/>
    <cellStyle name="SAPBEXheaderText 2" xfId="1204"/>
    <cellStyle name="SAPBEXheaderText 3" xfId="1522"/>
    <cellStyle name="SAPBEXheaderText 3 10" xfId="12019"/>
    <cellStyle name="SAPBEXheaderText 3 10 2" xfId="38440"/>
    <cellStyle name="SAPBEXheaderText 3 11" xfId="23885"/>
    <cellStyle name="SAPBEXheaderText 3 11 2" xfId="50299"/>
    <cellStyle name="SAPBEXheaderText 3 2" xfId="3516"/>
    <cellStyle name="SAPBEXheaderText 3 2 2" xfId="8919"/>
    <cellStyle name="SAPBEXheaderText 3 2 2 2" xfId="19579"/>
    <cellStyle name="SAPBEXheaderText 3 2 2 2 2" xfId="45993"/>
    <cellStyle name="SAPBEXheaderText 3 2 2 3" xfId="14206"/>
    <cellStyle name="SAPBEXheaderText 3 2 2 3 2" xfId="40626"/>
    <cellStyle name="SAPBEXheaderText 3 2 2 4" xfId="35415"/>
    <cellStyle name="SAPBEXheaderText 3 2 3" xfId="10336"/>
    <cellStyle name="SAPBEXheaderText 3 2 3 2" xfId="20996"/>
    <cellStyle name="SAPBEXheaderText 3 2 3 2 2" xfId="47410"/>
    <cellStyle name="SAPBEXheaderText 3 2 3 3" xfId="28261"/>
    <cellStyle name="SAPBEXheaderText 3 2 3 3 2" xfId="54675"/>
    <cellStyle name="SAPBEXheaderText 3 2 3 4" xfId="36832"/>
    <cellStyle name="SAPBEXheaderText 3 2 4" xfId="8727"/>
    <cellStyle name="SAPBEXheaderText 3 2 4 2" xfId="19387"/>
    <cellStyle name="SAPBEXheaderText 3 2 4 2 2" xfId="45801"/>
    <cellStyle name="SAPBEXheaderText 3 2 4 3" xfId="17732"/>
    <cellStyle name="SAPBEXheaderText 3 2 4 3 2" xfId="44149"/>
    <cellStyle name="SAPBEXheaderText 3 2 4 4" xfId="35223"/>
    <cellStyle name="SAPBEXheaderText 3 2 5" xfId="14301"/>
    <cellStyle name="SAPBEXheaderText 3 2 5 2" xfId="40721"/>
    <cellStyle name="SAPBEXheaderText 3 2 6" xfId="27553"/>
    <cellStyle name="SAPBEXheaderText 3 2 6 2" xfId="53967"/>
    <cellStyle name="SAPBEXheaderText 3 2 7" xfId="30186"/>
    <cellStyle name="SAPBEXheaderText 3 3" xfId="2785"/>
    <cellStyle name="SAPBEXheaderText 3 3 2" xfId="9366"/>
    <cellStyle name="SAPBEXheaderText 3 3 2 2" xfId="20026"/>
    <cellStyle name="SAPBEXheaderText 3 3 2 2 2" xfId="46440"/>
    <cellStyle name="SAPBEXheaderText 3 3 2 3" xfId="12970"/>
    <cellStyle name="SAPBEXheaderText 3 3 2 3 2" xfId="39391"/>
    <cellStyle name="SAPBEXheaderText 3 3 2 4" xfId="35862"/>
    <cellStyle name="SAPBEXheaderText 3 3 3" xfId="13577"/>
    <cellStyle name="SAPBEXheaderText 3 3 3 2" xfId="39997"/>
    <cellStyle name="SAPBEXheaderText 3 3 4" xfId="25297"/>
    <cellStyle name="SAPBEXheaderText 3 3 4 2" xfId="51711"/>
    <cellStyle name="SAPBEXheaderText 3 3 5" xfId="29455"/>
    <cellStyle name="SAPBEXheaderText 3 4" xfId="5052"/>
    <cellStyle name="SAPBEXheaderText 3 4 2" xfId="10251"/>
    <cellStyle name="SAPBEXheaderText 3 4 2 2" xfId="20911"/>
    <cellStyle name="SAPBEXheaderText 3 4 2 2 2" xfId="47325"/>
    <cellStyle name="SAPBEXheaderText 3 4 2 3" xfId="12989"/>
    <cellStyle name="SAPBEXheaderText 3 4 2 3 2" xfId="39410"/>
    <cellStyle name="SAPBEXheaderText 3 4 2 4" xfId="36747"/>
    <cellStyle name="SAPBEXheaderText 3 4 3" xfId="15829"/>
    <cellStyle name="SAPBEXheaderText 3 4 3 2" xfId="42248"/>
    <cellStyle name="SAPBEXheaderText 3 4 4" xfId="26960"/>
    <cellStyle name="SAPBEXheaderText 3 4 4 2" xfId="53374"/>
    <cellStyle name="SAPBEXheaderText 3 4 5" xfId="31722"/>
    <cellStyle name="SAPBEXheaderText 3 5" xfId="3358"/>
    <cellStyle name="SAPBEXheaderText 3 5 2" xfId="14145"/>
    <cellStyle name="SAPBEXheaderText 3 5 2 2" xfId="40565"/>
    <cellStyle name="SAPBEXheaderText 3 5 3" xfId="25607"/>
    <cellStyle name="SAPBEXheaderText 3 5 3 2" xfId="52021"/>
    <cellStyle name="SAPBEXheaderText 3 5 4" xfId="30028"/>
    <cellStyle name="SAPBEXheaderText 3 6" xfId="5877"/>
    <cellStyle name="SAPBEXheaderText 3 6 2" xfId="16632"/>
    <cellStyle name="SAPBEXheaderText 3 6 2 2" xfId="43050"/>
    <cellStyle name="SAPBEXheaderText 3 6 3" xfId="28013"/>
    <cellStyle name="SAPBEXheaderText 3 6 3 2" xfId="54427"/>
    <cellStyle name="SAPBEXheaderText 3 6 4" xfId="32547"/>
    <cellStyle name="SAPBEXheaderText 3 7" xfId="2900"/>
    <cellStyle name="SAPBEXheaderText 3 7 2" xfId="26195"/>
    <cellStyle name="SAPBEXheaderText 3 7 2 2" xfId="52609"/>
    <cellStyle name="SAPBEXheaderText 3 7 3" xfId="29570"/>
    <cellStyle name="SAPBEXheaderText 3 8" xfId="7231"/>
    <cellStyle name="SAPBEXheaderText 3 8 2" xfId="17898"/>
    <cellStyle name="SAPBEXheaderText 3 8 2 2" xfId="44315"/>
    <cellStyle name="SAPBEXheaderText 3 8 3" xfId="24842"/>
    <cellStyle name="SAPBEXheaderText 3 8 3 2" xfId="51256"/>
    <cellStyle name="SAPBEXheaderText 3 8 4" xfId="33901"/>
    <cellStyle name="SAPBEXheaderText 3 9" xfId="7662"/>
    <cellStyle name="SAPBEXheaderText 3 9 2" xfId="18329"/>
    <cellStyle name="SAPBEXheaderText 3 9 2 2" xfId="44745"/>
    <cellStyle name="SAPBEXheaderText 3 9 3" xfId="23233"/>
    <cellStyle name="SAPBEXheaderText 3 9 3 2" xfId="49647"/>
    <cellStyle name="SAPBEXheaderText 3 9 4" xfId="34332"/>
    <cellStyle name="SAPBEXheaderText 4" xfId="1635"/>
    <cellStyle name="SAPBEXheaderText 4 10" xfId="11928"/>
    <cellStyle name="SAPBEXheaderText 4 10 2" xfId="38349"/>
    <cellStyle name="SAPBEXheaderText 4 11" xfId="22482"/>
    <cellStyle name="SAPBEXheaderText 4 11 2" xfId="48896"/>
    <cellStyle name="SAPBEXheaderText 4 2" xfId="3628"/>
    <cellStyle name="SAPBEXheaderText 4 2 2" xfId="9086"/>
    <cellStyle name="SAPBEXheaderText 4 2 2 2" xfId="19746"/>
    <cellStyle name="SAPBEXheaderText 4 2 2 2 2" xfId="46160"/>
    <cellStyle name="SAPBEXheaderText 4 2 2 3" xfId="27968"/>
    <cellStyle name="SAPBEXheaderText 4 2 2 3 2" xfId="54382"/>
    <cellStyle name="SAPBEXheaderText 4 2 2 4" xfId="35582"/>
    <cellStyle name="SAPBEXheaderText 4 2 3" xfId="10070"/>
    <cellStyle name="SAPBEXheaderText 4 2 3 2" xfId="20730"/>
    <cellStyle name="SAPBEXheaderText 4 2 3 2 2" xfId="47144"/>
    <cellStyle name="SAPBEXheaderText 4 2 3 3" xfId="25884"/>
    <cellStyle name="SAPBEXheaderText 4 2 3 3 2" xfId="52298"/>
    <cellStyle name="SAPBEXheaderText 4 2 3 4" xfId="36566"/>
    <cellStyle name="SAPBEXheaderText 4 2 4" xfId="8637"/>
    <cellStyle name="SAPBEXheaderText 4 2 4 2" xfId="19297"/>
    <cellStyle name="SAPBEXheaderText 4 2 4 2 2" xfId="45711"/>
    <cellStyle name="SAPBEXheaderText 4 2 4 3" xfId="12567"/>
    <cellStyle name="SAPBEXheaderText 4 2 4 3 2" xfId="38988"/>
    <cellStyle name="SAPBEXheaderText 4 2 4 4" xfId="35133"/>
    <cellStyle name="SAPBEXheaderText 4 2 5" xfId="14413"/>
    <cellStyle name="SAPBEXheaderText 4 2 5 2" xfId="40833"/>
    <cellStyle name="SAPBEXheaderText 4 2 6" xfId="28058"/>
    <cellStyle name="SAPBEXheaderText 4 2 6 2" xfId="54472"/>
    <cellStyle name="SAPBEXheaderText 4 2 7" xfId="30298"/>
    <cellStyle name="SAPBEXheaderText 4 3" xfId="4108"/>
    <cellStyle name="SAPBEXheaderText 4 3 2" xfId="9455"/>
    <cellStyle name="SAPBEXheaderText 4 3 2 2" xfId="20115"/>
    <cellStyle name="SAPBEXheaderText 4 3 2 2 2" xfId="46529"/>
    <cellStyle name="SAPBEXheaderText 4 3 2 3" xfId="25914"/>
    <cellStyle name="SAPBEXheaderText 4 3 2 3 2" xfId="52328"/>
    <cellStyle name="SAPBEXheaderText 4 3 2 4" xfId="35951"/>
    <cellStyle name="SAPBEXheaderText 4 3 3" xfId="14890"/>
    <cellStyle name="SAPBEXheaderText 4 3 3 2" xfId="41310"/>
    <cellStyle name="SAPBEXheaderText 4 3 4" xfId="27360"/>
    <cellStyle name="SAPBEXheaderText 4 3 4 2" xfId="53774"/>
    <cellStyle name="SAPBEXheaderText 4 3 5" xfId="30778"/>
    <cellStyle name="SAPBEXheaderText 4 4" xfId="3973"/>
    <cellStyle name="SAPBEXheaderText 4 4 2" xfId="10004"/>
    <cellStyle name="SAPBEXheaderText 4 4 2 2" xfId="20664"/>
    <cellStyle name="SAPBEXheaderText 4 4 2 2 2" xfId="47078"/>
    <cellStyle name="SAPBEXheaderText 4 4 2 3" xfId="27543"/>
    <cellStyle name="SAPBEXheaderText 4 4 2 3 2" xfId="53957"/>
    <cellStyle name="SAPBEXheaderText 4 4 2 4" xfId="36500"/>
    <cellStyle name="SAPBEXheaderText 4 4 3" xfId="14756"/>
    <cellStyle name="SAPBEXheaderText 4 4 3 2" xfId="41176"/>
    <cellStyle name="SAPBEXheaderText 4 4 4" xfId="27687"/>
    <cellStyle name="SAPBEXheaderText 4 4 4 2" xfId="54101"/>
    <cellStyle name="SAPBEXheaderText 4 4 5" xfId="30643"/>
    <cellStyle name="SAPBEXheaderText 4 5" xfId="2809"/>
    <cellStyle name="SAPBEXheaderText 4 5 2" xfId="13601"/>
    <cellStyle name="SAPBEXheaderText 4 5 2 2" xfId="40021"/>
    <cellStyle name="SAPBEXheaderText 4 5 3" xfId="26988"/>
    <cellStyle name="SAPBEXheaderText 4 5 3 2" xfId="53402"/>
    <cellStyle name="SAPBEXheaderText 4 5 4" xfId="29479"/>
    <cellStyle name="SAPBEXheaderText 4 6" xfId="6055"/>
    <cellStyle name="SAPBEXheaderText 4 6 2" xfId="16806"/>
    <cellStyle name="SAPBEXheaderText 4 6 2 2" xfId="43224"/>
    <cellStyle name="SAPBEXheaderText 4 6 3" xfId="26948"/>
    <cellStyle name="SAPBEXheaderText 4 6 3 2" xfId="53362"/>
    <cellStyle name="SAPBEXheaderText 4 6 4" xfId="32725"/>
    <cellStyle name="SAPBEXheaderText 4 7" xfId="6639"/>
    <cellStyle name="SAPBEXheaderText 4 7 2" xfId="11341"/>
    <cellStyle name="SAPBEXheaderText 4 7 2 2" xfId="37762"/>
    <cellStyle name="SAPBEXheaderText 4 7 3" xfId="33309"/>
    <cellStyle name="SAPBEXheaderText 4 8" xfId="5928"/>
    <cellStyle name="SAPBEXheaderText 4 8 2" xfId="16680"/>
    <cellStyle name="SAPBEXheaderText 4 8 2 2" xfId="43098"/>
    <cellStyle name="SAPBEXheaderText 4 8 3" xfId="27063"/>
    <cellStyle name="SAPBEXheaderText 4 8 3 2" xfId="53477"/>
    <cellStyle name="SAPBEXheaderText 4 8 4" xfId="32598"/>
    <cellStyle name="SAPBEXheaderText 4 9" xfId="7784"/>
    <cellStyle name="SAPBEXheaderText 4 9 2" xfId="18451"/>
    <cellStyle name="SAPBEXheaderText 4 9 2 2" xfId="44866"/>
    <cellStyle name="SAPBEXheaderText 4 9 3" xfId="22118"/>
    <cellStyle name="SAPBEXheaderText 4 9 3 2" xfId="48532"/>
    <cellStyle name="SAPBEXheaderText 4 9 4" xfId="34454"/>
    <cellStyle name="SAPBEXheaderText 5" xfId="1894"/>
    <cellStyle name="SAPBEXheaderText 5 10" xfId="11686"/>
    <cellStyle name="SAPBEXheaderText 5 10 2" xfId="38107"/>
    <cellStyle name="SAPBEXheaderText 5 11" xfId="27412"/>
    <cellStyle name="SAPBEXheaderText 5 11 2" xfId="53826"/>
    <cellStyle name="SAPBEXheaderText 5 2" xfId="3871"/>
    <cellStyle name="SAPBEXheaderText 5 2 2" xfId="9254"/>
    <cellStyle name="SAPBEXheaderText 5 2 2 2" xfId="19914"/>
    <cellStyle name="SAPBEXheaderText 5 2 2 2 2" xfId="46328"/>
    <cellStyle name="SAPBEXheaderText 5 2 2 3" xfId="12094"/>
    <cellStyle name="SAPBEXheaderText 5 2 2 3 2" xfId="38515"/>
    <cellStyle name="SAPBEXheaderText 5 2 2 4" xfId="35750"/>
    <cellStyle name="SAPBEXheaderText 5 2 3" xfId="14654"/>
    <cellStyle name="SAPBEXheaderText 5 2 3 2" xfId="41074"/>
    <cellStyle name="SAPBEXheaderText 5 2 4" xfId="24638"/>
    <cellStyle name="SAPBEXheaderText 5 2 4 2" xfId="51052"/>
    <cellStyle name="SAPBEXheaderText 5 2 5" xfId="30541"/>
    <cellStyle name="SAPBEXheaderText 5 3" xfId="4598"/>
    <cellStyle name="SAPBEXheaderText 5 3 2" xfId="10058"/>
    <cellStyle name="SAPBEXheaderText 5 3 2 2" xfId="20718"/>
    <cellStyle name="SAPBEXheaderText 5 3 2 2 2" xfId="47132"/>
    <cellStyle name="SAPBEXheaderText 5 3 2 3" xfId="12488"/>
    <cellStyle name="SAPBEXheaderText 5 3 2 3 2" xfId="38909"/>
    <cellStyle name="SAPBEXheaderText 5 3 2 4" xfId="36554"/>
    <cellStyle name="SAPBEXheaderText 5 3 3" xfId="15376"/>
    <cellStyle name="SAPBEXheaderText 5 3 3 2" xfId="41796"/>
    <cellStyle name="SAPBEXheaderText 5 3 4" xfId="26590"/>
    <cellStyle name="SAPBEXheaderText 5 3 4 2" xfId="53004"/>
    <cellStyle name="SAPBEXheaderText 5 3 5" xfId="31268"/>
    <cellStyle name="SAPBEXheaderText 5 4" xfId="4425"/>
    <cellStyle name="SAPBEXheaderText 5 4 2" xfId="15203"/>
    <cellStyle name="SAPBEXheaderText 5 4 2 2" xfId="41623"/>
    <cellStyle name="SAPBEXheaderText 5 4 3" xfId="25260"/>
    <cellStyle name="SAPBEXheaderText 5 4 3 2" xfId="51674"/>
    <cellStyle name="SAPBEXheaderText 5 4 4" xfId="31095"/>
    <cellStyle name="SAPBEXheaderText 5 5" xfId="5792"/>
    <cellStyle name="SAPBEXheaderText 5 5 2" xfId="16551"/>
    <cellStyle name="SAPBEXheaderText 5 5 2 2" xfId="42969"/>
    <cellStyle name="SAPBEXheaderText 5 5 3" xfId="25572"/>
    <cellStyle name="SAPBEXheaderText 5 5 3 2" xfId="51986"/>
    <cellStyle name="SAPBEXheaderText 5 5 4" xfId="32462"/>
    <cellStyle name="SAPBEXheaderText 5 6" xfId="6395"/>
    <cellStyle name="SAPBEXheaderText 5 6 2" xfId="17131"/>
    <cellStyle name="SAPBEXheaderText 5 6 2 2" xfId="43549"/>
    <cellStyle name="SAPBEXheaderText 5 6 3" xfId="18752"/>
    <cellStyle name="SAPBEXheaderText 5 6 3 2" xfId="45166"/>
    <cellStyle name="SAPBEXheaderText 5 6 4" xfId="33065"/>
    <cellStyle name="SAPBEXheaderText 5 7" xfId="7010"/>
    <cellStyle name="SAPBEXheaderText 5 7 2" xfId="25730"/>
    <cellStyle name="SAPBEXheaderText 5 7 2 2" xfId="52144"/>
    <cellStyle name="SAPBEXheaderText 5 7 3" xfId="33680"/>
    <cellStyle name="SAPBEXheaderText 5 8" xfId="7557"/>
    <cellStyle name="SAPBEXheaderText 5 8 2" xfId="18224"/>
    <cellStyle name="SAPBEXheaderText 5 8 2 2" xfId="44640"/>
    <cellStyle name="SAPBEXheaderText 5 8 3" xfId="25365"/>
    <cellStyle name="SAPBEXheaderText 5 8 3 2" xfId="51779"/>
    <cellStyle name="SAPBEXheaderText 5 8 4" xfId="34227"/>
    <cellStyle name="SAPBEXheaderText 5 9" xfId="7265"/>
    <cellStyle name="SAPBEXheaderText 5 9 2" xfId="17932"/>
    <cellStyle name="SAPBEXheaderText 5 9 2 2" xfId="44349"/>
    <cellStyle name="SAPBEXheaderText 5 9 3" xfId="24282"/>
    <cellStyle name="SAPBEXheaderText 5 9 3 2" xfId="50696"/>
    <cellStyle name="SAPBEXheaderText 5 9 4" xfId="33935"/>
    <cellStyle name="SAPBEXheaderText 6" xfId="2080"/>
    <cellStyle name="SAPBEXheaderText 6 10" xfId="11520"/>
    <cellStyle name="SAPBEXheaderText 6 10 2" xfId="37941"/>
    <cellStyle name="SAPBEXheaderText 6 11" xfId="23874"/>
    <cellStyle name="SAPBEXheaderText 6 11 2" xfId="50288"/>
    <cellStyle name="SAPBEXheaderText 6 2" xfId="4045"/>
    <cellStyle name="SAPBEXheaderText 6 2 2" xfId="9862"/>
    <cellStyle name="SAPBEXheaderText 6 2 2 2" xfId="20522"/>
    <cellStyle name="SAPBEXheaderText 6 2 2 2 2" xfId="46936"/>
    <cellStyle name="SAPBEXheaderText 6 2 2 3" xfId="25815"/>
    <cellStyle name="SAPBEXheaderText 6 2 2 3 2" xfId="52229"/>
    <cellStyle name="SAPBEXheaderText 6 2 2 4" xfId="36358"/>
    <cellStyle name="SAPBEXheaderText 6 2 3" xfId="14827"/>
    <cellStyle name="SAPBEXheaderText 6 2 3 2" xfId="41247"/>
    <cellStyle name="SAPBEXheaderText 6 2 4" xfId="22458"/>
    <cellStyle name="SAPBEXheaderText 6 2 4 2" xfId="48872"/>
    <cellStyle name="SAPBEXheaderText 6 2 5" xfId="30715"/>
    <cellStyle name="SAPBEXheaderText 6 3" xfId="4773"/>
    <cellStyle name="SAPBEXheaderText 6 3 2" xfId="10097"/>
    <cellStyle name="SAPBEXheaderText 6 3 2 2" xfId="20757"/>
    <cellStyle name="SAPBEXheaderText 6 3 2 2 2" xfId="47171"/>
    <cellStyle name="SAPBEXheaderText 6 3 2 3" xfId="27746"/>
    <cellStyle name="SAPBEXheaderText 6 3 2 3 2" xfId="54160"/>
    <cellStyle name="SAPBEXheaderText 6 3 2 4" xfId="36593"/>
    <cellStyle name="SAPBEXheaderText 6 3 3" xfId="15550"/>
    <cellStyle name="SAPBEXheaderText 6 3 3 2" xfId="41970"/>
    <cellStyle name="SAPBEXheaderText 6 3 4" xfId="27143"/>
    <cellStyle name="SAPBEXheaderText 6 3 4 2" xfId="53557"/>
    <cellStyle name="SAPBEXheaderText 6 3 5" xfId="31443"/>
    <cellStyle name="SAPBEXheaderText 6 4" xfId="5353"/>
    <cellStyle name="SAPBEXheaderText 6 4 2" xfId="16126"/>
    <cellStyle name="SAPBEXheaderText 6 4 2 2" xfId="42545"/>
    <cellStyle name="SAPBEXheaderText 6 4 3" xfId="23276"/>
    <cellStyle name="SAPBEXheaderText 6 4 3 2" xfId="49690"/>
    <cellStyle name="SAPBEXheaderText 6 4 4" xfId="32023"/>
    <cellStyle name="SAPBEXheaderText 6 5" xfId="5960"/>
    <cellStyle name="SAPBEXheaderText 6 5 2" xfId="16712"/>
    <cellStyle name="SAPBEXheaderText 6 5 2 2" xfId="43130"/>
    <cellStyle name="SAPBEXheaderText 6 5 3" xfId="26911"/>
    <cellStyle name="SAPBEXheaderText 6 5 3 2" xfId="53325"/>
    <cellStyle name="SAPBEXheaderText 6 5 4" xfId="32630"/>
    <cellStyle name="SAPBEXheaderText 6 6" xfId="6560"/>
    <cellStyle name="SAPBEXheaderText 6 6 2" xfId="17285"/>
    <cellStyle name="SAPBEXheaderText 6 6 2 2" xfId="43703"/>
    <cellStyle name="SAPBEXheaderText 6 6 3" xfId="22390"/>
    <cellStyle name="SAPBEXheaderText 6 6 3 2" xfId="48804"/>
    <cellStyle name="SAPBEXheaderText 6 6 4" xfId="33230"/>
    <cellStyle name="SAPBEXheaderText 6 7" xfId="7132"/>
    <cellStyle name="SAPBEXheaderText 6 7 2" xfId="27389"/>
    <cellStyle name="SAPBEXheaderText 6 7 2 2" xfId="53803"/>
    <cellStyle name="SAPBEXheaderText 6 7 3" xfId="33802"/>
    <cellStyle name="SAPBEXheaderText 6 8" xfId="7691"/>
    <cellStyle name="SAPBEXheaderText 6 8 2" xfId="18358"/>
    <cellStyle name="SAPBEXheaderText 6 8 2 2" xfId="44774"/>
    <cellStyle name="SAPBEXheaderText 6 8 3" xfId="27494"/>
    <cellStyle name="SAPBEXheaderText 6 8 3 2" xfId="53908"/>
    <cellStyle name="SAPBEXheaderText 6 8 4" xfId="34361"/>
    <cellStyle name="SAPBEXheaderText 6 9" xfId="7843"/>
    <cellStyle name="SAPBEXheaderText 6 9 2" xfId="18510"/>
    <cellStyle name="SAPBEXheaderText 6 9 2 2" xfId="44925"/>
    <cellStyle name="SAPBEXheaderText 6 9 3" xfId="22117"/>
    <cellStyle name="SAPBEXheaderText 6 9 3 2" xfId="48531"/>
    <cellStyle name="SAPBEXheaderText 6 9 4" xfId="34513"/>
    <cellStyle name="SAPBEXheaderText 7" xfId="1816"/>
    <cellStyle name="SAPBEXheaderText 7 10" xfId="11764"/>
    <cellStyle name="SAPBEXheaderText 7 10 2" xfId="38185"/>
    <cellStyle name="SAPBEXheaderText 7 11" xfId="27620"/>
    <cellStyle name="SAPBEXheaderText 7 11 2" xfId="54034"/>
    <cellStyle name="SAPBEXheaderText 7 2" xfId="3793"/>
    <cellStyle name="SAPBEXheaderText 7 2 2" xfId="14576"/>
    <cellStyle name="SAPBEXheaderText 7 2 2 2" xfId="40996"/>
    <cellStyle name="SAPBEXheaderText 7 2 3" xfId="23289"/>
    <cellStyle name="SAPBEXheaderText 7 2 3 2" xfId="49703"/>
    <cellStyle name="SAPBEXheaderText 7 2 4" xfId="30463"/>
    <cellStyle name="SAPBEXheaderText 7 3" xfId="4520"/>
    <cellStyle name="SAPBEXheaderText 7 3 2" xfId="15298"/>
    <cellStyle name="SAPBEXheaderText 7 3 2 2" xfId="41718"/>
    <cellStyle name="SAPBEXheaderText 7 3 3" xfId="24082"/>
    <cellStyle name="SAPBEXheaderText 7 3 3 2" xfId="50496"/>
    <cellStyle name="SAPBEXheaderText 7 3 4" xfId="31190"/>
    <cellStyle name="SAPBEXheaderText 7 4" xfId="3171"/>
    <cellStyle name="SAPBEXheaderText 7 4 2" xfId="13961"/>
    <cellStyle name="SAPBEXheaderText 7 4 2 2" xfId="40381"/>
    <cellStyle name="SAPBEXheaderText 7 4 3" xfId="24434"/>
    <cellStyle name="SAPBEXheaderText 7 4 3 2" xfId="50848"/>
    <cellStyle name="SAPBEXheaderText 7 4 4" xfId="29841"/>
    <cellStyle name="SAPBEXheaderText 7 5" xfId="4341"/>
    <cellStyle name="SAPBEXheaderText 7 5 2" xfId="15119"/>
    <cellStyle name="SAPBEXheaderText 7 5 2 2" xfId="41539"/>
    <cellStyle name="SAPBEXheaderText 7 5 3" xfId="24222"/>
    <cellStyle name="SAPBEXheaderText 7 5 3 2" xfId="50636"/>
    <cellStyle name="SAPBEXheaderText 7 5 4" xfId="31011"/>
    <cellStyle name="SAPBEXheaderText 7 6" xfId="5733"/>
    <cellStyle name="SAPBEXheaderText 7 6 2" xfId="16495"/>
    <cellStyle name="SAPBEXheaderText 7 6 2 2" xfId="42913"/>
    <cellStyle name="SAPBEXheaderText 7 6 3" xfId="27010"/>
    <cellStyle name="SAPBEXheaderText 7 6 3 2" xfId="53424"/>
    <cellStyle name="SAPBEXheaderText 7 6 4" xfId="32403"/>
    <cellStyle name="SAPBEXheaderText 7 7" xfId="6338"/>
    <cellStyle name="SAPBEXheaderText 7 7 2" xfId="23921"/>
    <cellStyle name="SAPBEXheaderText 7 7 2 2" xfId="50335"/>
    <cellStyle name="SAPBEXheaderText 7 7 3" xfId="33008"/>
    <cellStyle name="SAPBEXheaderText 7 8" xfId="7479"/>
    <cellStyle name="SAPBEXheaderText 7 8 2" xfId="18146"/>
    <cellStyle name="SAPBEXheaderText 7 8 2 2" xfId="44562"/>
    <cellStyle name="SAPBEXheaderText 7 8 3" xfId="22122"/>
    <cellStyle name="SAPBEXheaderText 7 8 3 2" xfId="48536"/>
    <cellStyle name="SAPBEXheaderText 7 8 4" xfId="34149"/>
    <cellStyle name="SAPBEXheaderText 7 9" xfId="7245"/>
    <cellStyle name="SAPBEXheaderText 7 9 2" xfId="17912"/>
    <cellStyle name="SAPBEXheaderText 7 9 2 2" xfId="44329"/>
    <cellStyle name="SAPBEXheaderText 7 9 3" xfId="26136"/>
    <cellStyle name="SAPBEXheaderText 7 9 3 2" xfId="52550"/>
    <cellStyle name="SAPBEXheaderText 7 9 4" xfId="33915"/>
    <cellStyle name="SAPBEXheaderText 8" xfId="2374"/>
    <cellStyle name="SAPBEXheaderText 8 2" xfId="10142"/>
    <cellStyle name="SAPBEXheaderText 8 2 2" xfId="20802"/>
    <cellStyle name="SAPBEXheaderText 8 2 2 2" xfId="47216"/>
    <cellStyle name="SAPBEXheaderText 8 2 3" xfId="17757"/>
    <cellStyle name="SAPBEXheaderText 8 2 3 2" xfId="44174"/>
    <cellStyle name="SAPBEXheaderText 8 2 4" xfId="36638"/>
    <cellStyle name="SAPBEXheaderText 9" xfId="3230"/>
    <cellStyle name="SAPBEXheaderText 9 2" xfId="14020"/>
    <cellStyle name="SAPBEXheaderText 9 2 2" xfId="40440"/>
    <cellStyle name="SAPBEXheaderText 9 3" xfId="25117"/>
    <cellStyle name="SAPBEXheaderText 9 3 2" xfId="51531"/>
    <cellStyle name="SAPBEXheaderText 9 4" xfId="29900"/>
    <cellStyle name="SAPBEXheaderText_0910 GSO Capex RRP - Final (Detail) v2 220710" xfId="1205"/>
    <cellStyle name="SAPBEXHLevel0" xfId="1206"/>
    <cellStyle name="SAPBEXHLevel0 10" xfId="5775"/>
    <cellStyle name="SAPBEXHLevel0 10 2" xfId="9610"/>
    <cellStyle name="SAPBEXHLevel0 10 2 2" xfId="20270"/>
    <cellStyle name="SAPBEXHLevel0 10 2 2 2" xfId="46684"/>
    <cellStyle name="SAPBEXHLevel0 10 2 3" xfId="12531"/>
    <cellStyle name="SAPBEXHLevel0 10 2 3 2" xfId="38952"/>
    <cellStyle name="SAPBEXHLevel0 10 2 4" xfId="36106"/>
    <cellStyle name="SAPBEXHLevel0 10 3" xfId="16534"/>
    <cellStyle name="SAPBEXHLevel0 10 3 2" xfId="42952"/>
    <cellStyle name="SAPBEXHLevel0 10 4" xfId="25794"/>
    <cellStyle name="SAPBEXHLevel0 10 4 2" xfId="52208"/>
    <cellStyle name="SAPBEXHLevel0 10 5" xfId="32445"/>
    <cellStyle name="SAPBEXHLevel0 11" xfId="6250"/>
    <cellStyle name="SAPBEXHLevel0 11 2" xfId="21963"/>
    <cellStyle name="SAPBEXHLevel0 11 2 2" xfId="48377"/>
    <cellStyle name="SAPBEXHLevel0 11 3" xfId="32920"/>
    <cellStyle name="SAPBEXHLevel0 12" xfId="7376"/>
    <cellStyle name="SAPBEXHLevel0 12 2" xfId="18043"/>
    <cellStyle name="SAPBEXHLevel0 12 2 2" xfId="44459"/>
    <cellStyle name="SAPBEXHLevel0 12 3" xfId="28078"/>
    <cellStyle name="SAPBEXHLevel0 12 3 2" xfId="54492"/>
    <cellStyle name="SAPBEXHLevel0 12 4" xfId="34046"/>
    <cellStyle name="SAPBEXHLevel0 13" xfId="8266"/>
    <cellStyle name="SAPBEXHLevel0 13 2" xfId="18927"/>
    <cellStyle name="SAPBEXHLevel0 13 2 2" xfId="45341"/>
    <cellStyle name="SAPBEXHLevel0 13 3" xfId="11196"/>
    <cellStyle name="SAPBEXHLevel0 13 3 2" xfId="37617"/>
    <cellStyle name="SAPBEXHLevel0 13 4" xfId="34779"/>
    <cellStyle name="SAPBEXHLevel0 14" xfId="13769"/>
    <cellStyle name="SAPBEXHLevel0 14 2" xfId="40189"/>
    <cellStyle name="SAPBEXHLevel0 15" xfId="25638"/>
    <cellStyle name="SAPBEXHLevel0 15 2" xfId="52052"/>
    <cellStyle name="SAPBEXHLevel0 2" xfId="1207"/>
    <cellStyle name="SAPBEXHLevel0 2 10" xfId="5778"/>
    <cellStyle name="SAPBEXHLevel0 2 10 2" xfId="16537"/>
    <cellStyle name="SAPBEXHLevel0 2 10 2 2" xfId="42955"/>
    <cellStyle name="SAPBEXHLevel0 2 10 3" xfId="24463"/>
    <cellStyle name="SAPBEXHLevel0 2 10 3 2" xfId="50877"/>
    <cellStyle name="SAPBEXHLevel0 2 10 4" xfId="32448"/>
    <cellStyle name="SAPBEXHLevel0 2 11" xfId="5483"/>
    <cellStyle name="SAPBEXHLevel0 2 11 2" xfId="22346"/>
    <cellStyle name="SAPBEXHLevel0 2 11 2 2" xfId="48760"/>
    <cellStyle name="SAPBEXHLevel0 2 11 3" xfId="32153"/>
    <cellStyle name="SAPBEXHLevel0 2 12" xfId="12518"/>
    <cellStyle name="SAPBEXHLevel0 2 12 2" xfId="38939"/>
    <cellStyle name="SAPBEXHLevel0 2 13" xfId="12112"/>
    <cellStyle name="SAPBEXHLevel0 2 13 2" xfId="38533"/>
    <cellStyle name="SAPBEXHLevel0 2 2" xfId="1524"/>
    <cellStyle name="SAPBEXHLevel0 2 2 10" xfId="8416"/>
    <cellStyle name="SAPBEXHLevel0 2 2 10 2" xfId="19076"/>
    <cellStyle name="SAPBEXHLevel0 2 2 10 2 2" xfId="45490"/>
    <cellStyle name="SAPBEXHLevel0 2 2 10 3" xfId="17811"/>
    <cellStyle name="SAPBEXHLevel0 2 2 10 3 2" xfId="44228"/>
    <cellStyle name="SAPBEXHLevel0 2 2 10 4" xfId="34912"/>
    <cellStyle name="SAPBEXHLevel0 2 2 11" xfId="12017"/>
    <cellStyle name="SAPBEXHLevel0 2 2 11 2" xfId="38438"/>
    <cellStyle name="SAPBEXHLevel0 2 2 12" xfId="23448"/>
    <cellStyle name="SAPBEXHLevel0 2 2 12 2" xfId="49862"/>
    <cellStyle name="SAPBEXHLevel0 2 2 2" xfId="3518"/>
    <cellStyle name="SAPBEXHLevel0 2 2 2 2" xfId="9006"/>
    <cellStyle name="SAPBEXHLevel0 2 2 2 2 2" xfId="19666"/>
    <cellStyle name="SAPBEXHLevel0 2 2 2 2 2 2" xfId="46080"/>
    <cellStyle name="SAPBEXHLevel0 2 2 2 2 3" xfId="17354"/>
    <cellStyle name="SAPBEXHLevel0 2 2 2 2 3 2" xfId="43772"/>
    <cellStyle name="SAPBEXHLevel0 2 2 2 2 4" xfId="35502"/>
    <cellStyle name="SAPBEXHLevel0 2 2 2 3" xfId="10367"/>
    <cellStyle name="SAPBEXHLevel0 2 2 2 3 2" xfId="21027"/>
    <cellStyle name="SAPBEXHLevel0 2 2 2 3 2 2" xfId="47441"/>
    <cellStyle name="SAPBEXHLevel0 2 2 2 3 3" xfId="28292"/>
    <cellStyle name="SAPBEXHLevel0 2 2 2 3 3 2" xfId="54706"/>
    <cellStyle name="SAPBEXHLevel0 2 2 2 3 4" xfId="36863"/>
    <cellStyle name="SAPBEXHLevel0 2 2 2 4" xfId="8729"/>
    <cellStyle name="SAPBEXHLevel0 2 2 2 4 2" xfId="19389"/>
    <cellStyle name="SAPBEXHLevel0 2 2 2 4 2 2" xfId="45803"/>
    <cellStyle name="SAPBEXHLevel0 2 2 2 4 3" xfId="16651"/>
    <cellStyle name="SAPBEXHLevel0 2 2 2 4 3 2" xfId="43069"/>
    <cellStyle name="SAPBEXHLevel0 2 2 2 4 4" xfId="35225"/>
    <cellStyle name="SAPBEXHLevel0 2 2 2 5" xfId="14303"/>
    <cellStyle name="SAPBEXHLevel0 2 2 2 5 2" xfId="40723"/>
    <cellStyle name="SAPBEXHLevel0 2 2 2 6" xfId="26748"/>
    <cellStyle name="SAPBEXHLevel0 2 2 2 6 2" xfId="53162"/>
    <cellStyle name="SAPBEXHLevel0 2 2 2 7" xfId="30188"/>
    <cellStyle name="SAPBEXHLevel0 2 2 3" xfId="2784"/>
    <cellStyle name="SAPBEXHLevel0 2 2 3 2" xfId="9364"/>
    <cellStyle name="SAPBEXHLevel0 2 2 3 2 2" xfId="20024"/>
    <cellStyle name="SAPBEXHLevel0 2 2 3 2 2 2" xfId="46438"/>
    <cellStyle name="SAPBEXHLevel0 2 2 3 2 3" xfId="11571"/>
    <cellStyle name="SAPBEXHLevel0 2 2 3 2 3 2" xfId="37992"/>
    <cellStyle name="SAPBEXHLevel0 2 2 3 2 4" xfId="35860"/>
    <cellStyle name="SAPBEXHLevel0 2 2 3 3" xfId="13576"/>
    <cellStyle name="SAPBEXHLevel0 2 2 3 3 2" xfId="39996"/>
    <cellStyle name="SAPBEXHLevel0 2 2 3 4" xfId="26281"/>
    <cellStyle name="SAPBEXHLevel0 2 2 3 4 2" xfId="52695"/>
    <cellStyle name="SAPBEXHLevel0 2 2 3 5" xfId="29454"/>
    <cellStyle name="SAPBEXHLevel0 2 2 4" xfId="4697"/>
    <cellStyle name="SAPBEXHLevel0 2 2 4 2" xfId="10280"/>
    <cellStyle name="SAPBEXHLevel0 2 2 4 2 2" xfId="20940"/>
    <cellStyle name="SAPBEXHLevel0 2 2 4 2 2 2" xfId="47354"/>
    <cellStyle name="SAPBEXHLevel0 2 2 4 2 3" xfId="17765"/>
    <cellStyle name="SAPBEXHLevel0 2 2 4 2 3 2" xfId="44182"/>
    <cellStyle name="SAPBEXHLevel0 2 2 4 2 4" xfId="36776"/>
    <cellStyle name="SAPBEXHLevel0 2 2 4 3" xfId="15474"/>
    <cellStyle name="SAPBEXHLevel0 2 2 4 3 2" xfId="41894"/>
    <cellStyle name="SAPBEXHLevel0 2 2 4 4" xfId="27219"/>
    <cellStyle name="SAPBEXHLevel0 2 2 4 4 2" xfId="53633"/>
    <cellStyle name="SAPBEXHLevel0 2 2 4 5" xfId="31367"/>
    <cellStyle name="SAPBEXHLevel0 2 2 5" xfId="243"/>
    <cellStyle name="SAPBEXHLevel0 2 2 5 2" xfId="11306"/>
    <cellStyle name="SAPBEXHLevel0 2 2 5 2 2" xfId="37727"/>
    <cellStyle name="SAPBEXHLevel0 2 2 5 3" xfId="23199"/>
    <cellStyle name="SAPBEXHLevel0 2 2 5 3 2" xfId="49613"/>
    <cellStyle name="SAPBEXHLevel0 2 2 5 4" xfId="28751"/>
    <cellStyle name="SAPBEXHLevel0 2 2 6" xfId="5167"/>
    <cellStyle name="SAPBEXHLevel0 2 2 6 2" xfId="15944"/>
    <cellStyle name="SAPBEXHLevel0 2 2 6 2 2" xfId="42363"/>
    <cellStyle name="SAPBEXHLevel0 2 2 6 3" xfId="24924"/>
    <cellStyle name="SAPBEXHLevel0 2 2 6 3 2" xfId="51338"/>
    <cellStyle name="SAPBEXHLevel0 2 2 6 4" xfId="31837"/>
    <cellStyle name="SAPBEXHLevel0 2 2 7" xfId="5707"/>
    <cellStyle name="SAPBEXHLevel0 2 2 7 2" xfId="27283"/>
    <cellStyle name="SAPBEXHLevel0 2 2 7 2 2" xfId="53697"/>
    <cellStyle name="SAPBEXHLevel0 2 2 7 3" xfId="32377"/>
    <cellStyle name="SAPBEXHLevel0 2 2 8" xfId="7230"/>
    <cellStyle name="SAPBEXHLevel0 2 2 8 2" xfId="17897"/>
    <cellStyle name="SAPBEXHLevel0 2 2 8 2 2" xfId="44314"/>
    <cellStyle name="SAPBEXHLevel0 2 2 8 3" xfId="25562"/>
    <cellStyle name="SAPBEXHLevel0 2 2 8 3 2" xfId="51976"/>
    <cellStyle name="SAPBEXHLevel0 2 2 8 4" xfId="33900"/>
    <cellStyle name="SAPBEXHLevel0 2 2 9" xfId="4170"/>
    <cellStyle name="SAPBEXHLevel0 2 2 9 2" xfId="14950"/>
    <cellStyle name="SAPBEXHLevel0 2 2 9 2 2" xfId="41370"/>
    <cellStyle name="SAPBEXHLevel0 2 2 9 3" xfId="26672"/>
    <cellStyle name="SAPBEXHLevel0 2 2 9 3 2" xfId="53086"/>
    <cellStyle name="SAPBEXHLevel0 2 2 9 4" xfId="30840"/>
    <cellStyle name="SAPBEXHLevel0 2 3" xfId="1637"/>
    <cellStyle name="SAPBEXHLevel0 2 3 10" xfId="8334"/>
    <cellStyle name="SAPBEXHLevel0 2 3 10 2" xfId="18994"/>
    <cellStyle name="SAPBEXHLevel0 2 3 10 2 2" xfId="45408"/>
    <cellStyle name="SAPBEXHLevel0 2 3 10 3" xfId="17702"/>
    <cellStyle name="SAPBEXHLevel0 2 3 10 3 2" xfId="44119"/>
    <cellStyle name="SAPBEXHLevel0 2 3 10 4" xfId="34830"/>
    <cellStyle name="SAPBEXHLevel0 2 3 11" xfId="11926"/>
    <cellStyle name="SAPBEXHLevel0 2 3 11 2" xfId="38347"/>
    <cellStyle name="SAPBEXHLevel0 2 3 12" xfId="22362"/>
    <cellStyle name="SAPBEXHLevel0 2 3 12 2" xfId="48776"/>
    <cellStyle name="SAPBEXHLevel0 2 3 2" xfId="3630"/>
    <cellStyle name="SAPBEXHLevel0 2 3 2 2" xfId="9088"/>
    <cellStyle name="SAPBEXHLevel0 2 3 2 2 2" xfId="19748"/>
    <cellStyle name="SAPBEXHLevel0 2 3 2 2 2 2" xfId="46162"/>
    <cellStyle name="SAPBEXHLevel0 2 3 2 2 3" xfId="12276"/>
    <cellStyle name="SAPBEXHLevel0 2 3 2 2 3 2" xfId="38697"/>
    <cellStyle name="SAPBEXHLevel0 2 3 2 2 4" xfId="35584"/>
    <cellStyle name="SAPBEXHLevel0 2 3 2 3" xfId="10419"/>
    <cellStyle name="SAPBEXHLevel0 2 3 2 3 2" xfId="21079"/>
    <cellStyle name="SAPBEXHLevel0 2 3 2 3 2 2" xfId="47493"/>
    <cellStyle name="SAPBEXHLevel0 2 3 2 3 3" xfId="28344"/>
    <cellStyle name="SAPBEXHLevel0 2 3 2 3 3 2" xfId="54758"/>
    <cellStyle name="SAPBEXHLevel0 2 3 2 3 4" xfId="36915"/>
    <cellStyle name="SAPBEXHLevel0 2 3 2 4" xfId="8635"/>
    <cellStyle name="SAPBEXHLevel0 2 3 2 4 2" xfId="19295"/>
    <cellStyle name="SAPBEXHLevel0 2 3 2 4 2 2" xfId="45709"/>
    <cellStyle name="SAPBEXHLevel0 2 3 2 4 3" xfId="12476"/>
    <cellStyle name="SAPBEXHLevel0 2 3 2 4 3 2" xfId="38897"/>
    <cellStyle name="SAPBEXHLevel0 2 3 2 4 4" xfId="35131"/>
    <cellStyle name="SAPBEXHLevel0 2 3 2 5" xfId="14415"/>
    <cellStyle name="SAPBEXHLevel0 2 3 2 5 2" xfId="40835"/>
    <cellStyle name="SAPBEXHLevel0 2 3 2 6" xfId="27117"/>
    <cellStyle name="SAPBEXHLevel0 2 3 2 6 2" xfId="53531"/>
    <cellStyle name="SAPBEXHLevel0 2 3 2 7" xfId="30300"/>
    <cellStyle name="SAPBEXHLevel0 2 3 3" xfId="3942"/>
    <cellStyle name="SAPBEXHLevel0 2 3 3 2" xfId="9457"/>
    <cellStyle name="SAPBEXHLevel0 2 3 3 2 2" xfId="20117"/>
    <cellStyle name="SAPBEXHLevel0 2 3 3 2 2 2" xfId="46531"/>
    <cellStyle name="SAPBEXHLevel0 2 3 3 2 3" xfId="27831"/>
    <cellStyle name="SAPBEXHLevel0 2 3 3 2 3 2" xfId="54245"/>
    <cellStyle name="SAPBEXHLevel0 2 3 3 2 4" xfId="35953"/>
    <cellStyle name="SAPBEXHLevel0 2 3 3 3" xfId="14725"/>
    <cellStyle name="SAPBEXHLevel0 2 3 3 3 2" xfId="41145"/>
    <cellStyle name="SAPBEXHLevel0 2 3 3 4" xfId="24191"/>
    <cellStyle name="SAPBEXHLevel0 2 3 3 4 2" xfId="50605"/>
    <cellStyle name="SAPBEXHLevel0 2 3 3 5" xfId="30612"/>
    <cellStyle name="SAPBEXHLevel0 2 3 4" xfId="4876"/>
    <cellStyle name="SAPBEXHLevel0 2 3 4 2" xfId="10030"/>
    <cellStyle name="SAPBEXHLevel0 2 3 4 2 2" xfId="20690"/>
    <cellStyle name="SAPBEXHLevel0 2 3 4 2 2 2" xfId="47104"/>
    <cellStyle name="SAPBEXHLevel0 2 3 4 2 3" xfId="17685"/>
    <cellStyle name="SAPBEXHLevel0 2 3 4 2 3 2" xfId="44102"/>
    <cellStyle name="SAPBEXHLevel0 2 3 4 2 4" xfId="36526"/>
    <cellStyle name="SAPBEXHLevel0 2 3 4 3" xfId="15653"/>
    <cellStyle name="SAPBEXHLevel0 2 3 4 3 2" xfId="42073"/>
    <cellStyle name="SAPBEXHLevel0 2 3 4 4" xfId="25360"/>
    <cellStyle name="SAPBEXHLevel0 2 3 4 4 2" xfId="51774"/>
    <cellStyle name="SAPBEXHLevel0 2 3 4 5" xfId="31546"/>
    <cellStyle name="SAPBEXHLevel0 2 3 5" xfId="5633"/>
    <cellStyle name="SAPBEXHLevel0 2 3 5 2" xfId="16397"/>
    <cellStyle name="SAPBEXHLevel0 2 3 5 2 2" xfId="42815"/>
    <cellStyle name="SAPBEXHLevel0 2 3 5 3" xfId="27282"/>
    <cellStyle name="SAPBEXHLevel0 2 3 5 3 2" xfId="53696"/>
    <cellStyle name="SAPBEXHLevel0 2 3 5 4" xfId="32303"/>
    <cellStyle name="SAPBEXHLevel0 2 3 6" xfId="6054"/>
    <cellStyle name="SAPBEXHLevel0 2 3 6 2" xfId="16805"/>
    <cellStyle name="SAPBEXHLevel0 2 3 6 2 2" xfId="43223"/>
    <cellStyle name="SAPBEXHLevel0 2 3 6 3" xfId="21891"/>
    <cellStyle name="SAPBEXHLevel0 2 3 6 3 2" xfId="48305"/>
    <cellStyle name="SAPBEXHLevel0 2 3 6 4" xfId="32724"/>
    <cellStyle name="SAPBEXHLevel0 2 3 7" xfId="6129"/>
    <cellStyle name="SAPBEXHLevel0 2 3 7 2" xfId="24909"/>
    <cellStyle name="SAPBEXHLevel0 2 3 7 2 2" xfId="51323"/>
    <cellStyle name="SAPBEXHLevel0 2 3 7 3" xfId="32799"/>
    <cellStyle name="SAPBEXHLevel0 2 3 8" xfId="5904"/>
    <cellStyle name="SAPBEXHLevel0 2 3 8 2" xfId="16656"/>
    <cellStyle name="SAPBEXHLevel0 2 3 8 2 2" xfId="43074"/>
    <cellStyle name="SAPBEXHLevel0 2 3 8 3" xfId="26107"/>
    <cellStyle name="SAPBEXHLevel0 2 3 8 3 2" xfId="52521"/>
    <cellStyle name="SAPBEXHLevel0 2 3 8 4" xfId="32574"/>
    <cellStyle name="SAPBEXHLevel0 2 3 9" xfId="7645"/>
    <cellStyle name="SAPBEXHLevel0 2 3 9 2" xfId="18312"/>
    <cellStyle name="SAPBEXHLevel0 2 3 9 2 2" xfId="44728"/>
    <cellStyle name="SAPBEXHLevel0 2 3 9 3" xfId="22300"/>
    <cellStyle name="SAPBEXHLevel0 2 3 9 3 2" xfId="48714"/>
    <cellStyle name="SAPBEXHLevel0 2 3 9 4" xfId="34315"/>
    <cellStyle name="SAPBEXHLevel0 2 4" xfId="1896"/>
    <cellStyle name="SAPBEXHLevel0 2 4 10" xfId="8543"/>
    <cellStyle name="SAPBEXHLevel0 2 4 10 2" xfId="19203"/>
    <cellStyle name="SAPBEXHLevel0 2 4 10 2 2" xfId="45617"/>
    <cellStyle name="SAPBEXHLevel0 2 4 10 3" xfId="12787"/>
    <cellStyle name="SAPBEXHLevel0 2 4 10 3 2" xfId="39208"/>
    <cellStyle name="SAPBEXHLevel0 2 4 10 4" xfId="35039"/>
    <cellStyle name="SAPBEXHLevel0 2 4 11" xfId="11684"/>
    <cellStyle name="SAPBEXHLevel0 2 4 11 2" xfId="38105"/>
    <cellStyle name="SAPBEXHLevel0 2 4 12" xfId="26849"/>
    <cellStyle name="SAPBEXHLevel0 2 4 12 2" xfId="53263"/>
    <cellStyle name="SAPBEXHLevel0 2 4 2" xfId="3873"/>
    <cellStyle name="SAPBEXHLevel0 2 4 2 2" xfId="9252"/>
    <cellStyle name="SAPBEXHLevel0 2 4 2 2 2" xfId="19912"/>
    <cellStyle name="SAPBEXHLevel0 2 4 2 2 2 2" xfId="46326"/>
    <cellStyle name="SAPBEXHLevel0 2 4 2 2 3" xfId="26783"/>
    <cellStyle name="SAPBEXHLevel0 2 4 2 2 3 2" xfId="53197"/>
    <cellStyle name="SAPBEXHLevel0 2 4 2 2 4" xfId="35748"/>
    <cellStyle name="SAPBEXHLevel0 2 4 2 3" xfId="14656"/>
    <cellStyle name="SAPBEXHLevel0 2 4 2 3 2" xfId="41076"/>
    <cellStyle name="SAPBEXHLevel0 2 4 2 4" xfId="23067"/>
    <cellStyle name="SAPBEXHLevel0 2 4 2 4 2" xfId="49481"/>
    <cellStyle name="SAPBEXHLevel0 2 4 2 5" xfId="30543"/>
    <cellStyle name="SAPBEXHLevel0 2 4 3" xfId="4600"/>
    <cellStyle name="SAPBEXHLevel0 2 4 3 2" xfId="10104"/>
    <cellStyle name="SAPBEXHLevel0 2 4 3 2 2" xfId="20764"/>
    <cellStyle name="SAPBEXHLevel0 2 4 3 2 2 2" xfId="47178"/>
    <cellStyle name="SAPBEXHLevel0 2 4 3 2 3" xfId="27772"/>
    <cellStyle name="SAPBEXHLevel0 2 4 3 2 3 2" xfId="54186"/>
    <cellStyle name="SAPBEXHLevel0 2 4 3 2 4" xfId="36600"/>
    <cellStyle name="SAPBEXHLevel0 2 4 3 3" xfId="15378"/>
    <cellStyle name="SAPBEXHLevel0 2 4 3 3 2" xfId="41798"/>
    <cellStyle name="SAPBEXHLevel0 2 4 3 4" xfId="26171"/>
    <cellStyle name="SAPBEXHLevel0 2 4 3 4 2" xfId="52585"/>
    <cellStyle name="SAPBEXHLevel0 2 4 3 5" xfId="31270"/>
    <cellStyle name="SAPBEXHLevel0 2 4 4" xfId="3286"/>
    <cellStyle name="SAPBEXHLevel0 2 4 4 2" xfId="14076"/>
    <cellStyle name="SAPBEXHLevel0 2 4 4 2 2" xfId="40496"/>
    <cellStyle name="SAPBEXHLevel0 2 4 4 3" xfId="27033"/>
    <cellStyle name="SAPBEXHLevel0 2 4 4 3 2" xfId="53447"/>
    <cellStyle name="SAPBEXHLevel0 2 4 4 4" xfId="29956"/>
    <cellStyle name="SAPBEXHLevel0 2 4 5" xfId="5794"/>
    <cellStyle name="SAPBEXHLevel0 2 4 5 2" xfId="16553"/>
    <cellStyle name="SAPBEXHLevel0 2 4 5 2 2" xfId="42971"/>
    <cellStyle name="SAPBEXHLevel0 2 4 5 3" xfId="24730"/>
    <cellStyle name="SAPBEXHLevel0 2 4 5 3 2" xfId="51144"/>
    <cellStyle name="SAPBEXHLevel0 2 4 5 4" xfId="32464"/>
    <cellStyle name="SAPBEXHLevel0 2 4 6" xfId="6397"/>
    <cellStyle name="SAPBEXHLevel0 2 4 6 2" xfId="17133"/>
    <cellStyle name="SAPBEXHLevel0 2 4 6 2 2" xfId="43551"/>
    <cellStyle name="SAPBEXHLevel0 2 4 6 3" xfId="24954"/>
    <cellStyle name="SAPBEXHLevel0 2 4 6 3 2" xfId="51368"/>
    <cellStyle name="SAPBEXHLevel0 2 4 6 4" xfId="33067"/>
    <cellStyle name="SAPBEXHLevel0 2 4 7" xfId="7012"/>
    <cellStyle name="SAPBEXHLevel0 2 4 7 2" xfId="23520"/>
    <cellStyle name="SAPBEXHLevel0 2 4 7 2 2" xfId="49934"/>
    <cellStyle name="SAPBEXHLevel0 2 4 7 3" xfId="33682"/>
    <cellStyle name="SAPBEXHLevel0 2 4 8" xfId="7559"/>
    <cellStyle name="SAPBEXHLevel0 2 4 8 2" xfId="18226"/>
    <cellStyle name="SAPBEXHLevel0 2 4 8 2 2" xfId="44642"/>
    <cellStyle name="SAPBEXHLevel0 2 4 8 3" xfId="28164"/>
    <cellStyle name="SAPBEXHLevel0 2 4 8 3 2" xfId="54578"/>
    <cellStyle name="SAPBEXHLevel0 2 4 8 4" xfId="34229"/>
    <cellStyle name="SAPBEXHLevel0 2 4 9" xfId="7264"/>
    <cellStyle name="SAPBEXHLevel0 2 4 9 2" xfId="17931"/>
    <cellStyle name="SAPBEXHLevel0 2 4 9 2 2" xfId="44348"/>
    <cellStyle name="SAPBEXHLevel0 2 4 9 3" xfId="24724"/>
    <cellStyle name="SAPBEXHLevel0 2 4 9 3 2" xfId="51138"/>
    <cellStyle name="SAPBEXHLevel0 2 4 9 4" xfId="33934"/>
    <cellStyle name="SAPBEXHLevel0 2 5" xfId="2082"/>
    <cellStyle name="SAPBEXHLevel0 2 5 10" xfId="8878"/>
    <cellStyle name="SAPBEXHLevel0 2 5 10 2" xfId="19538"/>
    <cellStyle name="SAPBEXHLevel0 2 5 10 2 2" xfId="45952"/>
    <cellStyle name="SAPBEXHLevel0 2 5 10 3" xfId="22048"/>
    <cellStyle name="SAPBEXHLevel0 2 5 10 3 2" xfId="48462"/>
    <cellStyle name="SAPBEXHLevel0 2 5 10 4" xfId="35374"/>
    <cellStyle name="SAPBEXHLevel0 2 5 11" xfId="11518"/>
    <cellStyle name="SAPBEXHLevel0 2 5 11 2" xfId="37939"/>
    <cellStyle name="SAPBEXHLevel0 2 5 12" xfId="23437"/>
    <cellStyle name="SAPBEXHLevel0 2 5 12 2" xfId="49851"/>
    <cellStyle name="SAPBEXHLevel0 2 5 2" xfId="4047"/>
    <cellStyle name="SAPBEXHLevel0 2 5 2 2" xfId="9860"/>
    <cellStyle name="SAPBEXHLevel0 2 5 2 2 2" xfId="20520"/>
    <cellStyle name="SAPBEXHLevel0 2 5 2 2 2 2" xfId="46934"/>
    <cellStyle name="SAPBEXHLevel0 2 5 2 2 3" xfId="27186"/>
    <cellStyle name="SAPBEXHLevel0 2 5 2 2 3 2" xfId="53600"/>
    <cellStyle name="SAPBEXHLevel0 2 5 2 2 4" xfId="36356"/>
    <cellStyle name="SAPBEXHLevel0 2 5 2 3" xfId="14829"/>
    <cellStyle name="SAPBEXHLevel0 2 5 2 3 2" xfId="41249"/>
    <cellStyle name="SAPBEXHLevel0 2 5 2 4" xfId="24675"/>
    <cellStyle name="SAPBEXHLevel0 2 5 2 4 2" xfId="51089"/>
    <cellStyle name="SAPBEXHLevel0 2 5 2 5" xfId="30717"/>
    <cellStyle name="SAPBEXHLevel0 2 5 3" xfId="4775"/>
    <cellStyle name="SAPBEXHLevel0 2 5 3 2" xfId="9926"/>
    <cellStyle name="SAPBEXHLevel0 2 5 3 2 2" xfId="20586"/>
    <cellStyle name="SAPBEXHLevel0 2 5 3 2 2 2" xfId="47000"/>
    <cellStyle name="SAPBEXHLevel0 2 5 3 2 3" xfId="28087"/>
    <cellStyle name="SAPBEXHLevel0 2 5 3 2 3 2" xfId="54501"/>
    <cellStyle name="SAPBEXHLevel0 2 5 3 2 4" xfId="36422"/>
    <cellStyle name="SAPBEXHLevel0 2 5 3 3" xfId="15552"/>
    <cellStyle name="SAPBEXHLevel0 2 5 3 3 2" xfId="41972"/>
    <cellStyle name="SAPBEXHLevel0 2 5 3 4" xfId="26155"/>
    <cellStyle name="SAPBEXHLevel0 2 5 3 4 2" xfId="52569"/>
    <cellStyle name="SAPBEXHLevel0 2 5 3 5" xfId="31445"/>
    <cellStyle name="SAPBEXHLevel0 2 5 4" xfId="5355"/>
    <cellStyle name="SAPBEXHLevel0 2 5 4 2" xfId="16128"/>
    <cellStyle name="SAPBEXHLevel0 2 5 4 2 2" xfId="42547"/>
    <cellStyle name="SAPBEXHLevel0 2 5 4 3" xfId="28140"/>
    <cellStyle name="SAPBEXHLevel0 2 5 4 3 2" xfId="54554"/>
    <cellStyle name="SAPBEXHLevel0 2 5 4 4" xfId="32025"/>
    <cellStyle name="SAPBEXHLevel0 2 5 5" xfId="5962"/>
    <cellStyle name="SAPBEXHLevel0 2 5 5 2" xfId="16714"/>
    <cellStyle name="SAPBEXHLevel0 2 5 5 2 2" xfId="43132"/>
    <cellStyle name="SAPBEXHLevel0 2 5 5 3" xfId="26389"/>
    <cellStyle name="SAPBEXHLevel0 2 5 5 3 2" xfId="52803"/>
    <cellStyle name="SAPBEXHLevel0 2 5 5 4" xfId="32632"/>
    <cellStyle name="SAPBEXHLevel0 2 5 6" xfId="6562"/>
    <cellStyle name="SAPBEXHLevel0 2 5 6 2" xfId="17287"/>
    <cellStyle name="SAPBEXHLevel0 2 5 6 2 2" xfId="43705"/>
    <cellStyle name="SAPBEXHLevel0 2 5 6 3" xfId="25760"/>
    <cellStyle name="SAPBEXHLevel0 2 5 6 3 2" xfId="52174"/>
    <cellStyle name="SAPBEXHLevel0 2 5 6 4" xfId="33232"/>
    <cellStyle name="SAPBEXHLevel0 2 5 7" xfId="7134"/>
    <cellStyle name="SAPBEXHLevel0 2 5 7 2" xfId="26947"/>
    <cellStyle name="SAPBEXHLevel0 2 5 7 2 2" xfId="53361"/>
    <cellStyle name="SAPBEXHLevel0 2 5 7 3" xfId="33804"/>
    <cellStyle name="SAPBEXHLevel0 2 5 8" xfId="7693"/>
    <cellStyle name="SAPBEXHLevel0 2 5 8 2" xfId="18360"/>
    <cellStyle name="SAPBEXHLevel0 2 5 8 2 2" xfId="44776"/>
    <cellStyle name="SAPBEXHLevel0 2 5 8 3" xfId="26919"/>
    <cellStyle name="SAPBEXHLevel0 2 5 8 3 2" xfId="53333"/>
    <cellStyle name="SAPBEXHLevel0 2 5 8 4" xfId="34363"/>
    <cellStyle name="SAPBEXHLevel0 2 5 9" xfId="7845"/>
    <cellStyle name="SAPBEXHLevel0 2 5 9 2" xfId="18512"/>
    <cellStyle name="SAPBEXHLevel0 2 5 9 2 2" xfId="44927"/>
    <cellStyle name="SAPBEXHLevel0 2 5 9 3" xfId="25361"/>
    <cellStyle name="SAPBEXHLevel0 2 5 9 3 2" xfId="51775"/>
    <cellStyle name="SAPBEXHLevel0 2 5 9 4" xfId="34515"/>
    <cellStyle name="SAPBEXHLevel0 2 6" xfId="1817"/>
    <cellStyle name="SAPBEXHLevel0 2 6 10" xfId="9567"/>
    <cellStyle name="SAPBEXHLevel0 2 6 10 2" xfId="20227"/>
    <cellStyle name="SAPBEXHLevel0 2 6 10 2 2" xfId="46641"/>
    <cellStyle name="SAPBEXHLevel0 2 6 10 3" xfId="27843"/>
    <cellStyle name="SAPBEXHLevel0 2 6 10 3 2" xfId="54257"/>
    <cellStyle name="SAPBEXHLevel0 2 6 10 4" xfId="36063"/>
    <cellStyle name="SAPBEXHLevel0 2 6 11" xfId="11763"/>
    <cellStyle name="SAPBEXHLevel0 2 6 11 2" xfId="38184"/>
    <cellStyle name="SAPBEXHLevel0 2 6 12" xfId="23322"/>
    <cellStyle name="SAPBEXHLevel0 2 6 12 2" xfId="49736"/>
    <cellStyle name="SAPBEXHLevel0 2 6 2" xfId="3794"/>
    <cellStyle name="SAPBEXHLevel0 2 6 2 2" xfId="10703"/>
    <cellStyle name="SAPBEXHLevel0 2 6 2 2 2" xfId="21348"/>
    <cellStyle name="SAPBEXHLevel0 2 6 2 2 2 2" xfId="47762"/>
    <cellStyle name="SAPBEXHLevel0 2 6 2 2 3" xfId="28446"/>
    <cellStyle name="SAPBEXHLevel0 2 6 2 2 3 2" xfId="54860"/>
    <cellStyle name="SAPBEXHLevel0 2 6 2 2 4" xfId="37127"/>
    <cellStyle name="SAPBEXHLevel0 2 6 2 3" xfId="14577"/>
    <cellStyle name="SAPBEXHLevel0 2 6 2 3 2" xfId="40997"/>
    <cellStyle name="SAPBEXHLevel0 2 6 2 4" xfId="26805"/>
    <cellStyle name="SAPBEXHLevel0 2 6 2 4 2" xfId="53219"/>
    <cellStyle name="SAPBEXHLevel0 2 6 2 5" xfId="30464"/>
    <cellStyle name="SAPBEXHLevel0 2 6 3" xfId="4521"/>
    <cellStyle name="SAPBEXHLevel0 2 6 3 2" xfId="15299"/>
    <cellStyle name="SAPBEXHLevel0 2 6 3 2 2" xfId="41719"/>
    <cellStyle name="SAPBEXHLevel0 2 6 3 3" xfId="27962"/>
    <cellStyle name="SAPBEXHLevel0 2 6 3 3 2" xfId="54376"/>
    <cellStyle name="SAPBEXHLevel0 2 6 3 4" xfId="31191"/>
    <cellStyle name="SAPBEXHLevel0 2 6 4" xfId="3172"/>
    <cellStyle name="SAPBEXHLevel0 2 6 4 2" xfId="13962"/>
    <cellStyle name="SAPBEXHLevel0 2 6 4 2 2" xfId="40382"/>
    <cellStyle name="SAPBEXHLevel0 2 6 4 3" xfId="23978"/>
    <cellStyle name="SAPBEXHLevel0 2 6 4 3 2" xfId="50392"/>
    <cellStyle name="SAPBEXHLevel0 2 6 4 4" xfId="29842"/>
    <cellStyle name="SAPBEXHLevel0 2 6 5" xfId="3749"/>
    <cellStyle name="SAPBEXHLevel0 2 6 5 2" xfId="14532"/>
    <cellStyle name="SAPBEXHLevel0 2 6 5 2 2" xfId="40952"/>
    <cellStyle name="SAPBEXHLevel0 2 6 5 3" xfId="22462"/>
    <cellStyle name="SAPBEXHLevel0 2 6 5 3 2" xfId="48876"/>
    <cellStyle name="SAPBEXHLevel0 2 6 5 4" xfId="30419"/>
    <cellStyle name="SAPBEXHLevel0 2 6 6" xfId="5734"/>
    <cellStyle name="SAPBEXHLevel0 2 6 6 2" xfId="16496"/>
    <cellStyle name="SAPBEXHLevel0 2 6 6 2 2" xfId="42914"/>
    <cellStyle name="SAPBEXHLevel0 2 6 6 3" xfId="26607"/>
    <cellStyle name="SAPBEXHLevel0 2 6 6 3 2" xfId="53021"/>
    <cellStyle name="SAPBEXHLevel0 2 6 6 4" xfId="32404"/>
    <cellStyle name="SAPBEXHLevel0 2 6 7" xfId="5842"/>
    <cellStyle name="SAPBEXHLevel0 2 6 7 2" xfId="23887"/>
    <cellStyle name="SAPBEXHLevel0 2 6 7 2 2" xfId="50301"/>
    <cellStyle name="SAPBEXHLevel0 2 6 7 3" xfId="32512"/>
    <cellStyle name="SAPBEXHLevel0 2 6 8" xfId="7480"/>
    <cellStyle name="SAPBEXHLevel0 2 6 8 2" xfId="18147"/>
    <cellStyle name="SAPBEXHLevel0 2 6 8 2 2" xfId="44563"/>
    <cellStyle name="SAPBEXHLevel0 2 6 8 3" xfId="25822"/>
    <cellStyle name="SAPBEXHLevel0 2 6 8 3 2" xfId="52236"/>
    <cellStyle name="SAPBEXHLevel0 2 6 8 4" xfId="34150"/>
    <cellStyle name="SAPBEXHLevel0 2 6 9" xfId="5721"/>
    <cellStyle name="SAPBEXHLevel0 2 6 9 2" xfId="16483"/>
    <cellStyle name="SAPBEXHLevel0 2 6 9 2 2" xfId="42901"/>
    <cellStyle name="SAPBEXHLevel0 2 6 9 3" xfId="25272"/>
    <cellStyle name="SAPBEXHLevel0 2 6 9 3 2" xfId="51686"/>
    <cellStyle name="SAPBEXHLevel0 2 6 9 4" xfId="32391"/>
    <cellStyle name="SAPBEXHLevel0 2 7" xfId="2486"/>
    <cellStyle name="SAPBEXHLevel0 2 7 10" xfId="26200"/>
    <cellStyle name="SAPBEXHLevel0 2 7 10 2" xfId="52614"/>
    <cellStyle name="SAPBEXHLevel0 2 7 2" xfId="4381"/>
    <cellStyle name="SAPBEXHLevel0 2 7 2 2" xfId="15159"/>
    <cellStyle name="SAPBEXHLevel0 2 7 2 2 2" xfId="41579"/>
    <cellStyle name="SAPBEXHLevel0 2 7 2 3" xfId="27344"/>
    <cellStyle name="SAPBEXHLevel0 2 7 2 3 2" xfId="53758"/>
    <cellStyle name="SAPBEXHLevel0 2 7 2 4" xfId="31051"/>
    <cellStyle name="SAPBEXHLevel0 2 7 3" xfId="5114"/>
    <cellStyle name="SAPBEXHLevel0 2 7 3 2" xfId="15891"/>
    <cellStyle name="SAPBEXHLevel0 2 7 3 2 2" xfId="42310"/>
    <cellStyle name="SAPBEXHLevel0 2 7 3 3" xfId="22791"/>
    <cellStyle name="SAPBEXHLevel0 2 7 3 3 2" xfId="49205"/>
    <cellStyle name="SAPBEXHLevel0 2 7 3 4" xfId="31784"/>
    <cellStyle name="SAPBEXHLevel0 2 7 4" xfId="6296"/>
    <cellStyle name="SAPBEXHLevel0 2 7 4 2" xfId="17035"/>
    <cellStyle name="SAPBEXHLevel0 2 7 4 2 2" xfId="43453"/>
    <cellStyle name="SAPBEXHLevel0 2 7 4 3" xfId="24245"/>
    <cellStyle name="SAPBEXHLevel0 2 7 4 3 2" xfId="50659"/>
    <cellStyle name="SAPBEXHLevel0 2 7 4 4" xfId="32966"/>
    <cellStyle name="SAPBEXHLevel0 2 7 5" xfId="6872"/>
    <cellStyle name="SAPBEXHLevel0 2 7 5 2" xfId="17577"/>
    <cellStyle name="SAPBEXHLevel0 2 7 5 2 2" xfId="43994"/>
    <cellStyle name="SAPBEXHLevel0 2 7 5 3" xfId="24375"/>
    <cellStyle name="SAPBEXHLevel0 2 7 5 3 2" xfId="50789"/>
    <cellStyle name="SAPBEXHLevel0 2 7 5 4" xfId="33542"/>
    <cellStyle name="SAPBEXHLevel0 2 7 6" xfId="7396"/>
    <cellStyle name="SAPBEXHLevel0 2 7 6 2" xfId="18063"/>
    <cellStyle name="SAPBEXHLevel0 2 7 6 2 2" xfId="44479"/>
    <cellStyle name="SAPBEXHLevel0 2 7 6 3" xfId="26142"/>
    <cellStyle name="SAPBEXHLevel0 2 7 6 3 2" xfId="52556"/>
    <cellStyle name="SAPBEXHLevel0 2 7 6 4" xfId="34066"/>
    <cellStyle name="SAPBEXHLevel0 2 7 7" xfId="8019"/>
    <cellStyle name="SAPBEXHLevel0 2 7 7 2" xfId="18686"/>
    <cellStyle name="SAPBEXHLevel0 2 7 7 2 2" xfId="45100"/>
    <cellStyle name="SAPBEXHLevel0 2 7 7 3" xfId="21195"/>
    <cellStyle name="SAPBEXHLevel0 2 7 7 3 2" xfId="47609"/>
    <cellStyle name="SAPBEXHLevel0 2 7 7 4" xfId="34623"/>
    <cellStyle name="SAPBEXHLevel0 2 7 8" xfId="13282"/>
    <cellStyle name="SAPBEXHLevel0 2 7 8 2" xfId="39702"/>
    <cellStyle name="SAPBEXHLevel0 2 7 9" xfId="18763"/>
    <cellStyle name="SAPBEXHLevel0 2 7 9 2" xfId="45177"/>
    <cellStyle name="SAPBEXHLevel0 2 8" xfId="3233"/>
    <cellStyle name="SAPBEXHLevel0 2 8 2" xfId="14023"/>
    <cellStyle name="SAPBEXHLevel0 2 8 2 2" xfId="40443"/>
    <cellStyle name="SAPBEXHLevel0 2 8 3" xfId="23740"/>
    <cellStyle name="SAPBEXHLevel0 2 8 3 2" xfId="50154"/>
    <cellStyle name="SAPBEXHLevel0 2 8 4" xfId="29903"/>
    <cellStyle name="SAPBEXHLevel0 2 9" xfId="4499"/>
    <cellStyle name="SAPBEXHLevel0 2 9 2" xfId="15277"/>
    <cellStyle name="SAPBEXHLevel0 2 9 2 2" xfId="41697"/>
    <cellStyle name="SAPBEXHLevel0 2 9 3" xfId="22716"/>
    <cellStyle name="SAPBEXHLevel0 2 9 3 2" xfId="49130"/>
    <cellStyle name="SAPBEXHLevel0 2 9 4" xfId="31169"/>
    <cellStyle name="SAPBEXHLevel0 3" xfId="1523"/>
    <cellStyle name="SAPBEXHLevel0 3 10" xfId="8415"/>
    <cellStyle name="SAPBEXHLevel0 3 10 2" xfId="19075"/>
    <cellStyle name="SAPBEXHLevel0 3 10 2 2" xfId="45489"/>
    <cellStyle name="SAPBEXHLevel0 3 10 3" xfId="12943"/>
    <cellStyle name="SAPBEXHLevel0 3 10 3 2" xfId="39364"/>
    <cellStyle name="SAPBEXHLevel0 3 10 4" xfId="34911"/>
    <cellStyle name="SAPBEXHLevel0 3 11" xfId="12018"/>
    <cellStyle name="SAPBEXHLevel0 3 11 2" xfId="38439"/>
    <cellStyle name="SAPBEXHLevel0 3 12" xfId="27445"/>
    <cellStyle name="SAPBEXHLevel0 3 12 2" xfId="53859"/>
    <cellStyle name="SAPBEXHLevel0 3 2" xfId="3517"/>
    <cellStyle name="SAPBEXHLevel0 3 2 2" xfId="8921"/>
    <cellStyle name="SAPBEXHLevel0 3 2 2 2" xfId="19581"/>
    <cellStyle name="SAPBEXHLevel0 3 2 2 2 2" xfId="45995"/>
    <cellStyle name="SAPBEXHLevel0 3 2 2 3" xfId="17372"/>
    <cellStyle name="SAPBEXHLevel0 3 2 2 3 2" xfId="43790"/>
    <cellStyle name="SAPBEXHLevel0 3 2 2 4" xfId="35417"/>
    <cellStyle name="SAPBEXHLevel0 3 2 3" xfId="10112"/>
    <cellStyle name="SAPBEXHLevel0 3 2 3 2" xfId="20772"/>
    <cellStyle name="SAPBEXHLevel0 3 2 3 2 2" xfId="47186"/>
    <cellStyle name="SAPBEXHLevel0 3 2 3 3" xfId="17756"/>
    <cellStyle name="SAPBEXHLevel0 3 2 3 3 2" xfId="44173"/>
    <cellStyle name="SAPBEXHLevel0 3 2 3 4" xfId="36608"/>
    <cellStyle name="SAPBEXHLevel0 3 2 4" xfId="10946"/>
    <cellStyle name="SAPBEXHLevel0 3 2 4 2" xfId="21591"/>
    <cellStyle name="SAPBEXHLevel0 3 2 4 2 2" xfId="48005"/>
    <cellStyle name="SAPBEXHLevel0 3 2 4 3" xfId="28680"/>
    <cellStyle name="SAPBEXHLevel0 3 2 4 3 2" xfId="55094"/>
    <cellStyle name="SAPBEXHLevel0 3 2 4 4" xfId="37367"/>
    <cellStyle name="SAPBEXHLevel0 3 2 5" xfId="8728"/>
    <cellStyle name="SAPBEXHLevel0 3 2 5 2" xfId="19388"/>
    <cellStyle name="SAPBEXHLevel0 3 2 5 2 2" xfId="45802"/>
    <cellStyle name="SAPBEXHLevel0 3 2 5 3" xfId="25877"/>
    <cellStyle name="SAPBEXHLevel0 3 2 5 3 2" xfId="52291"/>
    <cellStyle name="SAPBEXHLevel0 3 2 5 4" xfId="35224"/>
    <cellStyle name="SAPBEXHLevel0 3 2 6" xfId="14302"/>
    <cellStyle name="SAPBEXHLevel0 3 2 6 2" xfId="40722"/>
    <cellStyle name="SAPBEXHLevel0 3 2 7" xfId="23303"/>
    <cellStyle name="SAPBEXHLevel0 3 2 7 2" xfId="49717"/>
    <cellStyle name="SAPBEXHLevel0 3 2 8" xfId="30187"/>
    <cellStyle name="SAPBEXHLevel0 3 3" xfId="4146"/>
    <cellStyle name="SAPBEXHLevel0 3 3 2" xfId="9365"/>
    <cellStyle name="SAPBEXHLevel0 3 3 2 2" xfId="20025"/>
    <cellStyle name="SAPBEXHLevel0 3 3 2 2 2" xfId="46439"/>
    <cellStyle name="SAPBEXHLevel0 3 3 2 3" xfId="12616"/>
    <cellStyle name="SAPBEXHLevel0 3 3 2 3 2" xfId="39037"/>
    <cellStyle name="SAPBEXHLevel0 3 3 2 4" xfId="35861"/>
    <cellStyle name="SAPBEXHLevel0 3 3 3" xfId="14928"/>
    <cellStyle name="SAPBEXHLevel0 3 3 3 2" xfId="41348"/>
    <cellStyle name="SAPBEXHLevel0 3 3 4" xfId="22859"/>
    <cellStyle name="SAPBEXHLevel0 3 3 4 2" xfId="49273"/>
    <cellStyle name="SAPBEXHLevel0 3 3 5" xfId="30816"/>
    <cellStyle name="SAPBEXHLevel0 3 4" xfId="4117"/>
    <cellStyle name="SAPBEXHLevel0 3 4 2" xfId="10026"/>
    <cellStyle name="SAPBEXHLevel0 3 4 2 2" xfId="20686"/>
    <cellStyle name="SAPBEXHLevel0 3 4 2 2 2" xfId="47100"/>
    <cellStyle name="SAPBEXHLevel0 3 4 2 3" xfId="25896"/>
    <cellStyle name="SAPBEXHLevel0 3 4 2 3 2" xfId="52310"/>
    <cellStyle name="SAPBEXHLevel0 3 4 2 4" xfId="36522"/>
    <cellStyle name="SAPBEXHLevel0 3 4 3" xfId="14899"/>
    <cellStyle name="SAPBEXHLevel0 3 4 3 2" xfId="41319"/>
    <cellStyle name="SAPBEXHLevel0 3 4 4" xfId="24010"/>
    <cellStyle name="SAPBEXHLevel0 3 4 4 2" xfId="50424"/>
    <cellStyle name="SAPBEXHLevel0 3 4 5" xfId="30787"/>
    <cellStyle name="SAPBEXHLevel0 3 5" xfId="5647"/>
    <cellStyle name="SAPBEXHLevel0 3 5 2" xfId="10736"/>
    <cellStyle name="SAPBEXHLevel0 3 5 2 2" xfId="21381"/>
    <cellStyle name="SAPBEXHLevel0 3 5 2 2 2" xfId="47795"/>
    <cellStyle name="SAPBEXHLevel0 3 5 2 3" xfId="28476"/>
    <cellStyle name="SAPBEXHLevel0 3 5 2 3 2" xfId="54890"/>
    <cellStyle name="SAPBEXHLevel0 3 5 2 4" xfId="37157"/>
    <cellStyle name="SAPBEXHLevel0 3 5 3" xfId="16411"/>
    <cellStyle name="SAPBEXHLevel0 3 5 3 2" xfId="42829"/>
    <cellStyle name="SAPBEXHLevel0 3 5 4" xfId="25271"/>
    <cellStyle name="SAPBEXHLevel0 3 5 4 2" xfId="51685"/>
    <cellStyle name="SAPBEXHLevel0 3 5 5" xfId="32317"/>
    <cellStyle name="SAPBEXHLevel0 3 6" xfId="5672"/>
    <cellStyle name="SAPBEXHLevel0 3 6 2" xfId="16436"/>
    <cellStyle name="SAPBEXHLevel0 3 6 2 2" xfId="42854"/>
    <cellStyle name="SAPBEXHLevel0 3 6 3" xfId="21793"/>
    <cellStyle name="SAPBEXHLevel0 3 6 3 2" xfId="48207"/>
    <cellStyle name="SAPBEXHLevel0 3 6 4" xfId="32342"/>
    <cellStyle name="SAPBEXHLevel0 3 7" xfId="6810"/>
    <cellStyle name="SAPBEXHLevel0 3 7 2" xfId="23539"/>
    <cellStyle name="SAPBEXHLevel0 3 7 2 2" xfId="49953"/>
    <cellStyle name="SAPBEXHLevel0 3 7 3" xfId="33480"/>
    <cellStyle name="SAPBEXHLevel0 3 8" xfId="6366"/>
    <cellStyle name="SAPBEXHLevel0 3 8 2" xfId="17102"/>
    <cellStyle name="SAPBEXHLevel0 3 8 2 2" xfId="43520"/>
    <cellStyle name="SAPBEXHLevel0 3 8 3" xfId="25142"/>
    <cellStyle name="SAPBEXHLevel0 3 8 3 2" xfId="51556"/>
    <cellStyle name="SAPBEXHLevel0 3 8 4" xfId="33036"/>
    <cellStyle name="SAPBEXHLevel0 3 9" xfId="4917"/>
    <cellStyle name="SAPBEXHLevel0 3 9 2" xfId="15694"/>
    <cellStyle name="SAPBEXHLevel0 3 9 2 2" xfId="42114"/>
    <cellStyle name="SAPBEXHLevel0 3 9 3" xfId="12764"/>
    <cellStyle name="SAPBEXHLevel0 3 9 3 2" xfId="39185"/>
    <cellStyle name="SAPBEXHLevel0 3 9 4" xfId="31587"/>
    <cellStyle name="SAPBEXHLevel0 4" xfId="1636"/>
    <cellStyle name="SAPBEXHLevel0 4 10" xfId="8335"/>
    <cellStyle name="SAPBEXHLevel0 4 10 2" xfId="18995"/>
    <cellStyle name="SAPBEXHLevel0 4 10 2 2" xfId="45409"/>
    <cellStyle name="SAPBEXHLevel0 4 10 3" xfId="12936"/>
    <cellStyle name="SAPBEXHLevel0 4 10 3 2" xfId="39357"/>
    <cellStyle name="SAPBEXHLevel0 4 10 4" xfId="34831"/>
    <cellStyle name="SAPBEXHLevel0 4 11" xfId="11927"/>
    <cellStyle name="SAPBEXHLevel0 4 11 2" xfId="38348"/>
    <cellStyle name="SAPBEXHLevel0 4 12" xfId="26205"/>
    <cellStyle name="SAPBEXHLevel0 4 12 2" xfId="52619"/>
    <cellStyle name="SAPBEXHLevel0 4 2" xfId="3629"/>
    <cellStyle name="SAPBEXHLevel0 4 2 2" xfId="9087"/>
    <cellStyle name="SAPBEXHLevel0 4 2 2 2" xfId="19747"/>
    <cellStyle name="SAPBEXHLevel0 4 2 2 2 2" xfId="46161"/>
    <cellStyle name="SAPBEXHLevel0 4 2 2 3" xfId="27131"/>
    <cellStyle name="SAPBEXHLevel0 4 2 2 3 2" xfId="53545"/>
    <cellStyle name="SAPBEXHLevel0 4 2 2 4" xfId="35583"/>
    <cellStyle name="SAPBEXHLevel0 4 2 3" xfId="9645"/>
    <cellStyle name="SAPBEXHLevel0 4 2 3 2" xfId="20305"/>
    <cellStyle name="SAPBEXHLevel0 4 2 3 2 2" xfId="46719"/>
    <cellStyle name="SAPBEXHLevel0 4 2 3 3" xfId="11599"/>
    <cellStyle name="SAPBEXHLevel0 4 2 3 3 2" xfId="38020"/>
    <cellStyle name="SAPBEXHLevel0 4 2 3 4" xfId="36141"/>
    <cellStyle name="SAPBEXHLevel0 4 2 4" xfId="10873"/>
    <cellStyle name="SAPBEXHLevel0 4 2 4 2" xfId="21518"/>
    <cellStyle name="SAPBEXHLevel0 4 2 4 2 2" xfId="47932"/>
    <cellStyle name="SAPBEXHLevel0 4 2 4 3" xfId="28607"/>
    <cellStyle name="SAPBEXHLevel0 4 2 4 3 2" xfId="55021"/>
    <cellStyle name="SAPBEXHLevel0 4 2 4 4" xfId="37294"/>
    <cellStyle name="SAPBEXHLevel0 4 2 5" xfId="8636"/>
    <cellStyle name="SAPBEXHLevel0 4 2 5 2" xfId="19296"/>
    <cellStyle name="SAPBEXHLevel0 4 2 5 2 2" xfId="45710"/>
    <cellStyle name="SAPBEXHLevel0 4 2 5 3" xfId="17374"/>
    <cellStyle name="SAPBEXHLevel0 4 2 5 3 2" xfId="43792"/>
    <cellStyle name="SAPBEXHLevel0 4 2 5 4" xfId="35132"/>
    <cellStyle name="SAPBEXHLevel0 4 2 6" xfId="14414"/>
    <cellStyle name="SAPBEXHLevel0 4 2 6 2" xfId="40834"/>
    <cellStyle name="SAPBEXHLevel0 4 2 7" xfId="23860"/>
    <cellStyle name="SAPBEXHLevel0 4 2 7 2" xfId="50274"/>
    <cellStyle name="SAPBEXHLevel0 4 2 8" xfId="30299"/>
    <cellStyle name="SAPBEXHLevel0 4 3" xfId="4107"/>
    <cellStyle name="SAPBEXHLevel0 4 3 2" xfId="9456"/>
    <cellStyle name="SAPBEXHLevel0 4 3 2 2" xfId="20116"/>
    <cellStyle name="SAPBEXHLevel0 4 3 2 2 2" xfId="46530"/>
    <cellStyle name="SAPBEXHLevel0 4 3 2 3" xfId="28190"/>
    <cellStyle name="SAPBEXHLevel0 4 3 2 3 2" xfId="54604"/>
    <cellStyle name="SAPBEXHLevel0 4 3 2 4" xfId="35952"/>
    <cellStyle name="SAPBEXHLevel0 4 3 3" xfId="14889"/>
    <cellStyle name="SAPBEXHLevel0 4 3 3 2" xfId="41309"/>
    <cellStyle name="SAPBEXHLevel0 4 3 4" xfId="23652"/>
    <cellStyle name="SAPBEXHLevel0 4 3 4 2" xfId="50066"/>
    <cellStyle name="SAPBEXHLevel0 4 3 5" xfId="30777"/>
    <cellStyle name="SAPBEXHLevel0 4 4" xfId="3079"/>
    <cellStyle name="SAPBEXHLevel0 4 4 2" xfId="10285"/>
    <cellStyle name="SAPBEXHLevel0 4 4 2 2" xfId="20945"/>
    <cellStyle name="SAPBEXHLevel0 4 4 2 2 2" xfId="47359"/>
    <cellStyle name="SAPBEXHLevel0 4 4 2 3" xfId="12245"/>
    <cellStyle name="SAPBEXHLevel0 4 4 2 3 2" xfId="38666"/>
    <cellStyle name="SAPBEXHLevel0 4 4 2 4" xfId="36781"/>
    <cellStyle name="SAPBEXHLevel0 4 4 3" xfId="13871"/>
    <cellStyle name="SAPBEXHLevel0 4 4 3 2" xfId="40291"/>
    <cellStyle name="SAPBEXHLevel0 4 4 4" xfId="25202"/>
    <cellStyle name="SAPBEXHLevel0 4 4 4 2" xfId="51616"/>
    <cellStyle name="SAPBEXHLevel0 4 4 5" xfId="29749"/>
    <cellStyle name="SAPBEXHLevel0 4 5" xfId="5634"/>
    <cellStyle name="SAPBEXHLevel0 4 5 2" xfId="10765"/>
    <cellStyle name="SAPBEXHLevel0 4 5 2 2" xfId="21410"/>
    <cellStyle name="SAPBEXHLevel0 4 5 2 2 2" xfId="47824"/>
    <cellStyle name="SAPBEXHLevel0 4 5 2 3" xfId="28499"/>
    <cellStyle name="SAPBEXHLevel0 4 5 2 3 2" xfId="54913"/>
    <cellStyle name="SAPBEXHLevel0 4 5 2 4" xfId="37186"/>
    <cellStyle name="SAPBEXHLevel0 4 5 3" xfId="16398"/>
    <cellStyle name="SAPBEXHLevel0 4 5 3 2" xfId="42816"/>
    <cellStyle name="SAPBEXHLevel0 4 5 4" xfId="23024"/>
    <cellStyle name="SAPBEXHLevel0 4 5 4 2" xfId="49438"/>
    <cellStyle name="SAPBEXHLevel0 4 5 5" xfId="32304"/>
    <cellStyle name="SAPBEXHLevel0 4 6" xfId="5500"/>
    <cellStyle name="SAPBEXHLevel0 4 6 2" xfId="16271"/>
    <cellStyle name="SAPBEXHLevel0 4 6 2 2" xfId="42690"/>
    <cellStyle name="SAPBEXHLevel0 4 6 3" xfId="22839"/>
    <cellStyle name="SAPBEXHLevel0 4 6 3 2" xfId="49253"/>
    <cellStyle name="SAPBEXHLevel0 4 6 4" xfId="32170"/>
    <cellStyle name="SAPBEXHLevel0 4 7" xfId="6130"/>
    <cellStyle name="SAPBEXHLevel0 4 7 2" xfId="23582"/>
    <cellStyle name="SAPBEXHLevel0 4 7 2 2" xfId="49996"/>
    <cellStyle name="SAPBEXHLevel0 4 7 3" xfId="32800"/>
    <cellStyle name="SAPBEXHLevel0 4 8" xfId="7211"/>
    <cellStyle name="SAPBEXHLevel0 4 8 2" xfId="17878"/>
    <cellStyle name="SAPBEXHLevel0 4 8 2 2" xfId="44295"/>
    <cellStyle name="SAPBEXHLevel0 4 8 3" xfId="26111"/>
    <cellStyle name="SAPBEXHLevel0 4 8 3 2" xfId="52525"/>
    <cellStyle name="SAPBEXHLevel0 4 8 4" xfId="33881"/>
    <cellStyle name="SAPBEXHLevel0 4 9" xfId="7205"/>
    <cellStyle name="SAPBEXHLevel0 4 9 2" xfId="17872"/>
    <cellStyle name="SAPBEXHLevel0 4 9 2 2" xfId="44289"/>
    <cellStyle name="SAPBEXHLevel0 4 9 3" xfId="26946"/>
    <cellStyle name="SAPBEXHLevel0 4 9 3 2" xfId="53360"/>
    <cellStyle name="SAPBEXHLevel0 4 9 4" xfId="33875"/>
    <cellStyle name="SAPBEXHLevel0 5" xfId="1895"/>
    <cellStyle name="SAPBEXHLevel0 5 10" xfId="8400"/>
    <cellStyle name="SAPBEXHLevel0 5 10 2" xfId="19060"/>
    <cellStyle name="SAPBEXHLevel0 5 10 2 2" xfId="45474"/>
    <cellStyle name="SAPBEXHLevel0 5 10 3" xfId="14163"/>
    <cellStyle name="SAPBEXHLevel0 5 10 3 2" xfId="40583"/>
    <cellStyle name="SAPBEXHLevel0 5 10 4" xfId="34896"/>
    <cellStyle name="SAPBEXHLevel0 5 11" xfId="11685"/>
    <cellStyle name="SAPBEXHLevel0 5 11 2" xfId="38106"/>
    <cellStyle name="SAPBEXHLevel0 5 12" xfId="23623"/>
    <cellStyle name="SAPBEXHLevel0 5 12 2" xfId="50037"/>
    <cellStyle name="SAPBEXHLevel0 5 2" xfId="3872"/>
    <cellStyle name="SAPBEXHLevel0 5 2 2" xfId="9664"/>
    <cellStyle name="SAPBEXHLevel0 5 2 2 2" xfId="20324"/>
    <cellStyle name="SAPBEXHLevel0 5 2 2 2 2" xfId="46738"/>
    <cellStyle name="SAPBEXHLevel0 5 2 2 3" xfId="12100"/>
    <cellStyle name="SAPBEXHLevel0 5 2 2 3 2" xfId="38521"/>
    <cellStyle name="SAPBEXHLevel0 5 2 2 4" xfId="36160"/>
    <cellStyle name="SAPBEXHLevel0 5 2 3" xfId="9586"/>
    <cellStyle name="SAPBEXHLevel0 5 2 3 2" xfId="20246"/>
    <cellStyle name="SAPBEXHLevel0 5 2 3 2 2" xfId="46660"/>
    <cellStyle name="SAPBEXHLevel0 5 2 3 3" xfId="28202"/>
    <cellStyle name="SAPBEXHLevel0 5 2 3 3 2" xfId="54616"/>
    <cellStyle name="SAPBEXHLevel0 5 2 3 4" xfId="36082"/>
    <cellStyle name="SAPBEXHLevel0 5 2 4" xfId="10932"/>
    <cellStyle name="SAPBEXHLevel0 5 2 4 2" xfId="21577"/>
    <cellStyle name="SAPBEXHLevel0 5 2 4 2 2" xfId="47991"/>
    <cellStyle name="SAPBEXHLevel0 5 2 4 3" xfId="28666"/>
    <cellStyle name="SAPBEXHLevel0 5 2 4 3 2" xfId="55080"/>
    <cellStyle name="SAPBEXHLevel0 5 2 4 4" xfId="37353"/>
    <cellStyle name="SAPBEXHLevel0 5 2 5" xfId="8707"/>
    <cellStyle name="SAPBEXHLevel0 5 2 5 2" xfId="19367"/>
    <cellStyle name="SAPBEXHLevel0 5 2 5 2 2" xfId="45781"/>
    <cellStyle name="SAPBEXHLevel0 5 2 5 3" xfId="12385"/>
    <cellStyle name="SAPBEXHLevel0 5 2 5 3 2" xfId="38806"/>
    <cellStyle name="SAPBEXHLevel0 5 2 5 4" xfId="35203"/>
    <cellStyle name="SAPBEXHLevel0 5 2 6" xfId="14655"/>
    <cellStyle name="SAPBEXHLevel0 5 2 6 2" xfId="41075"/>
    <cellStyle name="SAPBEXHLevel0 5 2 7" xfId="24192"/>
    <cellStyle name="SAPBEXHLevel0 5 2 7 2" xfId="50606"/>
    <cellStyle name="SAPBEXHLevel0 5 2 8" xfId="30542"/>
    <cellStyle name="SAPBEXHLevel0 5 3" xfId="4599"/>
    <cellStyle name="SAPBEXHLevel0 5 3 2" xfId="9386"/>
    <cellStyle name="SAPBEXHLevel0 5 3 2 2" xfId="20046"/>
    <cellStyle name="SAPBEXHLevel0 5 3 2 2 2" xfId="46460"/>
    <cellStyle name="SAPBEXHLevel0 5 3 2 3" xfId="11818"/>
    <cellStyle name="SAPBEXHLevel0 5 3 2 3 2" xfId="38239"/>
    <cellStyle name="SAPBEXHLevel0 5 3 2 4" xfId="35882"/>
    <cellStyle name="SAPBEXHLevel0 5 3 3" xfId="15377"/>
    <cellStyle name="SAPBEXHLevel0 5 3 3 2" xfId="41797"/>
    <cellStyle name="SAPBEXHLevel0 5 3 4" xfId="22450"/>
    <cellStyle name="SAPBEXHLevel0 5 3 4 2" xfId="48864"/>
    <cellStyle name="SAPBEXHLevel0 5 3 5" xfId="31269"/>
    <cellStyle name="SAPBEXHLevel0 5 4" xfId="4842"/>
    <cellStyle name="SAPBEXHLevel0 5 4 2" xfId="10444"/>
    <cellStyle name="SAPBEXHLevel0 5 4 2 2" xfId="21104"/>
    <cellStyle name="SAPBEXHLevel0 5 4 2 2 2" xfId="47518"/>
    <cellStyle name="SAPBEXHLevel0 5 4 2 3" xfId="28368"/>
    <cellStyle name="SAPBEXHLevel0 5 4 2 3 2" xfId="54782"/>
    <cellStyle name="SAPBEXHLevel0 5 4 2 4" xfId="36940"/>
    <cellStyle name="SAPBEXHLevel0 5 4 3" xfId="15619"/>
    <cellStyle name="SAPBEXHLevel0 5 4 3 2" xfId="42039"/>
    <cellStyle name="SAPBEXHLevel0 5 4 4" xfId="22712"/>
    <cellStyle name="SAPBEXHLevel0 5 4 4 2" xfId="49126"/>
    <cellStyle name="SAPBEXHLevel0 5 4 5" xfId="31512"/>
    <cellStyle name="SAPBEXHLevel0 5 5" xfId="5793"/>
    <cellStyle name="SAPBEXHLevel0 5 5 2" xfId="10813"/>
    <cellStyle name="SAPBEXHLevel0 5 5 2 2" xfId="21458"/>
    <cellStyle name="SAPBEXHLevel0 5 5 2 2 2" xfId="47872"/>
    <cellStyle name="SAPBEXHLevel0 5 5 2 3" xfId="28547"/>
    <cellStyle name="SAPBEXHLevel0 5 5 2 3 2" xfId="54961"/>
    <cellStyle name="SAPBEXHLevel0 5 5 2 4" xfId="37234"/>
    <cellStyle name="SAPBEXHLevel0 5 5 3" xfId="16552"/>
    <cellStyle name="SAPBEXHLevel0 5 5 3 2" xfId="42970"/>
    <cellStyle name="SAPBEXHLevel0 5 5 4" xfId="25163"/>
    <cellStyle name="SAPBEXHLevel0 5 5 4 2" xfId="51577"/>
    <cellStyle name="SAPBEXHLevel0 5 5 5" xfId="32463"/>
    <cellStyle name="SAPBEXHLevel0 5 6" xfId="6396"/>
    <cellStyle name="SAPBEXHLevel0 5 6 2" xfId="17132"/>
    <cellStyle name="SAPBEXHLevel0 5 6 2 2" xfId="43550"/>
    <cellStyle name="SAPBEXHLevel0 5 6 3" xfId="25253"/>
    <cellStyle name="SAPBEXHLevel0 5 6 3 2" xfId="51667"/>
    <cellStyle name="SAPBEXHLevel0 5 6 4" xfId="33066"/>
    <cellStyle name="SAPBEXHLevel0 5 7" xfId="7011"/>
    <cellStyle name="SAPBEXHLevel0 5 7 2" xfId="24850"/>
    <cellStyle name="SAPBEXHLevel0 5 7 2 2" xfId="51264"/>
    <cellStyle name="SAPBEXHLevel0 5 7 3" xfId="33681"/>
    <cellStyle name="SAPBEXHLevel0 5 8" xfId="7558"/>
    <cellStyle name="SAPBEXHLevel0 5 8 2" xfId="18225"/>
    <cellStyle name="SAPBEXHLevel0 5 8 2 2" xfId="44641"/>
    <cellStyle name="SAPBEXHLevel0 5 8 3" xfId="24993"/>
    <cellStyle name="SAPBEXHLevel0 5 8 3 2" xfId="51407"/>
    <cellStyle name="SAPBEXHLevel0 5 8 4" xfId="34228"/>
    <cellStyle name="SAPBEXHLevel0 5 9" xfId="7267"/>
    <cellStyle name="SAPBEXHLevel0 5 9 2" xfId="17934"/>
    <cellStyle name="SAPBEXHLevel0 5 9 2 2" xfId="44351"/>
    <cellStyle name="SAPBEXHLevel0 5 9 3" xfId="23826"/>
    <cellStyle name="SAPBEXHLevel0 5 9 3 2" xfId="50240"/>
    <cellStyle name="SAPBEXHLevel0 5 9 4" xfId="33937"/>
    <cellStyle name="SAPBEXHLevel0 6" xfId="2081"/>
    <cellStyle name="SAPBEXHLevel0 6 10" xfId="8542"/>
    <cellStyle name="SAPBEXHLevel0 6 10 2" xfId="19202"/>
    <cellStyle name="SAPBEXHLevel0 6 10 2 2" xfId="45616"/>
    <cellStyle name="SAPBEXHLevel0 6 10 3" xfId="16882"/>
    <cellStyle name="SAPBEXHLevel0 6 10 3 2" xfId="43300"/>
    <cellStyle name="SAPBEXHLevel0 6 10 4" xfId="35038"/>
    <cellStyle name="SAPBEXHLevel0 6 11" xfId="11519"/>
    <cellStyle name="SAPBEXHLevel0 6 11 2" xfId="37940"/>
    <cellStyle name="SAPBEXHLevel0 6 12" xfId="27469"/>
    <cellStyle name="SAPBEXHLevel0 6 12 2" xfId="53883"/>
    <cellStyle name="SAPBEXHLevel0 6 2" xfId="4046"/>
    <cellStyle name="SAPBEXHLevel0 6 2 2" xfId="9253"/>
    <cellStyle name="SAPBEXHLevel0 6 2 2 2" xfId="19913"/>
    <cellStyle name="SAPBEXHLevel0 6 2 2 2 2" xfId="46327"/>
    <cellStyle name="SAPBEXHLevel0 6 2 2 3" xfId="11560"/>
    <cellStyle name="SAPBEXHLevel0 6 2 2 3 2" xfId="37981"/>
    <cellStyle name="SAPBEXHLevel0 6 2 2 4" xfId="35749"/>
    <cellStyle name="SAPBEXHLevel0 6 2 3" xfId="14828"/>
    <cellStyle name="SAPBEXHLevel0 6 2 3 2" xfId="41248"/>
    <cellStyle name="SAPBEXHLevel0 6 2 4" xfId="26179"/>
    <cellStyle name="SAPBEXHLevel0 6 2 4 2" xfId="52593"/>
    <cellStyle name="SAPBEXHLevel0 6 2 5" xfId="30716"/>
    <cellStyle name="SAPBEXHLevel0 6 3" xfId="4774"/>
    <cellStyle name="SAPBEXHLevel0 6 3 2" xfId="10313"/>
    <cellStyle name="SAPBEXHLevel0 6 3 2 2" xfId="20973"/>
    <cellStyle name="SAPBEXHLevel0 6 3 2 2 2" xfId="47387"/>
    <cellStyle name="SAPBEXHLevel0 6 3 2 3" xfId="12250"/>
    <cellStyle name="SAPBEXHLevel0 6 3 2 3 2" xfId="38671"/>
    <cellStyle name="SAPBEXHLevel0 6 3 2 4" xfId="36809"/>
    <cellStyle name="SAPBEXHLevel0 6 3 3" xfId="15551"/>
    <cellStyle name="SAPBEXHLevel0 6 3 3 2" xfId="41971"/>
    <cellStyle name="SAPBEXHLevel0 6 3 4" xfId="22713"/>
    <cellStyle name="SAPBEXHLevel0 6 3 4 2" xfId="49127"/>
    <cellStyle name="SAPBEXHLevel0 6 3 5" xfId="31444"/>
    <cellStyle name="SAPBEXHLevel0 6 4" xfId="5354"/>
    <cellStyle name="SAPBEXHLevel0 6 4 2" xfId="10862"/>
    <cellStyle name="SAPBEXHLevel0 6 4 2 2" xfId="21507"/>
    <cellStyle name="SAPBEXHLevel0 6 4 2 2 2" xfId="47921"/>
    <cellStyle name="SAPBEXHLevel0 6 4 2 3" xfId="28596"/>
    <cellStyle name="SAPBEXHLevel0 6 4 2 3 2" xfId="55010"/>
    <cellStyle name="SAPBEXHLevel0 6 4 2 4" xfId="37283"/>
    <cellStyle name="SAPBEXHLevel0 6 4 3" xfId="16127"/>
    <cellStyle name="SAPBEXHLevel0 6 4 3 2" xfId="42546"/>
    <cellStyle name="SAPBEXHLevel0 6 4 4" xfId="26459"/>
    <cellStyle name="SAPBEXHLevel0 6 4 4 2" xfId="52873"/>
    <cellStyle name="SAPBEXHLevel0 6 4 5" xfId="32024"/>
    <cellStyle name="SAPBEXHLevel0 6 5" xfId="5961"/>
    <cellStyle name="SAPBEXHLevel0 6 5 2" xfId="16713"/>
    <cellStyle name="SAPBEXHLevel0 6 5 2 2" xfId="43131"/>
    <cellStyle name="SAPBEXHLevel0 6 5 3" xfId="23268"/>
    <cellStyle name="SAPBEXHLevel0 6 5 3 2" xfId="49682"/>
    <cellStyle name="SAPBEXHLevel0 6 5 4" xfId="32631"/>
    <cellStyle name="SAPBEXHLevel0 6 6" xfId="6561"/>
    <cellStyle name="SAPBEXHLevel0 6 6 2" xfId="17286"/>
    <cellStyle name="SAPBEXHLevel0 6 6 2 2" xfId="43704"/>
    <cellStyle name="SAPBEXHLevel0 6 6 3" xfId="12066"/>
    <cellStyle name="SAPBEXHLevel0 6 6 3 2" xfId="38487"/>
    <cellStyle name="SAPBEXHLevel0 6 6 4" xfId="33231"/>
    <cellStyle name="SAPBEXHLevel0 6 7" xfId="7133"/>
    <cellStyle name="SAPBEXHLevel0 6 7 2" xfId="23338"/>
    <cellStyle name="SAPBEXHLevel0 6 7 2 2" xfId="49752"/>
    <cellStyle name="SAPBEXHLevel0 6 7 3" xfId="33803"/>
    <cellStyle name="SAPBEXHLevel0 6 8" xfId="7692"/>
    <cellStyle name="SAPBEXHLevel0 6 8 2" xfId="18359"/>
    <cellStyle name="SAPBEXHLevel0 6 8 2 2" xfId="44775"/>
    <cellStyle name="SAPBEXHLevel0 6 8 3" xfId="23362"/>
    <cellStyle name="SAPBEXHLevel0 6 8 3 2" xfId="49776"/>
    <cellStyle name="SAPBEXHLevel0 6 8 4" xfId="34362"/>
    <cellStyle name="SAPBEXHLevel0 6 9" xfId="7844"/>
    <cellStyle name="SAPBEXHLevel0 6 9 2" xfId="18511"/>
    <cellStyle name="SAPBEXHLevel0 6 9 2 2" xfId="44926"/>
    <cellStyle name="SAPBEXHLevel0 6 9 3" xfId="25818"/>
    <cellStyle name="SAPBEXHLevel0 6 9 3 2" xfId="52232"/>
    <cellStyle name="SAPBEXHLevel0 6 9 4" xfId="34514"/>
    <cellStyle name="SAPBEXHLevel0 7" xfId="2375"/>
    <cellStyle name="SAPBEXHLevel0 7 10" xfId="21208"/>
    <cellStyle name="SAPBEXHLevel0 7 10 2" xfId="47622"/>
    <cellStyle name="SAPBEXHLevel0 7 11" xfId="27232"/>
    <cellStyle name="SAPBEXHLevel0 7 11 2" xfId="53646"/>
    <cellStyle name="SAPBEXHLevel0 7 2" xfId="4282"/>
    <cellStyle name="SAPBEXHLevel0 7 2 2" xfId="9861"/>
    <cellStyle name="SAPBEXHLevel0 7 2 2 2" xfId="20521"/>
    <cellStyle name="SAPBEXHLevel0 7 2 2 2 2" xfId="46935"/>
    <cellStyle name="SAPBEXHLevel0 7 2 2 3" xfId="21849"/>
    <cellStyle name="SAPBEXHLevel0 7 2 2 3 2" xfId="48263"/>
    <cellStyle name="SAPBEXHLevel0 7 2 2 4" xfId="36357"/>
    <cellStyle name="SAPBEXHLevel0 7 2 3" xfId="15061"/>
    <cellStyle name="SAPBEXHLevel0 7 2 3 2" xfId="41481"/>
    <cellStyle name="SAPBEXHLevel0 7 2 4" xfId="23853"/>
    <cellStyle name="SAPBEXHLevel0 7 2 4 2" xfId="50267"/>
    <cellStyle name="SAPBEXHLevel0 7 2 5" xfId="30952"/>
    <cellStyle name="SAPBEXHLevel0 7 3" xfId="5009"/>
    <cellStyle name="SAPBEXHLevel0 7 3 2" xfId="9927"/>
    <cellStyle name="SAPBEXHLevel0 7 3 2 2" xfId="20587"/>
    <cellStyle name="SAPBEXHLevel0 7 3 2 2 2" xfId="47001"/>
    <cellStyle name="SAPBEXHLevel0 7 3 2 3" xfId="27524"/>
    <cellStyle name="SAPBEXHLevel0 7 3 2 3 2" xfId="53938"/>
    <cellStyle name="SAPBEXHLevel0 7 3 2 4" xfId="36423"/>
    <cellStyle name="SAPBEXHLevel0 7 3 3" xfId="15786"/>
    <cellStyle name="SAPBEXHLevel0 7 3 3 2" xfId="42205"/>
    <cellStyle name="SAPBEXHLevel0 7 3 4" xfId="24926"/>
    <cellStyle name="SAPBEXHLevel0 7 3 4 2" xfId="51340"/>
    <cellStyle name="SAPBEXHLevel0 7 3 5" xfId="31679"/>
    <cellStyle name="SAPBEXHLevel0 7 4" xfId="6198"/>
    <cellStyle name="SAPBEXHLevel0 7 4 2" xfId="10980"/>
    <cellStyle name="SAPBEXHLevel0 7 4 2 2" xfId="21625"/>
    <cellStyle name="SAPBEXHLevel0 7 4 2 2 2" xfId="48039"/>
    <cellStyle name="SAPBEXHLevel0 7 4 2 3" xfId="28714"/>
    <cellStyle name="SAPBEXHLevel0 7 4 2 3 2" xfId="55128"/>
    <cellStyle name="SAPBEXHLevel0 7 4 2 4" xfId="37401"/>
    <cellStyle name="SAPBEXHLevel0 7 4 3" xfId="16939"/>
    <cellStyle name="SAPBEXHLevel0 7 4 3 2" xfId="43357"/>
    <cellStyle name="SAPBEXHLevel0 7 4 4" xfId="16652"/>
    <cellStyle name="SAPBEXHLevel0 7 4 4 2" xfId="43070"/>
    <cellStyle name="SAPBEXHLevel0 7 4 5" xfId="32868"/>
    <cellStyle name="SAPBEXHLevel0 7 5" xfId="6784"/>
    <cellStyle name="SAPBEXHLevel0 7 5 2" xfId="17496"/>
    <cellStyle name="SAPBEXHLevel0 7 5 2 2" xfId="43913"/>
    <cellStyle name="SAPBEXHLevel0 7 5 3" xfId="23804"/>
    <cellStyle name="SAPBEXHLevel0 7 5 3 2" xfId="50218"/>
    <cellStyle name="SAPBEXHLevel0 7 5 4" xfId="33454"/>
    <cellStyle name="SAPBEXHLevel0 7 6" xfId="7340"/>
    <cellStyle name="SAPBEXHLevel0 7 6 2" xfId="18007"/>
    <cellStyle name="SAPBEXHLevel0 7 6 2 2" xfId="44423"/>
    <cellStyle name="SAPBEXHLevel0 7 6 3" xfId="24005"/>
    <cellStyle name="SAPBEXHLevel0 7 6 3 2" xfId="50419"/>
    <cellStyle name="SAPBEXHLevel0 7 6 4" xfId="34010"/>
    <cellStyle name="SAPBEXHLevel0 7 7" xfId="7984"/>
    <cellStyle name="SAPBEXHLevel0 7 7 2" xfId="18651"/>
    <cellStyle name="SAPBEXHLevel0 7 7 2 2" xfId="45065"/>
    <cellStyle name="SAPBEXHLevel0 7 7 3" xfId="14945"/>
    <cellStyle name="SAPBEXHLevel0 7 7 3 2" xfId="41365"/>
    <cellStyle name="SAPBEXHLevel0 7 7 4" xfId="34590"/>
    <cellStyle name="SAPBEXHLevel0 7 8" xfId="8879"/>
    <cellStyle name="SAPBEXHLevel0 7 8 2" xfId="19539"/>
    <cellStyle name="SAPBEXHLevel0 7 8 2 2" xfId="45953"/>
    <cellStyle name="SAPBEXHLevel0 7 8 3" xfId="26935"/>
    <cellStyle name="SAPBEXHLevel0 7 8 3 2" xfId="53349"/>
    <cellStyle name="SAPBEXHLevel0 7 8 4" xfId="35375"/>
    <cellStyle name="SAPBEXHLevel0 7 9" xfId="13172"/>
    <cellStyle name="SAPBEXHLevel0 7 9 2" xfId="39592"/>
    <cellStyle name="SAPBEXHLevel0 8" xfId="3232"/>
    <cellStyle name="SAPBEXHLevel0 8 2" xfId="9568"/>
    <cellStyle name="SAPBEXHLevel0 8 2 2" xfId="20228"/>
    <cellStyle name="SAPBEXHLevel0 8 2 2 2" xfId="46642"/>
    <cellStyle name="SAPBEXHLevel0 8 2 3" xfId="11830"/>
    <cellStyle name="SAPBEXHLevel0 8 2 3 2" xfId="38251"/>
    <cellStyle name="SAPBEXHLevel0 8 2 4" xfId="36064"/>
    <cellStyle name="SAPBEXHLevel0 8 3" xfId="14022"/>
    <cellStyle name="SAPBEXHLevel0 8 3 2" xfId="40442"/>
    <cellStyle name="SAPBEXHLevel0 8 4" xfId="24201"/>
    <cellStyle name="SAPBEXHLevel0 8 4 2" xfId="50615"/>
    <cellStyle name="SAPBEXHLevel0 8 5" xfId="29902"/>
    <cellStyle name="SAPBEXHLevel0 9" xfId="4890"/>
    <cellStyle name="SAPBEXHLevel0 9 2" xfId="10019"/>
    <cellStyle name="SAPBEXHLevel0 9 2 2" xfId="20679"/>
    <cellStyle name="SAPBEXHLevel0 9 2 2 2" xfId="47093"/>
    <cellStyle name="SAPBEXHLevel0 9 2 3" xfId="12814"/>
    <cellStyle name="SAPBEXHLevel0 9 2 3 2" xfId="39235"/>
    <cellStyle name="SAPBEXHLevel0 9 2 4" xfId="36515"/>
    <cellStyle name="SAPBEXHLevel0 9 3" xfId="15667"/>
    <cellStyle name="SAPBEXHLevel0 9 3 2" xfId="42087"/>
    <cellStyle name="SAPBEXHLevel0 9 4" xfId="27480"/>
    <cellStyle name="SAPBEXHLevel0 9 4 2" xfId="53894"/>
    <cellStyle name="SAPBEXHLevel0 9 5" xfId="31560"/>
    <cellStyle name="SAPBEXHLevel0_0910 GSO Capex RRP - Final (Detail) v2 220710" xfId="1208"/>
    <cellStyle name="SAPBEXHLevel0X" xfId="1209"/>
    <cellStyle name="SAPBEXHLevel0X 10" xfId="3234"/>
    <cellStyle name="SAPBEXHLevel0X 10 2" xfId="14024"/>
    <cellStyle name="SAPBEXHLevel0X 10 2 2" xfId="40444"/>
    <cellStyle name="SAPBEXHLevel0X 10 3" xfId="27420"/>
    <cellStyle name="SAPBEXHLevel0X 10 3 2" xfId="53834"/>
    <cellStyle name="SAPBEXHLevel0X 10 4" xfId="29904"/>
    <cellStyle name="SAPBEXHLevel0X 11" xfId="4891"/>
    <cellStyle name="SAPBEXHLevel0X 11 2" xfId="15668"/>
    <cellStyle name="SAPBEXHLevel0X 11 2 2" xfId="42088"/>
    <cellStyle name="SAPBEXHLevel0X 11 3" xfId="23406"/>
    <cellStyle name="SAPBEXHLevel0X 11 3 2" xfId="49820"/>
    <cellStyle name="SAPBEXHLevel0X 11 4" xfId="31561"/>
    <cellStyle name="SAPBEXHLevel0X 12" xfId="5465"/>
    <cellStyle name="SAPBEXHLevel0X 12 2" xfId="16238"/>
    <cellStyle name="SAPBEXHLevel0X 12 2 2" xfId="42657"/>
    <cellStyle name="SAPBEXHLevel0X 12 3" xfId="26406"/>
    <cellStyle name="SAPBEXHLevel0X 12 3 2" xfId="52820"/>
    <cellStyle name="SAPBEXHLevel0X 12 4" xfId="32135"/>
    <cellStyle name="SAPBEXHLevel0X 13" xfId="3778"/>
    <cellStyle name="SAPBEXHLevel0X 13 2" xfId="24749"/>
    <cellStyle name="SAPBEXHLevel0X 13 2 2" xfId="51163"/>
    <cellStyle name="SAPBEXHLevel0X 13 3" xfId="30448"/>
    <cellStyle name="SAPBEXHLevel0X 14" xfId="11130"/>
    <cellStyle name="SAPBEXHLevel0X 14 2" xfId="37551"/>
    <cellStyle name="SAPBEXHLevel0X 15" xfId="25813"/>
    <cellStyle name="SAPBEXHLevel0X 15 2" xfId="52227"/>
    <cellStyle name="SAPBEXHLevel0X 2" xfId="1210"/>
    <cellStyle name="SAPBEXHLevel0X 2 10" xfId="4465"/>
    <cellStyle name="SAPBEXHLevel0X 2 10 2" xfId="15243"/>
    <cellStyle name="SAPBEXHLevel0X 2 10 2 2" xfId="41663"/>
    <cellStyle name="SAPBEXHLevel0X 2 10 3" xfId="25331"/>
    <cellStyle name="SAPBEXHLevel0X 2 10 3 2" xfId="51745"/>
    <cellStyle name="SAPBEXHLevel0X 2 10 4" xfId="31135"/>
    <cellStyle name="SAPBEXHLevel0X 2 11" xfId="6946"/>
    <cellStyle name="SAPBEXHLevel0X 2 11 2" xfId="13806"/>
    <cellStyle name="SAPBEXHLevel0X 2 11 2 2" xfId="40226"/>
    <cellStyle name="SAPBEXHLevel0X 2 11 3" xfId="33616"/>
    <cellStyle name="SAPBEXHLevel0X 2 12" xfId="17223"/>
    <cellStyle name="SAPBEXHLevel0X 2 12 2" xfId="43641"/>
    <cellStyle name="SAPBEXHLevel0X 2 13" xfId="25338"/>
    <cellStyle name="SAPBEXHLevel0X 2 13 2" xfId="51752"/>
    <cellStyle name="SAPBEXHLevel0X 2 2" xfId="1526"/>
    <cellStyle name="SAPBEXHLevel0X 2 2 10" xfId="8418"/>
    <cellStyle name="SAPBEXHLevel0X 2 2 10 2" xfId="19078"/>
    <cellStyle name="SAPBEXHLevel0X 2 2 10 2 2" xfId="45492"/>
    <cellStyle name="SAPBEXHLevel0X 2 2 10 3" xfId="16960"/>
    <cellStyle name="SAPBEXHLevel0X 2 2 10 3 2" xfId="43378"/>
    <cellStyle name="SAPBEXHLevel0X 2 2 10 4" xfId="34914"/>
    <cellStyle name="SAPBEXHLevel0X 2 2 11" xfId="12015"/>
    <cellStyle name="SAPBEXHLevel0X 2 2 11 2" xfId="38436"/>
    <cellStyle name="SAPBEXHLevel0X 2 2 12" xfId="22890"/>
    <cellStyle name="SAPBEXHLevel0X 2 2 12 2" xfId="49304"/>
    <cellStyle name="SAPBEXHLevel0X 2 2 2" xfId="3520"/>
    <cellStyle name="SAPBEXHLevel0X 2 2 2 2" xfId="9004"/>
    <cellStyle name="SAPBEXHLevel0X 2 2 2 2 2" xfId="19664"/>
    <cellStyle name="SAPBEXHLevel0X 2 2 2 2 2 2" xfId="46078"/>
    <cellStyle name="SAPBEXHLevel0X 2 2 2 2 3" xfId="25972"/>
    <cellStyle name="SAPBEXHLevel0X 2 2 2 2 3 2" xfId="52386"/>
    <cellStyle name="SAPBEXHLevel0X 2 2 2 2 4" xfId="35500"/>
    <cellStyle name="SAPBEXHLevel0X 2 2 2 3" xfId="10413"/>
    <cellStyle name="SAPBEXHLevel0X 2 2 2 3 2" xfId="21073"/>
    <cellStyle name="SAPBEXHLevel0X 2 2 2 3 2 2" xfId="47487"/>
    <cellStyle name="SAPBEXHLevel0X 2 2 2 3 3" xfId="28338"/>
    <cellStyle name="SAPBEXHLevel0X 2 2 2 3 3 2" xfId="54752"/>
    <cellStyle name="SAPBEXHLevel0X 2 2 2 3 4" xfId="36909"/>
    <cellStyle name="SAPBEXHLevel0X 2 2 2 4" xfId="8731"/>
    <cellStyle name="SAPBEXHLevel0X 2 2 2 4 2" xfId="19391"/>
    <cellStyle name="SAPBEXHLevel0X 2 2 2 4 2 2" xfId="45805"/>
    <cellStyle name="SAPBEXHLevel0X 2 2 2 4 3" xfId="12260"/>
    <cellStyle name="SAPBEXHLevel0X 2 2 2 4 3 2" xfId="38681"/>
    <cellStyle name="SAPBEXHLevel0X 2 2 2 4 4" xfId="35227"/>
    <cellStyle name="SAPBEXHLevel0X 2 2 2 5" xfId="14305"/>
    <cellStyle name="SAPBEXHLevel0X 2 2 2 5 2" xfId="40725"/>
    <cellStyle name="SAPBEXHLevel0X 2 2 2 6" xfId="26273"/>
    <cellStyle name="SAPBEXHLevel0X 2 2 2 6 2" xfId="52687"/>
    <cellStyle name="SAPBEXHLevel0X 2 2 2 7" xfId="30190"/>
    <cellStyle name="SAPBEXHLevel0X 2 2 3" xfId="2783"/>
    <cellStyle name="SAPBEXHLevel0X 2 2 3 2" xfId="9362"/>
    <cellStyle name="SAPBEXHLevel0X 2 2 3 2 2" xfId="20022"/>
    <cellStyle name="SAPBEXHLevel0X 2 2 3 2 2 2" xfId="46436"/>
    <cellStyle name="SAPBEXHLevel0X 2 2 3 2 3" xfId="11809"/>
    <cellStyle name="SAPBEXHLevel0X 2 2 3 2 3 2" xfId="38230"/>
    <cellStyle name="SAPBEXHLevel0X 2 2 3 2 4" xfId="35858"/>
    <cellStyle name="SAPBEXHLevel0X 2 2 3 3" xfId="13575"/>
    <cellStyle name="SAPBEXHLevel0X 2 2 3 3 2" xfId="39995"/>
    <cellStyle name="SAPBEXHLevel0X 2 2 3 4" xfId="22876"/>
    <cellStyle name="SAPBEXHLevel0X 2 2 3 4 2" xfId="49290"/>
    <cellStyle name="SAPBEXHLevel0X 2 2 3 5" xfId="29453"/>
    <cellStyle name="SAPBEXHLevel0X 2 2 4" xfId="3059"/>
    <cellStyle name="SAPBEXHLevel0X 2 2 4 2" xfId="10442"/>
    <cellStyle name="SAPBEXHLevel0X 2 2 4 2 2" xfId="21102"/>
    <cellStyle name="SAPBEXHLevel0X 2 2 4 2 2 2" xfId="47516"/>
    <cellStyle name="SAPBEXHLevel0X 2 2 4 2 3" xfId="28366"/>
    <cellStyle name="SAPBEXHLevel0X 2 2 4 2 3 2" xfId="54780"/>
    <cellStyle name="SAPBEXHLevel0X 2 2 4 2 4" xfId="36938"/>
    <cellStyle name="SAPBEXHLevel0X 2 2 4 3" xfId="13851"/>
    <cellStyle name="SAPBEXHLevel0X 2 2 4 3 2" xfId="40271"/>
    <cellStyle name="SAPBEXHLevel0X 2 2 4 4" xfId="22028"/>
    <cellStyle name="SAPBEXHLevel0X 2 2 4 4 2" xfId="48442"/>
    <cellStyle name="SAPBEXHLevel0X 2 2 4 5" xfId="29729"/>
    <cellStyle name="SAPBEXHLevel0X 2 2 5" xfId="4478"/>
    <cellStyle name="SAPBEXHLevel0X 2 2 5 2" xfId="15256"/>
    <cellStyle name="SAPBEXHLevel0X 2 2 5 2 2" xfId="41676"/>
    <cellStyle name="SAPBEXHLevel0X 2 2 5 3" xfId="28057"/>
    <cellStyle name="SAPBEXHLevel0X 2 2 5 3 2" xfId="54471"/>
    <cellStyle name="SAPBEXHLevel0X 2 2 5 4" xfId="31148"/>
    <cellStyle name="SAPBEXHLevel0X 2 2 6" xfId="3379"/>
    <cellStyle name="SAPBEXHLevel0X 2 2 6 2" xfId="14166"/>
    <cellStyle name="SAPBEXHLevel0X 2 2 6 2 2" xfId="40586"/>
    <cellStyle name="SAPBEXHLevel0X 2 2 6 3" xfId="22637"/>
    <cellStyle name="SAPBEXHLevel0X 2 2 6 3 2" xfId="49051"/>
    <cellStyle name="SAPBEXHLevel0X 2 2 6 4" xfId="30049"/>
    <cellStyle name="SAPBEXHLevel0X 2 2 7" xfId="5491"/>
    <cellStyle name="SAPBEXHLevel0X 2 2 7 2" xfId="25680"/>
    <cellStyle name="SAPBEXHLevel0X 2 2 7 2 2" xfId="52094"/>
    <cellStyle name="SAPBEXHLevel0X 2 2 7 3" xfId="32161"/>
    <cellStyle name="SAPBEXHLevel0X 2 2 8" xfId="7229"/>
    <cellStyle name="SAPBEXHLevel0X 2 2 8 2" xfId="17896"/>
    <cellStyle name="SAPBEXHLevel0X 2 2 8 2 2" xfId="44313"/>
    <cellStyle name="SAPBEXHLevel0X 2 2 8 3" xfId="25875"/>
    <cellStyle name="SAPBEXHLevel0X 2 2 8 3 2" xfId="52289"/>
    <cellStyle name="SAPBEXHLevel0X 2 2 8 4" xfId="33899"/>
    <cellStyle name="SAPBEXHLevel0X 2 2 9" xfId="5911"/>
    <cellStyle name="SAPBEXHLevel0X 2 2 9 2" xfId="16663"/>
    <cellStyle name="SAPBEXHLevel0X 2 2 9 2 2" xfId="43081"/>
    <cellStyle name="SAPBEXHLevel0X 2 2 9 3" xfId="27404"/>
    <cellStyle name="SAPBEXHLevel0X 2 2 9 3 2" xfId="53818"/>
    <cellStyle name="SAPBEXHLevel0X 2 2 9 4" xfId="32581"/>
    <cellStyle name="SAPBEXHLevel0X 2 3" xfId="1639"/>
    <cellStyle name="SAPBEXHLevel0X 2 3 10" xfId="8332"/>
    <cellStyle name="SAPBEXHLevel0X 2 3 10 2" xfId="18992"/>
    <cellStyle name="SAPBEXHLevel0X 2 3 10 2 2" xfId="45406"/>
    <cellStyle name="SAPBEXHLevel0X 2 3 10 3" xfId="16870"/>
    <cellStyle name="SAPBEXHLevel0X 2 3 10 3 2" xfId="43288"/>
    <cellStyle name="SAPBEXHLevel0X 2 3 10 4" xfId="34828"/>
    <cellStyle name="SAPBEXHLevel0X 2 3 11" xfId="11924"/>
    <cellStyle name="SAPBEXHLevel0X 2 3 11 2" xfId="38345"/>
    <cellStyle name="SAPBEXHLevel0X 2 3 12" xfId="23661"/>
    <cellStyle name="SAPBEXHLevel0X 2 3 12 2" xfId="50075"/>
    <cellStyle name="SAPBEXHLevel0X 2 3 2" xfId="3632"/>
    <cellStyle name="SAPBEXHLevel0X 2 3 2 2" xfId="9090"/>
    <cellStyle name="SAPBEXHLevel0X 2 3 2 2 2" xfId="19750"/>
    <cellStyle name="SAPBEXHLevel0X 2 3 2 2 2 2" xfId="46164"/>
    <cellStyle name="SAPBEXHLevel0X 2 3 2 2 3" xfId="16886"/>
    <cellStyle name="SAPBEXHLevel0X 2 3 2 2 3 2" xfId="43304"/>
    <cellStyle name="SAPBEXHLevel0X 2 3 2 2 4" xfId="35586"/>
    <cellStyle name="SAPBEXHLevel0X 2 3 2 3" xfId="10225"/>
    <cellStyle name="SAPBEXHLevel0X 2 3 2 3 2" xfId="20885"/>
    <cellStyle name="SAPBEXHLevel0X 2 3 2 3 2 2" xfId="47299"/>
    <cellStyle name="SAPBEXHLevel0X 2 3 2 3 3" xfId="12592"/>
    <cellStyle name="SAPBEXHLevel0X 2 3 2 3 3 2" xfId="39013"/>
    <cellStyle name="SAPBEXHLevel0X 2 3 2 3 4" xfId="36721"/>
    <cellStyle name="SAPBEXHLevel0X 2 3 2 4" xfId="8633"/>
    <cellStyle name="SAPBEXHLevel0X 2 3 2 4 2" xfId="19293"/>
    <cellStyle name="SAPBEXHLevel0X 2 3 2 4 2 2" xfId="45707"/>
    <cellStyle name="SAPBEXHLevel0X 2 3 2 4 3" xfId="12204"/>
    <cellStyle name="SAPBEXHLevel0X 2 3 2 4 3 2" xfId="38625"/>
    <cellStyle name="SAPBEXHLevel0X 2 3 2 4 4" xfId="35129"/>
    <cellStyle name="SAPBEXHLevel0X 2 3 2 5" xfId="14417"/>
    <cellStyle name="SAPBEXHLevel0X 2 3 2 5 2" xfId="40837"/>
    <cellStyle name="SAPBEXHLevel0X 2 3 2 6" xfId="26757"/>
    <cellStyle name="SAPBEXHLevel0X 2 3 2 6 2" xfId="53171"/>
    <cellStyle name="SAPBEXHLevel0X 2 3 2 7" xfId="30302"/>
    <cellStyle name="SAPBEXHLevel0X 2 3 3" xfId="3579"/>
    <cellStyle name="SAPBEXHLevel0X 2 3 3 2" xfId="9459"/>
    <cellStyle name="SAPBEXHLevel0X 2 3 3 2 2" xfId="20119"/>
    <cellStyle name="SAPBEXHLevel0X 2 3 3 2 2 2" xfId="46533"/>
    <cellStyle name="SAPBEXHLevel0X 2 3 3 2 3" xfId="26716"/>
    <cellStyle name="SAPBEXHLevel0X 2 3 3 2 3 2" xfId="53130"/>
    <cellStyle name="SAPBEXHLevel0X 2 3 3 2 4" xfId="35955"/>
    <cellStyle name="SAPBEXHLevel0X 2 3 3 3" xfId="14364"/>
    <cellStyle name="SAPBEXHLevel0X 2 3 3 3 2" xfId="40784"/>
    <cellStyle name="SAPBEXHLevel0X 2 3 3 4" xfId="22302"/>
    <cellStyle name="SAPBEXHLevel0X 2 3 3 4 2" xfId="48716"/>
    <cellStyle name="SAPBEXHLevel0X 2 3 3 5" xfId="30249"/>
    <cellStyle name="SAPBEXHLevel0X 2 3 4" xfId="4676"/>
    <cellStyle name="SAPBEXHLevel0X 2 3 4 2" xfId="10452"/>
    <cellStyle name="SAPBEXHLevel0X 2 3 4 2 2" xfId="21112"/>
    <cellStyle name="SAPBEXHLevel0X 2 3 4 2 2 2" xfId="47526"/>
    <cellStyle name="SAPBEXHLevel0X 2 3 4 2 3" xfId="28376"/>
    <cellStyle name="SAPBEXHLevel0X 2 3 4 2 3 2" xfId="54790"/>
    <cellStyle name="SAPBEXHLevel0X 2 3 4 2 4" xfId="36948"/>
    <cellStyle name="SAPBEXHLevel0X 2 3 4 3" xfId="15454"/>
    <cellStyle name="SAPBEXHLevel0X 2 3 4 3 2" xfId="41874"/>
    <cellStyle name="SAPBEXHLevel0X 2 3 4 4" xfId="24133"/>
    <cellStyle name="SAPBEXHLevel0X 2 3 4 4 2" xfId="50547"/>
    <cellStyle name="SAPBEXHLevel0X 2 3 4 5" xfId="31346"/>
    <cellStyle name="SAPBEXHLevel0X 2 3 5" xfId="3953"/>
    <cellStyle name="SAPBEXHLevel0X 2 3 5 2" xfId="14736"/>
    <cellStyle name="SAPBEXHLevel0X 2 3 5 2 2" xfId="41156"/>
    <cellStyle name="SAPBEXHLevel0X 2 3 5 3" xfId="23914"/>
    <cellStyle name="SAPBEXHLevel0X 2 3 5 3 2" xfId="50328"/>
    <cellStyle name="SAPBEXHLevel0X 2 3 5 4" xfId="30623"/>
    <cellStyle name="SAPBEXHLevel0X 2 3 6" xfId="6053"/>
    <cellStyle name="SAPBEXHLevel0X 2 3 6 2" xfId="16804"/>
    <cellStyle name="SAPBEXHLevel0X 2 3 6 2 2" xfId="43222"/>
    <cellStyle name="SAPBEXHLevel0X 2 3 6 3" xfId="27572"/>
    <cellStyle name="SAPBEXHLevel0X 2 3 6 3 2" xfId="53986"/>
    <cellStyle name="SAPBEXHLevel0X 2 3 6 4" xfId="32723"/>
    <cellStyle name="SAPBEXHLevel0X 2 3 7" xfId="4853"/>
    <cellStyle name="SAPBEXHLevel0X 2 3 7 2" xfId="27546"/>
    <cellStyle name="SAPBEXHLevel0X 2 3 7 2 2" xfId="53960"/>
    <cellStyle name="SAPBEXHLevel0X 2 3 7 3" xfId="31523"/>
    <cellStyle name="SAPBEXHLevel0X 2 3 8" xfId="7213"/>
    <cellStyle name="SAPBEXHLevel0X 2 3 8 2" xfId="17880"/>
    <cellStyle name="SAPBEXHLevel0X 2 3 8 2 2" xfId="44297"/>
    <cellStyle name="SAPBEXHLevel0X 2 3 8 3" xfId="25149"/>
    <cellStyle name="SAPBEXHLevel0X 2 3 8 3 2" xfId="51563"/>
    <cellStyle name="SAPBEXHLevel0X 2 3 8 4" xfId="33883"/>
    <cellStyle name="SAPBEXHLevel0X 2 3 9" xfId="7243"/>
    <cellStyle name="SAPBEXHLevel0X 2 3 9 2" xfId="17910"/>
    <cellStyle name="SAPBEXHLevel0X 2 3 9 2 2" xfId="44327"/>
    <cellStyle name="SAPBEXHLevel0X 2 3 9 3" xfId="26536"/>
    <cellStyle name="SAPBEXHLevel0X 2 3 9 3 2" xfId="52950"/>
    <cellStyle name="SAPBEXHLevel0X 2 3 9 4" xfId="33913"/>
    <cellStyle name="SAPBEXHLevel0X 2 4" xfId="1898"/>
    <cellStyle name="SAPBEXHLevel0X 2 4 10" xfId="8545"/>
    <cellStyle name="SAPBEXHLevel0X 2 4 10 2" xfId="19205"/>
    <cellStyle name="SAPBEXHLevel0X 2 4 10 2 2" xfId="45619"/>
    <cellStyle name="SAPBEXHLevel0X 2 4 10 3" xfId="12954"/>
    <cellStyle name="SAPBEXHLevel0X 2 4 10 3 2" xfId="39375"/>
    <cellStyle name="SAPBEXHLevel0X 2 4 10 4" xfId="35041"/>
    <cellStyle name="SAPBEXHLevel0X 2 4 11" xfId="11682"/>
    <cellStyle name="SAPBEXHLevel0X 2 4 11 2" xfId="38103"/>
    <cellStyle name="SAPBEXHLevel0X 2 4 12" xfId="26448"/>
    <cellStyle name="SAPBEXHLevel0X 2 4 12 2" xfId="52862"/>
    <cellStyle name="SAPBEXHLevel0X 2 4 2" xfId="3875"/>
    <cellStyle name="SAPBEXHLevel0X 2 4 2 2" xfId="9250"/>
    <cellStyle name="SAPBEXHLevel0X 2 4 2 2 2" xfId="19910"/>
    <cellStyle name="SAPBEXHLevel0X 2 4 2 2 2 2" xfId="46324"/>
    <cellStyle name="SAPBEXHLevel0X 2 4 2 2 3" xfId="27876"/>
    <cellStyle name="SAPBEXHLevel0X 2 4 2 2 3 2" xfId="54290"/>
    <cellStyle name="SAPBEXHLevel0X 2 4 2 2 4" xfId="35746"/>
    <cellStyle name="SAPBEXHLevel0X 2 4 2 3" xfId="14658"/>
    <cellStyle name="SAPBEXHLevel0X 2 4 2 3 2" xfId="41078"/>
    <cellStyle name="SAPBEXHLevel0X 2 4 2 4" xfId="23298"/>
    <cellStyle name="SAPBEXHLevel0X 2 4 2 4 2" xfId="49712"/>
    <cellStyle name="SAPBEXHLevel0X 2 4 2 5" xfId="30545"/>
    <cellStyle name="SAPBEXHLevel0X 2 4 3" xfId="4602"/>
    <cellStyle name="SAPBEXHLevel0X 2 4 3 2" xfId="10175"/>
    <cellStyle name="SAPBEXHLevel0X 2 4 3 2 2" xfId="20835"/>
    <cellStyle name="SAPBEXHLevel0X 2 4 3 2 2 2" xfId="47249"/>
    <cellStyle name="SAPBEXHLevel0X 2 4 3 2 3" xfId="12589"/>
    <cellStyle name="SAPBEXHLevel0X 2 4 3 2 3 2" xfId="39010"/>
    <cellStyle name="SAPBEXHLevel0X 2 4 3 2 4" xfId="36671"/>
    <cellStyle name="SAPBEXHLevel0X 2 4 3 3" xfId="15380"/>
    <cellStyle name="SAPBEXHLevel0X 2 4 3 3 2" xfId="41800"/>
    <cellStyle name="SAPBEXHLevel0X 2 4 3 4" xfId="24167"/>
    <cellStyle name="SAPBEXHLevel0X 2 4 3 4 2" xfId="50581"/>
    <cellStyle name="SAPBEXHLevel0X 2 4 3 5" xfId="31272"/>
    <cellStyle name="SAPBEXHLevel0X 2 4 4" xfId="4426"/>
    <cellStyle name="SAPBEXHLevel0X 2 4 4 2" xfId="15204"/>
    <cellStyle name="SAPBEXHLevel0X 2 4 4 2 2" xfId="41624"/>
    <cellStyle name="SAPBEXHLevel0X 2 4 4 3" xfId="25233"/>
    <cellStyle name="SAPBEXHLevel0X 2 4 4 3 2" xfId="51647"/>
    <cellStyle name="SAPBEXHLevel0X 2 4 4 4" xfId="31096"/>
    <cellStyle name="SAPBEXHLevel0X 2 4 5" xfId="5796"/>
    <cellStyle name="SAPBEXHLevel0X 2 4 5 2" xfId="16555"/>
    <cellStyle name="SAPBEXHLevel0X 2 4 5 2 2" xfId="42973"/>
    <cellStyle name="SAPBEXHLevel0X 2 4 5 3" xfId="23832"/>
    <cellStyle name="SAPBEXHLevel0X 2 4 5 3 2" xfId="50246"/>
    <cellStyle name="SAPBEXHLevel0X 2 4 5 4" xfId="32466"/>
    <cellStyle name="SAPBEXHLevel0X 2 4 6" xfId="6399"/>
    <cellStyle name="SAPBEXHLevel0X 2 4 6 2" xfId="17135"/>
    <cellStyle name="SAPBEXHLevel0X 2 4 6 2 2" xfId="43553"/>
    <cellStyle name="SAPBEXHLevel0X 2 4 6 3" xfId="23518"/>
    <cellStyle name="SAPBEXHLevel0X 2 4 6 3 2" xfId="49932"/>
    <cellStyle name="SAPBEXHLevel0X 2 4 6 4" xfId="33069"/>
    <cellStyle name="SAPBEXHLevel0X 2 4 7" xfId="7014"/>
    <cellStyle name="SAPBEXHLevel0X 2 4 7 2" xfId="11421"/>
    <cellStyle name="SAPBEXHLevel0X 2 4 7 2 2" xfId="37842"/>
    <cellStyle name="SAPBEXHLevel0X 2 4 7 3" xfId="33684"/>
    <cellStyle name="SAPBEXHLevel0X 2 4 8" xfId="7561"/>
    <cellStyle name="SAPBEXHLevel0X 2 4 8 2" xfId="18228"/>
    <cellStyle name="SAPBEXHLevel0X 2 4 8 2 2" xfId="44644"/>
    <cellStyle name="SAPBEXHLevel0X 2 4 8 3" xfId="27323"/>
    <cellStyle name="SAPBEXHLevel0X 2 4 8 3 2" xfId="53737"/>
    <cellStyle name="SAPBEXHLevel0X 2 4 8 4" xfId="34231"/>
    <cellStyle name="SAPBEXHLevel0X 2 4 9" xfId="7322"/>
    <cellStyle name="SAPBEXHLevel0X 2 4 9 2" xfId="17989"/>
    <cellStyle name="SAPBEXHLevel0X 2 4 9 2 2" xfId="44406"/>
    <cellStyle name="SAPBEXHLevel0X 2 4 9 3" xfId="27008"/>
    <cellStyle name="SAPBEXHLevel0X 2 4 9 3 2" xfId="53422"/>
    <cellStyle name="SAPBEXHLevel0X 2 4 9 4" xfId="33992"/>
    <cellStyle name="SAPBEXHLevel0X 2 5" xfId="2084"/>
    <cellStyle name="SAPBEXHLevel0X 2 5 10" xfId="8876"/>
    <cellStyle name="SAPBEXHLevel0X 2 5 10 2" xfId="19536"/>
    <cellStyle name="SAPBEXHLevel0X 2 5 10 2 2" xfId="45950"/>
    <cellStyle name="SAPBEXHLevel0X 2 5 10 3" xfId="23791"/>
    <cellStyle name="SAPBEXHLevel0X 2 5 10 3 2" xfId="50205"/>
    <cellStyle name="SAPBEXHLevel0X 2 5 10 4" xfId="35372"/>
    <cellStyle name="SAPBEXHLevel0X 2 5 11" xfId="11516"/>
    <cellStyle name="SAPBEXHLevel0X 2 5 11 2" xfId="37937"/>
    <cellStyle name="SAPBEXHLevel0X 2 5 12" xfId="22878"/>
    <cellStyle name="SAPBEXHLevel0X 2 5 12 2" xfId="49292"/>
    <cellStyle name="SAPBEXHLevel0X 2 5 2" xfId="4049"/>
    <cellStyle name="SAPBEXHLevel0X 2 5 2 2" xfId="9858"/>
    <cellStyle name="SAPBEXHLevel0X 2 5 2 2 2" xfId="20518"/>
    <cellStyle name="SAPBEXHLevel0X 2 5 2 2 2 2" xfId="46932"/>
    <cellStyle name="SAPBEXHLevel0X 2 5 2 2 3" xfId="27156"/>
    <cellStyle name="SAPBEXHLevel0X 2 5 2 2 3 2" xfId="53570"/>
    <cellStyle name="SAPBEXHLevel0X 2 5 2 2 4" xfId="36354"/>
    <cellStyle name="SAPBEXHLevel0X 2 5 2 3" xfId="14831"/>
    <cellStyle name="SAPBEXHLevel0X 2 5 2 3 2" xfId="41251"/>
    <cellStyle name="SAPBEXHLevel0X 2 5 2 4" xfId="23205"/>
    <cellStyle name="SAPBEXHLevel0X 2 5 2 4 2" xfId="49619"/>
    <cellStyle name="SAPBEXHLevel0X 2 5 2 5" xfId="30719"/>
    <cellStyle name="SAPBEXHLevel0X 2 5 3" xfId="4777"/>
    <cellStyle name="SAPBEXHLevel0X 2 5 3 2" xfId="10213"/>
    <cellStyle name="SAPBEXHLevel0X 2 5 3 2 2" xfId="20873"/>
    <cellStyle name="SAPBEXHLevel0X 2 5 3 2 2 2" xfId="47287"/>
    <cellStyle name="SAPBEXHLevel0X 2 5 3 2 3" xfId="17760"/>
    <cellStyle name="SAPBEXHLevel0X 2 5 3 2 3 2" xfId="44177"/>
    <cellStyle name="SAPBEXHLevel0X 2 5 3 2 4" xfId="36709"/>
    <cellStyle name="SAPBEXHLevel0X 2 5 3 3" xfId="15554"/>
    <cellStyle name="SAPBEXHLevel0X 2 5 3 3 2" xfId="41974"/>
    <cellStyle name="SAPBEXHLevel0X 2 5 3 4" xfId="24600"/>
    <cellStyle name="SAPBEXHLevel0X 2 5 3 4 2" xfId="51014"/>
    <cellStyle name="SAPBEXHLevel0X 2 5 3 5" xfId="31447"/>
    <cellStyle name="SAPBEXHLevel0X 2 5 4" xfId="5357"/>
    <cellStyle name="SAPBEXHLevel0X 2 5 4 2" xfId="16130"/>
    <cellStyle name="SAPBEXHLevel0X 2 5 4 2 2" xfId="42549"/>
    <cellStyle name="SAPBEXHLevel0X 2 5 4 3" xfId="27129"/>
    <cellStyle name="SAPBEXHLevel0X 2 5 4 3 2" xfId="53543"/>
    <cellStyle name="SAPBEXHLevel0X 2 5 4 4" xfId="32027"/>
    <cellStyle name="SAPBEXHLevel0X 2 5 5" xfId="5964"/>
    <cellStyle name="SAPBEXHLevel0X 2 5 5 2" xfId="16716"/>
    <cellStyle name="SAPBEXHLevel0X 2 5 5 2 2" xfId="43134"/>
    <cellStyle name="SAPBEXHLevel0X 2 5 5 3" xfId="27125"/>
    <cellStyle name="SAPBEXHLevel0X 2 5 5 3 2" xfId="53539"/>
    <cellStyle name="SAPBEXHLevel0X 2 5 5 4" xfId="32634"/>
    <cellStyle name="SAPBEXHLevel0X 2 5 6" xfId="6564"/>
    <cellStyle name="SAPBEXHLevel0X 2 5 6 2" xfId="17289"/>
    <cellStyle name="SAPBEXHLevel0X 2 5 6 2 2" xfId="43707"/>
    <cellStyle name="SAPBEXHLevel0X 2 5 6 3" xfId="23554"/>
    <cellStyle name="SAPBEXHLevel0X 2 5 6 3 2" xfId="49968"/>
    <cellStyle name="SAPBEXHLevel0X 2 5 6 4" xfId="33234"/>
    <cellStyle name="SAPBEXHLevel0X 2 5 7" xfId="7136"/>
    <cellStyle name="SAPBEXHLevel0X 2 5 7 2" xfId="26351"/>
    <cellStyle name="SAPBEXHLevel0X 2 5 7 2 2" xfId="52765"/>
    <cellStyle name="SAPBEXHLevel0X 2 5 7 3" xfId="33806"/>
    <cellStyle name="SAPBEXHLevel0X 2 5 8" xfId="7695"/>
    <cellStyle name="SAPBEXHLevel0X 2 5 8 2" xfId="18362"/>
    <cellStyle name="SAPBEXHLevel0X 2 5 8 2 2" xfId="44778"/>
    <cellStyle name="SAPBEXHLevel0X 2 5 8 3" xfId="26380"/>
    <cellStyle name="SAPBEXHLevel0X 2 5 8 3 2" xfId="52794"/>
    <cellStyle name="SAPBEXHLevel0X 2 5 8 4" xfId="34365"/>
    <cellStyle name="SAPBEXHLevel0X 2 5 9" xfId="7847"/>
    <cellStyle name="SAPBEXHLevel0X 2 5 9 2" xfId="18514"/>
    <cellStyle name="SAPBEXHLevel0X 2 5 9 2 2" xfId="44929"/>
    <cellStyle name="SAPBEXHLevel0X 2 5 9 3" xfId="28168"/>
    <cellStyle name="SAPBEXHLevel0X 2 5 9 3 2" xfId="54582"/>
    <cellStyle name="SAPBEXHLevel0X 2 5 9 4" xfId="34517"/>
    <cellStyle name="SAPBEXHLevel0X 2 6" xfId="1962"/>
    <cellStyle name="SAPBEXHLevel0X 2 6 10" xfId="9565"/>
    <cellStyle name="SAPBEXHLevel0X 2 6 10 2" xfId="20225"/>
    <cellStyle name="SAPBEXHLevel0X 2 6 10 2 2" xfId="46639"/>
    <cellStyle name="SAPBEXHLevel0X 2 6 10 3" xfId="28203"/>
    <cellStyle name="SAPBEXHLevel0X 2 6 10 3 2" xfId="54617"/>
    <cellStyle name="SAPBEXHLevel0X 2 6 10 4" xfId="36061"/>
    <cellStyle name="SAPBEXHLevel0X 2 6 11" xfId="11626"/>
    <cellStyle name="SAPBEXHLevel0X 2 6 11 2" xfId="38047"/>
    <cellStyle name="SAPBEXHLevel0X 2 6 12" xfId="28061"/>
    <cellStyle name="SAPBEXHLevel0X 2 6 12 2" xfId="54475"/>
    <cellStyle name="SAPBEXHLevel0X 2 6 2" xfId="3939"/>
    <cellStyle name="SAPBEXHLevel0X 2 6 2 2" xfId="10701"/>
    <cellStyle name="SAPBEXHLevel0X 2 6 2 2 2" xfId="21346"/>
    <cellStyle name="SAPBEXHLevel0X 2 6 2 2 2 2" xfId="47760"/>
    <cellStyle name="SAPBEXHLevel0X 2 6 2 2 3" xfId="28444"/>
    <cellStyle name="SAPBEXHLevel0X 2 6 2 2 3 2" xfId="54858"/>
    <cellStyle name="SAPBEXHLevel0X 2 6 2 2 4" xfId="37125"/>
    <cellStyle name="SAPBEXHLevel0X 2 6 2 3" xfId="14722"/>
    <cellStyle name="SAPBEXHLevel0X 2 6 2 3 2" xfId="41142"/>
    <cellStyle name="SAPBEXHLevel0X 2 6 2 4" xfId="25504"/>
    <cellStyle name="SAPBEXHLevel0X 2 6 2 4 2" xfId="51918"/>
    <cellStyle name="SAPBEXHLevel0X 2 6 2 5" xfId="30609"/>
    <cellStyle name="SAPBEXHLevel0X 2 6 3" xfId="4666"/>
    <cellStyle name="SAPBEXHLevel0X 2 6 3 2" xfId="15444"/>
    <cellStyle name="SAPBEXHLevel0X 2 6 3 2 2" xfId="41864"/>
    <cellStyle name="SAPBEXHLevel0X 2 6 3 3" xfId="24398"/>
    <cellStyle name="SAPBEXHLevel0X 2 6 3 3 2" xfId="50812"/>
    <cellStyle name="SAPBEXHLevel0X 2 6 3 4" xfId="31336"/>
    <cellStyle name="SAPBEXHLevel0X 2 6 4" xfId="5244"/>
    <cellStyle name="SAPBEXHLevel0X 2 6 4 2" xfId="16019"/>
    <cellStyle name="SAPBEXHLevel0X 2 6 4 2 2" xfId="42438"/>
    <cellStyle name="SAPBEXHLevel0X 2 6 4 3" xfId="25800"/>
    <cellStyle name="SAPBEXHLevel0X 2 6 4 3 2" xfId="52214"/>
    <cellStyle name="SAPBEXHLevel0X 2 6 4 4" xfId="31914"/>
    <cellStyle name="SAPBEXHLevel0X 2 6 5" xfId="5855"/>
    <cellStyle name="SAPBEXHLevel0X 2 6 5 2" xfId="16611"/>
    <cellStyle name="SAPBEXHLevel0X 2 6 5 2 2" xfId="43029"/>
    <cellStyle name="SAPBEXHLevel0X 2 6 5 3" xfId="28159"/>
    <cellStyle name="SAPBEXHLevel0X 2 6 5 3 2" xfId="54573"/>
    <cellStyle name="SAPBEXHLevel0X 2 6 5 4" xfId="32525"/>
    <cellStyle name="SAPBEXHLevel0X 2 6 6" xfId="6463"/>
    <cellStyle name="SAPBEXHLevel0X 2 6 6 2" xfId="17199"/>
    <cellStyle name="SAPBEXHLevel0X 2 6 6 2 2" xfId="43617"/>
    <cellStyle name="SAPBEXHLevel0X 2 6 6 3" xfId="23562"/>
    <cellStyle name="SAPBEXHLevel0X 2 6 6 3 2" xfId="49976"/>
    <cellStyle name="SAPBEXHLevel0X 2 6 6 4" xfId="33133"/>
    <cellStyle name="SAPBEXHLevel0X 2 6 7" xfId="7078"/>
    <cellStyle name="SAPBEXHLevel0X 2 6 7 2" xfId="12424"/>
    <cellStyle name="SAPBEXHLevel0X 2 6 7 2 2" xfId="38845"/>
    <cellStyle name="SAPBEXHLevel0X 2 6 7 3" xfId="33748"/>
    <cellStyle name="SAPBEXHLevel0X 2 6 8" xfId="7625"/>
    <cellStyle name="SAPBEXHLevel0X 2 6 8 2" xfId="18292"/>
    <cellStyle name="SAPBEXHLevel0X 2 6 8 2 2" xfId="44708"/>
    <cellStyle name="SAPBEXHLevel0X 2 6 8 3" xfId="22570"/>
    <cellStyle name="SAPBEXHLevel0X 2 6 8 3 2" xfId="48984"/>
    <cellStyle name="SAPBEXHLevel0X 2 6 8 4" xfId="34295"/>
    <cellStyle name="SAPBEXHLevel0X 2 6 9" xfId="7320"/>
    <cellStyle name="SAPBEXHLevel0X 2 6 9 2" xfId="17987"/>
    <cellStyle name="SAPBEXHLevel0X 2 6 9 2 2" xfId="44404"/>
    <cellStyle name="SAPBEXHLevel0X 2 6 9 3" xfId="26143"/>
    <cellStyle name="SAPBEXHLevel0X 2 6 9 3 2" xfId="52557"/>
    <cellStyle name="SAPBEXHLevel0X 2 6 9 4" xfId="33990"/>
    <cellStyle name="SAPBEXHLevel0X 2 7" xfId="2487"/>
    <cellStyle name="SAPBEXHLevel0X 2 7 10" xfId="24971"/>
    <cellStyle name="SAPBEXHLevel0X 2 7 10 2" xfId="51385"/>
    <cellStyle name="SAPBEXHLevel0X 2 7 2" xfId="4382"/>
    <cellStyle name="SAPBEXHLevel0X 2 7 2 2" xfId="15160"/>
    <cellStyle name="SAPBEXHLevel0X 2 7 2 2 2" xfId="41580"/>
    <cellStyle name="SAPBEXHLevel0X 2 7 2 3" xfId="26669"/>
    <cellStyle name="SAPBEXHLevel0X 2 7 2 3 2" xfId="53083"/>
    <cellStyle name="SAPBEXHLevel0X 2 7 2 4" xfId="31052"/>
    <cellStyle name="SAPBEXHLevel0X 2 7 3" xfId="5115"/>
    <cellStyle name="SAPBEXHLevel0X 2 7 3 2" xfId="15892"/>
    <cellStyle name="SAPBEXHLevel0X 2 7 3 2 2" xfId="42311"/>
    <cellStyle name="SAPBEXHLevel0X 2 7 3 3" xfId="26905"/>
    <cellStyle name="SAPBEXHLevel0X 2 7 3 3 2" xfId="53319"/>
    <cellStyle name="SAPBEXHLevel0X 2 7 3 4" xfId="31785"/>
    <cellStyle name="SAPBEXHLevel0X 2 7 4" xfId="6297"/>
    <cellStyle name="SAPBEXHLevel0X 2 7 4 2" xfId="17036"/>
    <cellStyle name="SAPBEXHLevel0X 2 7 4 2 2" xfId="43454"/>
    <cellStyle name="SAPBEXHLevel0X 2 7 4 3" xfId="22930"/>
    <cellStyle name="SAPBEXHLevel0X 2 7 4 3 2" xfId="49344"/>
    <cellStyle name="SAPBEXHLevel0X 2 7 4 4" xfId="32967"/>
    <cellStyle name="SAPBEXHLevel0X 2 7 5" xfId="6873"/>
    <cellStyle name="SAPBEXHLevel0X 2 7 5 2" xfId="17578"/>
    <cellStyle name="SAPBEXHLevel0X 2 7 5 2 2" xfId="43995"/>
    <cellStyle name="SAPBEXHLevel0X 2 7 5 3" xfId="24169"/>
    <cellStyle name="SAPBEXHLevel0X 2 7 5 3 2" xfId="50583"/>
    <cellStyle name="SAPBEXHLevel0X 2 7 5 4" xfId="33543"/>
    <cellStyle name="SAPBEXHLevel0X 2 7 6" xfId="7397"/>
    <cellStyle name="SAPBEXHLevel0X 2 7 6 2" xfId="18064"/>
    <cellStyle name="SAPBEXHLevel0X 2 7 6 2 2" xfId="44480"/>
    <cellStyle name="SAPBEXHLevel0X 2 7 6 3" xfId="24039"/>
    <cellStyle name="SAPBEXHLevel0X 2 7 6 3 2" xfId="50453"/>
    <cellStyle name="SAPBEXHLevel0X 2 7 6 4" xfId="34067"/>
    <cellStyle name="SAPBEXHLevel0X 2 7 7" xfId="8020"/>
    <cellStyle name="SAPBEXHLevel0X 2 7 7 2" xfId="18687"/>
    <cellStyle name="SAPBEXHLevel0X 2 7 7 2 2" xfId="45101"/>
    <cellStyle name="SAPBEXHLevel0X 2 7 7 3" xfId="11453"/>
    <cellStyle name="SAPBEXHLevel0X 2 7 7 3 2" xfId="37874"/>
    <cellStyle name="SAPBEXHLevel0X 2 7 7 4" xfId="34624"/>
    <cellStyle name="SAPBEXHLevel0X 2 7 8" xfId="13283"/>
    <cellStyle name="SAPBEXHLevel0X 2 7 8 2" xfId="39703"/>
    <cellStyle name="SAPBEXHLevel0X 2 7 9" xfId="11236"/>
    <cellStyle name="SAPBEXHLevel0X 2 7 9 2" xfId="37657"/>
    <cellStyle name="SAPBEXHLevel0X 2 8" xfId="3235"/>
    <cellStyle name="SAPBEXHLevel0X 2 8 2" xfId="14025"/>
    <cellStyle name="SAPBEXHLevel0X 2 8 2 2" xfId="40445"/>
    <cellStyle name="SAPBEXHLevel0X 2 8 3" xfId="23307"/>
    <cellStyle name="SAPBEXHLevel0X 2 8 3 2" xfId="49721"/>
    <cellStyle name="SAPBEXHLevel0X 2 8 4" xfId="29905"/>
    <cellStyle name="SAPBEXHLevel0X 2 9" xfId="4742"/>
    <cellStyle name="SAPBEXHLevel0X 2 9 2" xfId="15519"/>
    <cellStyle name="SAPBEXHLevel0X 2 9 2 2" xfId="41939"/>
    <cellStyle name="SAPBEXHLevel0X 2 9 3" xfId="28150"/>
    <cellStyle name="SAPBEXHLevel0X 2 9 3 2" xfId="54564"/>
    <cellStyle name="SAPBEXHLevel0X 2 9 4" xfId="31412"/>
    <cellStyle name="SAPBEXHLevel0X 3" xfId="1211"/>
    <cellStyle name="SAPBEXHLevel0X 3 10" xfId="1640"/>
    <cellStyle name="SAPBEXHLevel0X 3 10 10" xfId="8331"/>
    <cellStyle name="SAPBEXHLevel0X 3 10 10 2" xfId="18991"/>
    <cellStyle name="SAPBEXHLevel0X 3 10 10 2 2" xfId="45405"/>
    <cellStyle name="SAPBEXHLevel0X 3 10 10 3" xfId="12543"/>
    <cellStyle name="SAPBEXHLevel0X 3 10 10 3 2" xfId="38964"/>
    <cellStyle name="SAPBEXHLevel0X 3 10 10 4" xfId="34827"/>
    <cellStyle name="SAPBEXHLevel0X 3 10 11" xfId="11923"/>
    <cellStyle name="SAPBEXHLevel0X 3 10 11 2" xfId="38344"/>
    <cellStyle name="SAPBEXHLevel0X 3 10 12" xfId="22247"/>
    <cellStyle name="SAPBEXHLevel0X 3 10 12 2" xfId="48661"/>
    <cellStyle name="SAPBEXHLevel0X 3 10 2" xfId="3633"/>
    <cellStyle name="SAPBEXHLevel0X 3 10 2 2" xfId="9091"/>
    <cellStyle name="SAPBEXHLevel0X 3 10 2 2 2" xfId="19751"/>
    <cellStyle name="SAPBEXHLevel0X 3 10 2 2 2 2" xfId="46165"/>
    <cellStyle name="SAPBEXHLevel0X 3 10 2 2 3" xfId="27906"/>
    <cellStyle name="SAPBEXHLevel0X 3 10 2 2 3 2" xfId="54320"/>
    <cellStyle name="SAPBEXHLevel0X 3 10 2 2 4" xfId="35587"/>
    <cellStyle name="SAPBEXHLevel0X 3 10 2 3" xfId="9966"/>
    <cellStyle name="SAPBEXHLevel0X 3 10 2 3 2" xfId="20626"/>
    <cellStyle name="SAPBEXHLevel0X 3 10 2 3 2 2" xfId="47040"/>
    <cellStyle name="SAPBEXHLevel0X 3 10 2 3 3" xfId="23470"/>
    <cellStyle name="SAPBEXHLevel0X 3 10 2 3 3 2" xfId="49884"/>
    <cellStyle name="SAPBEXHLevel0X 3 10 2 3 4" xfId="36462"/>
    <cellStyle name="SAPBEXHLevel0X 3 10 2 4" xfId="8632"/>
    <cellStyle name="SAPBEXHLevel0X 3 10 2 4 2" xfId="19292"/>
    <cellStyle name="SAPBEXHLevel0X 3 10 2 4 2 2" xfId="45706"/>
    <cellStyle name="SAPBEXHLevel0X 3 10 2 4 3" xfId="15684"/>
    <cellStyle name="SAPBEXHLevel0X 3 10 2 4 3 2" xfId="42104"/>
    <cellStyle name="SAPBEXHLevel0X 3 10 2 4 4" xfId="35128"/>
    <cellStyle name="SAPBEXHLevel0X 3 10 2 5" xfId="14418"/>
    <cellStyle name="SAPBEXHLevel0X 3 10 2 5 2" xfId="40838"/>
    <cellStyle name="SAPBEXHLevel0X 3 10 2 6" xfId="22864"/>
    <cellStyle name="SAPBEXHLevel0X 3 10 2 6 2" xfId="49278"/>
    <cellStyle name="SAPBEXHLevel0X 3 10 2 7" xfId="30303"/>
    <cellStyle name="SAPBEXHLevel0X 3 10 3" xfId="3347"/>
    <cellStyle name="SAPBEXHLevel0X 3 10 3 2" xfId="9460"/>
    <cellStyle name="SAPBEXHLevel0X 3 10 3 2 2" xfId="20120"/>
    <cellStyle name="SAPBEXHLevel0X 3 10 3 2 2 2" xfId="46534"/>
    <cellStyle name="SAPBEXHLevel0X 3 10 3 2 3" xfId="11605"/>
    <cellStyle name="SAPBEXHLevel0X 3 10 3 2 3 2" xfId="38026"/>
    <cellStyle name="SAPBEXHLevel0X 3 10 3 2 4" xfId="35956"/>
    <cellStyle name="SAPBEXHLevel0X 3 10 3 3" xfId="14134"/>
    <cellStyle name="SAPBEXHLevel0X 3 10 3 3 2" xfId="40554"/>
    <cellStyle name="SAPBEXHLevel0X 3 10 3 4" xfId="25632"/>
    <cellStyle name="SAPBEXHLevel0X 3 10 3 4 2" xfId="52046"/>
    <cellStyle name="SAPBEXHLevel0X 3 10 3 5" xfId="30017"/>
    <cellStyle name="SAPBEXHLevel0X 3 10 4" xfId="3733"/>
    <cellStyle name="SAPBEXHLevel0X 3 10 4 2" xfId="10146"/>
    <cellStyle name="SAPBEXHLevel0X 3 10 4 2 2" xfId="20806"/>
    <cellStyle name="SAPBEXHLevel0X 3 10 4 2 2 2" xfId="47220"/>
    <cellStyle name="SAPBEXHLevel0X 3 10 4 2 3" xfId="25897"/>
    <cellStyle name="SAPBEXHLevel0X 3 10 4 2 3 2" xfId="52311"/>
    <cellStyle name="SAPBEXHLevel0X 3 10 4 2 4" xfId="36642"/>
    <cellStyle name="SAPBEXHLevel0X 3 10 4 3" xfId="14516"/>
    <cellStyle name="SAPBEXHLevel0X 3 10 4 3 2" xfId="40936"/>
    <cellStyle name="SAPBEXHLevel0X 3 10 4 4" xfId="27426"/>
    <cellStyle name="SAPBEXHLevel0X 3 10 4 4 2" xfId="53840"/>
    <cellStyle name="SAPBEXHLevel0X 3 10 4 5" xfId="30403"/>
    <cellStyle name="SAPBEXHLevel0X 3 10 5" xfId="4357"/>
    <cellStyle name="SAPBEXHLevel0X 3 10 5 2" xfId="15135"/>
    <cellStyle name="SAPBEXHLevel0X 3 10 5 2 2" xfId="41555"/>
    <cellStyle name="SAPBEXHLevel0X 3 10 5 3" xfId="27263"/>
    <cellStyle name="SAPBEXHLevel0X 3 10 5 3 2" xfId="53677"/>
    <cellStyle name="SAPBEXHLevel0X 3 10 5 4" xfId="31027"/>
    <cellStyle name="SAPBEXHLevel0X 3 10 6" xfId="2985"/>
    <cellStyle name="SAPBEXHLevel0X 3 10 6 2" xfId="13777"/>
    <cellStyle name="SAPBEXHLevel0X 3 10 6 2 2" xfId="40197"/>
    <cellStyle name="SAPBEXHLevel0X 3 10 6 3" xfId="27531"/>
    <cellStyle name="SAPBEXHLevel0X 3 10 6 3 2" xfId="53945"/>
    <cellStyle name="SAPBEXHLevel0X 3 10 6 4" xfId="29655"/>
    <cellStyle name="SAPBEXHLevel0X 3 10 7" xfId="6132"/>
    <cellStyle name="SAPBEXHLevel0X 3 10 7 2" xfId="21210"/>
    <cellStyle name="SAPBEXHLevel0X 3 10 7 2 2" xfId="47624"/>
    <cellStyle name="SAPBEXHLevel0X 3 10 7 3" xfId="32802"/>
    <cellStyle name="SAPBEXHLevel0X 3 10 8" xfId="2946"/>
    <cellStyle name="SAPBEXHLevel0X 3 10 8 2" xfId="13738"/>
    <cellStyle name="SAPBEXHLevel0X 3 10 8 2 2" xfId="40158"/>
    <cellStyle name="SAPBEXHLevel0X 3 10 8 3" xfId="26271"/>
    <cellStyle name="SAPBEXHLevel0X 3 10 8 3 2" xfId="52685"/>
    <cellStyle name="SAPBEXHLevel0X 3 10 8 4" xfId="29616"/>
    <cellStyle name="SAPBEXHLevel0X 3 10 9" xfId="7783"/>
    <cellStyle name="SAPBEXHLevel0X 3 10 9 2" xfId="18450"/>
    <cellStyle name="SAPBEXHLevel0X 3 10 9 2 2" xfId="44865"/>
    <cellStyle name="SAPBEXHLevel0X 3 10 9 3" xfId="27078"/>
    <cellStyle name="SAPBEXHLevel0X 3 10 9 3 2" xfId="53492"/>
    <cellStyle name="SAPBEXHLevel0X 3 10 9 4" xfId="34453"/>
    <cellStyle name="SAPBEXHLevel0X 3 11" xfId="1899"/>
    <cellStyle name="SAPBEXHLevel0X 3 11 10" xfId="8546"/>
    <cellStyle name="SAPBEXHLevel0X 3 11 10 2" xfId="19206"/>
    <cellStyle name="SAPBEXHLevel0X 3 11 10 2 2" xfId="45620"/>
    <cellStyle name="SAPBEXHLevel0X 3 11 10 3" xfId="17822"/>
    <cellStyle name="SAPBEXHLevel0X 3 11 10 3 2" xfId="44239"/>
    <cellStyle name="SAPBEXHLevel0X 3 11 10 4" xfId="35042"/>
    <cellStyle name="SAPBEXHLevel0X 3 11 11" xfId="11681"/>
    <cellStyle name="SAPBEXHLevel0X 3 11 11 2" xfId="38102"/>
    <cellStyle name="SAPBEXHLevel0X 3 11 12" xfId="27305"/>
    <cellStyle name="SAPBEXHLevel0X 3 11 12 2" xfId="53719"/>
    <cellStyle name="SAPBEXHLevel0X 3 11 2" xfId="3876"/>
    <cellStyle name="SAPBEXHLevel0X 3 11 2 2" xfId="9249"/>
    <cellStyle name="SAPBEXHLevel0X 3 11 2 2 2" xfId="19909"/>
    <cellStyle name="SAPBEXHLevel0X 3 11 2 2 2 2" xfId="46323"/>
    <cellStyle name="SAPBEXHLevel0X 3 11 2 2 3" xfId="18769"/>
    <cellStyle name="SAPBEXHLevel0X 3 11 2 2 3 2" xfId="45183"/>
    <cellStyle name="SAPBEXHLevel0X 3 11 2 2 4" xfId="35745"/>
    <cellStyle name="SAPBEXHLevel0X 3 11 2 3" xfId="14659"/>
    <cellStyle name="SAPBEXHLevel0X 3 11 2 3 2" xfId="41079"/>
    <cellStyle name="SAPBEXHLevel0X 3 11 2 4" xfId="26758"/>
    <cellStyle name="SAPBEXHLevel0X 3 11 2 4 2" xfId="53172"/>
    <cellStyle name="SAPBEXHLevel0X 3 11 2 5" xfId="30546"/>
    <cellStyle name="SAPBEXHLevel0X 3 11 3" xfId="4603"/>
    <cellStyle name="SAPBEXHLevel0X 3 11 3 2" xfId="10427"/>
    <cellStyle name="SAPBEXHLevel0X 3 11 3 2 2" xfId="21087"/>
    <cellStyle name="SAPBEXHLevel0X 3 11 3 2 2 2" xfId="47501"/>
    <cellStyle name="SAPBEXHLevel0X 3 11 3 2 3" xfId="28351"/>
    <cellStyle name="SAPBEXHLevel0X 3 11 3 2 3 2" xfId="54765"/>
    <cellStyle name="SAPBEXHLevel0X 3 11 3 2 4" xfId="36923"/>
    <cellStyle name="SAPBEXHLevel0X 3 11 3 3" xfId="15381"/>
    <cellStyle name="SAPBEXHLevel0X 3 11 3 3 2" xfId="41801"/>
    <cellStyle name="SAPBEXHLevel0X 3 11 3 4" xfId="26042"/>
    <cellStyle name="SAPBEXHLevel0X 3 11 3 4 2" xfId="52456"/>
    <cellStyle name="SAPBEXHLevel0X 3 11 3 5" xfId="31273"/>
    <cellStyle name="SAPBEXHLevel0X 3 11 4" xfId="3287"/>
    <cellStyle name="SAPBEXHLevel0X 3 11 4 2" xfId="14077"/>
    <cellStyle name="SAPBEXHLevel0X 3 11 4 2 2" xfId="40497"/>
    <cellStyle name="SAPBEXHLevel0X 3 11 4 3" xfId="25711"/>
    <cellStyle name="SAPBEXHLevel0X 3 11 4 3 2" xfId="52125"/>
    <cellStyle name="SAPBEXHLevel0X 3 11 4 4" xfId="29957"/>
    <cellStyle name="SAPBEXHLevel0X 3 11 5" xfId="5797"/>
    <cellStyle name="SAPBEXHLevel0X 3 11 5 2" xfId="16556"/>
    <cellStyle name="SAPBEXHLevel0X 3 11 5 2 2" xfId="42974"/>
    <cellStyle name="SAPBEXHLevel0X 3 11 5 3" xfId="27539"/>
    <cellStyle name="SAPBEXHLevel0X 3 11 5 3 2" xfId="53953"/>
    <cellStyle name="SAPBEXHLevel0X 3 11 5 4" xfId="32467"/>
    <cellStyle name="SAPBEXHLevel0X 3 11 6" xfId="6400"/>
    <cellStyle name="SAPBEXHLevel0X 3 11 6 2" xfId="17136"/>
    <cellStyle name="SAPBEXHLevel0X 3 11 6 2 2" xfId="43554"/>
    <cellStyle name="SAPBEXHLevel0X 3 11 6 3" xfId="23634"/>
    <cellStyle name="SAPBEXHLevel0X 3 11 6 3 2" xfId="50048"/>
    <cellStyle name="SAPBEXHLevel0X 3 11 6 4" xfId="33070"/>
    <cellStyle name="SAPBEXHLevel0X 3 11 7" xfId="7015"/>
    <cellStyle name="SAPBEXHLevel0X 3 11 7 2" xfId="25343"/>
    <cellStyle name="SAPBEXHLevel0X 3 11 7 2 2" xfId="51757"/>
    <cellStyle name="SAPBEXHLevel0X 3 11 7 3" xfId="33685"/>
    <cellStyle name="SAPBEXHLevel0X 3 11 8" xfId="7562"/>
    <cellStyle name="SAPBEXHLevel0X 3 11 8 2" xfId="18229"/>
    <cellStyle name="SAPBEXHLevel0X 3 11 8 2 2" xfId="44645"/>
    <cellStyle name="SAPBEXHLevel0X 3 11 8 3" xfId="23673"/>
    <cellStyle name="SAPBEXHLevel0X 3 11 8 3 2" xfId="50087"/>
    <cellStyle name="SAPBEXHLevel0X 3 11 8 4" xfId="34232"/>
    <cellStyle name="SAPBEXHLevel0X 3 11 9" xfId="5582"/>
    <cellStyle name="SAPBEXHLevel0X 3 11 9 2" xfId="16351"/>
    <cellStyle name="SAPBEXHLevel0X 3 11 9 2 2" xfId="42770"/>
    <cellStyle name="SAPBEXHLevel0X 3 11 9 3" xfId="22702"/>
    <cellStyle name="SAPBEXHLevel0X 3 11 9 3 2" xfId="49116"/>
    <cellStyle name="SAPBEXHLevel0X 3 11 9 4" xfId="32252"/>
    <cellStyle name="SAPBEXHLevel0X 3 12" xfId="2085"/>
    <cellStyle name="SAPBEXHLevel0X 3 12 10" xfId="8875"/>
    <cellStyle name="SAPBEXHLevel0X 3 12 10 2" xfId="19535"/>
    <cellStyle name="SAPBEXHLevel0X 3 12 10 2 2" xfId="45949"/>
    <cellStyle name="SAPBEXHLevel0X 3 12 10 3" xfId="27902"/>
    <cellStyle name="SAPBEXHLevel0X 3 12 10 3 2" xfId="54316"/>
    <cellStyle name="SAPBEXHLevel0X 3 12 10 4" xfId="35371"/>
    <cellStyle name="SAPBEXHLevel0X 3 12 11" xfId="11515"/>
    <cellStyle name="SAPBEXHLevel0X 3 12 11 2" xfId="37936"/>
    <cellStyle name="SAPBEXHLevel0X 3 12 12" xfId="26485"/>
    <cellStyle name="SAPBEXHLevel0X 3 12 12 2" xfId="52899"/>
    <cellStyle name="SAPBEXHLevel0X 3 12 2" xfId="4050"/>
    <cellStyle name="SAPBEXHLevel0X 3 12 2 2" xfId="9857"/>
    <cellStyle name="SAPBEXHLevel0X 3 12 2 2 2" xfId="20517"/>
    <cellStyle name="SAPBEXHLevel0X 3 12 2 2 2 2" xfId="46931"/>
    <cellStyle name="SAPBEXHLevel0X 3 12 2 2 3" xfId="23962"/>
    <cellStyle name="SAPBEXHLevel0X 3 12 2 2 3 2" xfId="50376"/>
    <cellStyle name="SAPBEXHLevel0X 3 12 2 2 4" xfId="36353"/>
    <cellStyle name="SAPBEXHLevel0X 3 12 2 3" xfId="14832"/>
    <cellStyle name="SAPBEXHLevel0X 3 12 2 3 2" xfId="41252"/>
    <cellStyle name="SAPBEXHLevel0X 3 12 2 4" xfId="22219"/>
    <cellStyle name="SAPBEXHLevel0X 3 12 2 4 2" xfId="48633"/>
    <cellStyle name="SAPBEXHLevel0X 3 12 2 5" xfId="30720"/>
    <cellStyle name="SAPBEXHLevel0X 3 12 3" xfId="4778"/>
    <cellStyle name="SAPBEXHLevel0X 3 12 3 2" xfId="10382"/>
    <cellStyle name="SAPBEXHLevel0X 3 12 3 2 2" xfId="21042"/>
    <cellStyle name="SAPBEXHLevel0X 3 12 3 2 2 2" xfId="47456"/>
    <cellStyle name="SAPBEXHLevel0X 3 12 3 2 3" xfId="28307"/>
    <cellStyle name="SAPBEXHLevel0X 3 12 3 2 3 2" xfId="54721"/>
    <cellStyle name="SAPBEXHLevel0X 3 12 3 2 4" xfId="36878"/>
    <cellStyle name="SAPBEXHLevel0X 3 12 3 3" xfId="15555"/>
    <cellStyle name="SAPBEXHLevel0X 3 12 3 3 2" xfId="41975"/>
    <cellStyle name="SAPBEXHLevel0X 3 12 3 4" xfId="24799"/>
    <cellStyle name="SAPBEXHLevel0X 3 12 3 4 2" xfId="51213"/>
    <cellStyle name="SAPBEXHLevel0X 3 12 3 5" xfId="31448"/>
    <cellStyle name="SAPBEXHLevel0X 3 12 4" xfId="5358"/>
    <cellStyle name="SAPBEXHLevel0X 3 12 4 2" xfId="16131"/>
    <cellStyle name="SAPBEXHLevel0X 3 12 4 2 2" xfId="42550"/>
    <cellStyle name="SAPBEXHLevel0X 3 12 4 3" xfId="22705"/>
    <cellStyle name="SAPBEXHLevel0X 3 12 4 3 2" xfId="49119"/>
    <cellStyle name="SAPBEXHLevel0X 3 12 4 4" xfId="32028"/>
    <cellStyle name="SAPBEXHLevel0X 3 12 5" xfId="5965"/>
    <cellStyle name="SAPBEXHLevel0X 3 12 5 2" xfId="16717"/>
    <cellStyle name="SAPBEXHLevel0X 3 12 5 2 2" xfId="43135"/>
    <cellStyle name="SAPBEXHLevel0X 3 12 5 3" xfId="26609"/>
    <cellStyle name="SAPBEXHLevel0X 3 12 5 3 2" xfId="53023"/>
    <cellStyle name="SAPBEXHLevel0X 3 12 5 4" xfId="32635"/>
    <cellStyle name="SAPBEXHLevel0X 3 12 6" xfId="6565"/>
    <cellStyle name="SAPBEXHLevel0X 3 12 6 2" xfId="17290"/>
    <cellStyle name="SAPBEXHLevel0X 3 12 6 2 2" xfId="43708"/>
    <cellStyle name="SAPBEXHLevel0X 3 12 6 3" xfId="22990"/>
    <cellStyle name="SAPBEXHLevel0X 3 12 6 3 2" xfId="49404"/>
    <cellStyle name="SAPBEXHLevel0X 3 12 6 4" xfId="33235"/>
    <cellStyle name="SAPBEXHLevel0X 3 12 7" xfId="7137"/>
    <cellStyle name="SAPBEXHLevel0X 3 12 7 2" xfId="27142"/>
    <cellStyle name="SAPBEXHLevel0X 3 12 7 2 2" xfId="53556"/>
    <cellStyle name="SAPBEXHLevel0X 3 12 7 3" xfId="33807"/>
    <cellStyle name="SAPBEXHLevel0X 3 12 8" xfId="7696"/>
    <cellStyle name="SAPBEXHLevel0X 3 12 8 2" xfId="18363"/>
    <cellStyle name="SAPBEXHLevel0X 3 12 8 2 2" xfId="44779"/>
    <cellStyle name="SAPBEXHLevel0X 3 12 8 3" xfId="28104"/>
    <cellStyle name="SAPBEXHLevel0X 3 12 8 3 2" xfId="54518"/>
    <cellStyle name="SAPBEXHLevel0X 3 12 8 4" xfId="34366"/>
    <cellStyle name="SAPBEXHLevel0X 3 12 9" xfId="7848"/>
    <cellStyle name="SAPBEXHLevel0X 3 12 9 2" xfId="18515"/>
    <cellStyle name="SAPBEXHLevel0X 3 12 9 2 2" xfId="44930"/>
    <cellStyle name="SAPBEXHLevel0X 3 12 9 3" xfId="24536"/>
    <cellStyle name="SAPBEXHLevel0X 3 12 9 3 2" xfId="50950"/>
    <cellStyle name="SAPBEXHLevel0X 3 12 9 4" xfId="34518"/>
    <cellStyle name="SAPBEXHLevel0X 3 13" xfId="1818"/>
    <cellStyle name="SAPBEXHLevel0X 3 13 10" xfId="9564"/>
    <cellStyle name="SAPBEXHLevel0X 3 13 10 2" xfId="20224"/>
    <cellStyle name="SAPBEXHLevel0X 3 13 10 2 2" xfId="46638"/>
    <cellStyle name="SAPBEXHLevel0X 3 13 10 3" xfId="25927"/>
    <cellStyle name="SAPBEXHLevel0X 3 13 10 3 2" xfId="52341"/>
    <cellStyle name="SAPBEXHLevel0X 3 13 10 4" xfId="36060"/>
    <cellStyle name="SAPBEXHLevel0X 3 13 11" xfId="11762"/>
    <cellStyle name="SAPBEXHLevel0X 3 13 11 2" xfId="38183"/>
    <cellStyle name="SAPBEXHLevel0X 3 13 12" xfId="26699"/>
    <cellStyle name="SAPBEXHLevel0X 3 13 12 2" xfId="53113"/>
    <cellStyle name="SAPBEXHLevel0X 3 13 2" xfId="3795"/>
    <cellStyle name="SAPBEXHLevel0X 3 13 2 2" xfId="10700"/>
    <cellStyle name="SAPBEXHLevel0X 3 13 2 2 2" xfId="21345"/>
    <cellStyle name="SAPBEXHLevel0X 3 13 2 2 2 2" xfId="47759"/>
    <cellStyle name="SAPBEXHLevel0X 3 13 2 2 3" xfId="28443"/>
    <cellStyle name="SAPBEXHLevel0X 3 13 2 2 3 2" xfId="54857"/>
    <cellStyle name="SAPBEXHLevel0X 3 13 2 2 4" xfId="37124"/>
    <cellStyle name="SAPBEXHLevel0X 3 13 2 3" xfId="14578"/>
    <cellStyle name="SAPBEXHLevel0X 3 13 2 3 2" xfId="40998"/>
    <cellStyle name="SAPBEXHLevel0X 3 13 2 4" xfId="22718"/>
    <cellStyle name="SAPBEXHLevel0X 3 13 2 4 2" xfId="49132"/>
    <cellStyle name="SAPBEXHLevel0X 3 13 2 5" xfId="30465"/>
    <cellStyle name="SAPBEXHLevel0X 3 13 3" xfId="4522"/>
    <cellStyle name="SAPBEXHLevel0X 3 13 3 2" xfId="15300"/>
    <cellStyle name="SAPBEXHLevel0X 3 13 3 2 2" xfId="41720"/>
    <cellStyle name="SAPBEXHLevel0X 3 13 3 3" xfId="24061"/>
    <cellStyle name="SAPBEXHLevel0X 3 13 3 3 2" xfId="50475"/>
    <cellStyle name="SAPBEXHLevel0X 3 13 3 4" xfId="31192"/>
    <cellStyle name="SAPBEXHLevel0X 3 13 4" xfId="3173"/>
    <cellStyle name="SAPBEXHLevel0X 3 13 4 2" xfId="13963"/>
    <cellStyle name="SAPBEXHLevel0X 3 13 4 2 2" xfId="40383"/>
    <cellStyle name="SAPBEXHLevel0X 3 13 4 3" xfId="21863"/>
    <cellStyle name="SAPBEXHLevel0X 3 13 4 3 2" xfId="48277"/>
    <cellStyle name="SAPBEXHLevel0X 3 13 4 4" xfId="29843"/>
    <cellStyle name="SAPBEXHLevel0X 3 13 5" xfId="3991"/>
    <cellStyle name="SAPBEXHLevel0X 3 13 5 2" xfId="14774"/>
    <cellStyle name="SAPBEXHLevel0X 3 13 5 2 2" xfId="41194"/>
    <cellStyle name="SAPBEXHLevel0X 3 13 5 3" xfId="21911"/>
    <cellStyle name="SAPBEXHLevel0X 3 13 5 3 2" xfId="48325"/>
    <cellStyle name="SAPBEXHLevel0X 3 13 5 4" xfId="30661"/>
    <cellStyle name="SAPBEXHLevel0X 3 13 6" xfId="5735"/>
    <cellStyle name="SAPBEXHLevel0X 3 13 6 2" xfId="16497"/>
    <cellStyle name="SAPBEXHLevel0X 3 13 6 2 2" xfId="42915"/>
    <cellStyle name="SAPBEXHLevel0X 3 13 6 3" xfId="22700"/>
    <cellStyle name="SAPBEXHLevel0X 3 13 6 3 2" xfId="49114"/>
    <cellStyle name="SAPBEXHLevel0X 3 13 6 4" xfId="32405"/>
    <cellStyle name="SAPBEXHLevel0X 3 13 7" xfId="5841"/>
    <cellStyle name="SAPBEXHLevel0X 3 13 7 2" xfId="26032"/>
    <cellStyle name="SAPBEXHLevel0X 3 13 7 2 2" xfId="52446"/>
    <cellStyle name="SAPBEXHLevel0X 3 13 7 3" xfId="32511"/>
    <cellStyle name="SAPBEXHLevel0X 3 13 8" xfId="7481"/>
    <cellStyle name="SAPBEXHLevel0X 3 13 8 2" xfId="18148"/>
    <cellStyle name="SAPBEXHLevel0X 3 13 8 2 2" xfId="44564"/>
    <cellStyle name="SAPBEXHLevel0X 3 13 8 3" xfId="25366"/>
    <cellStyle name="SAPBEXHLevel0X 3 13 8 3 2" xfId="51780"/>
    <cellStyle name="SAPBEXHLevel0X 3 13 8 4" xfId="34151"/>
    <cellStyle name="SAPBEXHLevel0X 3 13 9" xfId="7247"/>
    <cellStyle name="SAPBEXHLevel0X 3 13 9 2" xfId="17914"/>
    <cellStyle name="SAPBEXHLevel0X 3 13 9 2 2" xfId="44331"/>
    <cellStyle name="SAPBEXHLevel0X 3 13 9 3" xfId="22276"/>
    <cellStyle name="SAPBEXHLevel0X 3 13 9 3 2" xfId="48690"/>
    <cellStyle name="SAPBEXHLevel0X 3 13 9 4" xfId="33917"/>
    <cellStyle name="SAPBEXHLevel0X 3 14" xfId="2488"/>
    <cellStyle name="SAPBEXHLevel0X 3 14 10" xfId="22146"/>
    <cellStyle name="SAPBEXHLevel0X 3 14 10 2" xfId="48560"/>
    <cellStyle name="SAPBEXHLevel0X 3 14 2" xfId="4383"/>
    <cellStyle name="SAPBEXHLevel0X 3 14 2 2" xfId="15161"/>
    <cellStyle name="SAPBEXHLevel0X 3 14 2 2 2" xfId="41581"/>
    <cellStyle name="SAPBEXHLevel0X 3 14 2 3" xfId="22534"/>
    <cellStyle name="SAPBEXHLevel0X 3 14 2 3 2" xfId="48948"/>
    <cellStyle name="SAPBEXHLevel0X 3 14 2 4" xfId="31053"/>
    <cellStyle name="SAPBEXHLevel0X 3 14 3" xfId="5116"/>
    <cellStyle name="SAPBEXHLevel0X 3 14 3 2" xfId="15893"/>
    <cellStyle name="SAPBEXHLevel0X 3 14 3 2 2" xfId="42312"/>
    <cellStyle name="SAPBEXHLevel0X 3 14 3 3" xfId="23279"/>
    <cellStyle name="SAPBEXHLevel0X 3 14 3 3 2" xfId="49693"/>
    <cellStyle name="SAPBEXHLevel0X 3 14 3 4" xfId="31786"/>
    <cellStyle name="SAPBEXHLevel0X 3 14 4" xfId="6298"/>
    <cellStyle name="SAPBEXHLevel0X 3 14 4 2" xfId="17037"/>
    <cellStyle name="SAPBEXHLevel0X 3 14 4 2 2" xfId="43455"/>
    <cellStyle name="SAPBEXHLevel0X 3 14 4 3" xfId="23633"/>
    <cellStyle name="SAPBEXHLevel0X 3 14 4 3 2" xfId="50047"/>
    <cellStyle name="SAPBEXHLevel0X 3 14 4 4" xfId="32968"/>
    <cellStyle name="SAPBEXHLevel0X 3 14 5" xfId="6874"/>
    <cellStyle name="SAPBEXHLevel0X 3 14 5 2" xfId="17579"/>
    <cellStyle name="SAPBEXHLevel0X 3 14 5 2 2" xfId="43996"/>
    <cellStyle name="SAPBEXHLevel0X 3 14 5 3" xfId="23342"/>
    <cellStyle name="SAPBEXHLevel0X 3 14 5 3 2" xfId="49756"/>
    <cellStyle name="SAPBEXHLevel0X 3 14 5 4" xfId="33544"/>
    <cellStyle name="SAPBEXHLevel0X 3 14 6" xfId="7398"/>
    <cellStyle name="SAPBEXHLevel0X 3 14 6 2" xfId="18065"/>
    <cellStyle name="SAPBEXHLevel0X 3 14 6 2 2" xfId="44481"/>
    <cellStyle name="SAPBEXHLevel0X 3 14 6 3" xfId="27195"/>
    <cellStyle name="SAPBEXHLevel0X 3 14 6 3 2" xfId="53609"/>
    <cellStyle name="SAPBEXHLevel0X 3 14 6 4" xfId="34068"/>
    <cellStyle name="SAPBEXHLevel0X 3 14 7" xfId="8021"/>
    <cellStyle name="SAPBEXHLevel0X 3 14 7 2" xfId="18688"/>
    <cellStyle name="SAPBEXHLevel0X 3 14 7 2 2" xfId="45102"/>
    <cellStyle name="SAPBEXHLevel0X 3 14 7 3" xfId="12396"/>
    <cellStyle name="SAPBEXHLevel0X 3 14 7 3 2" xfId="38817"/>
    <cellStyle name="SAPBEXHLevel0X 3 14 7 4" xfId="34625"/>
    <cellStyle name="SAPBEXHLevel0X 3 14 8" xfId="13284"/>
    <cellStyle name="SAPBEXHLevel0X 3 14 8 2" xfId="39704"/>
    <cellStyle name="SAPBEXHLevel0X 3 14 9" xfId="21191"/>
    <cellStyle name="SAPBEXHLevel0X 3 14 9 2" xfId="47605"/>
    <cellStyle name="SAPBEXHLevel0X 3 15" xfId="3236"/>
    <cellStyle name="SAPBEXHLevel0X 3 15 2" xfId="14026"/>
    <cellStyle name="SAPBEXHLevel0X 3 15 2 2" xfId="40446"/>
    <cellStyle name="SAPBEXHLevel0X 3 15 3" xfId="26739"/>
    <cellStyle name="SAPBEXHLevel0X 3 15 3 2" xfId="53153"/>
    <cellStyle name="SAPBEXHLevel0X 3 15 4" xfId="29906"/>
    <cellStyle name="SAPBEXHLevel0X 3 16" xfId="2733"/>
    <cellStyle name="SAPBEXHLevel0X 3 16 2" xfId="13525"/>
    <cellStyle name="SAPBEXHLevel0X 3 16 2 2" xfId="39945"/>
    <cellStyle name="SAPBEXHLevel0X 3 16 3" xfId="11167"/>
    <cellStyle name="SAPBEXHLevel0X 3 16 3 2" xfId="37588"/>
    <cellStyle name="SAPBEXHLevel0X 3 16 4" xfId="29403"/>
    <cellStyle name="SAPBEXHLevel0X 3 17" xfId="5690"/>
    <cellStyle name="SAPBEXHLevel0X 3 17 2" xfId="16454"/>
    <cellStyle name="SAPBEXHLevel0X 3 17 2 2" xfId="42872"/>
    <cellStyle name="SAPBEXHLevel0X 3 17 3" xfId="28125"/>
    <cellStyle name="SAPBEXHLevel0X 3 17 3 2" xfId="54539"/>
    <cellStyle name="SAPBEXHLevel0X 3 17 4" xfId="32360"/>
    <cellStyle name="SAPBEXHLevel0X 3 18" xfId="6941"/>
    <cellStyle name="SAPBEXHLevel0X 3 18 2" xfId="22587"/>
    <cellStyle name="SAPBEXHLevel0X 3 18 2 2" xfId="49001"/>
    <cellStyle name="SAPBEXHLevel0X 3 18 3" xfId="33611"/>
    <cellStyle name="SAPBEXHLevel0X 3 19" xfId="16538"/>
    <cellStyle name="SAPBEXHLevel0X 3 19 2" xfId="42956"/>
    <cellStyle name="SAPBEXHLevel0X 3 2" xfId="1212"/>
    <cellStyle name="SAPBEXHLevel0X 3 2 10" xfId="3734"/>
    <cellStyle name="SAPBEXHLevel0X 3 2 10 2" xfId="14517"/>
    <cellStyle name="SAPBEXHLevel0X 3 2 10 2 2" xfId="40937"/>
    <cellStyle name="SAPBEXHLevel0X 3 2 10 3" xfId="26678"/>
    <cellStyle name="SAPBEXHLevel0X 3 2 10 3 2" xfId="53092"/>
    <cellStyle name="SAPBEXHLevel0X 3 2 10 4" xfId="30404"/>
    <cellStyle name="SAPBEXHLevel0X 3 2 11" xfId="6939"/>
    <cellStyle name="SAPBEXHLevel0X 3 2 11 2" xfId="24813"/>
    <cellStyle name="SAPBEXHLevel0X 3 2 11 2 2" xfId="51227"/>
    <cellStyle name="SAPBEXHLevel0X 3 2 11 3" xfId="33609"/>
    <cellStyle name="SAPBEXHLevel0X 3 2 12" xfId="12405"/>
    <cellStyle name="SAPBEXHLevel0X 3 2 12 2" xfId="38826"/>
    <cellStyle name="SAPBEXHLevel0X 3 2 13" xfId="24482"/>
    <cellStyle name="SAPBEXHLevel0X 3 2 13 2" xfId="50896"/>
    <cellStyle name="SAPBEXHLevel0X 3 2 2" xfId="1528"/>
    <cellStyle name="SAPBEXHLevel0X 3 2 2 10" xfId="8420"/>
    <cellStyle name="SAPBEXHLevel0X 3 2 2 10 2" xfId="19080"/>
    <cellStyle name="SAPBEXHLevel0X 3 2 2 10 2 2" xfId="45494"/>
    <cellStyle name="SAPBEXHLevel0X 3 2 2 10 3" xfId="17210"/>
    <cellStyle name="SAPBEXHLevel0X 3 2 2 10 3 2" xfId="43628"/>
    <cellStyle name="SAPBEXHLevel0X 3 2 2 10 4" xfId="34916"/>
    <cellStyle name="SAPBEXHLevel0X 3 2 2 11" xfId="12013"/>
    <cellStyle name="SAPBEXHLevel0X 3 2 2 11 2" xfId="38434"/>
    <cellStyle name="SAPBEXHLevel0X 3 2 2 12" xfId="25310"/>
    <cellStyle name="SAPBEXHLevel0X 3 2 2 12 2" xfId="51724"/>
    <cellStyle name="SAPBEXHLevel0X 3 2 2 2" xfId="3522"/>
    <cellStyle name="SAPBEXHLevel0X 3 2 2 2 2" xfId="9002"/>
    <cellStyle name="SAPBEXHLevel0X 3 2 2 2 2 2" xfId="19662"/>
    <cellStyle name="SAPBEXHLevel0X 3 2 2 2 2 2 2" xfId="46076"/>
    <cellStyle name="SAPBEXHLevel0X 3 2 2 2 2 3" xfId="17533"/>
    <cellStyle name="SAPBEXHLevel0X 3 2 2 2 2 3 2" xfId="43950"/>
    <cellStyle name="SAPBEXHLevel0X 3 2 2 2 2 4" xfId="35498"/>
    <cellStyle name="SAPBEXHLevel0X 3 2 2 2 3" xfId="10081"/>
    <cellStyle name="SAPBEXHLevel0X 3 2 2 2 3 2" xfId="20741"/>
    <cellStyle name="SAPBEXHLevel0X 3 2 2 2 3 2 2" xfId="47155"/>
    <cellStyle name="SAPBEXHLevel0X 3 2 2 2 3 3" xfId="25881"/>
    <cellStyle name="SAPBEXHLevel0X 3 2 2 2 3 3 2" xfId="52295"/>
    <cellStyle name="SAPBEXHLevel0X 3 2 2 2 3 4" xfId="36577"/>
    <cellStyle name="SAPBEXHLevel0X 3 2 2 2 4" xfId="8733"/>
    <cellStyle name="SAPBEXHLevel0X 3 2 2 2 4 2" xfId="19393"/>
    <cellStyle name="SAPBEXHLevel0X 3 2 2 2 4 2 2" xfId="45807"/>
    <cellStyle name="SAPBEXHLevel0X 3 2 2 2 4 3" xfId="12263"/>
    <cellStyle name="SAPBEXHLevel0X 3 2 2 2 4 3 2" xfId="38684"/>
    <cellStyle name="SAPBEXHLevel0X 3 2 2 2 4 4" xfId="35229"/>
    <cellStyle name="SAPBEXHLevel0X 3 2 2 2 5" xfId="14307"/>
    <cellStyle name="SAPBEXHLevel0X 3 2 2 2 5 2" xfId="40727"/>
    <cellStyle name="SAPBEXHLevel0X 3 2 2 2 6" xfId="24917"/>
    <cellStyle name="SAPBEXHLevel0X 3 2 2 2 6 2" xfId="51331"/>
    <cellStyle name="SAPBEXHLevel0X 3 2 2 2 7" xfId="30192"/>
    <cellStyle name="SAPBEXHLevel0X 3 2 2 3" xfId="2781"/>
    <cellStyle name="SAPBEXHLevel0X 3 2 2 3 2" xfId="9360"/>
    <cellStyle name="SAPBEXHLevel0X 3 2 2 3 2 2" xfId="20020"/>
    <cellStyle name="SAPBEXHLevel0X 3 2 2 3 2 2 2" xfId="46434"/>
    <cellStyle name="SAPBEXHLevel0X 3 2 2 3 2 3" xfId="21146"/>
    <cellStyle name="SAPBEXHLevel0X 3 2 2 3 2 3 2" xfId="47560"/>
    <cellStyle name="SAPBEXHLevel0X 3 2 2 3 2 4" xfId="35856"/>
    <cellStyle name="SAPBEXHLevel0X 3 2 2 3 3" xfId="13573"/>
    <cellStyle name="SAPBEXHLevel0X 3 2 2 3 3 2" xfId="39993"/>
    <cellStyle name="SAPBEXHLevel0X 3 2 2 3 4" xfId="23435"/>
    <cellStyle name="SAPBEXHLevel0X 3 2 2 3 4 2" xfId="49849"/>
    <cellStyle name="SAPBEXHLevel0X 3 2 2 3 5" xfId="29451"/>
    <cellStyle name="SAPBEXHLevel0X 3 2 2 4" xfId="3320"/>
    <cellStyle name="SAPBEXHLevel0X 3 2 2 4 2" xfId="9784"/>
    <cellStyle name="SAPBEXHLevel0X 3 2 2 4 2 2" xfId="20444"/>
    <cellStyle name="SAPBEXHLevel0X 3 2 2 4 2 2 2" xfId="46858"/>
    <cellStyle name="SAPBEXHLevel0X 3 2 2 4 2 3" xfId="17743"/>
    <cellStyle name="SAPBEXHLevel0X 3 2 2 4 2 3 2" xfId="44160"/>
    <cellStyle name="SAPBEXHLevel0X 3 2 2 4 2 4" xfId="36280"/>
    <cellStyle name="SAPBEXHLevel0X 3 2 2 4 3" xfId="14108"/>
    <cellStyle name="SAPBEXHLevel0X 3 2 2 4 3 2" xfId="40528"/>
    <cellStyle name="SAPBEXHLevel0X 3 2 2 4 4" xfId="26683"/>
    <cellStyle name="SAPBEXHLevel0X 3 2 2 4 4 2" xfId="53097"/>
    <cellStyle name="SAPBEXHLevel0X 3 2 2 4 5" xfId="29990"/>
    <cellStyle name="SAPBEXHLevel0X 3 2 2 5" xfId="5646"/>
    <cellStyle name="SAPBEXHLevel0X 3 2 2 5 2" xfId="16410"/>
    <cellStyle name="SAPBEXHLevel0X 3 2 2 5 2 2" xfId="42828"/>
    <cellStyle name="SAPBEXHLevel0X 3 2 2 5 3" xfId="26248"/>
    <cellStyle name="SAPBEXHLevel0X 3 2 2 5 3 2" xfId="52662"/>
    <cellStyle name="SAPBEXHLevel0X 3 2 2 5 4" xfId="32316"/>
    <cellStyle name="SAPBEXHLevel0X 3 2 2 6" xfId="4717"/>
    <cellStyle name="SAPBEXHLevel0X 3 2 2 6 2" xfId="15494"/>
    <cellStyle name="SAPBEXHLevel0X 3 2 2 6 2 2" xfId="41914"/>
    <cellStyle name="SAPBEXHLevel0X 3 2 2 6 3" xfId="23900"/>
    <cellStyle name="SAPBEXHLevel0X 3 2 2 6 3 2" xfId="50314"/>
    <cellStyle name="SAPBEXHLevel0X 3 2 2 6 4" xfId="31387"/>
    <cellStyle name="SAPBEXHLevel0X 3 2 2 7" xfId="6809"/>
    <cellStyle name="SAPBEXHLevel0X 3 2 2 7 2" xfId="24866"/>
    <cellStyle name="SAPBEXHLevel0X 3 2 2 7 2 2" xfId="51280"/>
    <cellStyle name="SAPBEXHLevel0X 3 2 2 7 3" xfId="33479"/>
    <cellStyle name="SAPBEXHLevel0X 3 2 2 8" xfId="5937"/>
    <cellStyle name="SAPBEXHLevel0X 3 2 2 8 2" xfId="16689"/>
    <cellStyle name="SAPBEXHLevel0X 3 2 2 8 2 2" xfId="43107"/>
    <cellStyle name="SAPBEXHLevel0X 3 2 2 8 3" xfId="23587"/>
    <cellStyle name="SAPBEXHLevel0X 3 2 2 8 3 2" xfId="50001"/>
    <cellStyle name="SAPBEXHLevel0X 3 2 2 8 4" xfId="32607"/>
    <cellStyle name="SAPBEXHLevel0X 3 2 2 9" xfId="6254"/>
    <cellStyle name="SAPBEXHLevel0X 3 2 2 9 2" xfId="16995"/>
    <cellStyle name="SAPBEXHLevel0X 3 2 2 9 2 2" xfId="43413"/>
    <cellStyle name="SAPBEXHLevel0X 3 2 2 9 3" xfId="22062"/>
    <cellStyle name="SAPBEXHLevel0X 3 2 2 9 3 2" xfId="48476"/>
    <cellStyle name="SAPBEXHLevel0X 3 2 2 9 4" xfId="32924"/>
    <cellStyle name="SAPBEXHLevel0X 3 2 3" xfId="1641"/>
    <cellStyle name="SAPBEXHLevel0X 3 2 3 10" xfId="8330"/>
    <cellStyle name="SAPBEXHLevel0X 3 2 3 10 2" xfId="18990"/>
    <cellStyle name="SAPBEXHLevel0X 3 2 3 10 2 2" xfId="45404"/>
    <cellStyle name="SAPBEXHLevel0X 3 2 3 10 3" xfId="16470"/>
    <cellStyle name="SAPBEXHLevel0X 3 2 3 10 3 2" xfId="42888"/>
    <cellStyle name="SAPBEXHLevel0X 3 2 3 10 4" xfId="34826"/>
    <cellStyle name="SAPBEXHLevel0X 3 2 3 11" xfId="11922"/>
    <cellStyle name="SAPBEXHLevel0X 3 2 3 11 2" xfId="38343"/>
    <cellStyle name="SAPBEXHLevel0X 3 2 3 12" xfId="25856"/>
    <cellStyle name="SAPBEXHLevel0X 3 2 3 12 2" xfId="52270"/>
    <cellStyle name="SAPBEXHLevel0X 3 2 3 2" xfId="3634"/>
    <cellStyle name="SAPBEXHLevel0X 3 2 3 2 2" xfId="9092"/>
    <cellStyle name="SAPBEXHLevel0X 3 2 3 2 2 2" xfId="19752"/>
    <cellStyle name="SAPBEXHLevel0X 3 2 3 2 2 2 2" xfId="46166"/>
    <cellStyle name="SAPBEXHLevel0X 3 2 3 2 2 3" xfId="22269"/>
    <cellStyle name="SAPBEXHLevel0X 3 2 3 2 2 3 2" xfId="48683"/>
    <cellStyle name="SAPBEXHLevel0X 3 2 3 2 2 4" xfId="35588"/>
    <cellStyle name="SAPBEXHLevel0X 3 2 3 2 3" xfId="10325"/>
    <cellStyle name="SAPBEXHLevel0X 3 2 3 2 3 2" xfId="20985"/>
    <cellStyle name="SAPBEXHLevel0X 3 2 3 2 3 2 2" xfId="47399"/>
    <cellStyle name="SAPBEXHLevel0X 3 2 3 2 3 3" xfId="11447"/>
    <cellStyle name="SAPBEXHLevel0X 3 2 3 2 3 3 2" xfId="37868"/>
    <cellStyle name="SAPBEXHLevel0X 3 2 3 2 3 4" xfId="36821"/>
    <cellStyle name="SAPBEXHLevel0X 3 2 3 2 4" xfId="8631"/>
    <cellStyle name="SAPBEXHLevel0X 3 2 3 2 4 2" xfId="19291"/>
    <cellStyle name="SAPBEXHLevel0X 3 2 3 2 4 2 2" xfId="45705"/>
    <cellStyle name="SAPBEXHLevel0X 3 2 3 2 4 3" xfId="12203"/>
    <cellStyle name="SAPBEXHLevel0X 3 2 3 2 4 3 2" xfId="38624"/>
    <cellStyle name="SAPBEXHLevel0X 3 2 3 2 4 4" xfId="35127"/>
    <cellStyle name="SAPBEXHLevel0X 3 2 3 2 5" xfId="14419"/>
    <cellStyle name="SAPBEXHLevel0X 3 2 3 2 5 2" xfId="40839"/>
    <cellStyle name="SAPBEXHLevel0X 3 2 3 2 6" xfId="26269"/>
    <cellStyle name="SAPBEXHLevel0X 3 2 3 2 6 2" xfId="52683"/>
    <cellStyle name="SAPBEXHLevel0X 3 2 3 2 7" xfId="30304"/>
    <cellStyle name="SAPBEXHLevel0X 3 2 3 3" xfId="2694"/>
    <cellStyle name="SAPBEXHLevel0X 3 2 3 3 2" xfId="9461"/>
    <cellStyle name="SAPBEXHLevel0X 3 2 3 3 2 2" xfId="20121"/>
    <cellStyle name="SAPBEXHLevel0X 3 2 3 3 2 2 2" xfId="46535"/>
    <cellStyle name="SAPBEXHLevel0X 3 2 3 3 2 3" xfId="12532"/>
    <cellStyle name="SAPBEXHLevel0X 3 2 3 3 2 3 2" xfId="38953"/>
    <cellStyle name="SAPBEXHLevel0X 3 2 3 3 2 4" xfId="35957"/>
    <cellStyle name="SAPBEXHLevel0X 3 2 3 3 3" xfId="13486"/>
    <cellStyle name="SAPBEXHLevel0X 3 2 3 3 3 2" xfId="39906"/>
    <cellStyle name="SAPBEXHLevel0X 3 2 3 3 4" xfId="22040"/>
    <cellStyle name="SAPBEXHLevel0X 3 2 3 3 4 2" xfId="48454"/>
    <cellStyle name="SAPBEXHLevel0X 3 2 3 3 5" xfId="29364"/>
    <cellStyle name="SAPBEXHLevel0X 3 2 3 4" xfId="3080"/>
    <cellStyle name="SAPBEXHLevel0X 3 2 3 4 2" xfId="10361"/>
    <cellStyle name="SAPBEXHLevel0X 3 2 3 4 2 2" xfId="21021"/>
    <cellStyle name="SAPBEXHLevel0X 3 2 3 4 2 2 2" xfId="47435"/>
    <cellStyle name="SAPBEXHLevel0X 3 2 3 4 2 3" xfId="28286"/>
    <cellStyle name="SAPBEXHLevel0X 3 2 3 4 2 3 2" xfId="54700"/>
    <cellStyle name="SAPBEXHLevel0X 3 2 3 4 2 4" xfId="36857"/>
    <cellStyle name="SAPBEXHLevel0X 3 2 3 4 3" xfId="13872"/>
    <cellStyle name="SAPBEXHLevel0X 3 2 3 4 3 2" xfId="40292"/>
    <cellStyle name="SAPBEXHLevel0X 3 2 3 4 4" xfId="24769"/>
    <cellStyle name="SAPBEXHLevel0X 3 2 3 4 4 2" xfId="51183"/>
    <cellStyle name="SAPBEXHLevel0X 3 2 3 4 5" xfId="29750"/>
    <cellStyle name="SAPBEXHLevel0X 3 2 3 5" xfId="3764"/>
    <cellStyle name="SAPBEXHLevel0X 3 2 3 5 2" xfId="14547"/>
    <cellStyle name="SAPBEXHLevel0X 3 2 3 5 2 2" xfId="40967"/>
    <cellStyle name="SAPBEXHLevel0X 3 2 3 5 3" xfId="23035"/>
    <cellStyle name="SAPBEXHLevel0X 3 2 3 5 3 2" xfId="49449"/>
    <cellStyle name="SAPBEXHLevel0X 3 2 3 5 4" xfId="30434"/>
    <cellStyle name="SAPBEXHLevel0X 3 2 3 6" xfId="5522"/>
    <cellStyle name="SAPBEXHLevel0X 3 2 3 6 2" xfId="16293"/>
    <cellStyle name="SAPBEXHLevel0X 3 2 3 6 2 2" xfId="42712"/>
    <cellStyle name="SAPBEXHLevel0X 3 2 3 6 3" xfId="26653"/>
    <cellStyle name="SAPBEXHLevel0X 3 2 3 6 3 2" xfId="53067"/>
    <cellStyle name="SAPBEXHLevel0X 3 2 3 6 4" xfId="32192"/>
    <cellStyle name="SAPBEXHLevel0X 3 2 3 7" xfId="6128"/>
    <cellStyle name="SAPBEXHLevel0X 3 2 3 7 2" xfId="25788"/>
    <cellStyle name="SAPBEXHLevel0X 3 2 3 7 2 2" xfId="52202"/>
    <cellStyle name="SAPBEXHLevel0X 3 2 3 7 3" xfId="32798"/>
    <cellStyle name="SAPBEXHLevel0X 3 2 3 8" xfId="3771"/>
    <cellStyle name="SAPBEXHLevel0X 3 2 3 8 2" xfId="14554"/>
    <cellStyle name="SAPBEXHLevel0X 3 2 3 8 2 2" xfId="40974"/>
    <cellStyle name="SAPBEXHLevel0X 3 2 3 8 3" xfId="23329"/>
    <cellStyle name="SAPBEXHLevel0X 3 2 3 8 3 2" xfId="49743"/>
    <cellStyle name="SAPBEXHLevel0X 3 2 3 8 4" xfId="30441"/>
    <cellStyle name="SAPBEXHLevel0X 3 2 3 9" xfId="7204"/>
    <cellStyle name="SAPBEXHLevel0X 3 2 3 9 2" xfId="17871"/>
    <cellStyle name="SAPBEXHLevel0X 3 2 3 9 2 2" xfId="44288"/>
    <cellStyle name="SAPBEXHLevel0X 3 2 3 9 3" xfId="11145"/>
    <cellStyle name="SAPBEXHLevel0X 3 2 3 9 3 2" xfId="37566"/>
    <cellStyle name="SAPBEXHLevel0X 3 2 3 9 4" xfId="33874"/>
    <cellStyle name="SAPBEXHLevel0X 3 2 4" xfId="1900"/>
    <cellStyle name="SAPBEXHLevel0X 3 2 4 10" xfId="8547"/>
    <cellStyle name="SAPBEXHLevel0X 3 2 4 10 2" xfId="19207"/>
    <cellStyle name="SAPBEXHLevel0X 3 2 4 10 2 2" xfId="45621"/>
    <cellStyle name="SAPBEXHLevel0X 3 2 4 10 3" xfId="12733"/>
    <cellStyle name="SAPBEXHLevel0X 3 2 4 10 3 2" xfId="39154"/>
    <cellStyle name="SAPBEXHLevel0X 3 2 4 10 4" xfId="35043"/>
    <cellStyle name="SAPBEXHLevel0X 3 2 4 11" xfId="11680"/>
    <cellStyle name="SAPBEXHLevel0X 3 2 4 11 2" xfId="38101"/>
    <cellStyle name="SAPBEXHLevel0X 3 2 4 12" xfId="26559"/>
    <cellStyle name="SAPBEXHLevel0X 3 2 4 12 2" xfId="52973"/>
    <cellStyle name="SAPBEXHLevel0X 3 2 4 2" xfId="3877"/>
    <cellStyle name="SAPBEXHLevel0X 3 2 4 2 2" xfId="9248"/>
    <cellStyle name="SAPBEXHLevel0X 3 2 4 2 2 2" xfId="19908"/>
    <cellStyle name="SAPBEXHLevel0X 3 2 4 2 2 2 2" xfId="46322"/>
    <cellStyle name="SAPBEXHLevel0X 3 2 4 2 2 3" xfId="28236"/>
    <cellStyle name="SAPBEXHLevel0X 3 2 4 2 2 3 2" xfId="54650"/>
    <cellStyle name="SAPBEXHLevel0X 3 2 4 2 2 4" xfId="35744"/>
    <cellStyle name="SAPBEXHLevel0X 3 2 4 2 3" xfId="14660"/>
    <cellStyle name="SAPBEXHLevel0X 3 2 4 2 3 2" xfId="41080"/>
    <cellStyle name="SAPBEXHLevel0X 3 2 4 2 4" xfId="22727"/>
    <cellStyle name="SAPBEXHLevel0X 3 2 4 2 4 2" xfId="49141"/>
    <cellStyle name="SAPBEXHLevel0X 3 2 4 2 5" xfId="30547"/>
    <cellStyle name="SAPBEXHLevel0X 3 2 4 3" xfId="4604"/>
    <cellStyle name="SAPBEXHLevel0X 3 2 4 3 2" xfId="9640"/>
    <cellStyle name="SAPBEXHLevel0X 3 2 4 3 2 2" xfId="20300"/>
    <cellStyle name="SAPBEXHLevel0X 3 2 4 3 2 2 2" xfId="46714"/>
    <cellStyle name="SAPBEXHLevel0X 3 2 4 3 2 3" xfId="28196"/>
    <cellStyle name="SAPBEXHLevel0X 3 2 4 3 2 3 2" xfId="54610"/>
    <cellStyle name="SAPBEXHLevel0X 3 2 4 3 2 4" xfId="36136"/>
    <cellStyle name="SAPBEXHLevel0X 3 2 4 3 3" xfId="15382"/>
    <cellStyle name="SAPBEXHLevel0X 3 2 4 3 3 2" xfId="41802"/>
    <cellStyle name="SAPBEXHLevel0X 3 2 4 3 4" xfId="25352"/>
    <cellStyle name="SAPBEXHLevel0X 3 2 4 3 4 2" xfId="51766"/>
    <cellStyle name="SAPBEXHLevel0X 3 2 4 3 5" xfId="31274"/>
    <cellStyle name="SAPBEXHLevel0X 3 2 4 4" xfId="3926"/>
    <cellStyle name="SAPBEXHLevel0X 3 2 4 4 2" xfId="14709"/>
    <cellStyle name="SAPBEXHLevel0X 3 2 4 4 2 2" xfId="41129"/>
    <cellStyle name="SAPBEXHLevel0X 3 2 4 4 3" xfId="27042"/>
    <cellStyle name="SAPBEXHLevel0X 3 2 4 4 3 2" xfId="53456"/>
    <cellStyle name="SAPBEXHLevel0X 3 2 4 4 4" xfId="30596"/>
    <cellStyle name="SAPBEXHLevel0X 3 2 4 5" xfId="5798"/>
    <cellStyle name="SAPBEXHLevel0X 3 2 4 5 2" xfId="16557"/>
    <cellStyle name="SAPBEXHLevel0X 3 2 4 5 2 2" xfId="42975"/>
    <cellStyle name="SAPBEXHLevel0X 3 2 4 5 3" xfId="23394"/>
    <cellStyle name="SAPBEXHLevel0X 3 2 4 5 3 2" xfId="49808"/>
    <cellStyle name="SAPBEXHLevel0X 3 2 4 5 4" xfId="32468"/>
    <cellStyle name="SAPBEXHLevel0X 3 2 4 6" xfId="6401"/>
    <cellStyle name="SAPBEXHLevel0X 3 2 4 6 2" xfId="17137"/>
    <cellStyle name="SAPBEXHLevel0X 3 2 4 6 2 2" xfId="43555"/>
    <cellStyle name="SAPBEXHLevel0X 3 2 4 6 3" xfId="22415"/>
    <cellStyle name="SAPBEXHLevel0X 3 2 4 6 3 2" xfId="48829"/>
    <cellStyle name="SAPBEXHLevel0X 3 2 4 6 4" xfId="33071"/>
    <cellStyle name="SAPBEXHLevel0X 3 2 4 7" xfId="7016"/>
    <cellStyle name="SAPBEXHLevel0X 3 2 4 7 2" xfId="24018"/>
    <cellStyle name="SAPBEXHLevel0X 3 2 4 7 2 2" xfId="50432"/>
    <cellStyle name="SAPBEXHLevel0X 3 2 4 7 3" xfId="33686"/>
    <cellStyle name="SAPBEXHLevel0X 3 2 4 8" xfId="7563"/>
    <cellStyle name="SAPBEXHLevel0X 3 2 4 8 2" xfId="18230"/>
    <cellStyle name="SAPBEXHLevel0X 3 2 4 8 2 2" xfId="44646"/>
    <cellStyle name="SAPBEXHLevel0X 3 2 4 8 3" xfId="27292"/>
    <cellStyle name="SAPBEXHLevel0X 3 2 4 8 3 2" xfId="53706"/>
    <cellStyle name="SAPBEXHLevel0X 3 2 4 8 4" xfId="34233"/>
    <cellStyle name="SAPBEXHLevel0X 3 2 4 9" xfId="4910"/>
    <cellStyle name="SAPBEXHLevel0X 3 2 4 9 2" xfId="15687"/>
    <cellStyle name="SAPBEXHLevel0X 3 2 4 9 2 2" xfId="42107"/>
    <cellStyle name="SAPBEXHLevel0X 3 2 4 9 3" xfId="21814"/>
    <cellStyle name="SAPBEXHLevel0X 3 2 4 9 3 2" xfId="48228"/>
    <cellStyle name="SAPBEXHLevel0X 3 2 4 9 4" xfId="31580"/>
    <cellStyle name="SAPBEXHLevel0X 3 2 5" xfId="2086"/>
    <cellStyle name="SAPBEXHLevel0X 3 2 5 10" xfId="8874"/>
    <cellStyle name="SAPBEXHLevel0X 3 2 5 10 2" xfId="19534"/>
    <cellStyle name="SAPBEXHLevel0X 3 2 5 10 2 2" xfId="45948"/>
    <cellStyle name="SAPBEXHLevel0X 3 2 5 10 3" xfId="24511"/>
    <cellStyle name="SAPBEXHLevel0X 3 2 5 10 3 2" xfId="50925"/>
    <cellStyle name="SAPBEXHLevel0X 3 2 5 10 4" xfId="35370"/>
    <cellStyle name="SAPBEXHLevel0X 3 2 5 11" xfId="11514"/>
    <cellStyle name="SAPBEXHLevel0X 3 2 5 11 2" xfId="37935"/>
    <cellStyle name="SAPBEXHLevel0X 3 2 5 12" xfId="25300"/>
    <cellStyle name="SAPBEXHLevel0X 3 2 5 12 2" xfId="51714"/>
    <cellStyle name="SAPBEXHLevel0X 3 2 5 2" xfId="4051"/>
    <cellStyle name="SAPBEXHLevel0X 3 2 5 2 2" xfId="9856"/>
    <cellStyle name="SAPBEXHLevel0X 3 2 5 2 2 2" xfId="20516"/>
    <cellStyle name="SAPBEXHLevel0X 3 2 5 2 2 2 2" xfId="46930"/>
    <cellStyle name="SAPBEXHLevel0X 3 2 5 2 2 3" xfId="27737"/>
    <cellStyle name="SAPBEXHLevel0X 3 2 5 2 2 3 2" xfId="54151"/>
    <cellStyle name="SAPBEXHLevel0X 3 2 5 2 2 4" xfId="36352"/>
    <cellStyle name="SAPBEXHLevel0X 3 2 5 2 3" xfId="14833"/>
    <cellStyle name="SAPBEXHLevel0X 3 2 5 2 3 2" xfId="41253"/>
    <cellStyle name="SAPBEXHLevel0X 3 2 5 2 4" xfId="25835"/>
    <cellStyle name="SAPBEXHLevel0X 3 2 5 2 4 2" xfId="52249"/>
    <cellStyle name="SAPBEXHLevel0X 3 2 5 2 5" xfId="30721"/>
    <cellStyle name="SAPBEXHLevel0X 3 2 5 3" xfId="4779"/>
    <cellStyle name="SAPBEXHLevel0X 3 2 5 3 2" xfId="10127"/>
    <cellStyle name="SAPBEXHLevel0X 3 2 5 3 2 2" xfId="20787"/>
    <cellStyle name="SAPBEXHLevel0X 3 2 5 3 2 2 2" xfId="47201"/>
    <cellStyle name="SAPBEXHLevel0X 3 2 5 3 2 3" xfId="17543"/>
    <cellStyle name="SAPBEXHLevel0X 3 2 5 3 2 3 2" xfId="43960"/>
    <cellStyle name="SAPBEXHLevel0X 3 2 5 3 2 4" xfId="36623"/>
    <cellStyle name="SAPBEXHLevel0X 3 2 5 3 3" xfId="15556"/>
    <cellStyle name="SAPBEXHLevel0X 3 2 5 3 3 2" xfId="41976"/>
    <cellStyle name="SAPBEXHLevel0X 3 2 5 3 4" xfId="23970"/>
    <cellStyle name="SAPBEXHLevel0X 3 2 5 3 4 2" xfId="50384"/>
    <cellStyle name="SAPBEXHLevel0X 3 2 5 3 5" xfId="31449"/>
    <cellStyle name="SAPBEXHLevel0X 3 2 5 4" xfId="5359"/>
    <cellStyle name="SAPBEXHLevel0X 3 2 5 4 2" xfId="16132"/>
    <cellStyle name="SAPBEXHLevel0X 3 2 5 4 2 2" xfId="42551"/>
    <cellStyle name="SAPBEXHLevel0X 3 2 5 4 3" xfId="26215"/>
    <cellStyle name="SAPBEXHLevel0X 3 2 5 4 3 2" xfId="52629"/>
    <cellStyle name="SAPBEXHLevel0X 3 2 5 4 4" xfId="32029"/>
    <cellStyle name="SAPBEXHLevel0X 3 2 5 5" xfId="5966"/>
    <cellStyle name="SAPBEXHLevel0X 3 2 5 5 2" xfId="16718"/>
    <cellStyle name="SAPBEXHLevel0X 3 2 5 5 2 2" xfId="43136"/>
    <cellStyle name="SAPBEXHLevel0X 3 2 5 5 3" xfId="22697"/>
    <cellStyle name="SAPBEXHLevel0X 3 2 5 5 3 2" xfId="49111"/>
    <cellStyle name="SAPBEXHLevel0X 3 2 5 5 4" xfId="32636"/>
    <cellStyle name="SAPBEXHLevel0X 3 2 5 6" xfId="6566"/>
    <cellStyle name="SAPBEXHLevel0X 3 2 5 6 2" xfId="17291"/>
    <cellStyle name="SAPBEXHLevel0X 3 2 5 6 2 2" xfId="43709"/>
    <cellStyle name="SAPBEXHLevel0X 3 2 5 6 3" xfId="11334"/>
    <cellStyle name="SAPBEXHLevel0X 3 2 5 6 3 2" xfId="37755"/>
    <cellStyle name="SAPBEXHLevel0X 3 2 5 6 4" xfId="33236"/>
    <cellStyle name="SAPBEXHLevel0X 3 2 5 7" xfId="7138"/>
    <cellStyle name="SAPBEXHLevel0X 3 2 5 7 2" xfId="26646"/>
    <cellStyle name="SAPBEXHLevel0X 3 2 5 7 2 2" xfId="53060"/>
    <cellStyle name="SAPBEXHLevel0X 3 2 5 7 3" xfId="33808"/>
    <cellStyle name="SAPBEXHLevel0X 3 2 5 8" xfId="7697"/>
    <cellStyle name="SAPBEXHLevel0X 3 2 5 8 2" xfId="18364"/>
    <cellStyle name="SAPBEXHLevel0X 3 2 5 8 2 2" xfId="44780"/>
    <cellStyle name="SAPBEXHLevel0X 3 2 5 8 3" xfId="27631"/>
    <cellStyle name="SAPBEXHLevel0X 3 2 5 8 3 2" xfId="54045"/>
    <cellStyle name="SAPBEXHLevel0X 3 2 5 8 4" xfId="34367"/>
    <cellStyle name="SAPBEXHLevel0X 3 2 5 9" xfId="7849"/>
    <cellStyle name="SAPBEXHLevel0X 3 2 5 9 2" xfId="18516"/>
    <cellStyle name="SAPBEXHLevel0X 3 2 5 9 2 2" xfId="44931"/>
    <cellStyle name="SAPBEXHLevel0X 3 2 5 9 3" xfId="27477"/>
    <cellStyle name="SAPBEXHLevel0X 3 2 5 9 3 2" xfId="53891"/>
    <cellStyle name="SAPBEXHLevel0X 3 2 5 9 4" xfId="34519"/>
    <cellStyle name="SAPBEXHLevel0X 3 2 6" xfId="1819"/>
    <cellStyle name="SAPBEXHLevel0X 3 2 6 10" xfId="9563"/>
    <cellStyle name="SAPBEXHLevel0X 3 2 6 10 2" xfId="20223"/>
    <cellStyle name="SAPBEXHLevel0X 3 2 6 10 2 2" xfId="46637"/>
    <cellStyle name="SAPBEXHLevel0X 3 2 6 10 3" xfId="12489"/>
    <cellStyle name="SAPBEXHLevel0X 3 2 6 10 3 2" xfId="38910"/>
    <cellStyle name="SAPBEXHLevel0X 3 2 6 10 4" xfId="36059"/>
    <cellStyle name="SAPBEXHLevel0X 3 2 6 11" xfId="11761"/>
    <cellStyle name="SAPBEXHLevel0X 3 2 6 11 2" xfId="38182"/>
    <cellStyle name="SAPBEXHLevel0X 3 2 6 12" xfId="22749"/>
    <cellStyle name="SAPBEXHLevel0X 3 2 6 12 2" xfId="49163"/>
    <cellStyle name="SAPBEXHLevel0X 3 2 6 2" xfId="3796"/>
    <cellStyle name="SAPBEXHLevel0X 3 2 6 2 2" xfId="10699"/>
    <cellStyle name="SAPBEXHLevel0X 3 2 6 2 2 2" xfId="21344"/>
    <cellStyle name="SAPBEXHLevel0X 3 2 6 2 2 2 2" xfId="47758"/>
    <cellStyle name="SAPBEXHLevel0X 3 2 6 2 2 3" xfId="28442"/>
    <cellStyle name="SAPBEXHLevel0X 3 2 6 2 2 3 2" xfId="54856"/>
    <cellStyle name="SAPBEXHLevel0X 3 2 6 2 2 4" xfId="37123"/>
    <cellStyle name="SAPBEXHLevel0X 3 2 6 2 3" xfId="14579"/>
    <cellStyle name="SAPBEXHLevel0X 3 2 6 2 3 2" xfId="40999"/>
    <cellStyle name="SAPBEXHLevel0X 3 2 6 2 4" xfId="26259"/>
    <cellStyle name="SAPBEXHLevel0X 3 2 6 2 4 2" xfId="52673"/>
    <cellStyle name="SAPBEXHLevel0X 3 2 6 2 5" xfId="30466"/>
    <cellStyle name="SAPBEXHLevel0X 3 2 6 3" xfId="4523"/>
    <cellStyle name="SAPBEXHLevel0X 3 2 6 3 2" xfId="15301"/>
    <cellStyle name="SAPBEXHLevel0X 3 2 6 3 2 2" xfId="41721"/>
    <cellStyle name="SAPBEXHLevel0X 3 2 6 3 3" xfId="27392"/>
    <cellStyle name="SAPBEXHLevel0X 3 2 6 3 3 2" xfId="53806"/>
    <cellStyle name="SAPBEXHLevel0X 3 2 6 3 4" xfId="31193"/>
    <cellStyle name="SAPBEXHLevel0X 3 2 6 4" xfId="3174"/>
    <cellStyle name="SAPBEXHLevel0X 3 2 6 4 2" xfId="13964"/>
    <cellStyle name="SAPBEXHLevel0X 3 2 6 4 2 2" xfId="40384"/>
    <cellStyle name="SAPBEXHLevel0X 3 2 6 4 3" xfId="27505"/>
    <cellStyle name="SAPBEXHLevel0X 3 2 6 4 3 2" xfId="53919"/>
    <cellStyle name="SAPBEXHLevel0X 3 2 6 4 4" xfId="29844"/>
    <cellStyle name="SAPBEXHLevel0X 3 2 6 5" xfId="3396"/>
    <cellStyle name="SAPBEXHLevel0X 3 2 6 5 2" xfId="14182"/>
    <cellStyle name="SAPBEXHLevel0X 3 2 6 5 2 2" xfId="40602"/>
    <cellStyle name="SAPBEXHLevel0X 3 2 6 5 3" xfId="24494"/>
    <cellStyle name="SAPBEXHLevel0X 3 2 6 5 3 2" xfId="50908"/>
    <cellStyle name="SAPBEXHLevel0X 3 2 6 5 4" xfId="30066"/>
    <cellStyle name="SAPBEXHLevel0X 3 2 6 6" xfId="5736"/>
    <cellStyle name="SAPBEXHLevel0X 3 2 6 6 2" xfId="16498"/>
    <cellStyle name="SAPBEXHLevel0X 3 2 6 6 2 2" xfId="42916"/>
    <cellStyle name="SAPBEXHLevel0X 3 2 6 6 3" xfId="26149"/>
    <cellStyle name="SAPBEXHLevel0X 3 2 6 6 3 2" xfId="52563"/>
    <cellStyle name="SAPBEXHLevel0X 3 2 6 6 4" xfId="32406"/>
    <cellStyle name="SAPBEXHLevel0X 3 2 6 7" xfId="6206"/>
    <cellStyle name="SAPBEXHLevel0X 3 2 6 7 2" xfId="23158"/>
    <cellStyle name="SAPBEXHLevel0X 3 2 6 7 2 2" xfId="49572"/>
    <cellStyle name="SAPBEXHLevel0X 3 2 6 7 3" xfId="32876"/>
    <cellStyle name="SAPBEXHLevel0X 3 2 6 8" xfId="7482"/>
    <cellStyle name="SAPBEXHLevel0X 3 2 6 8 2" xfId="18149"/>
    <cellStyle name="SAPBEXHLevel0X 3 2 6 8 2 2" xfId="44565"/>
    <cellStyle name="SAPBEXHLevel0X 3 2 6 8 3" xfId="24994"/>
    <cellStyle name="SAPBEXHLevel0X 3 2 6 8 3 2" xfId="51408"/>
    <cellStyle name="SAPBEXHLevel0X 3 2 6 8 4" xfId="34152"/>
    <cellStyle name="SAPBEXHLevel0X 3 2 6 9" xfId="6536"/>
    <cellStyle name="SAPBEXHLevel0X 3 2 6 9 2" xfId="17261"/>
    <cellStyle name="SAPBEXHLevel0X 3 2 6 9 2 2" xfId="43679"/>
    <cellStyle name="SAPBEXHLevel0X 3 2 6 9 3" xfId="23558"/>
    <cellStyle name="SAPBEXHLevel0X 3 2 6 9 3 2" xfId="49972"/>
    <cellStyle name="SAPBEXHLevel0X 3 2 6 9 4" xfId="33206"/>
    <cellStyle name="SAPBEXHLevel0X 3 2 7" xfId="2489"/>
    <cellStyle name="SAPBEXHLevel0X 3 2 7 10" xfId="23203"/>
    <cellStyle name="SAPBEXHLevel0X 3 2 7 10 2" xfId="49617"/>
    <cellStyle name="SAPBEXHLevel0X 3 2 7 2" xfId="4384"/>
    <cellStyle name="SAPBEXHLevel0X 3 2 7 2 2" xfId="15162"/>
    <cellStyle name="SAPBEXHLevel0X 3 2 7 2 2 2" xfId="41582"/>
    <cellStyle name="SAPBEXHLevel0X 3 2 7 2 3" xfId="26092"/>
    <cellStyle name="SAPBEXHLevel0X 3 2 7 2 3 2" xfId="52506"/>
    <cellStyle name="SAPBEXHLevel0X 3 2 7 2 4" xfId="31054"/>
    <cellStyle name="SAPBEXHLevel0X 3 2 7 3" xfId="5117"/>
    <cellStyle name="SAPBEXHLevel0X 3 2 7 3 2" xfId="15894"/>
    <cellStyle name="SAPBEXHLevel0X 3 2 7 3 2 2" xfId="42313"/>
    <cellStyle name="SAPBEXHLevel0X 3 2 7 3 3" xfId="26395"/>
    <cellStyle name="SAPBEXHLevel0X 3 2 7 3 3 2" xfId="52809"/>
    <cellStyle name="SAPBEXHLevel0X 3 2 7 3 4" xfId="31787"/>
    <cellStyle name="SAPBEXHLevel0X 3 2 7 4" xfId="6299"/>
    <cellStyle name="SAPBEXHLevel0X 3 2 7 4 2" xfId="17038"/>
    <cellStyle name="SAPBEXHLevel0X 3 2 7 4 2 2" xfId="43456"/>
    <cellStyle name="SAPBEXHLevel0X 3 2 7 4 3" xfId="22419"/>
    <cellStyle name="SAPBEXHLevel0X 3 2 7 4 3 2" xfId="48833"/>
    <cellStyle name="SAPBEXHLevel0X 3 2 7 4 4" xfId="32969"/>
    <cellStyle name="SAPBEXHLevel0X 3 2 7 5" xfId="6875"/>
    <cellStyle name="SAPBEXHLevel0X 3 2 7 5 2" xfId="17580"/>
    <cellStyle name="SAPBEXHLevel0X 3 2 7 5 2 2" xfId="43997"/>
    <cellStyle name="SAPBEXHLevel0X 3 2 7 5 3" xfId="22493"/>
    <cellStyle name="SAPBEXHLevel0X 3 2 7 5 3 2" xfId="48907"/>
    <cellStyle name="SAPBEXHLevel0X 3 2 7 5 4" xfId="33545"/>
    <cellStyle name="SAPBEXHLevel0X 3 2 7 6" xfId="7399"/>
    <cellStyle name="SAPBEXHLevel0X 3 2 7 6 2" xfId="18066"/>
    <cellStyle name="SAPBEXHLevel0X 3 2 7 6 2 2" xfId="44482"/>
    <cellStyle name="SAPBEXHLevel0X 3 2 7 6 3" xfId="22826"/>
    <cellStyle name="SAPBEXHLevel0X 3 2 7 6 3 2" xfId="49240"/>
    <cellStyle name="SAPBEXHLevel0X 3 2 7 6 4" xfId="34069"/>
    <cellStyle name="SAPBEXHLevel0X 3 2 7 7" xfId="8022"/>
    <cellStyle name="SAPBEXHLevel0X 3 2 7 7 2" xfId="18689"/>
    <cellStyle name="SAPBEXHLevel0X 3 2 7 7 2 2" xfId="45103"/>
    <cellStyle name="SAPBEXHLevel0X 3 2 7 7 3" xfId="17225"/>
    <cellStyle name="SAPBEXHLevel0X 3 2 7 7 3 2" xfId="43643"/>
    <cellStyle name="SAPBEXHLevel0X 3 2 7 7 4" xfId="34626"/>
    <cellStyle name="SAPBEXHLevel0X 3 2 7 8" xfId="13285"/>
    <cellStyle name="SAPBEXHLevel0X 3 2 7 8 2" xfId="39705"/>
    <cellStyle name="SAPBEXHLevel0X 3 2 7 9" xfId="11235"/>
    <cellStyle name="SAPBEXHLevel0X 3 2 7 9 2" xfId="37656"/>
    <cellStyle name="SAPBEXHLevel0X 3 2 8" xfId="3237"/>
    <cellStyle name="SAPBEXHLevel0X 3 2 8 2" xfId="14027"/>
    <cellStyle name="SAPBEXHLevel0X 3 2 8 2 2" xfId="40447"/>
    <cellStyle name="SAPBEXHLevel0X 3 2 8 3" xfId="22736"/>
    <cellStyle name="SAPBEXHLevel0X 3 2 8 3 2" xfId="49150"/>
    <cellStyle name="SAPBEXHLevel0X 3 2 8 4" xfId="29907"/>
    <cellStyle name="SAPBEXHLevel0X 3 2 9" xfId="2853"/>
    <cellStyle name="SAPBEXHLevel0X 3 2 9 2" xfId="13645"/>
    <cellStyle name="SAPBEXHLevel0X 3 2 9 2 2" xfId="40065"/>
    <cellStyle name="SAPBEXHLevel0X 3 2 9 3" xfId="25205"/>
    <cellStyle name="SAPBEXHLevel0X 3 2 9 3 2" xfId="51619"/>
    <cellStyle name="SAPBEXHLevel0X 3 2 9 4" xfId="29523"/>
    <cellStyle name="SAPBEXHLevel0X 3 20" xfId="24939"/>
    <cellStyle name="SAPBEXHLevel0X 3 20 2" xfId="51353"/>
    <cellStyle name="SAPBEXHLevel0X 3 3" xfId="1213"/>
    <cellStyle name="SAPBEXHLevel0X 3 3 10" xfId="5319"/>
    <cellStyle name="SAPBEXHLevel0X 3 3 10 2" xfId="16093"/>
    <cellStyle name="SAPBEXHLevel0X 3 3 10 2 2" xfId="42512"/>
    <cellStyle name="SAPBEXHLevel0X 3 3 10 3" xfId="23383"/>
    <cellStyle name="SAPBEXHLevel0X 3 3 10 3 2" xfId="49797"/>
    <cellStyle name="SAPBEXHLevel0X 3 3 10 4" xfId="31989"/>
    <cellStyle name="SAPBEXHLevel0X 3 3 11" xfId="6926"/>
    <cellStyle name="SAPBEXHLevel0X 3 3 11 2" xfId="25147"/>
    <cellStyle name="SAPBEXHLevel0X 3 3 11 2 2" xfId="51561"/>
    <cellStyle name="SAPBEXHLevel0X 3 3 11 3" xfId="33596"/>
    <cellStyle name="SAPBEXHLevel0X 3 3 12" xfId="13939"/>
    <cellStyle name="SAPBEXHLevel0X 3 3 12 2" xfId="40359"/>
    <cellStyle name="SAPBEXHLevel0X 3 3 13" xfId="23611"/>
    <cellStyle name="SAPBEXHLevel0X 3 3 13 2" xfId="50025"/>
    <cellStyle name="SAPBEXHLevel0X 3 3 2" xfId="1529"/>
    <cellStyle name="SAPBEXHLevel0X 3 3 2 10" xfId="8421"/>
    <cellStyle name="SAPBEXHLevel0X 3 3 2 10 2" xfId="19081"/>
    <cellStyle name="SAPBEXHLevel0X 3 3 2 10 2 2" xfId="45495"/>
    <cellStyle name="SAPBEXHLevel0X 3 3 2 10 3" xfId="12458"/>
    <cellStyle name="SAPBEXHLevel0X 3 3 2 10 3 2" xfId="38879"/>
    <cellStyle name="SAPBEXHLevel0X 3 3 2 10 4" xfId="34917"/>
    <cellStyle name="SAPBEXHLevel0X 3 3 2 11" xfId="12012"/>
    <cellStyle name="SAPBEXHLevel0X 3 3 2 11 2" xfId="38433"/>
    <cellStyle name="SAPBEXHLevel0X 3 3 2 12" xfId="25533"/>
    <cellStyle name="SAPBEXHLevel0X 3 3 2 12 2" xfId="51947"/>
    <cellStyle name="SAPBEXHLevel0X 3 3 2 2" xfId="3523"/>
    <cellStyle name="SAPBEXHLevel0X 3 3 2 2 2" xfId="9001"/>
    <cellStyle name="SAPBEXHLevel0X 3 3 2 2 2 2" xfId="19661"/>
    <cellStyle name="SAPBEXHLevel0X 3 3 2 2 2 2 2" xfId="46075"/>
    <cellStyle name="SAPBEXHLevel0X 3 3 2 2 2 3" xfId="11618"/>
    <cellStyle name="SAPBEXHLevel0X 3 3 2 2 2 3 2" xfId="38039"/>
    <cellStyle name="SAPBEXHLevel0X 3 3 2 2 2 4" xfId="35497"/>
    <cellStyle name="SAPBEXHLevel0X 3 3 2 2 3" xfId="10337"/>
    <cellStyle name="SAPBEXHLevel0X 3 3 2 2 3 2" xfId="20997"/>
    <cellStyle name="SAPBEXHLevel0X 3 3 2 2 3 2 2" xfId="47411"/>
    <cellStyle name="SAPBEXHLevel0X 3 3 2 2 3 3" xfId="28262"/>
    <cellStyle name="SAPBEXHLevel0X 3 3 2 2 3 3 2" xfId="54676"/>
    <cellStyle name="SAPBEXHLevel0X 3 3 2 2 3 4" xfId="36833"/>
    <cellStyle name="SAPBEXHLevel0X 3 3 2 2 4" xfId="8734"/>
    <cellStyle name="SAPBEXHLevel0X 3 3 2 2 4 2" xfId="19394"/>
    <cellStyle name="SAPBEXHLevel0X 3 3 2 2 4 2 2" xfId="45808"/>
    <cellStyle name="SAPBEXHLevel0X 3 3 2 2 4 3" xfId="12707"/>
    <cellStyle name="SAPBEXHLevel0X 3 3 2 2 4 3 2" xfId="39128"/>
    <cellStyle name="SAPBEXHLevel0X 3 3 2 2 4 4" xfId="35230"/>
    <cellStyle name="SAPBEXHLevel0X 3 3 2 2 5" xfId="14308"/>
    <cellStyle name="SAPBEXHLevel0X 3 3 2 2 5 2" xfId="40728"/>
    <cellStyle name="SAPBEXHLevel0X 3 3 2 2 6" xfId="23932"/>
    <cellStyle name="SAPBEXHLevel0X 3 3 2 2 6 2" xfId="50346"/>
    <cellStyle name="SAPBEXHLevel0X 3 3 2 2 7" xfId="30193"/>
    <cellStyle name="SAPBEXHLevel0X 3 3 2 3" xfId="4144"/>
    <cellStyle name="SAPBEXHLevel0X 3 3 2 3 2" xfId="9359"/>
    <cellStyle name="SAPBEXHLevel0X 3 3 2 3 2 2" xfId="20019"/>
    <cellStyle name="SAPBEXHLevel0X 3 3 2 3 2 2 2" xfId="46433"/>
    <cellStyle name="SAPBEXHLevel0X 3 3 2 3 2 3" xfId="28224"/>
    <cellStyle name="SAPBEXHLevel0X 3 3 2 3 2 3 2" xfId="54638"/>
    <cellStyle name="SAPBEXHLevel0X 3 3 2 3 2 4" xfId="35855"/>
    <cellStyle name="SAPBEXHLevel0X 3 3 2 3 3" xfId="14926"/>
    <cellStyle name="SAPBEXHLevel0X 3 3 2 3 3 2" xfId="41346"/>
    <cellStyle name="SAPBEXHLevel0X 3 3 2 3 4" xfId="23418"/>
    <cellStyle name="SAPBEXHLevel0X 3 3 2 3 4 2" xfId="49832"/>
    <cellStyle name="SAPBEXHLevel0X 3 3 2 3 5" xfId="30814"/>
    <cellStyle name="SAPBEXHLevel0X 3 3 2 4" xfId="4696"/>
    <cellStyle name="SAPBEXHLevel0X 3 3 2 4 2" xfId="10043"/>
    <cellStyle name="SAPBEXHLevel0X 3 3 2 4 2 2" xfId="20703"/>
    <cellStyle name="SAPBEXHLevel0X 3 3 2 4 2 2 2" xfId="47117"/>
    <cellStyle name="SAPBEXHLevel0X 3 3 2 4 2 3" xfId="16900"/>
    <cellStyle name="SAPBEXHLevel0X 3 3 2 4 2 3 2" xfId="43318"/>
    <cellStyle name="SAPBEXHLevel0X 3 3 2 4 2 4" xfId="36539"/>
    <cellStyle name="SAPBEXHLevel0X 3 3 2 4 3" xfId="15473"/>
    <cellStyle name="SAPBEXHLevel0X 3 3 2 4 3 2" xfId="41893"/>
    <cellStyle name="SAPBEXHLevel0X 3 3 2 4 4" xfId="22758"/>
    <cellStyle name="SAPBEXHLevel0X 3 3 2 4 4 2" xfId="49172"/>
    <cellStyle name="SAPBEXHLevel0X 3 3 2 4 5" xfId="31366"/>
    <cellStyle name="SAPBEXHLevel0X 3 3 2 5" xfId="4466"/>
    <cellStyle name="SAPBEXHLevel0X 3 3 2 5 2" xfId="15244"/>
    <cellStyle name="SAPBEXHLevel0X 3 3 2 5 2 2" xfId="41664"/>
    <cellStyle name="SAPBEXHLevel0X 3 3 2 5 3" xfId="24932"/>
    <cellStyle name="SAPBEXHLevel0X 3 3 2 5 3 2" xfId="51346"/>
    <cellStyle name="SAPBEXHLevel0X 3 3 2 5 4" xfId="31136"/>
    <cellStyle name="SAPBEXHLevel0X 3 3 2 6" xfId="2970"/>
    <cellStyle name="SAPBEXHLevel0X 3 3 2 6 2" xfId="13762"/>
    <cellStyle name="SAPBEXHLevel0X 3 3 2 6 2 2" xfId="40182"/>
    <cellStyle name="SAPBEXHLevel0X 3 3 2 6 3" xfId="26431"/>
    <cellStyle name="SAPBEXHLevel0X 3 3 2 6 3 2" xfId="52845"/>
    <cellStyle name="SAPBEXHLevel0X 3 3 2 6 4" xfId="29640"/>
    <cellStyle name="SAPBEXHLevel0X 3 3 2 7" xfId="2996"/>
    <cellStyle name="SAPBEXHLevel0X 3 3 2 7 2" xfId="23129"/>
    <cellStyle name="SAPBEXHLevel0X 3 3 2 7 2 2" xfId="49543"/>
    <cellStyle name="SAPBEXHLevel0X 3 3 2 7 3" xfId="29666"/>
    <cellStyle name="SAPBEXHLevel0X 3 3 2 8" xfId="6925"/>
    <cellStyle name="SAPBEXHLevel0X 3 3 2 8 2" xfId="17630"/>
    <cellStyle name="SAPBEXHLevel0X 3 3 2 8 2 2" xfId="44047"/>
    <cellStyle name="SAPBEXHLevel0X 3 3 2 8 3" xfId="18749"/>
    <cellStyle name="SAPBEXHLevel0X 3 3 2 8 3 2" xfId="45163"/>
    <cellStyle name="SAPBEXHLevel0X 3 3 2 8 4" xfId="33595"/>
    <cellStyle name="SAPBEXHLevel0X 3 3 2 9" xfId="6686"/>
    <cellStyle name="SAPBEXHLevel0X 3 3 2 9 2" xfId="17398"/>
    <cellStyle name="SAPBEXHLevel0X 3 3 2 9 2 2" xfId="43816"/>
    <cellStyle name="SAPBEXHLevel0X 3 3 2 9 3" xfId="23505"/>
    <cellStyle name="SAPBEXHLevel0X 3 3 2 9 3 2" xfId="49919"/>
    <cellStyle name="SAPBEXHLevel0X 3 3 2 9 4" xfId="33356"/>
    <cellStyle name="SAPBEXHLevel0X 3 3 3" xfId="1642"/>
    <cellStyle name="SAPBEXHLevel0X 3 3 3 10" xfId="8329"/>
    <cellStyle name="SAPBEXHLevel0X 3 3 3 10 2" xfId="18989"/>
    <cellStyle name="SAPBEXHLevel0X 3 3 3 10 2 2" xfId="45403"/>
    <cellStyle name="SAPBEXHLevel0X 3 3 3 10 3" xfId="12450"/>
    <cellStyle name="SAPBEXHLevel0X 3 3 3 10 3 2" xfId="38871"/>
    <cellStyle name="SAPBEXHLevel0X 3 3 3 10 4" xfId="34825"/>
    <cellStyle name="SAPBEXHLevel0X 3 3 3 11" xfId="11921"/>
    <cellStyle name="SAPBEXHLevel0X 3 3 3 11 2" xfId="38342"/>
    <cellStyle name="SAPBEXHLevel0X 3 3 3 12" xfId="25400"/>
    <cellStyle name="SAPBEXHLevel0X 3 3 3 12 2" xfId="51814"/>
    <cellStyle name="SAPBEXHLevel0X 3 3 3 2" xfId="3635"/>
    <cellStyle name="SAPBEXHLevel0X 3 3 3 2 2" xfId="9093"/>
    <cellStyle name="SAPBEXHLevel0X 3 3 3 2 2 2" xfId="19753"/>
    <cellStyle name="SAPBEXHLevel0X 3 3 3 2 2 2 2" xfId="46167"/>
    <cellStyle name="SAPBEXHLevel0X 3 3 3 2 2 3" xfId="27750"/>
    <cellStyle name="SAPBEXHLevel0X 3 3 3 2 2 3 2" xfId="54164"/>
    <cellStyle name="SAPBEXHLevel0X 3 3 3 2 2 4" xfId="35589"/>
    <cellStyle name="SAPBEXHLevel0X 3 3 3 2 3" xfId="10069"/>
    <cellStyle name="SAPBEXHLevel0X 3 3 3 2 3 2" xfId="20729"/>
    <cellStyle name="SAPBEXHLevel0X 3 3 3 2 3 2 2" xfId="47143"/>
    <cellStyle name="SAPBEXHLevel0X 3 3 3 2 3 3" xfId="16894"/>
    <cellStyle name="SAPBEXHLevel0X 3 3 3 2 3 3 2" xfId="43312"/>
    <cellStyle name="SAPBEXHLevel0X 3 3 3 2 3 4" xfId="36565"/>
    <cellStyle name="SAPBEXHLevel0X 3 3 3 2 4" xfId="8630"/>
    <cellStyle name="SAPBEXHLevel0X 3 3 3 2 4 2" xfId="19290"/>
    <cellStyle name="SAPBEXHLevel0X 3 3 3 2 4 2 2" xfId="45704"/>
    <cellStyle name="SAPBEXHLevel0X 3 3 3 2 4 3" xfId="17827"/>
    <cellStyle name="SAPBEXHLevel0X 3 3 3 2 4 3 2" xfId="44244"/>
    <cellStyle name="SAPBEXHLevel0X 3 3 3 2 4 4" xfId="35126"/>
    <cellStyle name="SAPBEXHLevel0X 3 3 3 2 5" xfId="14420"/>
    <cellStyle name="SAPBEXHLevel0X 3 3 3 2 5 2" xfId="40840"/>
    <cellStyle name="SAPBEXHLevel0X 3 3 3 2 6" xfId="25288"/>
    <cellStyle name="SAPBEXHLevel0X 3 3 3 2 6 2" xfId="51702"/>
    <cellStyle name="SAPBEXHLevel0X 3 3 3 2 7" xfId="30305"/>
    <cellStyle name="SAPBEXHLevel0X 3 3 3 3" xfId="2693"/>
    <cellStyle name="SAPBEXHLevel0X 3 3 3 3 2" xfId="9462"/>
    <cellStyle name="SAPBEXHLevel0X 3 3 3 3 2 2" xfId="20122"/>
    <cellStyle name="SAPBEXHLevel0X 3 3 3 3 2 2 2" xfId="46536"/>
    <cellStyle name="SAPBEXHLevel0X 3 3 3 3 2 3" xfId="12973"/>
    <cellStyle name="SAPBEXHLevel0X 3 3 3 3 2 3 2" xfId="39394"/>
    <cellStyle name="SAPBEXHLevel0X 3 3 3 3 2 4" xfId="35958"/>
    <cellStyle name="SAPBEXHLevel0X 3 3 3 3 3" xfId="13485"/>
    <cellStyle name="SAPBEXHLevel0X 3 3 3 3 3 2" xfId="39905"/>
    <cellStyle name="SAPBEXHLevel0X 3 3 3 3 4" xfId="25640"/>
    <cellStyle name="SAPBEXHLevel0X 3 3 3 3 4 2" xfId="52054"/>
    <cellStyle name="SAPBEXHLevel0X 3 3 3 3 5" xfId="29363"/>
    <cellStyle name="SAPBEXHLevel0X 3 3 3 4" xfId="4875"/>
    <cellStyle name="SAPBEXHLevel0X 3 3 3 4 2" xfId="10106"/>
    <cellStyle name="SAPBEXHLevel0X 3 3 3 4 2 2" xfId="20766"/>
    <cellStyle name="SAPBEXHLevel0X 3 3 3 4 2 2 2" xfId="47180"/>
    <cellStyle name="SAPBEXHLevel0X 3 3 3 4 2 3" xfId="12587"/>
    <cellStyle name="SAPBEXHLevel0X 3 3 3 4 2 3 2" xfId="39008"/>
    <cellStyle name="SAPBEXHLevel0X 3 3 3 4 2 4" xfId="36602"/>
    <cellStyle name="SAPBEXHLevel0X 3 3 3 4 3" xfId="15652"/>
    <cellStyle name="SAPBEXHLevel0X 3 3 3 4 3 2" xfId="42072"/>
    <cellStyle name="SAPBEXHLevel0X 3 3 3 4 4" xfId="13026"/>
    <cellStyle name="SAPBEXHLevel0X 3 3 3 4 4 2" xfId="39447"/>
    <cellStyle name="SAPBEXHLevel0X 3 3 3 4 5" xfId="31545"/>
    <cellStyle name="SAPBEXHLevel0X 3 3 3 5" xfId="5455"/>
    <cellStyle name="SAPBEXHLevel0X 3 3 3 5 2" xfId="16228"/>
    <cellStyle name="SAPBEXHLevel0X 3 3 3 5 2 2" xfId="42647"/>
    <cellStyle name="SAPBEXHLevel0X 3 3 3 5 3" xfId="23186"/>
    <cellStyle name="SAPBEXHLevel0X 3 3 3 5 3 2" xfId="49600"/>
    <cellStyle name="SAPBEXHLevel0X 3 3 3 5 4" xfId="32125"/>
    <cellStyle name="SAPBEXHLevel0X 3 3 3 6" xfId="3325"/>
    <cellStyle name="SAPBEXHLevel0X 3 3 3 6 2" xfId="14113"/>
    <cellStyle name="SAPBEXHLevel0X 3 3 3 6 2 2" xfId="40533"/>
    <cellStyle name="SAPBEXHLevel0X 3 3 3 6 3" xfId="24404"/>
    <cellStyle name="SAPBEXHLevel0X 3 3 3 6 3 2" xfId="50818"/>
    <cellStyle name="SAPBEXHLevel0X 3 3 3 6 4" xfId="29995"/>
    <cellStyle name="SAPBEXHLevel0X 3 3 3 7" xfId="6133"/>
    <cellStyle name="SAPBEXHLevel0X 3 3 3 7 2" xfId="21966"/>
    <cellStyle name="SAPBEXHLevel0X 3 3 3 7 2 2" xfId="48380"/>
    <cellStyle name="SAPBEXHLevel0X 3 3 3 7 3" xfId="32803"/>
    <cellStyle name="SAPBEXHLevel0X 3 3 3 8" xfId="6075"/>
    <cellStyle name="SAPBEXHLevel0X 3 3 3 8 2" xfId="16826"/>
    <cellStyle name="SAPBEXHLevel0X 3 3 3 8 2 2" xfId="43244"/>
    <cellStyle name="SAPBEXHLevel0X 3 3 3 8 3" xfId="27099"/>
    <cellStyle name="SAPBEXHLevel0X 3 3 3 8 3 2" xfId="53513"/>
    <cellStyle name="SAPBEXHLevel0X 3 3 3 8 4" xfId="32745"/>
    <cellStyle name="SAPBEXHLevel0X 3 3 3 9" xfId="7644"/>
    <cellStyle name="SAPBEXHLevel0X 3 3 3 9 2" xfId="18311"/>
    <cellStyle name="SAPBEXHLevel0X 3 3 3 9 2 2" xfId="44727"/>
    <cellStyle name="SAPBEXHLevel0X 3 3 3 9 3" xfId="24355"/>
    <cellStyle name="SAPBEXHLevel0X 3 3 3 9 3 2" xfId="50769"/>
    <cellStyle name="SAPBEXHLevel0X 3 3 3 9 4" xfId="34314"/>
    <cellStyle name="SAPBEXHLevel0X 3 3 4" xfId="1901"/>
    <cellStyle name="SAPBEXHLevel0X 3 3 4 10" xfId="8548"/>
    <cellStyle name="SAPBEXHLevel0X 3 3 4 10 2" xfId="19208"/>
    <cellStyle name="SAPBEXHLevel0X 3 3 4 10 2 2" xfId="45622"/>
    <cellStyle name="SAPBEXHLevel0X 3 3 4 10 3" xfId="17662"/>
    <cellStyle name="SAPBEXHLevel0X 3 3 4 10 3 2" xfId="44079"/>
    <cellStyle name="SAPBEXHLevel0X 3 3 4 10 4" xfId="35044"/>
    <cellStyle name="SAPBEXHLevel0X 3 3 4 11" xfId="11679"/>
    <cellStyle name="SAPBEXHLevel0X 3 3 4 11 2" xfId="38100"/>
    <cellStyle name="SAPBEXHLevel0X 3 3 4 12" xfId="22481"/>
    <cellStyle name="SAPBEXHLevel0X 3 3 4 12 2" xfId="48895"/>
    <cellStyle name="SAPBEXHLevel0X 3 3 4 2" xfId="3878"/>
    <cellStyle name="SAPBEXHLevel0X 3 3 4 2 2" xfId="9247"/>
    <cellStyle name="SAPBEXHLevel0X 3 3 4 2 2 2" xfId="19907"/>
    <cellStyle name="SAPBEXHLevel0X 3 3 4 2 2 2 2" xfId="46321"/>
    <cellStyle name="SAPBEXHLevel0X 3 3 4 2 2 3" xfId="25960"/>
    <cellStyle name="SAPBEXHLevel0X 3 3 4 2 2 3 2" xfId="52374"/>
    <cellStyle name="SAPBEXHLevel0X 3 3 4 2 2 4" xfId="35743"/>
    <cellStyle name="SAPBEXHLevel0X 3 3 4 2 3" xfId="14661"/>
    <cellStyle name="SAPBEXHLevel0X 3 3 4 2 3 2" xfId="41081"/>
    <cellStyle name="SAPBEXHLevel0X 3 3 4 2 4" xfId="26268"/>
    <cellStyle name="SAPBEXHLevel0X 3 3 4 2 4 2" xfId="52682"/>
    <cellStyle name="SAPBEXHLevel0X 3 3 4 2 5" xfId="30548"/>
    <cellStyle name="SAPBEXHLevel0X 3 3 4 3" xfId="4605"/>
    <cellStyle name="SAPBEXHLevel0X 3 3 4 3 2" xfId="10059"/>
    <cellStyle name="SAPBEXHLevel0X 3 3 4 3 2 2" xfId="20719"/>
    <cellStyle name="SAPBEXHLevel0X 3 3 4 3 2 2 2" xfId="47133"/>
    <cellStyle name="SAPBEXHLevel0X 3 3 4 3 2 3" xfId="25887"/>
    <cellStyle name="SAPBEXHLevel0X 3 3 4 3 2 3 2" xfId="52301"/>
    <cellStyle name="SAPBEXHLevel0X 3 3 4 3 2 4" xfId="36555"/>
    <cellStyle name="SAPBEXHLevel0X 3 3 4 3 3" xfId="15383"/>
    <cellStyle name="SAPBEXHLevel0X 3 3 4 3 3 2" xfId="41803"/>
    <cellStyle name="SAPBEXHLevel0X 3 3 4 3 4" xfId="24514"/>
    <cellStyle name="SAPBEXHLevel0X 3 3 4 3 4 2" xfId="50928"/>
    <cellStyle name="SAPBEXHLevel0X 3 3 4 3 5" xfId="31275"/>
    <cellStyle name="SAPBEXHLevel0X 3 3 4 4" xfId="4427"/>
    <cellStyle name="SAPBEXHLevel0X 3 3 4 4 2" xfId="15205"/>
    <cellStyle name="SAPBEXHLevel0X 3 3 4 4 2 2" xfId="41625"/>
    <cellStyle name="SAPBEXHLevel0X 3 3 4 4 3" xfId="23467"/>
    <cellStyle name="SAPBEXHLevel0X 3 3 4 4 3 2" xfId="49881"/>
    <cellStyle name="SAPBEXHLevel0X 3 3 4 4 4" xfId="31097"/>
    <cellStyle name="SAPBEXHLevel0X 3 3 4 5" xfId="5799"/>
    <cellStyle name="SAPBEXHLevel0X 3 3 4 5 2" xfId="16558"/>
    <cellStyle name="SAPBEXHLevel0X 3 3 4 5 2 2" xfId="42976"/>
    <cellStyle name="SAPBEXHLevel0X 3 3 4 5 3" xfId="27284"/>
    <cellStyle name="SAPBEXHLevel0X 3 3 4 5 3 2" xfId="53698"/>
    <cellStyle name="SAPBEXHLevel0X 3 3 4 5 4" xfId="32469"/>
    <cellStyle name="SAPBEXHLevel0X 3 3 4 6" xfId="6402"/>
    <cellStyle name="SAPBEXHLevel0X 3 3 4 6 2" xfId="17138"/>
    <cellStyle name="SAPBEXHLevel0X 3 3 4 6 2 2" xfId="43556"/>
    <cellStyle name="SAPBEXHLevel0X 3 3 4 6 3" xfId="12043"/>
    <cellStyle name="SAPBEXHLevel0X 3 3 4 6 3 2" xfId="38464"/>
    <cellStyle name="SAPBEXHLevel0X 3 3 4 6 4" xfId="33072"/>
    <cellStyle name="SAPBEXHLevel0X 3 3 4 7" xfId="7017"/>
    <cellStyle name="SAPBEXHLevel0X 3 3 4 7 2" xfId="22139"/>
    <cellStyle name="SAPBEXHLevel0X 3 3 4 7 2 2" xfId="48553"/>
    <cellStyle name="SAPBEXHLevel0X 3 3 4 7 3" xfId="33687"/>
    <cellStyle name="SAPBEXHLevel0X 3 3 4 8" xfId="7564"/>
    <cellStyle name="SAPBEXHLevel0X 3 3 4 8 2" xfId="18231"/>
    <cellStyle name="SAPBEXHLevel0X 3 3 4 8 2 2" xfId="44647"/>
    <cellStyle name="SAPBEXHLevel0X 3 3 4 8 3" xfId="23102"/>
    <cellStyle name="SAPBEXHLevel0X 3 3 4 8 3 2" xfId="49516"/>
    <cellStyle name="SAPBEXHLevel0X 3 3 4 8 4" xfId="34234"/>
    <cellStyle name="SAPBEXHLevel0X 3 3 4 9" xfId="3305"/>
    <cellStyle name="SAPBEXHLevel0X 3 3 4 9 2" xfId="14095"/>
    <cellStyle name="SAPBEXHLevel0X 3 3 4 9 2 2" xfId="40515"/>
    <cellStyle name="SAPBEXHLevel0X 3 3 4 9 3" xfId="23306"/>
    <cellStyle name="SAPBEXHLevel0X 3 3 4 9 3 2" xfId="49720"/>
    <cellStyle name="SAPBEXHLevel0X 3 3 4 9 4" xfId="29975"/>
    <cellStyle name="SAPBEXHLevel0X 3 3 5" xfId="2087"/>
    <cellStyle name="SAPBEXHLevel0X 3 3 5 10" xfId="8873"/>
    <cellStyle name="SAPBEXHLevel0X 3 3 5 10 2" xfId="19533"/>
    <cellStyle name="SAPBEXHLevel0X 3 3 5 10 2 2" xfId="45947"/>
    <cellStyle name="SAPBEXHLevel0X 3 3 5 10 3" xfId="23731"/>
    <cellStyle name="SAPBEXHLevel0X 3 3 5 10 3 2" xfId="50145"/>
    <cellStyle name="SAPBEXHLevel0X 3 3 5 10 4" xfId="35369"/>
    <cellStyle name="SAPBEXHLevel0X 3 3 5 11" xfId="11513"/>
    <cellStyle name="SAPBEXHLevel0X 3 3 5 11 2" xfId="37934"/>
    <cellStyle name="SAPBEXHLevel0X 3 3 5 12" xfId="25520"/>
    <cellStyle name="SAPBEXHLevel0X 3 3 5 12 2" xfId="51934"/>
    <cellStyle name="SAPBEXHLevel0X 3 3 5 2" xfId="4052"/>
    <cellStyle name="SAPBEXHLevel0X 3 3 5 2 2" xfId="9855"/>
    <cellStyle name="SAPBEXHLevel0X 3 3 5 2 2 2" xfId="20515"/>
    <cellStyle name="SAPBEXHLevel0X 3 3 5 2 2 2 2" xfId="46929"/>
    <cellStyle name="SAPBEXHLevel0X 3 3 5 2 2 3" xfId="25878"/>
    <cellStyle name="SAPBEXHLevel0X 3 3 5 2 2 3 2" xfId="52292"/>
    <cellStyle name="SAPBEXHLevel0X 3 3 5 2 2 4" xfId="36351"/>
    <cellStyle name="SAPBEXHLevel0X 3 3 5 2 3" xfId="14834"/>
    <cellStyle name="SAPBEXHLevel0X 3 3 5 2 3 2" xfId="41254"/>
    <cellStyle name="SAPBEXHLevel0X 3 3 5 2 4" xfId="25378"/>
    <cellStyle name="SAPBEXHLevel0X 3 3 5 2 4 2" xfId="51792"/>
    <cellStyle name="SAPBEXHLevel0X 3 3 5 2 5" xfId="30722"/>
    <cellStyle name="SAPBEXHLevel0X 3 3 5 3" xfId="4780"/>
    <cellStyle name="SAPBEXHLevel0X 3 3 5 3 2" xfId="10352"/>
    <cellStyle name="SAPBEXHLevel0X 3 3 5 3 2 2" xfId="21012"/>
    <cellStyle name="SAPBEXHLevel0X 3 3 5 3 2 2 2" xfId="47426"/>
    <cellStyle name="SAPBEXHLevel0X 3 3 5 3 2 3" xfId="28277"/>
    <cellStyle name="SAPBEXHLevel0X 3 3 5 3 2 3 2" xfId="54691"/>
    <cellStyle name="SAPBEXHLevel0X 3 3 5 3 2 4" xfId="36848"/>
    <cellStyle name="SAPBEXHLevel0X 3 3 5 3 3" xfId="15557"/>
    <cellStyle name="SAPBEXHLevel0X 3 3 5 3 3 2" xfId="41977"/>
    <cellStyle name="SAPBEXHLevel0X 3 3 5 3 4" xfId="27975"/>
    <cellStyle name="SAPBEXHLevel0X 3 3 5 3 4 2" xfId="54389"/>
    <cellStyle name="SAPBEXHLevel0X 3 3 5 3 5" xfId="31450"/>
    <cellStyle name="SAPBEXHLevel0X 3 3 5 4" xfId="5360"/>
    <cellStyle name="SAPBEXHLevel0X 3 3 5 4 2" xfId="16133"/>
    <cellStyle name="SAPBEXHLevel0X 3 3 5 4 2 2" xfId="42552"/>
    <cellStyle name="SAPBEXHLevel0X 3 3 5 4 3" xfId="25650"/>
    <cellStyle name="SAPBEXHLevel0X 3 3 5 4 3 2" xfId="52064"/>
    <cellStyle name="SAPBEXHLevel0X 3 3 5 4 4" xfId="32030"/>
    <cellStyle name="SAPBEXHLevel0X 3 3 5 5" xfId="5967"/>
    <cellStyle name="SAPBEXHLevel0X 3 3 5 5 2" xfId="16719"/>
    <cellStyle name="SAPBEXHLevel0X 3 3 5 5 2 2" xfId="43137"/>
    <cellStyle name="SAPBEXHLevel0X 3 3 5 5 3" xfId="26147"/>
    <cellStyle name="SAPBEXHLevel0X 3 3 5 5 3 2" xfId="52561"/>
    <cellStyle name="SAPBEXHLevel0X 3 3 5 5 4" xfId="32637"/>
    <cellStyle name="SAPBEXHLevel0X 3 3 5 6" xfId="6567"/>
    <cellStyle name="SAPBEXHLevel0X 3 3 5 6 2" xfId="17292"/>
    <cellStyle name="SAPBEXHLevel0X 3 3 5 6 2 2" xfId="43710"/>
    <cellStyle name="SAPBEXHLevel0X 3 3 5 6 3" xfId="24075"/>
    <cellStyle name="SAPBEXHLevel0X 3 3 5 6 3 2" xfId="50489"/>
    <cellStyle name="SAPBEXHLevel0X 3 3 5 6 4" xfId="33237"/>
    <cellStyle name="SAPBEXHLevel0X 3 3 5 7" xfId="7139"/>
    <cellStyle name="SAPBEXHLevel0X 3 3 5 7 2" xfId="22511"/>
    <cellStyle name="SAPBEXHLevel0X 3 3 5 7 2 2" xfId="48925"/>
    <cellStyle name="SAPBEXHLevel0X 3 3 5 7 3" xfId="33809"/>
    <cellStyle name="SAPBEXHLevel0X 3 3 5 8" xfId="7698"/>
    <cellStyle name="SAPBEXHLevel0X 3 3 5 8 2" xfId="18365"/>
    <cellStyle name="SAPBEXHLevel0X 3 3 5 8 2 2" xfId="44781"/>
    <cellStyle name="SAPBEXHLevel0X 3 3 5 8 3" xfId="26618"/>
    <cellStyle name="SAPBEXHLevel0X 3 3 5 8 3 2" xfId="53032"/>
    <cellStyle name="SAPBEXHLevel0X 3 3 5 8 4" xfId="34368"/>
    <cellStyle name="SAPBEXHLevel0X 3 3 5 9" xfId="7850"/>
    <cellStyle name="SAPBEXHLevel0X 3 3 5 9 2" xfId="18517"/>
    <cellStyle name="SAPBEXHLevel0X 3 3 5 9 2 2" xfId="44932"/>
    <cellStyle name="SAPBEXHLevel0X 3 3 5 9 3" xfId="23669"/>
    <cellStyle name="SAPBEXHLevel0X 3 3 5 9 3 2" xfId="50083"/>
    <cellStyle name="SAPBEXHLevel0X 3 3 5 9 4" xfId="34520"/>
    <cellStyle name="SAPBEXHLevel0X 3 3 6" xfId="1699"/>
    <cellStyle name="SAPBEXHLevel0X 3 3 6 10" xfId="9562"/>
    <cellStyle name="SAPBEXHLevel0X 3 3 6 10 2" xfId="20222"/>
    <cellStyle name="SAPBEXHLevel0X 3 3 6 10 2 2" xfId="46636"/>
    <cellStyle name="SAPBEXHLevel0X 3 3 6 10 3" xfId="12099"/>
    <cellStyle name="SAPBEXHLevel0X 3 3 6 10 3 2" xfId="38520"/>
    <cellStyle name="SAPBEXHLevel0X 3 3 6 10 4" xfId="36058"/>
    <cellStyle name="SAPBEXHLevel0X 3 3 6 11" xfId="11871"/>
    <cellStyle name="SAPBEXHLevel0X 3 3 6 11 2" xfId="38292"/>
    <cellStyle name="SAPBEXHLevel0X 3 3 6 12" xfId="21886"/>
    <cellStyle name="SAPBEXHLevel0X 3 3 6 12 2" xfId="48300"/>
    <cellStyle name="SAPBEXHLevel0X 3 3 6 2" xfId="3691"/>
    <cellStyle name="SAPBEXHLevel0X 3 3 6 2 2" xfId="10698"/>
    <cellStyle name="SAPBEXHLevel0X 3 3 6 2 2 2" xfId="21343"/>
    <cellStyle name="SAPBEXHLevel0X 3 3 6 2 2 2 2" xfId="47757"/>
    <cellStyle name="SAPBEXHLevel0X 3 3 6 2 2 3" xfId="28441"/>
    <cellStyle name="SAPBEXHLevel0X 3 3 6 2 2 3 2" xfId="54855"/>
    <cellStyle name="SAPBEXHLevel0X 3 3 6 2 2 4" xfId="37122"/>
    <cellStyle name="SAPBEXHLevel0X 3 3 6 2 3" xfId="14476"/>
    <cellStyle name="SAPBEXHLevel0X 3 3 6 2 3 2" xfId="40896"/>
    <cellStyle name="SAPBEXHLevel0X 3 3 6 2 4" xfId="24119"/>
    <cellStyle name="SAPBEXHLevel0X 3 3 6 2 4 2" xfId="50533"/>
    <cellStyle name="SAPBEXHLevel0X 3 3 6 2 5" xfId="30361"/>
    <cellStyle name="SAPBEXHLevel0X 3 3 6 3" xfId="2643"/>
    <cellStyle name="SAPBEXHLevel0X 3 3 6 3 2" xfId="13435"/>
    <cellStyle name="SAPBEXHLevel0X 3 3 6 3 2 2" xfId="39855"/>
    <cellStyle name="SAPBEXHLevel0X 3 3 6 3 3" xfId="22798"/>
    <cellStyle name="SAPBEXHLevel0X 3 3 6 3 3 2" xfId="49212"/>
    <cellStyle name="SAPBEXHLevel0X 3 3 6 3 4" xfId="29313"/>
    <cellStyle name="SAPBEXHLevel0X 3 3 6 4" xfId="4862"/>
    <cellStyle name="SAPBEXHLevel0X 3 3 6 4 2" xfId="15639"/>
    <cellStyle name="SAPBEXHLevel0X 3 3 6 4 2 2" xfId="42059"/>
    <cellStyle name="SAPBEXHLevel0X 3 3 6 4 3" xfId="22070"/>
    <cellStyle name="SAPBEXHLevel0X 3 3 6 4 3 2" xfId="48484"/>
    <cellStyle name="SAPBEXHLevel0X 3 3 6 4 4" xfId="31532"/>
    <cellStyle name="SAPBEXHLevel0X 3 3 6 5" xfId="3950"/>
    <cellStyle name="SAPBEXHLevel0X 3 3 6 5 2" xfId="14733"/>
    <cellStyle name="SAPBEXHLevel0X 3 3 6 5 2 2" xfId="41153"/>
    <cellStyle name="SAPBEXHLevel0X 3 3 6 5 3" xfId="24266"/>
    <cellStyle name="SAPBEXHLevel0X 3 3 6 5 3 2" xfId="50680"/>
    <cellStyle name="SAPBEXHLevel0X 3 3 6 5 4" xfId="30620"/>
    <cellStyle name="SAPBEXHLevel0X 3 3 6 6" xfId="5561"/>
    <cellStyle name="SAPBEXHLevel0X 3 3 6 6 2" xfId="16332"/>
    <cellStyle name="SAPBEXHLevel0X 3 3 6 6 2 2" xfId="42751"/>
    <cellStyle name="SAPBEXHLevel0X 3 3 6 6 3" xfId="28049"/>
    <cellStyle name="SAPBEXHLevel0X 3 3 6 6 3 2" xfId="54463"/>
    <cellStyle name="SAPBEXHLevel0X 3 3 6 6 4" xfId="32231"/>
    <cellStyle name="SAPBEXHLevel0X 3 3 6 7" xfId="4162"/>
    <cellStyle name="SAPBEXHLevel0X 3 3 6 7 2" xfId="24366"/>
    <cellStyle name="SAPBEXHLevel0X 3 3 6 7 2 2" xfId="50780"/>
    <cellStyle name="SAPBEXHLevel0X 3 3 6 7 3" xfId="30832"/>
    <cellStyle name="SAPBEXHLevel0X 3 3 6 8" xfId="6272"/>
    <cellStyle name="SAPBEXHLevel0X 3 3 6 8 2" xfId="17011"/>
    <cellStyle name="SAPBEXHLevel0X 3 3 6 8 2 2" xfId="43429"/>
    <cellStyle name="SAPBEXHLevel0X 3 3 6 8 3" xfId="22406"/>
    <cellStyle name="SAPBEXHLevel0X 3 3 6 8 3 2" xfId="48820"/>
    <cellStyle name="SAPBEXHLevel0X 3 3 6 8 4" xfId="32942"/>
    <cellStyle name="SAPBEXHLevel0X 3 3 6 9" xfId="2884"/>
    <cellStyle name="SAPBEXHLevel0X 3 3 6 9 2" xfId="13676"/>
    <cellStyle name="SAPBEXHLevel0X 3 3 6 9 2 2" xfId="40096"/>
    <cellStyle name="SAPBEXHLevel0X 3 3 6 9 3" xfId="26688"/>
    <cellStyle name="SAPBEXHLevel0X 3 3 6 9 3 2" xfId="53102"/>
    <cellStyle name="SAPBEXHLevel0X 3 3 6 9 4" xfId="29554"/>
    <cellStyle name="SAPBEXHLevel0X 3 3 7" xfId="2490"/>
    <cellStyle name="SAPBEXHLevel0X 3 3 7 10" xfId="22240"/>
    <cellStyle name="SAPBEXHLevel0X 3 3 7 10 2" xfId="48654"/>
    <cellStyle name="SAPBEXHLevel0X 3 3 7 2" xfId="4385"/>
    <cellStyle name="SAPBEXHLevel0X 3 3 7 2 2" xfId="15163"/>
    <cellStyle name="SAPBEXHLevel0X 3 3 7 2 2 2" xfId="41583"/>
    <cellStyle name="SAPBEXHLevel0X 3 3 7 2 3" xfId="23381"/>
    <cellStyle name="SAPBEXHLevel0X 3 3 7 2 3 2" xfId="49795"/>
    <cellStyle name="SAPBEXHLevel0X 3 3 7 2 4" xfId="31055"/>
    <cellStyle name="SAPBEXHLevel0X 3 3 7 3" xfId="5118"/>
    <cellStyle name="SAPBEXHLevel0X 3 3 7 3 2" xfId="15895"/>
    <cellStyle name="SAPBEXHLevel0X 3 3 7 3 2 2" xfId="42314"/>
    <cellStyle name="SAPBEXHLevel0X 3 3 7 3 3" xfId="28117"/>
    <cellStyle name="SAPBEXHLevel0X 3 3 7 3 3 2" xfId="54531"/>
    <cellStyle name="SAPBEXHLevel0X 3 3 7 3 4" xfId="31788"/>
    <cellStyle name="SAPBEXHLevel0X 3 3 7 4" xfId="6300"/>
    <cellStyle name="SAPBEXHLevel0X 3 3 7 4 2" xfId="17039"/>
    <cellStyle name="SAPBEXHLevel0X 3 3 7 4 2 2" xfId="43457"/>
    <cellStyle name="SAPBEXHLevel0X 3 3 7 4 3" xfId="12038"/>
    <cellStyle name="SAPBEXHLevel0X 3 3 7 4 3 2" xfId="38459"/>
    <cellStyle name="SAPBEXHLevel0X 3 3 7 4 4" xfId="32970"/>
    <cellStyle name="SAPBEXHLevel0X 3 3 7 5" xfId="6876"/>
    <cellStyle name="SAPBEXHLevel0X 3 3 7 5 2" xfId="17581"/>
    <cellStyle name="SAPBEXHLevel0X 3 3 7 5 2 2" xfId="43998"/>
    <cellStyle name="SAPBEXHLevel0X 3 3 7 5 3" xfId="21354"/>
    <cellStyle name="SAPBEXHLevel0X 3 3 7 5 3 2" xfId="47768"/>
    <cellStyle name="SAPBEXHLevel0X 3 3 7 5 4" xfId="33546"/>
    <cellStyle name="SAPBEXHLevel0X 3 3 7 6" xfId="7400"/>
    <cellStyle name="SAPBEXHLevel0X 3 3 7 6 2" xfId="18067"/>
    <cellStyle name="SAPBEXHLevel0X 3 3 7 6 2 2" xfId="44483"/>
    <cellStyle name="SAPBEXHLevel0X 3 3 7 6 3" xfId="27203"/>
    <cellStyle name="SAPBEXHLevel0X 3 3 7 6 3 2" xfId="53617"/>
    <cellStyle name="SAPBEXHLevel0X 3 3 7 6 4" xfId="34070"/>
    <cellStyle name="SAPBEXHLevel0X 3 3 7 7" xfId="8023"/>
    <cellStyle name="SAPBEXHLevel0X 3 3 7 7 2" xfId="18690"/>
    <cellStyle name="SAPBEXHLevel0X 3 3 7 7 2 2" xfId="45104"/>
    <cellStyle name="SAPBEXHLevel0X 3 3 7 7 3" xfId="16617"/>
    <cellStyle name="SAPBEXHLevel0X 3 3 7 7 3 2" xfId="43035"/>
    <cellStyle name="SAPBEXHLevel0X 3 3 7 7 4" xfId="34627"/>
    <cellStyle name="SAPBEXHLevel0X 3 3 7 8" xfId="13286"/>
    <cellStyle name="SAPBEXHLevel0X 3 3 7 8 2" xfId="39706"/>
    <cellStyle name="SAPBEXHLevel0X 3 3 7 9" xfId="18761"/>
    <cellStyle name="SAPBEXHLevel0X 3 3 7 9 2" xfId="45175"/>
    <cellStyle name="SAPBEXHLevel0X 3 3 8" xfId="3238"/>
    <cellStyle name="SAPBEXHLevel0X 3 3 8 2" xfId="14028"/>
    <cellStyle name="SAPBEXHLevel0X 3 3 8 2 2" xfId="40448"/>
    <cellStyle name="SAPBEXHLevel0X 3 3 8 3" xfId="26277"/>
    <cellStyle name="SAPBEXHLevel0X 3 3 8 3 2" xfId="52691"/>
    <cellStyle name="SAPBEXHLevel0X 3 3 8 4" xfId="29908"/>
    <cellStyle name="SAPBEXHLevel0X 3 3 9" xfId="3003"/>
    <cellStyle name="SAPBEXHLevel0X 3 3 9 2" xfId="13795"/>
    <cellStyle name="SAPBEXHLevel0X 3 3 9 2 2" xfId="40215"/>
    <cellStyle name="SAPBEXHLevel0X 3 3 9 3" xfId="23255"/>
    <cellStyle name="SAPBEXHLevel0X 3 3 9 3 2" xfId="49669"/>
    <cellStyle name="SAPBEXHLevel0X 3 3 9 4" xfId="29673"/>
    <cellStyle name="SAPBEXHLevel0X 3 4" xfId="1214"/>
    <cellStyle name="SAPBEXHLevel0X 3 4 10" xfId="4322"/>
    <cellStyle name="SAPBEXHLevel0X 3 4 10 2" xfId="15100"/>
    <cellStyle name="SAPBEXHLevel0X 3 4 10 2 2" xfId="41520"/>
    <cellStyle name="SAPBEXHLevel0X 3 4 10 3" xfId="26422"/>
    <cellStyle name="SAPBEXHLevel0X 3 4 10 3 2" xfId="52836"/>
    <cellStyle name="SAPBEXHLevel0X 3 4 10 4" xfId="30992"/>
    <cellStyle name="SAPBEXHLevel0X 3 4 11" xfId="6663"/>
    <cellStyle name="SAPBEXHLevel0X 3 4 11 2" xfId="24526"/>
    <cellStyle name="SAPBEXHLevel0X 3 4 11 2 2" xfId="50940"/>
    <cellStyle name="SAPBEXHLevel0X 3 4 11 3" xfId="33333"/>
    <cellStyle name="SAPBEXHLevel0X 3 4 12" xfId="14173"/>
    <cellStyle name="SAPBEXHLevel0X 3 4 12 2" xfId="40593"/>
    <cellStyle name="SAPBEXHLevel0X 3 4 13" xfId="23041"/>
    <cellStyle name="SAPBEXHLevel0X 3 4 13 2" xfId="49455"/>
    <cellStyle name="SAPBEXHLevel0X 3 4 2" xfId="1530"/>
    <cellStyle name="SAPBEXHLevel0X 3 4 2 10" xfId="8422"/>
    <cellStyle name="SAPBEXHLevel0X 3 4 2 10 2" xfId="19082"/>
    <cellStyle name="SAPBEXHLevel0X 3 4 2 10 2 2" xfId="45496"/>
    <cellStyle name="SAPBEXHLevel0X 3 4 2 10 3" xfId="16541"/>
    <cellStyle name="SAPBEXHLevel0X 3 4 2 10 3 2" xfId="42959"/>
    <cellStyle name="SAPBEXHLevel0X 3 4 2 10 4" xfId="34918"/>
    <cellStyle name="SAPBEXHLevel0X 3 4 2 11" xfId="13002"/>
    <cellStyle name="SAPBEXHLevel0X 3 4 2 11 2" xfId="39423"/>
    <cellStyle name="SAPBEXHLevel0X 3 4 2 12" xfId="25135"/>
    <cellStyle name="SAPBEXHLevel0X 3 4 2 12 2" xfId="51549"/>
    <cellStyle name="SAPBEXHLevel0X 3 4 2 2" xfId="3524"/>
    <cellStyle name="SAPBEXHLevel0X 3 4 2 2 2" xfId="9000"/>
    <cellStyle name="SAPBEXHLevel0X 3 4 2 2 2 2" xfId="19660"/>
    <cellStyle name="SAPBEXHLevel0X 3 4 2 2 2 2 2" xfId="46074"/>
    <cellStyle name="SAPBEXHLevel0X 3 4 2 2 2 3" xfId="26534"/>
    <cellStyle name="SAPBEXHLevel0X 3 4 2 2 2 3 2" xfId="52948"/>
    <cellStyle name="SAPBEXHLevel0X 3 4 2 2 2 4" xfId="35496"/>
    <cellStyle name="SAPBEXHLevel0X 3 4 2 2 3" xfId="10113"/>
    <cellStyle name="SAPBEXHLevel0X 3 4 2 2 3 2" xfId="20773"/>
    <cellStyle name="SAPBEXHLevel0X 3 4 2 2 3 2 2" xfId="47187"/>
    <cellStyle name="SAPBEXHLevel0X 3 4 2 2 3 3" xfId="27787"/>
    <cellStyle name="SAPBEXHLevel0X 3 4 2 2 3 3 2" xfId="54201"/>
    <cellStyle name="SAPBEXHLevel0X 3 4 2 2 3 4" xfId="36609"/>
    <cellStyle name="SAPBEXHLevel0X 3 4 2 2 4" xfId="8735"/>
    <cellStyle name="SAPBEXHLevel0X 3 4 2 2 4 2" xfId="19395"/>
    <cellStyle name="SAPBEXHLevel0X 3 4 2 2 4 2 2" xfId="45809"/>
    <cellStyle name="SAPBEXHLevel0X 3 4 2 2 4 3" xfId="12966"/>
    <cellStyle name="SAPBEXHLevel0X 3 4 2 2 4 3 2" xfId="39387"/>
    <cellStyle name="SAPBEXHLevel0X 3 4 2 2 4 4" xfId="35231"/>
    <cellStyle name="SAPBEXHLevel0X 3 4 2 2 5" xfId="14309"/>
    <cellStyle name="SAPBEXHLevel0X 3 4 2 2 5 2" xfId="40729"/>
    <cellStyle name="SAPBEXHLevel0X 3 4 2 2 6" xfId="23979"/>
    <cellStyle name="SAPBEXHLevel0X 3 4 2 2 6 2" xfId="50393"/>
    <cellStyle name="SAPBEXHLevel0X 3 4 2 2 7" xfId="30194"/>
    <cellStyle name="SAPBEXHLevel0X 3 4 2 3" xfId="2780"/>
    <cellStyle name="SAPBEXHLevel0X 3 4 2 3 2" xfId="9358"/>
    <cellStyle name="SAPBEXHLevel0X 3 4 2 3 2 2" xfId="20018"/>
    <cellStyle name="SAPBEXHLevel0X 3 4 2 3 2 2 2" xfId="46432"/>
    <cellStyle name="SAPBEXHLevel0X 3 4 2 3 2 3" xfId="25948"/>
    <cellStyle name="SAPBEXHLevel0X 3 4 2 3 2 3 2" xfId="52362"/>
    <cellStyle name="SAPBEXHLevel0X 3 4 2 3 2 4" xfId="35854"/>
    <cellStyle name="SAPBEXHLevel0X 3 4 2 3 3" xfId="13572"/>
    <cellStyle name="SAPBEXHLevel0X 3 4 2 3 3 2" xfId="39992"/>
    <cellStyle name="SAPBEXHLevel0X 3 4 2 3 4" xfId="27648"/>
    <cellStyle name="SAPBEXHLevel0X 3 4 2 3 4 2" xfId="54062"/>
    <cellStyle name="SAPBEXHLevel0X 3 4 2 3 5" xfId="29450"/>
    <cellStyle name="SAPBEXHLevel0X 3 4 2 4" xfId="2829"/>
    <cellStyle name="SAPBEXHLevel0X 3 4 2 4 2" xfId="10298"/>
    <cellStyle name="SAPBEXHLevel0X 3 4 2 4 2 2" xfId="20958"/>
    <cellStyle name="SAPBEXHLevel0X 3 4 2 4 2 2 2" xfId="47372"/>
    <cellStyle name="SAPBEXHLevel0X 3 4 2 4 2 3" xfId="17767"/>
    <cellStyle name="SAPBEXHLevel0X 3 4 2 4 2 3 2" xfId="44184"/>
    <cellStyle name="SAPBEXHLevel0X 3 4 2 4 2 4" xfId="36794"/>
    <cellStyle name="SAPBEXHLevel0X 3 4 2 4 3" xfId="13621"/>
    <cellStyle name="SAPBEXHLevel0X 3 4 2 4 3 2" xfId="40041"/>
    <cellStyle name="SAPBEXHLevel0X 3 4 2 4 4" xfId="27685"/>
    <cellStyle name="SAPBEXHLevel0X 3 4 2 4 4 2" xfId="54099"/>
    <cellStyle name="SAPBEXHLevel0X 3 4 2 4 5" xfId="29499"/>
    <cellStyle name="SAPBEXHLevel0X 3 4 2 5" xfId="5269"/>
    <cellStyle name="SAPBEXHLevel0X 3 4 2 5 2" xfId="16044"/>
    <cellStyle name="SAPBEXHLevel0X 3 4 2 5 2 2" xfId="42463"/>
    <cellStyle name="SAPBEXHLevel0X 3 4 2 5 3" xfId="28017"/>
    <cellStyle name="SAPBEXHLevel0X 3 4 2 5 3 2" xfId="54431"/>
    <cellStyle name="SAPBEXHLevel0X 3 4 2 5 4" xfId="31939"/>
    <cellStyle name="SAPBEXHLevel0X 3 4 2 6" xfId="5766"/>
    <cellStyle name="SAPBEXHLevel0X 3 4 2 6 2" xfId="16526"/>
    <cellStyle name="SAPBEXHLevel0X 3 4 2 6 2 2" xfId="42944"/>
    <cellStyle name="SAPBEXHLevel0X 3 4 2 6 3" xfId="26601"/>
    <cellStyle name="SAPBEXHLevel0X 3 4 2 6 3 2" xfId="53015"/>
    <cellStyle name="SAPBEXHLevel0X 3 4 2 6 4" xfId="32436"/>
    <cellStyle name="SAPBEXHLevel0X 3 4 2 7" xfId="6478"/>
    <cellStyle name="SAPBEXHLevel0X 3 4 2 7 2" xfId="11300"/>
    <cellStyle name="SAPBEXHLevel0X 3 4 2 7 2 2" xfId="37721"/>
    <cellStyle name="SAPBEXHLevel0X 3 4 2 7 3" xfId="33148"/>
    <cellStyle name="SAPBEXHLevel0X 3 4 2 8" xfId="7228"/>
    <cellStyle name="SAPBEXHLevel0X 3 4 2 8 2" xfId="17895"/>
    <cellStyle name="SAPBEXHLevel0X 3 4 2 8 2 2" xfId="44312"/>
    <cellStyle name="SAPBEXHLevel0X 3 4 2 8 3" xfId="21940"/>
    <cellStyle name="SAPBEXHLevel0X 3 4 2 8 3 2" xfId="48354"/>
    <cellStyle name="SAPBEXHLevel0X 3 4 2 8 4" xfId="33898"/>
    <cellStyle name="SAPBEXHLevel0X 3 4 2 9" xfId="7800"/>
    <cellStyle name="SAPBEXHLevel0X 3 4 2 9 2" xfId="18467"/>
    <cellStyle name="SAPBEXHLevel0X 3 4 2 9 2 2" xfId="44882"/>
    <cellStyle name="SAPBEXHLevel0X 3 4 2 9 3" xfId="23471"/>
    <cellStyle name="SAPBEXHLevel0X 3 4 2 9 3 2" xfId="49885"/>
    <cellStyle name="SAPBEXHLevel0X 3 4 2 9 4" xfId="34470"/>
    <cellStyle name="SAPBEXHLevel0X 3 4 3" xfId="1643"/>
    <cellStyle name="SAPBEXHLevel0X 3 4 3 10" xfId="8328"/>
    <cellStyle name="SAPBEXHLevel0X 3 4 3 10 2" xfId="18988"/>
    <cellStyle name="SAPBEXHLevel0X 3 4 3 10 2 2" xfId="45402"/>
    <cellStyle name="SAPBEXHLevel0X 3 4 3 10 3" xfId="16255"/>
    <cellStyle name="SAPBEXHLevel0X 3 4 3 10 3 2" xfId="42674"/>
    <cellStyle name="SAPBEXHLevel0X 3 4 3 10 4" xfId="34824"/>
    <cellStyle name="SAPBEXHLevel0X 3 4 3 11" xfId="11920"/>
    <cellStyle name="SAPBEXHLevel0X 3 4 3 11 2" xfId="38341"/>
    <cellStyle name="SAPBEXHLevel0X 3 4 3 12" xfId="25027"/>
    <cellStyle name="SAPBEXHLevel0X 3 4 3 12 2" xfId="51441"/>
    <cellStyle name="SAPBEXHLevel0X 3 4 3 2" xfId="3636"/>
    <cellStyle name="SAPBEXHLevel0X 3 4 3 2 2" xfId="9094"/>
    <cellStyle name="SAPBEXHLevel0X 3 4 3 2 2 2" xfId="19754"/>
    <cellStyle name="SAPBEXHLevel0X 3 4 3 2 2 2 2" xfId="46168"/>
    <cellStyle name="SAPBEXHLevel0X 3 4 3 2 2 3" xfId="12397"/>
    <cellStyle name="SAPBEXHLevel0X 3 4 3 2 2 3 2" xfId="38818"/>
    <cellStyle name="SAPBEXHLevel0X 3 4 3 2 2 4" xfId="35590"/>
    <cellStyle name="SAPBEXHLevel0X 3 4 3 2 3" xfId="9495"/>
    <cellStyle name="SAPBEXHLevel0X 3 4 3 2 3 2" xfId="20155"/>
    <cellStyle name="SAPBEXHLevel0X 3 4 3 2 3 2 2" xfId="46569"/>
    <cellStyle name="SAPBEXHLevel0X 3 4 3 2 3 3" xfId="11260"/>
    <cellStyle name="SAPBEXHLevel0X 3 4 3 2 3 3 2" xfId="37681"/>
    <cellStyle name="SAPBEXHLevel0X 3 4 3 2 3 4" xfId="35991"/>
    <cellStyle name="SAPBEXHLevel0X 3 4 3 2 4" xfId="8629"/>
    <cellStyle name="SAPBEXHLevel0X 3 4 3 2 4 2" xfId="19289"/>
    <cellStyle name="SAPBEXHLevel0X 3 4 3 2 4 2 2" xfId="45703"/>
    <cellStyle name="SAPBEXHLevel0X 3 4 3 2 4 3" xfId="12959"/>
    <cellStyle name="SAPBEXHLevel0X 3 4 3 2 4 3 2" xfId="39380"/>
    <cellStyle name="SAPBEXHLevel0X 3 4 3 2 4 4" xfId="35125"/>
    <cellStyle name="SAPBEXHLevel0X 3 4 3 2 5" xfId="14421"/>
    <cellStyle name="SAPBEXHLevel0X 3 4 3 2 5 2" xfId="40841"/>
    <cellStyle name="SAPBEXHLevel0X 3 4 3 2 6" xfId="25506"/>
    <cellStyle name="SAPBEXHLevel0X 3 4 3 2 6 2" xfId="51920"/>
    <cellStyle name="SAPBEXHLevel0X 3 4 3 2 7" xfId="30306"/>
    <cellStyle name="SAPBEXHLevel0X 3 4 3 3" xfId="4124"/>
    <cellStyle name="SAPBEXHLevel0X 3 4 3 3 2" xfId="9463"/>
    <cellStyle name="SAPBEXHLevel0X 3 4 3 3 2 2" xfId="20123"/>
    <cellStyle name="SAPBEXHLevel0X 3 4 3 3 2 2 2" xfId="46537"/>
    <cellStyle name="SAPBEXHLevel0X 3 4 3 3 2 3" xfId="17839"/>
    <cellStyle name="SAPBEXHLevel0X 3 4 3 3 2 3 2" xfId="44256"/>
    <cellStyle name="SAPBEXHLevel0X 3 4 3 3 2 4" xfId="35959"/>
    <cellStyle name="SAPBEXHLevel0X 3 4 3 3 3" xfId="14906"/>
    <cellStyle name="SAPBEXHLevel0X 3 4 3 3 3 2" xfId="41326"/>
    <cellStyle name="SAPBEXHLevel0X 3 4 3 3 4" xfId="24553"/>
    <cellStyle name="SAPBEXHLevel0X 3 4 3 3 4 2" xfId="50967"/>
    <cellStyle name="SAPBEXHLevel0X 3 4 3 3 5" xfId="30794"/>
    <cellStyle name="SAPBEXHLevel0X 3 4 3 4" xfId="2642"/>
    <cellStyle name="SAPBEXHLevel0X 3 4 3 4 2" xfId="10262"/>
    <cellStyle name="SAPBEXHLevel0X 3 4 3 4 2 2" xfId="20922"/>
    <cellStyle name="SAPBEXHLevel0X 3 4 3 4 2 2 2" xfId="47336"/>
    <cellStyle name="SAPBEXHLevel0X 3 4 3 4 2 3" xfId="17764"/>
    <cellStyle name="SAPBEXHLevel0X 3 4 3 4 2 3 2" xfId="44181"/>
    <cellStyle name="SAPBEXHLevel0X 3 4 3 4 2 4" xfId="36758"/>
    <cellStyle name="SAPBEXHLevel0X 3 4 3 4 3" xfId="13434"/>
    <cellStyle name="SAPBEXHLevel0X 3 4 3 4 3 2" xfId="39854"/>
    <cellStyle name="SAPBEXHLevel0X 3 4 3 4 4" xfId="24350"/>
    <cellStyle name="SAPBEXHLevel0X 3 4 3 4 4 2" xfId="50764"/>
    <cellStyle name="SAPBEXHLevel0X 3 4 3 4 5" xfId="29312"/>
    <cellStyle name="SAPBEXHLevel0X 3 4 3 5" xfId="3952"/>
    <cellStyle name="SAPBEXHLevel0X 3 4 3 5 2" xfId="14735"/>
    <cellStyle name="SAPBEXHLevel0X 3 4 3 5 2 2" xfId="41155"/>
    <cellStyle name="SAPBEXHLevel0X 3 4 3 5 3" xfId="23976"/>
    <cellStyle name="SAPBEXHLevel0X 3 4 3 5 3 2" xfId="50390"/>
    <cellStyle name="SAPBEXHLevel0X 3 4 3 5 4" xfId="30622"/>
    <cellStyle name="SAPBEXHLevel0X 3 4 3 6" xfId="6052"/>
    <cellStyle name="SAPBEXHLevel0X 3 4 3 6 2" xfId="16803"/>
    <cellStyle name="SAPBEXHLevel0X 3 4 3 6 2 2" xfId="43221"/>
    <cellStyle name="SAPBEXHLevel0X 3 4 3 6 3" xfId="23194"/>
    <cellStyle name="SAPBEXHLevel0X 3 4 3 6 3 2" xfId="49608"/>
    <cellStyle name="SAPBEXHLevel0X 3 4 3 6 4" xfId="32722"/>
    <cellStyle name="SAPBEXHLevel0X 3 4 3 7" xfId="3376"/>
    <cellStyle name="SAPBEXHLevel0X 3 4 3 7 2" xfId="26741"/>
    <cellStyle name="SAPBEXHLevel0X 3 4 3 7 2 2" xfId="53155"/>
    <cellStyle name="SAPBEXHLevel0X 3 4 3 7 3" xfId="30046"/>
    <cellStyle name="SAPBEXHLevel0X 3 4 3 8" xfId="7212"/>
    <cellStyle name="SAPBEXHLevel0X 3 4 3 8 2" xfId="17879"/>
    <cellStyle name="SAPBEXHLevel0X 3 4 3 8 2 2" xfId="44296"/>
    <cellStyle name="SAPBEXHLevel0X 3 4 3 8 3" xfId="25417"/>
    <cellStyle name="SAPBEXHLevel0X 3 4 3 8 3 2" xfId="51831"/>
    <cellStyle name="SAPBEXHLevel0X 3 4 3 8 4" xfId="33882"/>
    <cellStyle name="SAPBEXHLevel0X 3 4 3 9" xfId="6933"/>
    <cellStyle name="SAPBEXHLevel0X 3 4 3 9 2" xfId="17638"/>
    <cellStyle name="SAPBEXHLevel0X 3 4 3 9 2 2" xfId="44055"/>
    <cellStyle name="SAPBEXHLevel0X 3 4 3 9 3" xfId="25738"/>
    <cellStyle name="SAPBEXHLevel0X 3 4 3 9 3 2" xfId="52152"/>
    <cellStyle name="SAPBEXHLevel0X 3 4 3 9 4" xfId="33603"/>
    <cellStyle name="SAPBEXHLevel0X 3 4 4" xfId="1902"/>
    <cellStyle name="SAPBEXHLevel0X 3 4 4 10" xfId="8549"/>
    <cellStyle name="SAPBEXHLevel0X 3 4 4 10 2" xfId="19209"/>
    <cellStyle name="SAPBEXHLevel0X 3 4 4 10 2 2" xfId="45623"/>
    <cellStyle name="SAPBEXHLevel0X 3 4 4 10 3" xfId="12197"/>
    <cellStyle name="SAPBEXHLevel0X 3 4 4 10 3 2" xfId="38618"/>
    <cellStyle name="SAPBEXHLevel0X 3 4 4 10 4" xfId="35045"/>
    <cellStyle name="SAPBEXHLevel0X 3 4 4 11" xfId="11678"/>
    <cellStyle name="SAPBEXHLevel0X 3 4 4 11 2" xfId="38099"/>
    <cellStyle name="SAPBEXHLevel0X 3 4 4 12" xfId="26202"/>
    <cellStyle name="SAPBEXHLevel0X 3 4 4 12 2" xfId="52616"/>
    <cellStyle name="SAPBEXHLevel0X 3 4 4 2" xfId="3879"/>
    <cellStyle name="SAPBEXHLevel0X 3 4 4 2 2" xfId="8911"/>
    <cellStyle name="SAPBEXHLevel0X 3 4 4 2 2 2" xfId="19571"/>
    <cellStyle name="SAPBEXHLevel0X 3 4 4 2 2 2 2" xfId="45985"/>
    <cellStyle name="SAPBEXHLevel0X 3 4 4 2 2 3" xfId="12801"/>
    <cellStyle name="SAPBEXHLevel0X 3 4 4 2 2 3 2" xfId="39222"/>
    <cellStyle name="SAPBEXHLevel0X 3 4 4 2 2 4" xfId="35407"/>
    <cellStyle name="SAPBEXHLevel0X 3 4 4 2 3" xfId="14662"/>
    <cellStyle name="SAPBEXHLevel0X 3 4 4 2 3 2" xfId="41082"/>
    <cellStyle name="SAPBEXHLevel0X 3 4 4 2 4" xfId="25545"/>
    <cellStyle name="SAPBEXHLevel0X 3 4 4 2 4 2" xfId="51959"/>
    <cellStyle name="SAPBEXHLevel0X 3 4 4 2 5" xfId="30549"/>
    <cellStyle name="SAPBEXHLevel0X 3 4 4 3" xfId="4606"/>
    <cellStyle name="SAPBEXHLevel0X 3 4 4 3 2" xfId="10314"/>
    <cellStyle name="SAPBEXHLevel0X 3 4 4 3 2 2" xfId="20974"/>
    <cellStyle name="SAPBEXHLevel0X 3 4 4 3 2 2 2" xfId="47388"/>
    <cellStyle name="SAPBEXHLevel0X 3 4 4 3 2 3" xfId="21144"/>
    <cellStyle name="SAPBEXHLevel0X 3 4 4 3 2 3 2" xfId="47558"/>
    <cellStyle name="SAPBEXHLevel0X 3 4 4 3 2 4" xfId="36810"/>
    <cellStyle name="SAPBEXHLevel0X 3 4 4 3 3" xfId="15384"/>
    <cellStyle name="SAPBEXHLevel0X 3 4 4 3 3 2" xfId="41804"/>
    <cellStyle name="SAPBEXHLevel0X 3 4 4 3 4" xfId="27092"/>
    <cellStyle name="SAPBEXHLevel0X 3 4 4 3 4 2" xfId="53506"/>
    <cellStyle name="SAPBEXHLevel0X 3 4 4 3 5" xfId="31276"/>
    <cellStyle name="SAPBEXHLevel0X 3 4 4 4" xfId="3288"/>
    <cellStyle name="SAPBEXHLevel0X 3 4 4 4 2" xfId="14078"/>
    <cellStyle name="SAPBEXHLevel0X 3 4 4 4 2 2" xfId="40498"/>
    <cellStyle name="SAPBEXHLevel0X 3 4 4 4 3" xfId="25608"/>
    <cellStyle name="SAPBEXHLevel0X 3 4 4 4 3 2" xfId="52022"/>
    <cellStyle name="SAPBEXHLevel0X 3 4 4 4 4" xfId="29958"/>
    <cellStyle name="SAPBEXHLevel0X 3 4 4 5" xfId="5800"/>
    <cellStyle name="SAPBEXHLevel0X 3 4 4 5 2" xfId="16559"/>
    <cellStyle name="SAPBEXHLevel0X 3 4 4 5 2 2" xfId="42977"/>
    <cellStyle name="SAPBEXHLevel0X 3 4 4 5 3" xfId="22835"/>
    <cellStyle name="SAPBEXHLevel0X 3 4 4 5 3 2" xfId="49249"/>
    <cellStyle name="SAPBEXHLevel0X 3 4 4 5 4" xfId="32470"/>
    <cellStyle name="SAPBEXHLevel0X 3 4 4 6" xfId="6403"/>
    <cellStyle name="SAPBEXHLevel0X 3 4 4 6 2" xfId="17139"/>
    <cellStyle name="SAPBEXHLevel0X 3 4 4 6 2 2" xfId="43557"/>
    <cellStyle name="SAPBEXHLevel0X 3 4 4 6 3" xfId="12138"/>
    <cellStyle name="SAPBEXHLevel0X 3 4 4 6 3 2" xfId="38559"/>
    <cellStyle name="SAPBEXHLevel0X 3 4 4 6 4" xfId="33073"/>
    <cellStyle name="SAPBEXHLevel0X 3 4 4 7" xfId="7018"/>
    <cellStyle name="SAPBEXHLevel0X 3 4 4 7 2" xfId="24071"/>
    <cellStyle name="SAPBEXHLevel0X 3 4 4 7 2 2" xfId="50485"/>
    <cellStyle name="SAPBEXHLevel0X 3 4 4 7 3" xfId="33688"/>
    <cellStyle name="SAPBEXHLevel0X 3 4 4 8" xfId="7565"/>
    <cellStyle name="SAPBEXHLevel0X 3 4 4 8 2" xfId="18232"/>
    <cellStyle name="SAPBEXHLevel0X 3 4 4 8 2 2" xfId="44648"/>
    <cellStyle name="SAPBEXHLevel0X 3 4 4 8 3" xfId="25636"/>
    <cellStyle name="SAPBEXHLevel0X 3 4 4 8 3 2" xfId="52050"/>
    <cellStyle name="SAPBEXHLevel0X 3 4 4 8 4" xfId="34235"/>
    <cellStyle name="SAPBEXHLevel0X 3 4 4 9" xfId="7270"/>
    <cellStyle name="SAPBEXHLevel0X 3 4 4 9 2" xfId="17937"/>
    <cellStyle name="SAPBEXHLevel0X 3 4 4 9 2 2" xfId="44354"/>
    <cellStyle name="SAPBEXHLevel0X 3 4 4 9 3" xfId="27149"/>
    <cellStyle name="SAPBEXHLevel0X 3 4 4 9 3 2" xfId="53563"/>
    <cellStyle name="SAPBEXHLevel0X 3 4 4 9 4" xfId="33940"/>
    <cellStyle name="SAPBEXHLevel0X 3 4 5" xfId="2088"/>
    <cellStyle name="SAPBEXHLevel0X 3 4 5 10" xfId="8872"/>
    <cellStyle name="SAPBEXHLevel0X 3 4 5 10 2" xfId="19532"/>
    <cellStyle name="SAPBEXHLevel0X 3 4 5 10 2 2" xfId="45946"/>
    <cellStyle name="SAPBEXHLevel0X 3 4 5 10 3" xfId="25151"/>
    <cellStyle name="SAPBEXHLevel0X 3 4 5 10 3 2" xfId="51565"/>
    <cellStyle name="SAPBEXHLevel0X 3 4 5 10 4" xfId="35368"/>
    <cellStyle name="SAPBEXHLevel0X 3 4 5 11" xfId="11512"/>
    <cellStyle name="SAPBEXHLevel0X 3 4 5 11 2" xfId="37933"/>
    <cellStyle name="SAPBEXHLevel0X 3 4 5 12" xfId="25123"/>
    <cellStyle name="SAPBEXHLevel0X 3 4 5 12 2" xfId="51537"/>
    <cellStyle name="SAPBEXHLevel0X 3 4 5 2" xfId="4053"/>
    <cellStyle name="SAPBEXHLevel0X 3 4 5 2 2" xfId="9854"/>
    <cellStyle name="SAPBEXHLevel0X 3 4 5 2 2 2" xfId="20514"/>
    <cellStyle name="SAPBEXHLevel0X 3 4 5 2 2 2 2" xfId="46928"/>
    <cellStyle name="SAPBEXHLevel0X 3 4 5 2 2 3" xfId="12220"/>
    <cellStyle name="SAPBEXHLevel0X 3 4 5 2 2 3 2" xfId="38641"/>
    <cellStyle name="SAPBEXHLevel0X 3 4 5 2 2 4" xfId="36350"/>
    <cellStyle name="SAPBEXHLevel0X 3 4 5 2 3" xfId="14835"/>
    <cellStyle name="SAPBEXHLevel0X 3 4 5 2 3 2" xfId="41255"/>
    <cellStyle name="SAPBEXHLevel0X 3 4 5 2 4" xfId="25007"/>
    <cellStyle name="SAPBEXHLevel0X 3 4 5 2 4 2" xfId="51421"/>
    <cellStyle name="SAPBEXHLevel0X 3 4 5 2 5" xfId="30723"/>
    <cellStyle name="SAPBEXHLevel0X 3 4 5 3" xfId="4781"/>
    <cellStyle name="SAPBEXHLevel0X 3 4 5 3 2" xfId="10096"/>
    <cellStyle name="SAPBEXHLevel0X 3 4 5 3 2 2" xfId="20756"/>
    <cellStyle name="SAPBEXHLevel0X 3 4 5 3 2 2 2" xfId="47170"/>
    <cellStyle name="SAPBEXHLevel0X 3 4 5 3 2 3" xfId="12232"/>
    <cellStyle name="SAPBEXHLevel0X 3 4 5 3 2 3 2" xfId="38653"/>
    <cellStyle name="SAPBEXHLevel0X 3 4 5 3 2 4" xfId="36592"/>
    <cellStyle name="SAPBEXHLevel0X 3 4 5 3 3" xfId="15558"/>
    <cellStyle name="SAPBEXHLevel0X 3 4 5 3 3 2" xfId="41978"/>
    <cellStyle name="SAPBEXHLevel0X 3 4 5 3 4" xfId="22584"/>
    <cellStyle name="SAPBEXHLevel0X 3 4 5 3 4 2" xfId="48998"/>
    <cellStyle name="SAPBEXHLevel0X 3 4 5 3 5" xfId="31451"/>
    <cellStyle name="SAPBEXHLevel0X 3 4 5 4" xfId="5361"/>
    <cellStyle name="SAPBEXHLevel0X 3 4 5 4 2" xfId="16134"/>
    <cellStyle name="SAPBEXHLevel0X 3 4 5 4 2 2" xfId="42553"/>
    <cellStyle name="SAPBEXHLevel0X 3 4 5 4 3" xfId="24273"/>
    <cellStyle name="SAPBEXHLevel0X 3 4 5 4 3 2" xfId="50687"/>
    <cellStyle name="SAPBEXHLevel0X 3 4 5 4 4" xfId="32031"/>
    <cellStyle name="SAPBEXHLevel0X 3 4 5 5" xfId="5968"/>
    <cellStyle name="SAPBEXHLevel0X 3 4 5 5 2" xfId="16720"/>
    <cellStyle name="SAPBEXHLevel0X 3 4 5 5 2 2" xfId="43138"/>
    <cellStyle name="SAPBEXHLevel0X 3 4 5 5 3" xfId="25551"/>
    <cellStyle name="SAPBEXHLevel0X 3 4 5 5 3 2" xfId="51965"/>
    <cellStyle name="SAPBEXHLevel0X 3 4 5 5 4" xfId="32638"/>
    <cellStyle name="SAPBEXHLevel0X 3 4 5 6" xfId="6568"/>
    <cellStyle name="SAPBEXHLevel0X 3 4 5 6 2" xfId="17293"/>
    <cellStyle name="SAPBEXHLevel0X 3 4 5 6 2 2" xfId="43711"/>
    <cellStyle name="SAPBEXHLevel0X 3 4 5 6 3" xfId="24408"/>
    <cellStyle name="SAPBEXHLevel0X 3 4 5 6 3 2" xfId="50822"/>
    <cellStyle name="SAPBEXHLevel0X 3 4 5 6 4" xfId="33238"/>
    <cellStyle name="SAPBEXHLevel0X 3 4 5 7" xfId="7140"/>
    <cellStyle name="SAPBEXHLevel0X 3 4 5 7 2" xfId="26110"/>
    <cellStyle name="SAPBEXHLevel0X 3 4 5 7 2 2" xfId="52524"/>
    <cellStyle name="SAPBEXHLevel0X 3 4 5 7 3" xfId="33810"/>
    <cellStyle name="SAPBEXHLevel0X 3 4 5 8" xfId="7699"/>
    <cellStyle name="SAPBEXHLevel0X 3 4 5 8 2" xfId="18366"/>
    <cellStyle name="SAPBEXHLevel0X 3 4 5 8 2 2" xfId="44782"/>
    <cellStyle name="SAPBEXHLevel0X 3 4 5 8 3" xfId="22373"/>
    <cellStyle name="SAPBEXHLevel0X 3 4 5 8 3 2" xfId="48787"/>
    <cellStyle name="SAPBEXHLevel0X 3 4 5 8 4" xfId="34369"/>
    <cellStyle name="SAPBEXHLevel0X 3 4 5 9" xfId="7851"/>
    <cellStyle name="SAPBEXHLevel0X 3 4 5 9 2" xfId="18518"/>
    <cellStyle name="SAPBEXHLevel0X 3 4 5 9 2 2" xfId="44933"/>
    <cellStyle name="SAPBEXHLevel0X 3 4 5 9 3" xfId="27296"/>
    <cellStyle name="SAPBEXHLevel0X 3 4 5 9 3 2" xfId="53710"/>
    <cellStyle name="SAPBEXHLevel0X 3 4 5 9 4" xfId="34521"/>
    <cellStyle name="SAPBEXHLevel0X 3 4 6" xfId="1831"/>
    <cellStyle name="SAPBEXHLevel0X 3 4 6 10" xfId="9561"/>
    <cellStyle name="SAPBEXHLevel0X 3 4 6 10 2" xfId="20221"/>
    <cellStyle name="SAPBEXHLevel0X 3 4 6 10 2 2" xfId="46635"/>
    <cellStyle name="SAPBEXHLevel0X 3 4 6 10 3" xfId="11591"/>
    <cellStyle name="SAPBEXHLevel0X 3 4 6 10 3 2" xfId="38012"/>
    <cellStyle name="SAPBEXHLevel0X 3 4 6 10 4" xfId="36057"/>
    <cellStyle name="SAPBEXHLevel0X 3 4 6 11" xfId="11749"/>
    <cellStyle name="SAPBEXHLevel0X 3 4 6 11 2" xfId="38170"/>
    <cellStyle name="SAPBEXHLevel0X 3 4 6 12" xfId="27310"/>
    <cellStyle name="SAPBEXHLevel0X 3 4 6 12 2" xfId="53724"/>
    <cellStyle name="SAPBEXHLevel0X 3 4 6 2" xfId="3808"/>
    <cellStyle name="SAPBEXHLevel0X 3 4 6 2 2" xfId="10697"/>
    <cellStyle name="SAPBEXHLevel0X 3 4 6 2 2 2" xfId="21342"/>
    <cellStyle name="SAPBEXHLevel0X 3 4 6 2 2 2 2" xfId="47756"/>
    <cellStyle name="SAPBEXHLevel0X 3 4 6 2 2 3" xfId="28440"/>
    <cellStyle name="SAPBEXHLevel0X 3 4 6 2 2 3 2" xfId="54854"/>
    <cellStyle name="SAPBEXHLevel0X 3 4 6 2 2 4" xfId="37121"/>
    <cellStyle name="SAPBEXHLevel0X 3 4 6 2 3" xfId="14591"/>
    <cellStyle name="SAPBEXHLevel0X 3 4 6 2 3 2" xfId="41011"/>
    <cellStyle name="SAPBEXHLevel0X 3 4 6 2 4" xfId="26667"/>
    <cellStyle name="SAPBEXHLevel0X 3 4 6 2 4 2" xfId="53081"/>
    <cellStyle name="SAPBEXHLevel0X 3 4 6 2 5" xfId="30478"/>
    <cellStyle name="SAPBEXHLevel0X 3 4 6 3" xfId="4535"/>
    <cellStyle name="SAPBEXHLevel0X 3 4 6 3 2" xfId="15313"/>
    <cellStyle name="SAPBEXHLevel0X 3 4 6 3 2 2" xfId="41733"/>
    <cellStyle name="SAPBEXHLevel0X 3 4 6 3 3" xfId="25829"/>
    <cellStyle name="SAPBEXHLevel0X 3 4 6 3 3 2" xfId="52243"/>
    <cellStyle name="SAPBEXHLevel0X 3 4 6 3 4" xfId="31205"/>
    <cellStyle name="SAPBEXHLevel0X 3 4 6 4" xfId="3337"/>
    <cellStyle name="SAPBEXHLevel0X 3 4 6 4 2" xfId="14124"/>
    <cellStyle name="SAPBEXHLevel0X 3 4 6 4 2 2" xfId="40544"/>
    <cellStyle name="SAPBEXHLevel0X 3 4 6 4 3" xfId="23938"/>
    <cellStyle name="SAPBEXHLevel0X 3 4 6 4 3 2" xfId="50352"/>
    <cellStyle name="SAPBEXHLevel0X 3 4 6 4 4" xfId="30007"/>
    <cellStyle name="SAPBEXHLevel0X 3 4 6 5" xfId="3989"/>
    <cellStyle name="SAPBEXHLevel0X 3 4 6 5 2" xfId="14772"/>
    <cellStyle name="SAPBEXHLevel0X 3 4 6 5 2 2" xfId="41192"/>
    <cellStyle name="SAPBEXHLevel0X 3 4 6 5 3" xfId="24485"/>
    <cellStyle name="SAPBEXHLevel0X 3 4 6 5 3 2" xfId="50899"/>
    <cellStyle name="SAPBEXHLevel0X 3 4 6 5 4" xfId="30659"/>
    <cellStyle name="SAPBEXHLevel0X 3 4 6 6" xfId="5746"/>
    <cellStyle name="SAPBEXHLevel0X 3 4 6 6 2" xfId="16508"/>
    <cellStyle name="SAPBEXHLevel0X 3 4 6 6 2 2" xfId="42926"/>
    <cellStyle name="SAPBEXHLevel0X 3 4 6 6 3" xfId="11168"/>
    <cellStyle name="SAPBEXHLevel0X 3 4 6 6 3 2" xfId="37589"/>
    <cellStyle name="SAPBEXHLevel0X 3 4 6 6 4" xfId="32416"/>
    <cellStyle name="SAPBEXHLevel0X 3 4 6 7" xfId="5006"/>
    <cellStyle name="SAPBEXHLevel0X 3 4 6 7 2" xfId="26507"/>
    <cellStyle name="SAPBEXHLevel0X 3 4 6 7 2 2" xfId="52921"/>
    <cellStyle name="SAPBEXHLevel0X 3 4 6 7 3" xfId="31676"/>
    <cellStyle name="SAPBEXHLevel0X 3 4 6 8" xfId="7494"/>
    <cellStyle name="SAPBEXHLevel0X 3 4 6 8 2" xfId="18161"/>
    <cellStyle name="SAPBEXHLevel0X 3 4 6 8 2 2" xfId="44577"/>
    <cellStyle name="SAPBEXHLevel0X 3 4 6 8 3" xfId="28040"/>
    <cellStyle name="SAPBEXHLevel0X 3 4 6 8 3 2" xfId="54454"/>
    <cellStyle name="SAPBEXHLevel0X 3 4 6 8 4" xfId="34164"/>
    <cellStyle name="SAPBEXHLevel0X 3 4 6 9" xfId="6471"/>
    <cellStyle name="SAPBEXHLevel0X 3 4 6 9 2" xfId="17207"/>
    <cellStyle name="SAPBEXHLevel0X 3 4 6 9 2 2" xfId="43625"/>
    <cellStyle name="SAPBEXHLevel0X 3 4 6 9 3" xfId="22497"/>
    <cellStyle name="SAPBEXHLevel0X 3 4 6 9 3 2" xfId="48911"/>
    <cellStyle name="SAPBEXHLevel0X 3 4 6 9 4" xfId="33141"/>
    <cellStyle name="SAPBEXHLevel0X 3 4 7" xfId="2491"/>
    <cellStyle name="SAPBEXHLevel0X 3 4 7 10" xfId="25852"/>
    <cellStyle name="SAPBEXHLevel0X 3 4 7 10 2" xfId="52266"/>
    <cellStyle name="SAPBEXHLevel0X 3 4 7 2" xfId="4386"/>
    <cellStyle name="SAPBEXHLevel0X 3 4 7 2 2" xfId="15164"/>
    <cellStyle name="SAPBEXHLevel0X 3 4 7 2 2 2" xfId="41584"/>
    <cellStyle name="SAPBEXHLevel0X 3 4 7 2 3" xfId="22214"/>
    <cellStyle name="SAPBEXHLevel0X 3 4 7 2 3 2" xfId="48628"/>
    <cellStyle name="SAPBEXHLevel0X 3 4 7 2 4" xfId="31056"/>
    <cellStyle name="SAPBEXHLevel0X 3 4 7 3" xfId="5119"/>
    <cellStyle name="SAPBEXHLevel0X 3 4 7 3 2" xfId="15896"/>
    <cellStyle name="SAPBEXHLevel0X 3 4 7 3 2 2" xfId="42315"/>
    <cellStyle name="SAPBEXHLevel0X 3 4 7 3 3" xfId="27722"/>
    <cellStyle name="SAPBEXHLevel0X 3 4 7 3 3 2" xfId="54136"/>
    <cellStyle name="SAPBEXHLevel0X 3 4 7 3 4" xfId="31789"/>
    <cellStyle name="SAPBEXHLevel0X 3 4 7 4" xfId="6301"/>
    <cellStyle name="SAPBEXHLevel0X 3 4 7 4 2" xfId="17040"/>
    <cellStyle name="SAPBEXHLevel0X 3 4 7 4 2 2" xfId="43458"/>
    <cellStyle name="SAPBEXHLevel0X 3 4 7 4 3" xfId="16849"/>
    <cellStyle name="SAPBEXHLevel0X 3 4 7 4 3 2" xfId="43267"/>
    <cellStyle name="SAPBEXHLevel0X 3 4 7 4 4" xfId="32971"/>
    <cellStyle name="SAPBEXHLevel0X 3 4 7 5" xfId="6877"/>
    <cellStyle name="SAPBEXHLevel0X 3 4 7 5 2" xfId="17582"/>
    <cellStyle name="SAPBEXHLevel0X 3 4 7 5 2 2" xfId="43999"/>
    <cellStyle name="SAPBEXHLevel0X 3 4 7 5 3" xfId="12535"/>
    <cellStyle name="SAPBEXHLevel0X 3 4 7 5 3 2" xfId="38956"/>
    <cellStyle name="SAPBEXHLevel0X 3 4 7 5 4" xfId="33547"/>
    <cellStyle name="SAPBEXHLevel0X 3 4 7 6" xfId="7401"/>
    <cellStyle name="SAPBEXHLevel0X 3 4 7 6 2" xfId="18068"/>
    <cellStyle name="SAPBEXHLevel0X 3 4 7 6 2 2" xfId="44484"/>
    <cellStyle name="SAPBEXHLevel0X 3 4 7 6 3" xfId="21988"/>
    <cellStyle name="SAPBEXHLevel0X 3 4 7 6 3 2" xfId="48402"/>
    <cellStyle name="SAPBEXHLevel0X 3 4 7 6 4" xfId="34071"/>
    <cellStyle name="SAPBEXHLevel0X 3 4 7 7" xfId="8024"/>
    <cellStyle name="SAPBEXHLevel0X 3 4 7 7 2" xfId="18691"/>
    <cellStyle name="SAPBEXHLevel0X 3 4 7 7 2 2" xfId="45105"/>
    <cellStyle name="SAPBEXHLevel0X 3 4 7 7 3" xfId="16440"/>
    <cellStyle name="SAPBEXHLevel0X 3 4 7 7 3 2" xfId="42858"/>
    <cellStyle name="SAPBEXHLevel0X 3 4 7 7 4" xfId="34628"/>
    <cellStyle name="SAPBEXHLevel0X 3 4 7 8" xfId="13287"/>
    <cellStyle name="SAPBEXHLevel0X 3 4 7 8 2" xfId="39707"/>
    <cellStyle name="SAPBEXHLevel0X 3 4 7 9" xfId="11234"/>
    <cellStyle name="SAPBEXHLevel0X 3 4 7 9 2" xfId="37655"/>
    <cellStyle name="SAPBEXHLevel0X 3 4 8" xfId="3239"/>
    <cellStyle name="SAPBEXHLevel0X 3 4 8 2" xfId="14029"/>
    <cellStyle name="SAPBEXHLevel0X 3 4 8 2 2" xfId="40449"/>
    <cellStyle name="SAPBEXHLevel0X 3 4 8 3" xfId="25644"/>
    <cellStyle name="SAPBEXHLevel0X 3 4 8 3 2" xfId="52058"/>
    <cellStyle name="SAPBEXHLevel0X 3 4 8 4" xfId="29909"/>
    <cellStyle name="SAPBEXHLevel0X 3 4 9" xfId="4888"/>
    <cellStyle name="SAPBEXHLevel0X 3 4 9 2" xfId="15665"/>
    <cellStyle name="SAPBEXHLevel0X 3 4 9 2 2" xfId="42085"/>
    <cellStyle name="SAPBEXHLevel0X 3 4 9 3" xfId="24300"/>
    <cellStyle name="SAPBEXHLevel0X 3 4 9 3 2" xfId="50714"/>
    <cellStyle name="SAPBEXHLevel0X 3 4 9 4" xfId="31558"/>
    <cellStyle name="SAPBEXHLevel0X 3 5" xfId="1215"/>
    <cellStyle name="SAPBEXHLevel0X 3 5 10" xfId="4912"/>
    <cellStyle name="SAPBEXHLevel0X 3 5 10 2" xfId="15689"/>
    <cellStyle name="SAPBEXHLevel0X 3 5 10 2 2" xfId="42109"/>
    <cellStyle name="SAPBEXHLevel0X 3 5 10 3" xfId="21783"/>
    <cellStyle name="SAPBEXHLevel0X 3 5 10 3 2" xfId="48197"/>
    <cellStyle name="SAPBEXHLevel0X 3 5 10 4" xfId="31582"/>
    <cellStyle name="SAPBEXHLevel0X 3 5 11" xfId="5575"/>
    <cellStyle name="SAPBEXHLevel0X 3 5 11 2" xfId="23144"/>
    <cellStyle name="SAPBEXHLevel0X 3 5 11 2 2" xfId="49558"/>
    <cellStyle name="SAPBEXHLevel0X 3 5 11 3" xfId="32245"/>
    <cellStyle name="SAPBEXHLevel0X 3 5 12" xfId="12406"/>
    <cellStyle name="SAPBEXHLevel0X 3 5 12 2" xfId="38827"/>
    <cellStyle name="SAPBEXHLevel0X 3 5 13" xfId="25053"/>
    <cellStyle name="SAPBEXHLevel0X 3 5 13 2" xfId="51467"/>
    <cellStyle name="SAPBEXHLevel0X 3 5 2" xfId="1531"/>
    <cellStyle name="SAPBEXHLevel0X 3 5 2 10" xfId="8423"/>
    <cellStyle name="SAPBEXHLevel0X 3 5 2 10 2" xfId="19083"/>
    <cellStyle name="SAPBEXHLevel0X 3 5 2 10 2 2" xfId="45497"/>
    <cellStyle name="SAPBEXHLevel0X 3 5 2 10 3" xfId="12551"/>
    <cellStyle name="SAPBEXHLevel0X 3 5 2 10 3 2" xfId="38972"/>
    <cellStyle name="SAPBEXHLevel0X 3 5 2 10 4" xfId="34919"/>
    <cellStyle name="SAPBEXHLevel0X 3 5 2 11" xfId="12011"/>
    <cellStyle name="SAPBEXHLevel0X 3 5 2 11 2" xfId="38432"/>
    <cellStyle name="SAPBEXHLevel0X 3 5 2 12" xfId="24666"/>
    <cellStyle name="SAPBEXHLevel0X 3 5 2 12 2" xfId="51080"/>
    <cellStyle name="SAPBEXHLevel0X 3 5 2 2" xfId="3525"/>
    <cellStyle name="SAPBEXHLevel0X 3 5 2 2 2" xfId="8999"/>
    <cellStyle name="SAPBEXHLevel0X 3 5 2 2 2 2" xfId="19659"/>
    <cellStyle name="SAPBEXHLevel0X 3 5 2 2 2 2 2" xfId="46073"/>
    <cellStyle name="SAPBEXHLevel0X 3 5 2 2 2 3" xfId="11868"/>
    <cellStyle name="SAPBEXHLevel0X 3 5 2 2 2 3 2" xfId="38289"/>
    <cellStyle name="SAPBEXHLevel0X 3 5 2 2 2 4" xfId="35495"/>
    <cellStyle name="SAPBEXHLevel0X 3 5 2 2 3" xfId="10368"/>
    <cellStyle name="SAPBEXHLevel0X 3 5 2 2 3 2" xfId="21028"/>
    <cellStyle name="SAPBEXHLevel0X 3 5 2 2 3 2 2" xfId="47442"/>
    <cellStyle name="SAPBEXHLevel0X 3 5 2 2 3 3" xfId="28293"/>
    <cellStyle name="SAPBEXHLevel0X 3 5 2 2 3 3 2" xfId="54707"/>
    <cellStyle name="SAPBEXHLevel0X 3 5 2 2 3 4" xfId="36864"/>
    <cellStyle name="SAPBEXHLevel0X 3 5 2 2 4" xfId="8736"/>
    <cellStyle name="SAPBEXHLevel0X 3 5 2 2 4 2" xfId="19396"/>
    <cellStyle name="SAPBEXHLevel0X 3 5 2 2 4 2 2" xfId="45810"/>
    <cellStyle name="SAPBEXHLevel0X 3 5 2 2 4 3" xfId="27739"/>
    <cellStyle name="SAPBEXHLevel0X 3 5 2 2 4 3 2" xfId="54153"/>
    <cellStyle name="SAPBEXHLevel0X 3 5 2 2 4 4" xfId="35232"/>
    <cellStyle name="SAPBEXHLevel0X 3 5 2 2 5" xfId="14310"/>
    <cellStyle name="SAPBEXHLevel0X 3 5 2 2 5 2" xfId="40730"/>
    <cellStyle name="SAPBEXHLevel0X 3 5 2 2 6" xfId="23912"/>
    <cellStyle name="SAPBEXHLevel0X 3 5 2 2 6 2" xfId="50326"/>
    <cellStyle name="SAPBEXHLevel0X 3 5 2 2 7" xfId="30195"/>
    <cellStyle name="SAPBEXHLevel0X 3 5 2 3" xfId="4143"/>
    <cellStyle name="SAPBEXHLevel0X 3 5 2 3 2" xfId="9357"/>
    <cellStyle name="SAPBEXHLevel0X 3 5 2 3 2 2" xfId="20017"/>
    <cellStyle name="SAPBEXHLevel0X 3 5 2 3 2 2 2" xfId="46431"/>
    <cellStyle name="SAPBEXHLevel0X 3 5 2 3 2 3" xfId="17735"/>
    <cellStyle name="SAPBEXHLevel0X 3 5 2 3 2 3 2" xfId="44152"/>
    <cellStyle name="SAPBEXHLevel0X 3 5 2 3 2 4" xfId="35853"/>
    <cellStyle name="SAPBEXHLevel0X 3 5 2 3 3" xfId="14925"/>
    <cellStyle name="SAPBEXHLevel0X 3 5 2 3 3 2" xfId="41345"/>
    <cellStyle name="SAPBEXHLevel0X 3 5 2 3 4" xfId="27448"/>
    <cellStyle name="SAPBEXHLevel0X 3 5 2 3 4 2" xfId="53862"/>
    <cellStyle name="SAPBEXHLevel0X 3 5 2 3 5" xfId="30813"/>
    <cellStyle name="SAPBEXHLevel0X 3 5 2 4" xfId="4181"/>
    <cellStyle name="SAPBEXHLevel0X 3 5 2 4 2" xfId="9991"/>
    <cellStyle name="SAPBEXHLevel0X 3 5 2 4 2 2" xfId="20651"/>
    <cellStyle name="SAPBEXHLevel0X 3 5 2 4 2 2 2" xfId="47065"/>
    <cellStyle name="SAPBEXHLevel0X 3 5 2 4 2 3" xfId="21945"/>
    <cellStyle name="SAPBEXHLevel0X 3 5 2 4 2 3 2" xfId="48359"/>
    <cellStyle name="SAPBEXHLevel0X 3 5 2 4 2 4" xfId="36487"/>
    <cellStyle name="SAPBEXHLevel0X 3 5 2 4 3" xfId="14961"/>
    <cellStyle name="SAPBEXHLevel0X 3 5 2 4 3 2" xfId="41381"/>
    <cellStyle name="SAPBEXHLevel0X 3 5 2 4 4" xfId="21838"/>
    <cellStyle name="SAPBEXHLevel0X 3 5 2 4 4 2" xfId="48252"/>
    <cellStyle name="SAPBEXHLevel0X 3 5 2 4 5" xfId="30851"/>
    <cellStyle name="SAPBEXHLevel0X 3 5 2 5" xfId="5077"/>
    <cellStyle name="SAPBEXHLevel0X 3 5 2 5 2" xfId="15854"/>
    <cellStyle name="SAPBEXHLevel0X 3 5 2 5 2 2" xfId="42273"/>
    <cellStyle name="SAPBEXHLevel0X 3 5 2 5 3" xfId="22041"/>
    <cellStyle name="SAPBEXHLevel0X 3 5 2 5 3 2" xfId="48455"/>
    <cellStyle name="SAPBEXHLevel0X 3 5 2 5 4" xfId="31747"/>
    <cellStyle name="SAPBEXHLevel0X 3 5 2 6" xfId="6231"/>
    <cellStyle name="SAPBEXHLevel0X 3 5 2 6 2" xfId="16972"/>
    <cellStyle name="SAPBEXHLevel0X 3 5 2 6 2 2" xfId="43390"/>
    <cellStyle name="SAPBEXHLevel0X 3 5 2 6 3" xfId="25780"/>
    <cellStyle name="SAPBEXHLevel0X 3 5 2 6 3 2" xfId="52194"/>
    <cellStyle name="SAPBEXHLevel0X 3 5 2 6 4" xfId="32901"/>
    <cellStyle name="SAPBEXHLevel0X 3 5 2 7" xfId="4361"/>
    <cellStyle name="SAPBEXHLevel0X 3 5 2 7 2" xfId="25498"/>
    <cellStyle name="SAPBEXHLevel0X 3 5 2 7 2 2" xfId="51912"/>
    <cellStyle name="SAPBEXHLevel0X 3 5 2 7 3" xfId="31031"/>
    <cellStyle name="SAPBEXHLevel0X 3 5 2 8" xfId="3314"/>
    <cellStyle name="SAPBEXHLevel0X 3 5 2 8 2" xfId="14104"/>
    <cellStyle name="SAPBEXHLevel0X 3 5 2 8 2 2" xfId="40524"/>
    <cellStyle name="SAPBEXHLevel0X 3 5 2 8 3" xfId="27592"/>
    <cellStyle name="SAPBEXHLevel0X 3 5 2 8 3 2" xfId="54006"/>
    <cellStyle name="SAPBEXHLevel0X 3 5 2 8 4" xfId="29984"/>
    <cellStyle name="SAPBEXHLevel0X 3 5 2 9" xfId="3998"/>
    <cellStyle name="SAPBEXHLevel0X 3 5 2 9 2" xfId="14781"/>
    <cellStyle name="SAPBEXHLevel0X 3 5 2 9 2 2" xfId="41201"/>
    <cellStyle name="SAPBEXHLevel0X 3 5 2 9 3" xfId="25598"/>
    <cellStyle name="SAPBEXHLevel0X 3 5 2 9 3 2" xfId="52012"/>
    <cellStyle name="SAPBEXHLevel0X 3 5 2 9 4" xfId="30668"/>
    <cellStyle name="SAPBEXHLevel0X 3 5 3" xfId="1644"/>
    <cellStyle name="SAPBEXHLevel0X 3 5 3 10" xfId="8327"/>
    <cellStyle name="SAPBEXHLevel0X 3 5 3 10 2" xfId="18987"/>
    <cellStyle name="SAPBEXHLevel0X 3 5 3 10 2 2" xfId="45401"/>
    <cellStyle name="SAPBEXHLevel0X 3 5 3 10 3" xfId="12178"/>
    <cellStyle name="SAPBEXHLevel0X 3 5 3 10 3 2" xfId="38599"/>
    <cellStyle name="SAPBEXHLevel0X 3 5 3 10 4" xfId="34823"/>
    <cellStyle name="SAPBEXHLevel0X 3 5 3 11" xfId="11919"/>
    <cellStyle name="SAPBEXHLevel0X 3 5 3 11 2" xfId="38340"/>
    <cellStyle name="SAPBEXHLevel0X 3 5 3 12" xfId="24575"/>
    <cellStyle name="SAPBEXHLevel0X 3 5 3 12 2" xfId="50989"/>
    <cellStyle name="SAPBEXHLevel0X 3 5 3 2" xfId="3637"/>
    <cellStyle name="SAPBEXHLevel0X 3 5 3 2 2" xfId="9095"/>
    <cellStyle name="SAPBEXHLevel0X 3 5 3 2 2 2" xfId="19755"/>
    <cellStyle name="SAPBEXHLevel0X 3 5 3 2 2 2 2" xfId="46169"/>
    <cellStyle name="SAPBEXHLevel0X 3 5 3 2 2 3" xfId="27196"/>
    <cellStyle name="SAPBEXHLevel0X 3 5 3 2 2 3 2" xfId="53610"/>
    <cellStyle name="SAPBEXHLevel0X 3 5 3 2 2 4" xfId="35591"/>
    <cellStyle name="SAPBEXHLevel0X 3 5 3 2 3" xfId="10458"/>
    <cellStyle name="SAPBEXHLevel0X 3 5 3 2 3 2" xfId="21118"/>
    <cellStyle name="SAPBEXHLevel0X 3 5 3 2 3 2 2" xfId="47532"/>
    <cellStyle name="SAPBEXHLevel0X 3 5 3 2 3 3" xfId="28382"/>
    <cellStyle name="SAPBEXHLevel0X 3 5 3 2 3 3 2" xfId="54796"/>
    <cellStyle name="SAPBEXHLevel0X 3 5 3 2 3 4" xfId="36954"/>
    <cellStyle name="SAPBEXHLevel0X 3 5 3 2 4" xfId="8628"/>
    <cellStyle name="SAPBEXHLevel0X 3 5 3 2 4 2" xfId="19288"/>
    <cellStyle name="SAPBEXHLevel0X 3 5 3 2 4 2 2" xfId="45702"/>
    <cellStyle name="SAPBEXHLevel0X 3 5 3 2 4 3" xfId="17724"/>
    <cellStyle name="SAPBEXHLevel0X 3 5 3 2 4 3 2" xfId="44141"/>
    <cellStyle name="SAPBEXHLevel0X 3 5 3 2 4 4" xfId="35124"/>
    <cellStyle name="SAPBEXHLevel0X 3 5 3 2 5" xfId="14422"/>
    <cellStyle name="SAPBEXHLevel0X 3 5 3 2 5 2" xfId="40842"/>
    <cellStyle name="SAPBEXHLevel0X 3 5 3 2 6" xfId="25109"/>
    <cellStyle name="SAPBEXHLevel0X 3 5 3 2 6 2" xfId="51523"/>
    <cellStyle name="SAPBEXHLevel0X 3 5 3 2 7" xfId="30307"/>
    <cellStyle name="SAPBEXHLevel0X 3 5 3 3" xfId="2692"/>
    <cellStyle name="SAPBEXHLevel0X 3 5 3 3 2" xfId="9464"/>
    <cellStyle name="SAPBEXHLevel0X 3 5 3 3 2 2" xfId="20124"/>
    <cellStyle name="SAPBEXHLevel0X 3 5 3 3 2 2 2" xfId="46538"/>
    <cellStyle name="SAPBEXHLevel0X 3 5 3 3 2 3" xfId="12748"/>
    <cellStyle name="SAPBEXHLevel0X 3 5 3 3 2 3 2" xfId="39169"/>
    <cellStyle name="SAPBEXHLevel0X 3 5 3 3 2 4" xfId="35960"/>
    <cellStyle name="SAPBEXHLevel0X 3 5 3 3 3" xfId="13484"/>
    <cellStyle name="SAPBEXHLevel0X 3 5 3 3 3 2" xfId="39904"/>
    <cellStyle name="SAPBEXHLevel0X 3 5 3 3 4" xfId="23131"/>
    <cellStyle name="SAPBEXHLevel0X 3 5 3 3 4 2" xfId="49545"/>
    <cellStyle name="SAPBEXHLevel0X 3 5 3 3 5" xfId="29362"/>
    <cellStyle name="SAPBEXHLevel0X 3 5 3 4" xfId="4673"/>
    <cellStyle name="SAPBEXHLevel0X 3 5 3 4 2" xfId="10005"/>
    <cellStyle name="SAPBEXHLevel0X 3 5 3 4 2 2" xfId="20665"/>
    <cellStyle name="SAPBEXHLevel0X 3 5 3 4 2 2 2" xfId="47079"/>
    <cellStyle name="SAPBEXHLevel0X 3 5 3 4 2 3" xfId="26636"/>
    <cellStyle name="SAPBEXHLevel0X 3 5 3 4 2 3 2" xfId="53050"/>
    <cellStyle name="SAPBEXHLevel0X 3 5 3 4 2 4" xfId="36501"/>
    <cellStyle name="SAPBEXHLevel0X 3 5 3 4 3" xfId="15451"/>
    <cellStyle name="SAPBEXHLevel0X 3 5 3 4 3 2" xfId="41871"/>
    <cellStyle name="SAPBEXHLevel0X 3 5 3 4 4" xfId="24984"/>
    <cellStyle name="SAPBEXHLevel0X 3 5 3 4 4 2" xfId="51398"/>
    <cellStyle name="SAPBEXHLevel0X 3 5 3 4 5" xfId="31343"/>
    <cellStyle name="SAPBEXHLevel0X 3 5 3 5" xfId="5454"/>
    <cellStyle name="SAPBEXHLevel0X 3 5 3 5 2" xfId="16227"/>
    <cellStyle name="SAPBEXHLevel0X 3 5 3 5 2 2" xfId="42646"/>
    <cellStyle name="SAPBEXHLevel0X 3 5 3 5 3" xfId="26103"/>
    <cellStyle name="SAPBEXHLevel0X 3 5 3 5 3 2" xfId="52517"/>
    <cellStyle name="SAPBEXHLevel0X 3 5 3 5 4" xfId="32124"/>
    <cellStyle name="SAPBEXHLevel0X 3 5 3 6" xfId="2986"/>
    <cellStyle name="SAPBEXHLevel0X 3 5 3 6 2" xfId="13778"/>
    <cellStyle name="SAPBEXHLevel0X 3 5 3 6 2 2" xfId="40198"/>
    <cellStyle name="SAPBEXHLevel0X 3 5 3 6 3" xfId="26575"/>
    <cellStyle name="SAPBEXHLevel0X 3 5 3 6 3 2" xfId="52989"/>
    <cellStyle name="SAPBEXHLevel0X 3 5 3 6 4" xfId="29656"/>
    <cellStyle name="SAPBEXHLevel0X 3 5 3 7" xfId="3323"/>
    <cellStyle name="SAPBEXHLevel0X 3 5 3 7 2" xfId="25558"/>
    <cellStyle name="SAPBEXHLevel0X 3 5 3 7 2 2" xfId="51972"/>
    <cellStyle name="SAPBEXHLevel0X 3 5 3 7 3" xfId="29993"/>
    <cellStyle name="SAPBEXHLevel0X 3 5 3 8" xfId="6763"/>
    <cellStyle name="SAPBEXHLevel0X 3 5 3 8 2" xfId="17475"/>
    <cellStyle name="SAPBEXHLevel0X 3 5 3 8 2 2" xfId="43893"/>
    <cellStyle name="SAPBEXHLevel0X 3 5 3 8 3" xfId="22013"/>
    <cellStyle name="SAPBEXHLevel0X 3 5 3 8 3 2" xfId="48427"/>
    <cellStyle name="SAPBEXHLevel0X 3 5 3 8 4" xfId="33433"/>
    <cellStyle name="SAPBEXHLevel0X 3 5 3 9" xfId="4364"/>
    <cellStyle name="SAPBEXHLevel0X 3 5 3 9 2" xfId="15142"/>
    <cellStyle name="SAPBEXHLevel0X 3 5 3 9 2 2" xfId="41562"/>
    <cellStyle name="SAPBEXHLevel0X 3 5 3 9 3" xfId="24185"/>
    <cellStyle name="SAPBEXHLevel0X 3 5 3 9 3 2" xfId="50599"/>
    <cellStyle name="SAPBEXHLevel0X 3 5 3 9 4" xfId="31034"/>
    <cellStyle name="SAPBEXHLevel0X 3 5 4" xfId="1903"/>
    <cellStyle name="SAPBEXHLevel0X 3 5 4 10" xfId="8550"/>
    <cellStyle name="SAPBEXHLevel0X 3 5 4 10 2" xfId="19210"/>
    <cellStyle name="SAPBEXHLevel0X 3 5 4 10 2 2" xfId="45624"/>
    <cellStyle name="SAPBEXHLevel0X 3 5 4 10 3" xfId="17550"/>
    <cellStyle name="SAPBEXHLevel0X 3 5 4 10 3 2" xfId="43967"/>
    <cellStyle name="SAPBEXHLevel0X 3 5 4 10 4" xfId="35046"/>
    <cellStyle name="SAPBEXHLevel0X 3 5 4 11" xfId="11677"/>
    <cellStyle name="SAPBEXHLevel0X 3 5 4 11 2" xfId="38098"/>
    <cellStyle name="SAPBEXHLevel0X 3 5 4 12" xfId="24970"/>
    <cellStyle name="SAPBEXHLevel0X 3 5 4 12 2" xfId="51384"/>
    <cellStyle name="SAPBEXHLevel0X 3 5 4 2" xfId="3880"/>
    <cellStyle name="SAPBEXHLevel0X 3 5 4 2 2" xfId="9223"/>
    <cellStyle name="SAPBEXHLevel0X 3 5 4 2 2 2" xfId="19883"/>
    <cellStyle name="SAPBEXHLevel0X 3 5 4 2 2 2 2" xfId="46297"/>
    <cellStyle name="SAPBEXHLevel0X 3 5 4 2 2 3" xfId="11797"/>
    <cellStyle name="SAPBEXHLevel0X 3 5 4 2 2 3 2" xfId="38218"/>
    <cellStyle name="SAPBEXHLevel0X 3 5 4 2 2 4" xfId="35719"/>
    <cellStyle name="SAPBEXHLevel0X 3 5 4 2 3" xfId="14663"/>
    <cellStyle name="SAPBEXHLevel0X 3 5 4 2 3 2" xfId="41083"/>
    <cellStyle name="SAPBEXHLevel0X 3 5 4 2 4" xfId="22807"/>
    <cellStyle name="SAPBEXHLevel0X 3 5 4 2 4 2" xfId="49221"/>
    <cellStyle name="SAPBEXHLevel0X 3 5 4 2 5" xfId="30550"/>
    <cellStyle name="SAPBEXHLevel0X 3 5 4 3" xfId="4607"/>
    <cellStyle name="SAPBEXHLevel0X 3 5 4 3 2" xfId="9976"/>
    <cellStyle name="SAPBEXHLevel0X 3 5 4 3 2 2" xfId="20636"/>
    <cellStyle name="SAPBEXHLevel0X 3 5 4 3 2 2 2" xfId="47050"/>
    <cellStyle name="SAPBEXHLevel0X 3 5 4 3 2 3" xfId="25150"/>
    <cellStyle name="SAPBEXHLevel0X 3 5 4 3 2 3 2" xfId="51564"/>
    <cellStyle name="SAPBEXHLevel0X 3 5 4 3 2 4" xfId="36472"/>
    <cellStyle name="SAPBEXHLevel0X 3 5 4 3 3" xfId="15385"/>
    <cellStyle name="SAPBEXHLevel0X 3 5 4 3 3 2" xfId="41805"/>
    <cellStyle name="SAPBEXHLevel0X 3 5 4 3 4" xfId="24166"/>
    <cellStyle name="SAPBEXHLevel0X 3 5 4 3 4 2" xfId="50580"/>
    <cellStyle name="SAPBEXHLevel0X 3 5 4 3 5" xfId="31277"/>
    <cellStyle name="SAPBEXHLevel0X 3 5 4 4" xfId="3927"/>
    <cellStyle name="SAPBEXHLevel0X 3 5 4 4 2" xfId="14710"/>
    <cellStyle name="SAPBEXHLevel0X 3 5 4 4 2 2" xfId="41130"/>
    <cellStyle name="SAPBEXHLevel0X 3 5 4 4 3" xfId="25702"/>
    <cellStyle name="SAPBEXHLevel0X 3 5 4 4 3 2" xfId="52116"/>
    <cellStyle name="SAPBEXHLevel0X 3 5 4 4 4" xfId="30597"/>
    <cellStyle name="SAPBEXHLevel0X 3 5 4 5" xfId="5801"/>
    <cellStyle name="SAPBEXHLevel0X 3 5 4 5 2" xfId="16560"/>
    <cellStyle name="SAPBEXHLevel0X 3 5 4 5 2 2" xfId="42978"/>
    <cellStyle name="SAPBEXHLevel0X 3 5 4 5 3" xfId="26516"/>
    <cellStyle name="SAPBEXHLevel0X 3 5 4 5 3 2" xfId="52930"/>
    <cellStyle name="SAPBEXHLevel0X 3 5 4 5 4" xfId="32471"/>
    <cellStyle name="SAPBEXHLevel0X 3 5 4 6" xfId="6404"/>
    <cellStyle name="SAPBEXHLevel0X 3 5 4 6 2" xfId="17140"/>
    <cellStyle name="SAPBEXHLevel0X 3 5 4 6 2 2" xfId="43558"/>
    <cellStyle name="SAPBEXHLevel0X 3 5 4 6 3" xfId="12139"/>
    <cellStyle name="SAPBEXHLevel0X 3 5 4 6 3 2" xfId="38560"/>
    <cellStyle name="SAPBEXHLevel0X 3 5 4 6 4" xfId="33074"/>
    <cellStyle name="SAPBEXHLevel0X 3 5 4 7" xfId="7019"/>
    <cellStyle name="SAPBEXHLevel0X 3 5 4 7 2" xfId="11158"/>
    <cellStyle name="SAPBEXHLevel0X 3 5 4 7 2 2" xfId="37579"/>
    <cellStyle name="SAPBEXHLevel0X 3 5 4 7 3" xfId="33689"/>
    <cellStyle name="SAPBEXHLevel0X 3 5 4 8" xfId="7566"/>
    <cellStyle name="SAPBEXHLevel0X 3 5 4 8 2" xfId="18233"/>
    <cellStyle name="SAPBEXHLevel0X 3 5 4 8 2 2" xfId="44649"/>
    <cellStyle name="SAPBEXHLevel0X 3 5 4 8 3" xfId="21984"/>
    <cellStyle name="SAPBEXHLevel0X 3 5 4 8 3 2" xfId="48398"/>
    <cellStyle name="SAPBEXHLevel0X 3 5 4 8 4" xfId="34236"/>
    <cellStyle name="SAPBEXHLevel0X 3 5 4 9" xfId="7269"/>
    <cellStyle name="SAPBEXHLevel0X 3 5 4 9 2" xfId="17936"/>
    <cellStyle name="SAPBEXHLevel0X 3 5 4 9 2 2" xfId="44353"/>
    <cellStyle name="SAPBEXHLevel0X 3 5 4 9 3" xfId="23388"/>
    <cellStyle name="SAPBEXHLevel0X 3 5 4 9 3 2" xfId="49802"/>
    <cellStyle name="SAPBEXHLevel0X 3 5 4 9 4" xfId="33939"/>
    <cellStyle name="SAPBEXHLevel0X 3 5 5" xfId="2089"/>
    <cellStyle name="SAPBEXHLevel0X 3 5 5 10" xfId="8836"/>
    <cellStyle name="SAPBEXHLevel0X 3 5 5 10 2" xfId="19496"/>
    <cellStyle name="SAPBEXHLevel0X 3 5 5 10 2 2" xfId="45910"/>
    <cellStyle name="SAPBEXHLevel0X 3 5 5 10 3" xfId="27152"/>
    <cellStyle name="SAPBEXHLevel0X 3 5 5 10 3 2" xfId="53566"/>
    <cellStyle name="SAPBEXHLevel0X 3 5 5 10 4" xfId="35332"/>
    <cellStyle name="SAPBEXHLevel0X 3 5 5 11" xfId="11511"/>
    <cellStyle name="SAPBEXHLevel0X 3 5 5 11 2" xfId="37932"/>
    <cellStyle name="SAPBEXHLevel0X 3 5 5 12" xfId="24653"/>
    <cellStyle name="SAPBEXHLevel0X 3 5 5 12 2" xfId="51067"/>
    <cellStyle name="SAPBEXHLevel0X 3 5 5 2" xfId="4054"/>
    <cellStyle name="SAPBEXHLevel0X 3 5 5 2 2" xfId="9813"/>
    <cellStyle name="SAPBEXHLevel0X 3 5 5 2 2 2" xfId="20473"/>
    <cellStyle name="SAPBEXHLevel0X 3 5 5 2 2 2 2" xfId="46887"/>
    <cellStyle name="SAPBEXHLevel0X 3 5 5 2 2 3" xfId="28178"/>
    <cellStyle name="SAPBEXHLevel0X 3 5 5 2 2 3 2" xfId="54592"/>
    <cellStyle name="SAPBEXHLevel0X 3 5 5 2 2 4" xfId="36309"/>
    <cellStyle name="SAPBEXHLevel0X 3 5 5 2 3" xfId="14836"/>
    <cellStyle name="SAPBEXHLevel0X 3 5 5 2 3 2" xfId="41256"/>
    <cellStyle name="SAPBEXHLevel0X 3 5 5 2 4" xfId="24554"/>
    <cellStyle name="SAPBEXHLevel0X 3 5 5 2 4 2" xfId="50968"/>
    <cellStyle name="SAPBEXHLevel0X 3 5 5 2 5" xfId="30724"/>
    <cellStyle name="SAPBEXHLevel0X 3 5 5 3" xfId="4782"/>
    <cellStyle name="SAPBEXHLevel0X 3 5 5 3 2" xfId="10131"/>
    <cellStyle name="SAPBEXHLevel0X 3 5 5 3 2 2" xfId="20791"/>
    <cellStyle name="SAPBEXHLevel0X 3 5 5 3 2 2 2" xfId="47205"/>
    <cellStyle name="SAPBEXHLevel0X 3 5 5 3 2 3" xfId="25889"/>
    <cellStyle name="SAPBEXHLevel0X 3 5 5 3 2 3 2" xfId="52303"/>
    <cellStyle name="SAPBEXHLevel0X 3 5 5 3 2 4" xfId="36627"/>
    <cellStyle name="SAPBEXHLevel0X 3 5 5 3 3" xfId="15559"/>
    <cellStyle name="SAPBEXHLevel0X 3 5 5 3 3 2" xfId="41979"/>
    <cellStyle name="SAPBEXHLevel0X 3 5 5 3 4" xfId="27388"/>
    <cellStyle name="SAPBEXHLevel0X 3 5 5 3 4 2" xfId="53802"/>
    <cellStyle name="SAPBEXHLevel0X 3 5 5 3 5" xfId="31452"/>
    <cellStyle name="SAPBEXHLevel0X 3 5 5 4" xfId="5362"/>
    <cellStyle name="SAPBEXHLevel0X 3 5 5 4 2" xfId="16135"/>
    <cellStyle name="SAPBEXHLevel0X 3 5 5 4 2 2" xfId="42554"/>
    <cellStyle name="SAPBEXHLevel0X 3 5 5 4 3" xfId="24802"/>
    <cellStyle name="SAPBEXHLevel0X 3 5 5 4 3 2" xfId="51216"/>
    <cellStyle name="SAPBEXHLevel0X 3 5 5 4 4" xfId="32032"/>
    <cellStyle name="SAPBEXHLevel0X 3 5 5 5" xfId="5969"/>
    <cellStyle name="SAPBEXHLevel0X 3 5 5 5 2" xfId="16721"/>
    <cellStyle name="SAPBEXHLevel0X 3 5 5 5 2 2" xfId="43139"/>
    <cellStyle name="SAPBEXHLevel0X 3 5 5 5 3" xfId="24389"/>
    <cellStyle name="SAPBEXHLevel0X 3 5 5 5 3 2" xfId="50803"/>
    <cellStyle name="SAPBEXHLevel0X 3 5 5 5 4" xfId="32639"/>
    <cellStyle name="SAPBEXHLevel0X 3 5 5 6" xfId="6569"/>
    <cellStyle name="SAPBEXHLevel0X 3 5 5 6 2" xfId="17294"/>
    <cellStyle name="SAPBEXHLevel0X 3 5 5 6 2 2" xfId="43712"/>
    <cellStyle name="SAPBEXHLevel0X 3 5 5 6 3" xfId="24231"/>
    <cellStyle name="SAPBEXHLevel0X 3 5 5 6 3 2" xfId="50645"/>
    <cellStyle name="SAPBEXHLevel0X 3 5 5 6 4" xfId="33239"/>
    <cellStyle name="SAPBEXHLevel0X 3 5 5 7" xfId="7141"/>
    <cellStyle name="SAPBEXHLevel0X 3 5 5 7 2" xfId="25564"/>
    <cellStyle name="SAPBEXHLevel0X 3 5 5 7 2 2" xfId="51978"/>
    <cellStyle name="SAPBEXHLevel0X 3 5 5 7 3" xfId="33811"/>
    <cellStyle name="SAPBEXHLevel0X 3 5 5 8" xfId="7700"/>
    <cellStyle name="SAPBEXHLevel0X 3 5 5 8 2" xfId="18367"/>
    <cellStyle name="SAPBEXHLevel0X 3 5 5 8 2 2" xfId="44783"/>
    <cellStyle name="SAPBEXHLevel0X 3 5 5 8 3" xfId="26138"/>
    <cellStyle name="SAPBEXHLevel0X 3 5 5 8 3 2" xfId="52552"/>
    <cellStyle name="SAPBEXHLevel0X 3 5 5 8 4" xfId="34370"/>
    <cellStyle name="SAPBEXHLevel0X 3 5 5 9" xfId="7852"/>
    <cellStyle name="SAPBEXHLevel0X 3 5 5 9 2" xfId="18519"/>
    <cellStyle name="SAPBEXHLevel0X 3 5 5 9 2 2" xfId="44934"/>
    <cellStyle name="SAPBEXHLevel0X 3 5 5 9 3" xfId="23098"/>
    <cellStyle name="SAPBEXHLevel0X 3 5 5 9 3 2" xfId="49512"/>
    <cellStyle name="SAPBEXHLevel0X 3 5 5 9 4" xfId="34522"/>
    <cellStyle name="SAPBEXHLevel0X 3 5 6" xfId="1832"/>
    <cellStyle name="SAPBEXHLevel0X 3 5 6 10" xfId="9560"/>
    <cellStyle name="SAPBEXHLevel0X 3 5 6 10 2" xfId="20220"/>
    <cellStyle name="SAPBEXHLevel0X 3 5 6 10 2 2" xfId="46634"/>
    <cellStyle name="SAPBEXHLevel0X 3 5 6 10 3" xfId="26744"/>
    <cellStyle name="SAPBEXHLevel0X 3 5 6 10 3 2" xfId="53158"/>
    <cellStyle name="SAPBEXHLevel0X 3 5 6 10 4" xfId="36056"/>
    <cellStyle name="SAPBEXHLevel0X 3 5 6 11" xfId="11748"/>
    <cellStyle name="SAPBEXHLevel0X 3 5 6 11 2" xfId="38169"/>
    <cellStyle name="SAPBEXHLevel0X 3 5 6 12" xfId="26544"/>
    <cellStyle name="SAPBEXHLevel0X 3 5 6 12 2" xfId="52958"/>
    <cellStyle name="SAPBEXHLevel0X 3 5 6 2" xfId="3809"/>
    <cellStyle name="SAPBEXHLevel0X 3 5 6 2 2" xfId="10696"/>
    <cellStyle name="SAPBEXHLevel0X 3 5 6 2 2 2" xfId="21341"/>
    <cellStyle name="SAPBEXHLevel0X 3 5 6 2 2 2 2" xfId="47755"/>
    <cellStyle name="SAPBEXHLevel0X 3 5 6 2 2 3" xfId="28439"/>
    <cellStyle name="SAPBEXHLevel0X 3 5 6 2 2 3 2" xfId="54853"/>
    <cellStyle name="SAPBEXHLevel0X 3 5 6 2 2 4" xfId="37120"/>
    <cellStyle name="SAPBEXHLevel0X 3 5 6 2 3" xfId="14592"/>
    <cellStyle name="SAPBEXHLevel0X 3 5 6 2 3 2" xfId="41012"/>
    <cellStyle name="SAPBEXHLevel0X 3 5 6 2 4" xfId="22532"/>
    <cellStyle name="SAPBEXHLevel0X 3 5 6 2 4 2" xfId="48946"/>
    <cellStyle name="SAPBEXHLevel0X 3 5 6 2 5" xfId="30479"/>
    <cellStyle name="SAPBEXHLevel0X 3 5 6 3" xfId="4536"/>
    <cellStyle name="SAPBEXHLevel0X 3 5 6 3 2" xfId="15314"/>
    <cellStyle name="SAPBEXHLevel0X 3 5 6 3 2 2" xfId="41734"/>
    <cellStyle name="SAPBEXHLevel0X 3 5 6 3 3" xfId="25372"/>
    <cellStyle name="SAPBEXHLevel0X 3 5 6 3 3 2" xfId="51786"/>
    <cellStyle name="SAPBEXHLevel0X 3 5 6 3 4" xfId="31206"/>
    <cellStyle name="SAPBEXHLevel0X 3 5 6 4" xfId="3185"/>
    <cellStyle name="SAPBEXHLevel0X 3 5 6 4 2" xfId="13975"/>
    <cellStyle name="SAPBEXHLevel0X 3 5 6 4 2 2" xfId="40395"/>
    <cellStyle name="SAPBEXHLevel0X 3 5 6 4 3" xfId="25052"/>
    <cellStyle name="SAPBEXHLevel0X 3 5 6 4 3 2" xfId="51466"/>
    <cellStyle name="SAPBEXHLevel0X 3 5 6 4 4" xfId="29855"/>
    <cellStyle name="SAPBEXHLevel0X 3 5 6 5" xfId="3394"/>
    <cellStyle name="SAPBEXHLevel0X 3 5 6 5 2" xfId="14180"/>
    <cellStyle name="SAPBEXHLevel0X 3 5 6 5 2 2" xfId="40600"/>
    <cellStyle name="SAPBEXHLevel0X 3 5 6 5 3" xfId="22136"/>
    <cellStyle name="SAPBEXHLevel0X 3 5 6 5 3 2" xfId="48550"/>
    <cellStyle name="SAPBEXHLevel0X 3 5 6 5 4" xfId="30064"/>
    <cellStyle name="SAPBEXHLevel0X 3 5 6 6" xfId="6036"/>
    <cellStyle name="SAPBEXHLevel0X 3 5 6 6 2" xfId="16787"/>
    <cellStyle name="SAPBEXHLevel0X 3 5 6 6 2 2" xfId="43205"/>
    <cellStyle name="SAPBEXHLevel0X 3 5 6 6 3" xfId="22311"/>
    <cellStyle name="SAPBEXHLevel0X 3 5 6 6 3 2" xfId="48725"/>
    <cellStyle name="SAPBEXHLevel0X 3 5 6 6 4" xfId="32706"/>
    <cellStyle name="SAPBEXHLevel0X 3 5 6 7" xfId="6219"/>
    <cellStyle name="SAPBEXHLevel0X 3 5 6 7 2" xfId="24084"/>
    <cellStyle name="SAPBEXHLevel0X 3 5 6 7 2 2" xfId="50498"/>
    <cellStyle name="SAPBEXHLevel0X 3 5 6 7 3" xfId="32889"/>
    <cellStyle name="SAPBEXHLevel0X 3 5 6 8" xfId="7495"/>
    <cellStyle name="SAPBEXHLevel0X 3 5 6 8 2" xfId="18162"/>
    <cellStyle name="SAPBEXHLevel0X 3 5 6 8 2 2" xfId="44578"/>
    <cellStyle name="SAPBEXHLevel0X 3 5 6 8 3" xfId="23165"/>
    <cellStyle name="SAPBEXHLevel0X 3 5 6 8 3 2" xfId="49579"/>
    <cellStyle name="SAPBEXHLevel0X 3 5 6 8 4" xfId="34165"/>
    <cellStyle name="SAPBEXHLevel0X 3 5 6 9" xfId="6260"/>
    <cellStyle name="SAPBEXHLevel0X 3 5 6 9 2" xfId="16999"/>
    <cellStyle name="SAPBEXHLevel0X 3 5 6 9 2 2" xfId="43417"/>
    <cellStyle name="SAPBEXHLevel0X 3 5 6 9 3" xfId="23926"/>
    <cellStyle name="SAPBEXHLevel0X 3 5 6 9 3 2" xfId="50340"/>
    <cellStyle name="SAPBEXHLevel0X 3 5 6 9 4" xfId="32930"/>
    <cellStyle name="SAPBEXHLevel0X 3 5 7" xfId="2492"/>
    <cellStyle name="SAPBEXHLevel0X 3 5 7 10" xfId="25395"/>
    <cellStyle name="SAPBEXHLevel0X 3 5 7 10 2" xfId="51809"/>
    <cellStyle name="SAPBEXHLevel0X 3 5 7 2" xfId="4387"/>
    <cellStyle name="SAPBEXHLevel0X 3 5 7 2 2" xfId="15165"/>
    <cellStyle name="SAPBEXHLevel0X 3 5 7 2 2 2" xfId="41585"/>
    <cellStyle name="SAPBEXHLevel0X 3 5 7 2 3" xfId="25830"/>
    <cellStyle name="SAPBEXHLevel0X 3 5 7 2 3 2" xfId="52244"/>
    <cellStyle name="SAPBEXHLevel0X 3 5 7 2 4" xfId="31057"/>
    <cellStyle name="SAPBEXHLevel0X 3 5 7 3" xfId="5120"/>
    <cellStyle name="SAPBEXHLevel0X 3 5 7 3 2" xfId="15897"/>
    <cellStyle name="SAPBEXHLevel0X 3 5 7 3 2 2" xfId="42316"/>
    <cellStyle name="SAPBEXHLevel0X 3 5 7 3 3" xfId="27139"/>
    <cellStyle name="SAPBEXHLevel0X 3 5 7 3 3 2" xfId="53553"/>
    <cellStyle name="SAPBEXHLevel0X 3 5 7 3 4" xfId="31790"/>
    <cellStyle name="SAPBEXHLevel0X 3 5 7 4" xfId="6302"/>
    <cellStyle name="SAPBEXHLevel0X 3 5 7 4 2" xfId="17041"/>
    <cellStyle name="SAPBEXHLevel0X 3 5 7 4 2 2" xfId="43459"/>
    <cellStyle name="SAPBEXHLevel0X 3 5 7 4 3" xfId="24097"/>
    <cellStyle name="SAPBEXHLevel0X 3 5 7 4 3 2" xfId="50511"/>
    <cellStyle name="SAPBEXHLevel0X 3 5 7 4 4" xfId="32972"/>
    <cellStyle name="SAPBEXHLevel0X 3 5 7 5" xfId="6878"/>
    <cellStyle name="SAPBEXHLevel0X 3 5 7 5 2" xfId="17583"/>
    <cellStyle name="SAPBEXHLevel0X 3 5 7 5 2 2" xfId="44000"/>
    <cellStyle name="SAPBEXHLevel0X 3 5 7 5 3" xfId="11118"/>
    <cellStyle name="SAPBEXHLevel0X 3 5 7 5 3 2" xfId="37539"/>
    <cellStyle name="SAPBEXHLevel0X 3 5 7 5 4" xfId="33548"/>
    <cellStyle name="SAPBEXHLevel0X 3 5 7 6" xfId="7402"/>
    <cellStyle name="SAPBEXHLevel0X 3 5 7 6 2" xfId="18069"/>
    <cellStyle name="SAPBEXHLevel0X 3 5 7 6 2 2" xfId="44485"/>
    <cellStyle name="SAPBEXHLevel0X 3 5 7 6 3" xfId="27073"/>
    <cellStyle name="SAPBEXHLevel0X 3 5 7 6 3 2" xfId="53487"/>
    <cellStyle name="SAPBEXHLevel0X 3 5 7 6 4" xfId="34072"/>
    <cellStyle name="SAPBEXHLevel0X 3 5 7 7" xfId="8025"/>
    <cellStyle name="SAPBEXHLevel0X 3 5 7 7 2" xfId="18692"/>
    <cellStyle name="SAPBEXHLevel0X 3 5 7 7 2 2" xfId="45106"/>
    <cellStyle name="SAPBEXHLevel0X 3 5 7 7 3" xfId="11429"/>
    <cellStyle name="SAPBEXHLevel0X 3 5 7 7 3 2" xfId="37850"/>
    <cellStyle name="SAPBEXHLevel0X 3 5 7 7 4" xfId="34629"/>
    <cellStyle name="SAPBEXHLevel0X 3 5 7 8" xfId="13288"/>
    <cellStyle name="SAPBEXHLevel0X 3 5 7 8 2" xfId="39708"/>
    <cellStyle name="SAPBEXHLevel0X 3 5 7 9" xfId="21190"/>
    <cellStyle name="SAPBEXHLevel0X 3 5 7 9 2" xfId="47604"/>
    <cellStyle name="SAPBEXHLevel0X 3 5 8" xfId="3240"/>
    <cellStyle name="SAPBEXHLevel0X 3 5 8 2" xfId="14030"/>
    <cellStyle name="SAPBEXHLevel0X 3 5 8 2 2" xfId="40450"/>
    <cellStyle name="SAPBEXHLevel0X 3 5 8 3" xfId="24529"/>
    <cellStyle name="SAPBEXHLevel0X 3 5 8 3 2" xfId="50943"/>
    <cellStyle name="SAPBEXHLevel0X 3 5 8 4" xfId="29910"/>
    <cellStyle name="SAPBEXHLevel0X 3 5 9" xfId="4497"/>
    <cellStyle name="SAPBEXHLevel0X 3 5 9 2" xfId="15275"/>
    <cellStyle name="SAPBEXHLevel0X 3 5 9 2 2" xfId="41695"/>
    <cellStyle name="SAPBEXHLevel0X 3 5 9 3" xfId="27068"/>
    <cellStyle name="SAPBEXHLevel0X 3 5 9 3 2" xfId="53482"/>
    <cellStyle name="SAPBEXHLevel0X 3 5 9 4" xfId="31167"/>
    <cellStyle name="SAPBEXHLevel0X 3 6" xfId="1216"/>
    <cellStyle name="SAPBEXHLevel0X 3 6 10" xfId="5689"/>
    <cellStyle name="SAPBEXHLevel0X 3 6 10 2" xfId="16453"/>
    <cellStyle name="SAPBEXHLevel0X 3 6 10 2 2" xfId="42871"/>
    <cellStyle name="SAPBEXHLevel0X 3 6 10 3" xfId="26403"/>
    <cellStyle name="SAPBEXHLevel0X 3 6 10 3 2" xfId="52817"/>
    <cellStyle name="SAPBEXHLevel0X 3 6 10 4" xfId="32359"/>
    <cellStyle name="SAPBEXHLevel0X 3 6 11" xfId="6475"/>
    <cellStyle name="SAPBEXHLevel0X 3 6 11 2" xfId="24888"/>
    <cellStyle name="SAPBEXHLevel0X 3 6 11 2 2" xfId="51302"/>
    <cellStyle name="SAPBEXHLevel0X 3 6 11 3" xfId="33145"/>
    <cellStyle name="SAPBEXHLevel0X 3 6 12" xfId="17369"/>
    <cellStyle name="SAPBEXHLevel0X 3 6 12 2" xfId="43787"/>
    <cellStyle name="SAPBEXHLevel0X 3 6 13" xfId="25467"/>
    <cellStyle name="SAPBEXHLevel0X 3 6 13 2" xfId="51881"/>
    <cellStyle name="SAPBEXHLevel0X 3 6 2" xfId="1532"/>
    <cellStyle name="SAPBEXHLevel0X 3 6 2 10" xfId="8424"/>
    <cellStyle name="SAPBEXHLevel0X 3 6 2 10 2" xfId="19084"/>
    <cellStyle name="SAPBEXHLevel0X 3 6 2 10 2 2" xfId="45498"/>
    <cellStyle name="SAPBEXHLevel0X 3 6 2 10 3" xfId="16877"/>
    <cellStyle name="SAPBEXHLevel0X 3 6 2 10 3 2" xfId="43295"/>
    <cellStyle name="SAPBEXHLevel0X 3 6 2 10 4" xfId="34920"/>
    <cellStyle name="SAPBEXHLevel0X 3 6 2 11" xfId="12010"/>
    <cellStyle name="SAPBEXHLevel0X 3 6 2 11 2" xfId="38431"/>
    <cellStyle name="SAPBEXHLevel0X 3 6 2 12" xfId="24220"/>
    <cellStyle name="SAPBEXHLevel0X 3 6 2 12 2" xfId="50634"/>
    <cellStyle name="SAPBEXHLevel0X 3 6 2 2" xfId="3526"/>
    <cellStyle name="SAPBEXHLevel0X 3 6 2 2 2" xfId="8998"/>
    <cellStyle name="SAPBEXHLevel0X 3 6 2 2 2 2" xfId="19658"/>
    <cellStyle name="SAPBEXHLevel0X 3 6 2 2 2 2 2" xfId="46072"/>
    <cellStyle name="SAPBEXHLevel0X 3 6 2 2 2 3" xfId="27791"/>
    <cellStyle name="SAPBEXHLevel0X 3 6 2 2 2 3 2" xfId="54205"/>
    <cellStyle name="SAPBEXHLevel0X 3 6 2 2 2 4" xfId="35494"/>
    <cellStyle name="SAPBEXHLevel0X 3 6 2 2 3" xfId="10199"/>
    <cellStyle name="SAPBEXHLevel0X 3 6 2 2 3 2" xfId="20859"/>
    <cellStyle name="SAPBEXHLevel0X 3 6 2 2 3 2 2" xfId="47273"/>
    <cellStyle name="SAPBEXHLevel0X 3 6 2 2 3 3" xfId="12237"/>
    <cellStyle name="SAPBEXHLevel0X 3 6 2 2 3 3 2" xfId="38658"/>
    <cellStyle name="SAPBEXHLevel0X 3 6 2 2 3 4" xfId="36695"/>
    <cellStyle name="SAPBEXHLevel0X 3 6 2 2 4" xfId="8737"/>
    <cellStyle name="SAPBEXHLevel0X 3 6 2 2 4 2" xfId="19397"/>
    <cellStyle name="SAPBEXHLevel0X 3 6 2 2 4 2 2" xfId="45811"/>
    <cellStyle name="SAPBEXHLevel0X 3 6 2 2 4 3" xfId="21950"/>
    <cellStyle name="SAPBEXHLevel0X 3 6 2 2 4 3 2" xfId="48364"/>
    <cellStyle name="SAPBEXHLevel0X 3 6 2 2 4 4" xfId="35233"/>
    <cellStyle name="SAPBEXHLevel0X 3 6 2 2 5" xfId="14311"/>
    <cellStyle name="SAPBEXHLevel0X 3 6 2 2 5 2" xfId="40731"/>
    <cellStyle name="SAPBEXHLevel0X 3 6 2 2 6" xfId="27576"/>
    <cellStyle name="SAPBEXHLevel0X 3 6 2 2 6 2" xfId="53990"/>
    <cellStyle name="SAPBEXHLevel0X 3 6 2 2 7" xfId="30196"/>
    <cellStyle name="SAPBEXHLevel0X 3 6 2 3" xfId="2779"/>
    <cellStyle name="SAPBEXHLevel0X 3 6 2 3 2" xfId="9356"/>
    <cellStyle name="SAPBEXHLevel0X 3 6 2 3 2 2" xfId="20016"/>
    <cellStyle name="SAPBEXHLevel0X 3 6 2 3 2 2 2" xfId="46430"/>
    <cellStyle name="SAPBEXHLevel0X 3 6 2 3 2 3" xfId="14751"/>
    <cellStyle name="SAPBEXHLevel0X 3 6 2 3 2 3 2" xfId="41171"/>
    <cellStyle name="SAPBEXHLevel0X 3 6 2 3 2 4" xfId="35852"/>
    <cellStyle name="SAPBEXHLevel0X 3 6 2 3 3" xfId="13571"/>
    <cellStyle name="SAPBEXHLevel0X 3 6 2 3 3 2" xfId="39991"/>
    <cellStyle name="SAPBEXHLevel0X 3 6 2 3 4" xfId="23872"/>
    <cellStyle name="SAPBEXHLevel0X 3 6 2 3 4 2" xfId="50286"/>
    <cellStyle name="SAPBEXHLevel0X 3 6 2 3 5" xfId="29449"/>
    <cellStyle name="SAPBEXHLevel0X 3 6 2 4" xfId="5050"/>
    <cellStyle name="SAPBEXHLevel0X 3 6 2 4 2" xfId="10248"/>
    <cellStyle name="SAPBEXHLevel0X 3 6 2 4 2 2" xfId="20908"/>
    <cellStyle name="SAPBEXHLevel0X 3 6 2 4 2 2 2" xfId="47322"/>
    <cellStyle name="SAPBEXHLevel0X 3 6 2 4 2 3" xfId="16904"/>
    <cellStyle name="SAPBEXHLevel0X 3 6 2 4 2 3 2" xfId="43322"/>
    <cellStyle name="SAPBEXHLevel0X 3 6 2 4 2 4" xfId="36744"/>
    <cellStyle name="SAPBEXHLevel0X 3 6 2 4 3" xfId="15827"/>
    <cellStyle name="SAPBEXHLevel0X 3 6 2 4 3 2" xfId="42246"/>
    <cellStyle name="SAPBEXHLevel0X 3 6 2 4 4" xfId="27180"/>
    <cellStyle name="SAPBEXHLevel0X 3 6 2 4 4 2" xfId="53594"/>
    <cellStyle name="SAPBEXHLevel0X 3 6 2 4 5" xfId="31720"/>
    <cellStyle name="SAPBEXHLevel0X 3 6 2 5" xfId="4158"/>
    <cellStyle name="SAPBEXHLevel0X 3 6 2 5 2" xfId="14939"/>
    <cellStyle name="SAPBEXHLevel0X 3 6 2 5 2 2" xfId="41359"/>
    <cellStyle name="SAPBEXHLevel0X 3 6 2 5 3" xfId="26264"/>
    <cellStyle name="SAPBEXHLevel0X 3 6 2 5 3 2" xfId="52678"/>
    <cellStyle name="SAPBEXHLevel0X 3 6 2 5 4" xfId="30828"/>
    <cellStyle name="SAPBEXHLevel0X 3 6 2 6" xfId="4352"/>
    <cellStyle name="SAPBEXHLevel0X 3 6 2 6 2" xfId="15130"/>
    <cellStyle name="SAPBEXHLevel0X 3 6 2 6 2 2" xfId="41550"/>
    <cellStyle name="SAPBEXHLevel0X 3 6 2 6 3" xfId="24751"/>
    <cellStyle name="SAPBEXHLevel0X 3 6 2 6 3 2" xfId="51165"/>
    <cellStyle name="SAPBEXHLevel0X 3 6 2 6 4" xfId="31022"/>
    <cellStyle name="SAPBEXHLevel0X 3 6 2 7" xfId="5782"/>
    <cellStyle name="SAPBEXHLevel0X 3 6 2 7 2" xfId="25425"/>
    <cellStyle name="SAPBEXHLevel0X 3 6 2 7 2 2" xfId="51839"/>
    <cellStyle name="SAPBEXHLevel0X 3 6 2 7 3" xfId="32452"/>
    <cellStyle name="SAPBEXHLevel0X 3 6 2 8" xfId="7227"/>
    <cellStyle name="SAPBEXHLevel0X 3 6 2 8 2" xfId="17894"/>
    <cellStyle name="SAPBEXHLevel0X 3 6 2 8 2 2" xfId="44311"/>
    <cellStyle name="SAPBEXHLevel0X 3 6 2 8 3" xfId="24512"/>
    <cellStyle name="SAPBEXHLevel0X 3 6 2 8 3 2" xfId="50926"/>
    <cellStyle name="SAPBEXHLevel0X 3 6 2 8 4" xfId="33897"/>
    <cellStyle name="SAPBEXHLevel0X 3 6 2 9" xfId="7660"/>
    <cellStyle name="SAPBEXHLevel0X 3 6 2 9 2" xfId="18327"/>
    <cellStyle name="SAPBEXHLevel0X 3 6 2 9 2 2" xfId="44743"/>
    <cellStyle name="SAPBEXHLevel0X 3 6 2 9 3" xfId="22163"/>
    <cellStyle name="SAPBEXHLevel0X 3 6 2 9 3 2" xfId="48577"/>
    <cellStyle name="SAPBEXHLevel0X 3 6 2 9 4" xfId="34330"/>
    <cellStyle name="SAPBEXHLevel0X 3 6 3" xfId="1645"/>
    <cellStyle name="SAPBEXHLevel0X 3 6 3 10" xfId="8326"/>
    <cellStyle name="SAPBEXHLevel0X 3 6 3 10 2" xfId="18986"/>
    <cellStyle name="SAPBEXHLevel0X 3 6 3 10 2 2" xfId="45400"/>
    <cellStyle name="SAPBEXHLevel0X 3 6 3 10 3" xfId="16991"/>
    <cellStyle name="SAPBEXHLevel0X 3 6 3 10 3 2" xfId="43409"/>
    <cellStyle name="SAPBEXHLevel0X 3 6 3 10 4" xfId="34822"/>
    <cellStyle name="SAPBEXHLevel0X 3 6 3 11" xfId="11918"/>
    <cellStyle name="SAPBEXHLevel0X 3 6 3 11 2" xfId="38339"/>
    <cellStyle name="SAPBEXHLevel0X 3 6 3 12" xfId="23709"/>
    <cellStyle name="SAPBEXHLevel0X 3 6 3 12 2" xfId="50123"/>
    <cellStyle name="SAPBEXHLevel0X 3 6 3 2" xfId="3638"/>
    <cellStyle name="SAPBEXHLevel0X 3 6 3 2 2" xfId="9096"/>
    <cellStyle name="SAPBEXHLevel0X 3 6 3 2 2 2" xfId="19756"/>
    <cellStyle name="SAPBEXHLevel0X 3 6 3 2 2 2 2" xfId="46170"/>
    <cellStyle name="SAPBEXHLevel0X 3 6 3 2 2 3" xfId="11172"/>
    <cellStyle name="SAPBEXHLevel0X 3 6 3 2 2 3 2" xfId="37593"/>
    <cellStyle name="SAPBEXHLevel0X 3 6 3 2 2 4" xfId="35592"/>
    <cellStyle name="SAPBEXHLevel0X 3 6 3 2 3" xfId="10186"/>
    <cellStyle name="SAPBEXHLevel0X 3 6 3 2 3 2" xfId="20846"/>
    <cellStyle name="SAPBEXHLevel0X 3 6 3 2 3 2 2" xfId="47260"/>
    <cellStyle name="SAPBEXHLevel0X 3 6 3 2 3 3" xfId="12236"/>
    <cellStyle name="SAPBEXHLevel0X 3 6 3 2 3 3 2" xfId="38657"/>
    <cellStyle name="SAPBEXHLevel0X 3 6 3 2 3 4" xfId="36682"/>
    <cellStyle name="SAPBEXHLevel0X 3 6 3 2 4" xfId="8627"/>
    <cellStyle name="SAPBEXHLevel0X 3 6 3 2 4 2" xfId="19287"/>
    <cellStyle name="SAPBEXHLevel0X 3 6 3 2 4 2 2" xfId="45701"/>
    <cellStyle name="SAPBEXHLevel0X 3 6 3 2 4 3" xfId="12792"/>
    <cellStyle name="SAPBEXHLevel0X 3 6 3 2 4 3 2" xfId="39213"/>
    <cellStyle name="SAPBEXHLevel0X 3 6 3 2 4 4" xfId="35123"/>
    <cellStyle name="SAPBEXHLevel0X 3 6 3 2 5" xfId="14423"/>
    <cellStyle name="SAPBEXHLevel0X 3 6 3 2 5 2" xfId="40843"/>
    <cellStyle name="SAPBEXHLevel0X 3 6 3 2 6" xfId="24639"/>
    <cellStyle name="SAPBEXHLevel0X 3 6 3 2 6 2" xfId="51053"/>
    <cellStyle name="SAPBEXHLevel0X 3 6 3 2 7" xfId="30308"/>
    <cellStyle name="SAPBEXHLevel0X 3 6 3 3" xfId="2691"/>
    <cellStyle name="SAPBEXHLevel0X 3 6 3 3 2" xfId="9465"/>
    <cellStyle name="SAPBEXHLevel0X 3 6 3 3 2 2" xfId="20125"/>
    <cellStyle name="SAPBEXHLevel0X 3 6 3 3 2 2 2" xfId="46539"/>
    <cellStyle name="SAPBEXHLevel0X 3 6 3 3 2 3" xfId="17678"/>
    <cellStyle name="SAPBEXHLevel0X 3 6 3 3 2 3 2" xfId="44095"/>
    <cellStyle name="SAPBEXHLevel0X 3 6 3 3 2 4" xfId="35961"/>
    <cellStyle name="SAPBEXHLevel0X 3 6 3 3 3" xfId="13483"/>
    <cellStyle name="SAPBEXHLevel0X 3 6 3 3 3 2" xfId="39903"/>
    <cellStyle name="SAPBEXHLevel0X 3 6 3 3 4" xfId="23702"/>
    <cellStyle name="SAPBEXHLevel0X 3 6 3 3 4 2" xfId="50116"/>
    <cellStyle name="SAPBEXHLevel0X 3 6 3 3 5" xfId="29361"/>
    <cellStyle name="SAPBEXHLevel0X 3 6 3 4" xfId="2848"/>
    <cellStyle name="SAPBEXHLevel0X 3 6 3 4 2" xfId="10284"/>
    <cellStyle name="SAPBEXHLevel0X 3 6 3 4 2 2" xfId="20944"/>
    <cellStyle name="SAPBEXHLevel0X 3 6 3 4 2 2 2" xfId="47358"/>
    <cellStyle name="SAPBEXHLevel0X 3 6 3 4 2 3" xfId="13191"/>
    <cellStyle name="SAPBEXHLevel0X 3 6 3 4 2 3 2" xfId="39611"/>
    <cellStyle name="SAPBEXHLevel0X 3 6 3 4 2 4" xfId="36780"/>
    <cellStyle name="SAPBEXHLevel0X 3 6 3 4 3" xfId="13640"/>
    <cellStyle name="SAPBEXHLevel0X 3 6 3 4 3 2" xfId="40060"/>
    <cellStyle name="SAPBEXHLevel0X 3 6 3 4 4" xfId="27915"/>
    <cellStyle name="SAPBEXHLevel0X 3 6 3 4 4 2" xfId="54329"/>
    <cellStyle name="SAPBEXHLevel0X 3 6 3 4 5" xfId="29518"/>
    <cellStyle name="SAPBEXHLevel0X 3 6 3 5" xfId="3712"/>
    <cellStyle name="SAPBEXHLevel0X 3 6 3 5 2" xfId="14496"/>
    <cellStyle name="SAPBEXHLevel0X 3 6 3 5 2 2" xfId="40916"/>
    <cellStyle name="SAPBEXHLevel0X 3 6 3 5 3" xfId="25290"/>
    <cellStyle name="SAPBEXHLevel0X 3 6 3 5 3 2" xfId="51704"/>
    <cellStyle name="SAPBEXHLevel0X 3 6 3 5 4" xfId="30382"/>
    <cellStyle name="SAPBEXHLevel0X 3 6 3 6" xfId="6051"/>
    <cellStyle name="SAPBEXHLevel0X 3 6 3 6 2" xfId="16802"/>
    <cellStyle name="SAPBEXHLevel0X 3 6 3 6 2 2" xfId="43220"/>
    <cellStyle name="SAPBEXHLevel0X 3 6 3 6 3" xfId="27987"/>
    <cellStyle name="SAPBEXHLevel0X 3 6 3 6 3 2" xfId="54401"/>
    <cellStyle name="SAPBEXHLevel0X 3 6 3 6 4" xfId="32721"/>
    <cellStyle name="SAPBEXHLevel0X 3 6 3 7" xfId="6136"/>
    <cellStyle name="SAPBEXHLevel0X 3 6 3 7 2" xfId="23190"/>
    <cellStyle name="SAPBEXHLevel0X 3 6 3 7 2 2" xfId="49604"/>
    <cellStyle name="SAPBEXHLevel0X 3 6 3 7 3" xfId="32806"/>
    <cellStyle name="SAPBEXHLevel0X 3 6 3 8" xfId="7210"/>
    <cellStyle name="SAPBEXHLevel0X 3 6 3 8 2" xfId="17877"/>
    <cellStyle name="SAPBEXHLevel0X 3 6 3 8 2 2" xfId="44294"/>
    <cellStyle name="SAPBEXHLevel0X 3 6 3 8 3" xfId="22510"/>
    <cellStyle name="SAPBEXHLevel0X 3 6 3 8 3 2" xfId="48924"/>
    <cellStyle name="SAPBEXHLevel0X 3 6 3 8 4" xfId="33880"/>
    <cellStyle name="SAPBEXHLevel0X 3 6 3 9" xfId="7782"/>
    <cellStyle name="SAPBEXHLevel0X 3 6 3 9 2" xfId="18449"/>
    <cellStyle name="SAPBEXHLevel0X 3 6 3 9 2 2" xfId="44864"/>
    <cellStyle name="SAPBEXHLevel0X 3 6 3 9 3" xfId="21986"/>
    <cellStyle name="SAPBEXHLevel0X 3 6 3 9 3 2" xfId="48400"/>
    <cellStyle name="SAPBEXHLevel0X 3 6 3 9 4" xfId="34452"/>
    <cellStyle name="SAPBEXHLevel0X 3 6 4" xfId="1904"/>
    <cellStyle name="SAPBEXHLevel0X 3 6 4 10" xfId="8551"/>
    <cellStyle name="SAPBEXHLevel0X 3 6 4 10 2" xfId="19211"/>
    <cellStyle name="SAPBEXHLevel0X 3 6 4 10 2 2" xfId="45625"/>
    <cellStyle name="SAPBEXHLevel0X 3 6 4 10 3" xfId="12469"/>
    <cellStyle name="SAPBEXHLevel0X 3 6 4 10 3 2" xfId="38890"/>
    <cellStyle name="SAPBEXHLevel0X 3 6 4 10 4" xfId="35047"/>
    <cellStyle name="SAPBEXHLevel0X 3 6 4 11" xfId="11676"/>
    <cellStyle name="SAPBEXHLevel0X 3 6 4 11 2" xfId="38097"/>
    <cellStyle name="SAPBEXHLevel0X 3 6 4 12" xfId="23811"/>
    <cellStyle name="SAPBEXHLevel0X 3 6 4 12 2" xfId="50225"/>
    <cellStyle name="SAPBEXHLevel0X 3 6 4 2" xfId="3881"/>
    <cellStyle name="SAPBEXHLevel0X 3 6 4 2 2" xfId="9197"/>
    <cellStyle name="SAPBEXHLevel0X 3 6 4 2 2 2" xfId="19857"/>
    <cellStyle name="SAPBEXHLevel0X 3 6 4 2 2 2 2" xfId="46271"/>
    <cellStyle name="SAPBEXHLevel0X 3 6 4 2 2 3" xfId="11558"/>
    <cellStyle name="SAPBEXHLevel0X 3 6 4 2 2 3 2" xfId="37979"/>
    <cellStyle name="SAPBEXHLevel0X 3 6 4 2 2 4" xfId="35693"/>
    <cellStyle name="SAPBEXHLevel0X 3 6 4 2 3" xfId="14664"/>
    <cellStyle name="SAPBEXHLevel0X 3 6 4 2 3 2" xfId="41084"/>
    <cellStyle name="SAPBEXHLevel0X 3 6 4 2 4" xfId="24432"/>
    <cellStyle name="SAPBEXHLevel0X 3 6 4 2 4 2" xfId="50846"/>
    <cellStyle name="SAPBEXHLevel0X 3 6 4 2 5" xfId="30551"/>
    <cellStyle name="SAPBEXHLevel0X 3 6 4 3" xfId="4608"/>
    <cellStyle name="SAPBEXHLevel0X 3 6 4 3 2" xfId="10234"/>
    <cellStyle name="SAPBEXHLevel0X 3 6 4 3 2 2" xfId="20894"/>
    <cellStyle name="SAPBEXHLevel0X 3 6 4 3 2 2 2" xfId="47308"/>
    <cellStyle name="SAPBEXHLevel0X 3 6 4 3 2 3" xfId="17694"/>
    <cellStyle name="SAPBEXHLevel0X 3 6 4 3 2 3 2" xfId="44111"/>
    <cellStyle name="SAPBEXHLevel0X 3 6 4 3 2 4" xfId="36730"/>
    <cellStyle name="SAPBEXHLevel0X 3 6 4 3 3" xfId="15386"/>
    <cellStyle name="SAPBEXHLevel0X 3 6 4 3 3 2" xfId="41806"/>
    <cellStyle name="SAPBEXHLevel0X 3 6 4 3 4" xfId="22210"/>
    <cellStyle name="SAPBEXHLevel0X 3 6 4 3 4 2" xfId="48624"/>
    <cellStyle name="SAPBEXHLevel0X 3 6 4 3 5" xfId="31278"/>
    <cellStyle name="SAPBEXHLevel0X 3 6 4 4" xfId="4428"/>
    <cellStyle name="SAPBEXHLevel0X 3 6 4 4 2" xfId="15206"/>
    <cellStyle name="SAPBEXHLevel0X 3 6 4 4 2 2" xfId="41626"/>
    <cellStyle name="SAPBEXHLevel0X 3 6 4 4 3" xfId="24367"/>
    <cellStyle name="SAPBEXHLevel0X 3 6 4 4 3 2" xfId="50781"/>
    <cellStyle name="SAPBEXHLevel0X 3 6 4 4 4" xfId="31098"/>
    <cellStyle name="SAPBEXHLevel0X 3 6 4 5" xfId="5802"/>
    <cellStyle name="SAPBEXHLevel0X 3 6 4 5 2" xfId="16561"/>
    <cellStyle name="SAPBEXHLevel0X 3 6 4 5 2 2" xfId="42979"/>
    <cellStyle name="SAPBEXHLevel0X 3 6 4 5 3" xfId="25628"/>
    <cellStyle name="SAPBEXHLevel0X 3 6 4 5 3 2" xfId="52042"/>
    <cellStyle name="SAPBEXHLevel0X 3 6 4 5 4" xfId="32472"/>
    <cellStyle name="SAPBEXHLevel0X 3 6 4 6" xfId="6405"/>
    <cellStyle name="SAPBEXHLevel0X 3 6 4 6 2" xfId="17141"/>
    <cellStyle name="SAPBEXHLevel0X 3 6 4 6 2 2" xfId="43559"/>
    <cellStyle name="SAPBEXHLevel0X 3 6 4 6 3" xfId="21161"/>
    <cellStyle name="SAPBEXHLevel0X 3 6 4 6 3 2" xfId="47575"/>
    <cellStyle name="SAPBEXHLevel0X 3 6 4 6 4" xfId="33075"/>
    <cellStyle name="SAPBEXHLevel0X 3 6 4 7" xfId="7020"/>
    <cellStyle name="SAPBEXHLevel0X 3 6 4 7 2" xfId="22382"/>
    <cellStyle name="SAPBEXHLevel0X 3 6 4 7 2 2" xfId="48796"/>
    <cellStyle name="SAPBEXHLevel0X 3 6 4 7 3" xfId="33690"/>
    <cellStyle name="SAPBEXHLevel0X 3 6 4 8" xfId="7567"/>
    <cellStyle name="SAPBEXHLevel0X 3 6 4 8 2" xfId="18234"/>
    <cellStyle name="SAPBEXHLevel0X 3 6 4 8 2 2" xfId="44650"/>
    <cellStyle name="SAPBEXHLevel0X 3 6 4 8 3" xfId="22810"/>
    <cellStyle name="SAPBEXHLevel0X 3 6 4 8 3 2" xfId="49224"/>
    <cellStyle name="SAPBEXHLevel0X 3 6 4 8 4" xfId="34237"/>
    <cellStyle name="SAPBEXHLevel0X 3 6 4 9" xfId="7271"/>
    <cellStyle name="SAPBEXHLevel0X 3 6 4 9 2" xfId="17938"/>
    <cellStyle name="SAPBEXHLevel0X 3 6 4 9 2 2" xfId="44355"/>
    <cellStyle name="SAPBEXHLevel0X 3 6 4 9 3" xfId="22829"/>
    <cellStyle name="SAPBEXHLevel0X 3 6 4 9 3 2" xfId="49243"/>
    <cellStyle name="SAPBEXHLevel0X 3 6 4 9 4" xfId="33941"/>
    <cellStyle name="SAPBEXHLevel0X 3 6 5" xfId="2090"/>
    <cellStyle name="SAPBEXHLevel0X 3 6 5 10" xfId="8871"/>
    <cellStyle name="SAPBEXHLevel0X 3 6 5 10 2" xfId="19531"/>
    <cellStyle name="SAPBEXHLevel0X 3 6 5 10 2 2" xfId="45945"/>
    <cellStyle name="SAPBEXHLevel0X 3 6 5 10 3" xfId="25664"/>
    <cellStyle name="SAPBEXHLevel0X 3 6 5 10 3 2" xfId="52078"/>
    <cellStyle name="SAPBEXHLevel0X 3 6 5 10 4" xfId="35367"/>
    <cellStyle name="SAPBEXHLevel0X 3 6 5 11" xfId="11510"/>
    <cellStyle name="SAPBEXHLevel0X 3 6 5 11 2" xfId="37931"/>
    <cellStyle name="SAPBEXHLevel0X 3 6 5 12" xfId="24207"/>
    <cellStyle name="SAPBEXHLevel0X 3 6 5 12 2" xfId="50621"/>
    <cellStyle name="SAPBEXHLevel0X 3 6 5 2" xfId="4055"/>
    <cellStyle name="SAPBEXHLevel0X 3 6 5 2 2" xfId="9853"/>
    <cellStyle name="SAPBEXHLevel0X 3 6 5 2 2 2" xfId="20513"/>
    <cellStyle name="SAPBEXHLevel0X 3 6 5 2 2 2 2" xfId="46927"/>
    <cellStyle name="SAPBEXHLevel0X 3 6 5 2 2 3" xfId="27817"/>
    <cellStyle name="SAPBEXHLevel0X 3 6 5 2 2 3 2" xfId="54231"/>
    <cellStyle name="SAPBEXHLevel0X 3 6 5 2 2 4" xfId="36349"/>
    <cellStyle name="SAPBEXHLevel0X 3 6 5 2 3" xfId="14837"/>
    <cellStyle name="SAPBEXHLevel0X 3 6 5 2 3 2" xfId="41257"/>
    <cellStyle name="SAPBEXHLevel0X 3 6 5 2 4" xfId="23687"/>
    <cellStyle name="SAPBEXHLevel0X 3 6 5 2 4 2" xfId="50101"/>
    <cellStyle name="SAPBEXHLevel0X 3 6 5 2 5" xfId="30725"/>
    <cellStyle name="SAPBEXHLevel0X 3 6 5 3" xfId="4783"/>
    <cellStyle name="SAPBEXHLevel0X 3 6 5 3 2" xfId="9925"/>
    <cellStyle name="SAPBEXHLevel0X 3 6 5 3 2 2" xfId="20585"/>
    <cellStyle name="SAPBEXHLevel0X 3 6 5 3 2 2 2" xfId="46999"/>
    <cellStyle name="SAPBEXHLevel0X 3 6 5 3 2 3" xfId="26362"/>
    <cellStyle name="SAPBEXHLevel0X 3 6 5 3 2 3 2" xfId="52776"/>
    <cellStyle name="SAPBEXHLevel0X 3 6 5 3 2 4" xfId="36421"/>
    <cellStyle name="SAPBEXHLevel0X 3 6 5 3 3" xfId="15560"/>
    <cellStyle name="SAPBEXHLevel0X 3 6 5 3 3 2" xfId="41980"/>
    <cellStyle name="SAPBEXHLevel0X 3 6 5 3 4" xfId="11143"/>
    <cellStyle name="SAPBEXHLevel0X 3 6 5 3 4 2" xfId="37564"/>
    <cellStyle name="SAPBEXHLevel0X 3 6 5 3 5" xfId="31453"/>
    <cellStyle name="SAPBEXHLevel0X 3 6 5 4" xfId="5363"/>
    <cellStyle name="SAPBEXHLevel0X 3 6 5 4 2" xfId="16136"/>
    <cellStyle name="SAPBEXHLevel0X 3 6 5 4 2 2" xfId="42555"/>
    <cellStyle name="SAPBEXHLevel0X 3 6 5 4 3" xfId="23968"/>
    <cellStyle name="SAPBEXHLevel0X 3 6 5 4 3 2" xfId="50382"/>
    <cellStyle name="SAPBEXHLevel0X 3 6 5 4 4" xfId="32033"/>
    <cellStyle name="SAPBEXHLevel0X 3 6 5 5" xfId="5970"/>
    <cellStyle name="SAPBEXHLevel0X 3 6 5 5 2" xfId="16722"/>
    <cellStyle name="SAPBEXHLevel0X 3 6 5 5 2 2" xfId="43140"/>
    <cellStyle name="SAPBEXHLevel0X 3 6 5 5 3" xfId="24805"/>
    <cellStyle name="SAPBEXHLevel0X 3 6 5 5 3 2" xfId="51219"/>
    <cellStyle name="SAPBEXHLevel0X 3 6 5 5 4" xfId="32640"/>
    <cellStyle name="SAPBEXHLevel0X 3 6 5 6" xfId="6570"/>
    <cellStyle name="SAPBEXHLevel0X 3 6 5 6 2" xfId="17295"/>
    <cellStyle name="SAPBEXHLevel0X 3 6 5 6 2 2" xfId="43713"/>
    <cellStyle name="SAPBEXHLevel0X 3 6 5 6 3" xfId="23923"/>
    <cellStyle name="SAPBEXHLevel0X 3 6 5 6 3 2" xfId="50337"/>
    <cellStyle name="SAPBEXHLevel0X 3 6 5 6 4" xfId="33240"/>
    <cellStyle name="SAPBEXHLevel0X 3 6 5 7" xfId="7142"/>
    <cellStyle name="SAPBEXHLevel0X 3 6 5 7 2" xfId="24592"/>
    <cellStyle name="SAPBEXHLevel0X 3 6 5 7 2 2" xfId="51006"/>
    <cellStyle name="SAPBEXHLevel0X 3 6 5 7 3" xfId="33812"/>
    <cellStyle name="SAPBEXHLevel0X 3 6 5 8" xfId="7701"/>
    <cellStyle name="SAPBEXHLevel0X 3 6 5 8 2" xfId="18368"/>
    <cellStyle name="SAPBEXHLevel0X 3 6 5 8 2 2" xfId="44784"/>
    <cellStyle name="SAPBEXHLevel0X 3 6 5 8 3" xfId="24254"/>
    <cellStyle name="SAPBEXHLevel0X 3 6 5 8 3 2" xfId="50668"/>
    <cellStyle name="SAPBEXHLevel0X 3 6 5 8 4" xfId="34371"/>
    <cellStyle name="SAPBEXHLevel0X 3 6 5 9" xfId="7853"/>
    <cellStyle name="SAPBEXHLevel0X 3 6 5 9 2" xfId="18520"/>
    <cellStyle name="SAPBEXHLevel0X 3 6 5 9 2 2" xfId="44935"/>
    <cellStyle name="SAPBEXHLevel0X 3 6 5 9 3" xfId="24278"/>
    <cellStyle name="SAPBEXHLevel0X 3 6 5 9 3 2" xfId="50692"/>
    <cellStyle name="SAPBEXHLevel0X 3 6 5 9 4" xfId="34523"/>
    <cellStyle name="SAPBEXHLevel0X 3 6 6" xfId="1833"/>
    <cellStyle name="SAPBEXHLevel0X 3 6 6 10" xfId="9559"/>
    <cellStyle name="SAPBEXHLevel0X 3 6 6 10 2" xfId="20219"/>
    <cellStyle name="SAPBEXHLevel0X 3 6 6 10 2 2" xfId="46633"/>
    <cellStyle name="SAPBEXHLevel0X 3 6 6 10 3" xfId="11829"/>
    <cellStyle name="SAPBEXHLevel0X 3 6 6 10 3 2" xfId="38250"/>
    <cellStyle name="SAPBEXHLevel0X 3 6 6 10 4" xfId="36055"/>
    <cellStyle name="SAPBEXHLevel0X 3 6 6 11" xfId="11747"/>
    <cellStyle name="SAPBEXHLevel0X 3 6 6 11 2" xfId="38168"/>
    <cellStyle name="SAPBEXHLevel0X 3 6 6 12" xfId="22562"/>
    <cellStyle name="SAPBEXHLevel0X 3 6 6 12 2" xfId="48976"/>
    <cellStyle name="SAPBEXHLevel0X 3 6 6 2" xfId="3810"/>
    <cellStyle name="SAPBEXHLevel0X 3 6 6 2 2" xfId="10695"/>
    <cellStyle name="SAPBEXHLevel0X 3 6 6 2 2 2" xfId="21340"/>
    <cellStyle name="SAPBEXHLevel0X 3 6 6 2 2 2 2" xfId="47754"/>
    <cellStyle name="SAPBEXHLevel0X 3 6 6 2 2 3" xfId="28438"/>
    <cellStyle name="SAPBEXHLevel0X 3 6 6 2 2 3 2" xfId="54852"/>
    <cellStyle name="SAPBEXHLevel0X 3 6 6 2 2 4" xfId="37119"/>
    <cellStyle name="SAPBEXHLevel0X 3 6 6 2 3" xfId="14593"/>
    <cellStyle name="SAPBEXHLevel0X 3 6 6 2 3 2" xfId="41013"/>
    <cellStyle name="SAPBEXHLevel0X 3 6 6 2 4" xfId="26094"/>
    <cellStyle name="SAPBEXHLevel0X 3 6 6 2 4 2" xfId="52508"/>
    <cellStyle name="SAPBEXHLevel0X 3 6 6 2 5" xfId="30480"/>
    <cellStyle name="SAPBEXHLevel0X 3 6 6 3" xfId="4537"/>
    <cellStyle name="SAPBEXHLevel0X 3 6 6 3 2" xfId="15315"/>
    <cellStyle name="SAPBEXHLevel0X 3 6 6 3 2 2" xfId="41735"/>
    <cellStyle name="SAPBEXHLevel0X 3 6 6 3 3" xfId="25001"/>
    <cellStyle name="SAPBEXHLevel0X 3 6 6 3 3 2" xfId="51415"/>
    <cellStyle name="SAPBEXHLevel0X 3 6 6 3 4" xfId="31207"/>
    <cellStyle name="SAPBEXHLevel0X 3 6 6 4" xfId="3186"/>
    <cellStyle name="SAPBEXHLevel0X 3 6 6 4 2" xfId="13976"/>
    <cellStyle name="SAPBEXHLevel0X 3 6 6 4 2 2" xfId="40396"/>
    <cellStyle name="SAPBEXHLevel0X 3 6 6 4 3" xfId="11163"/>
    <cellStyle name="SAPBEXHLevel0X 3 6 6 4 3 2" xfId="37584"/>
    <cellStyle name="SAPBEXHLevel0X 3 6 6 4 4" xfId="29856"/>
    <cellStyle name="SAPBEXHLevel0X 3 6 6 5" xfId="2869"/>
    <cellStyle name="SAPBEXHLevel0X 3 6 6 5 2" xfId="13661"/>
    <cellStyle name="SAPBEXHLevel0X 3 6 6 5 2 2" xfId="40081"/>
    <cellStyle name="SAPBEXHLevel0X 3 6 6 5 3" xfId="23312"/>
    <cellStyle name="SAPBEXHLevel0X 3 6 6 5 3 2" xfId="49726"/>
    <cellStyle name="SAPBEXHLevel0X 3 6 6 5 4" xfId="29539"/>
    <cellStyle name="SAPBEXHLevel0X 3 6 6 6" xfId="5618"/>
    <cellStyle name="SAPBEXHLevel0X 3 6 6 6 2" xfId="16382"/>
    <cellStyle name="SAPBEXHLevel0X 3 6 6 6 2 2" xfId="42800"/>
    <cellStyle name="SAPBEXHLevel0X 3 6 6 6 3" xfId="24255"/>
    <cellStyle name="SAPBEXHLevel0X 3 6 6 6 3 2" xfId="50669"/>
    <cellStyle name="SAPBEXHLevel0X 3 6 6 6 4" xfId="32288"/>
    <cellStyle name="SAPBEXHLevel0X 3 6 6 7" xfId="6218"/>
    <cellStyle name="SAPBEXHLevel0X 3 6 6 7 2" xfId="21977"/>
    <cellStyle name="SAPBEXHLevel0X 3 6 6 7 2 2" xfId="48391"/>
    <cellStyle name="SAPBEXHLevel0X 3 6 6 7 3" xfId="32888"/>
    <cellStyle name="SAPBEXHLevel0X 3 6 6 8" xfId="7496"/>
    <cellStyle name="SAPBEXHLevel0X 3 6 6 8 2" xfId="18163"/>
    <cellStyle name="SAPBEXHLevel0X 3 6 6 8 2 2" xfId="44579"/>
    <cellStyle name="SAPBEXHLevel0X 3 6 6 8 3" xfId="27013"/>
    <cellStyle name="SAPBEXHLevel0X 3 6 6 8 3 2" xfId="53427"/>
    <cellStyle name="SAPBEXHLevel0X 3 6 6 8 4" xfId="34166"/>
    <cellStyle name="SAPBEXHLevel0X 3 6 6 9" xfId="4363"/>
    <cellStyle name="SAPBEXHLevel0X 3 6 6 9 2" xfId="15141"/>
    <cellStyle name="SAPBEXHLevel0X 3 6 6 9 2 2" xfId="41561"/>
    <cellStyle name="SAPBEXHLevel0X 3 6 6 9 3" xfId="24631"/>
    <cellStyle name="SAPBEXHLevel0X 3 6 6 9 3 2" xfId="51045"/>
    <cellStyle name="SAPBEXHLevel0X 3 6 6 9 4" xfId="31033"/>
    <cellStyle name="SAPBEXHLevel0X 3 6 7" xfId="2493"/>
    <cellStyle name="SAPBEXHLevel0X 3 6 7 10" xfId="25024"/>
    <cellStyle name="SAPBEXHLevel0X 3 6 7 10 2" xfId="51438"/>
    <cellStyle name="SAPBEXHLevel0X 3 6 7 2" xfId="4388"/>
    <cellStyle name="SAPBEXHLevel0X 3 6 7 2 2" xfId="15166"/>
    <cellStyle name="SAPBEXHLevel0X 3 6 7 2 2 2" xfId="41586"/>
    <cellStyle name="SAPBEXHLevel0X 3 6 7 2 3" xfId="25373"/>
    <cellStyle name="SAPBEXHLevel0X 3 6 7 2 3 2" xfId="51787"/>
    <cellStyle name="SAPBEXHLevel0X 3 6 7 2 4" xfId="31058"/>
    <cellStyle name="SAPBEXHLevel0X 3 6 7 3" xfId="5121"/>
    <cellStyle name="SAPBEXHLevel0X 3 6 7 3 2" xfId="15898"/>
    <cellStyle name="SAPBEXHLevel0X 3 6 7 3 2 2" xfId="42317"/>
    <cellStyle name="SAPBEXHLevel0X 3 6 7 3 3" xfId="22708"/>
    <cellStyle name="SAPBEXHLevel0X 3 6 7 3 3 2" xfId="49122"/>
    <cellStyle name="SAPBEXHLevel0X 3 6 7 3 4" xfId="31791"/>
    <cellStyle name="SAPBEXHLevel0X 3 6 7 4" xfId="6303"/>
    <cellStyle name="SAPBEXHLevel0X 3 6 7 4 2" xfId="17042"/>
    <cellStyle name="SAPBEXHLevel0X 3 6 7 4 2 2" xfId="43460"/>
    <cellStyle name="SAPBEXHLevel0X 3 6 7 4 3" xfId="23213"/>
    <cellStyle name="SAPBEXHLevel0X 3 6 7 4 3 2" xfId="49627"/>
    <cellStyle name="SAPBEXHLevel0X 3 6 7 4 4" xfId="32973"/>
    <cellStyle name="SAPBEXHLevel0X 3 6 7 5" xfId="6879"/>
    <cellStyle name="SAPBEXHLevel0X 3 6 7 5 2" xfId="17584"/>
    <cellStyle name="SAPBEXHLevel0X 3 6 7 5 2 2" xfId="44001"/>
    <cellStyle name="SAPBEXHLevel0X 3 6 7 5 3" xfId="25739"/>
    <cellStyle name="SAPBEXHLevel0X 3 6 7 5 3 2" xfId="52153"/>
    <cellStyle name="SAPBEXHLevel0X 3 6 7 5 4" xfId="33549"/>
    <cellStyle name="SAPBEXHLevel0X 3 6 7 6" xfId="7403"/>
    <cellStyle name="SAPBEXHLevel0X 3 6 7 6 2" xfId="18070"/>
    <cellStyle name="SAPBEXHLevel0X 3 6 7 6 2 2" xfId="44486"/>
    <cellStyle name="SAPBEXHLevel0X 3 6 7 6 3" xfId="22123"/>
    <cellStyle name="SAPBEXHLevel0X 3 6 7 6 3 2" xfId="48537"/>
    <cellStyle name="SAPBEXHLevel0X 3 6 7 6 4" xfId="34073"/>
    <cellStyle name="SAPBEXHLevel0X 3 6 7 7" xfId="8026"/>
    <cellStyle name="SAPBEXHLevel0X 3 6 7 7 2" xfId="18693"/>
    <cellStyle name="SAPBEXHLevel0X 3 6 7 7 2 2" xfId="45107"/>
    <cellStyle name="SAPBEXHLevel0X 3 6 7 7 3" xfId="12441"/>
    <cellStyle name="SAPBEXHLevel0X 3 6 7 7 3 2" xfId="38862"/>
    <cellStyle name="SAPBEXHLevel0X 3 6 7 7 4" xfId="34630"/>
    <cellStyle name="SAPBEXHLevel0X 3 6 7 8" xfId="13289"/>
    <cellStyle name="SAPBEXHLevel0X 3 6 7 8 2" xfId="39709"/>
    <cellStyle name="SAPBEXHLevel0X 3 6 7 9" xfId="11233"/>
    <cellStyle name="SAPBEXHLevel0X 3 6 7 9 2" xfId="37654"/>
    <cellStyle name="SAPBEXHLevel0X 3 6 8" xfId="3241"/>
    <cellStyle name="SAPBEXHLevel0X 3 6 8 2" xfId="14031"/>
    <cellStyle name="SAPBEXHLevel0X 3 6 8 2 2" xfId="40451"/>
    <cellStyle name="SAPBEXHLevel0X 3 6 8 3" xfId="24437"/>
    <cellStyle name="SAPBEXHLevel0X 3 6 8 3 2" xfId="50851"/>
    <cellStyle name="SAPBEXHLevel0X 3 6 8 4" xfId="29911"/>
    <cellStyle name="SAPBEXHLevel0X 3 6 9" xfId="4739"/>
    <cellStyle name="SAPBEXHLevel0X 3 6 9 2" xfId="15516"/>
    <cellStyle name="SAPBEXHLevel0X 3 6 9 2 2" xfId="41936"/>
    <cellStyle name="SAPBEXHLevel0X 3 6 9 3" xfId="25805"/>
    <cellStyle name="SAPBEXHLevel0X 3 6 9 3 2" xfId="52219"/>
    <cellStyle name="SAPBEXHLevel0X 3 6 9 4" xfId="31409"/>
    <cellStyle name="SAPBEXHLevel0X 3 7" xfId="1217"/>
    <cellStyle name="SAPBEXHLevel0X 3 7 10" xfId="2739"/>
    <cellStyle name="SAPBEXHLevel0X 3 7 10 2" xfId="13531"/>
    <cellStyle name="SAPBEXHLevel0X 3 7 10 2 2" xfId="39951"/>
    <cellStyle name="SAPBEXHLevel0X 3 7 10 3" xfId="24988"/>
    <cellStyle name="SAPBEXHLevel0X 3 7 10 3 2" xfId="51402"/>
    <cellStyle name="SAPBEXHLevel0X 3 7 10 4" xfId="29409"/>
    <cellStyle name="SAPBEXHLevel0X 3 7 11" xfId="6259"/>
    <cellStyle name="SAPBEXHLevel0X 3 7 11 2" xfId="24513"/>
    <cellStyle name="SAPBEXHLevel0X 3 7 11 2 2" xfId="50927"/>
    <cellStyle name="SAPBEXHLevel0X 3 7 11 3" xfId="32929"/>
    <cellStyle name="SAPBEXHLevel0X 3 7 12" xfId="14555"/>
    <cellStyle name="SAPBEXHLevel0X 3 7 12 2" xfId="40975"/>
    <cellStyle name="SAPBEXHLevel0X 3 7 13" xfId="25071"/>
    <cellStyle name="SAPBEXHLevel0X 3 7 13 2" xfId="51485"/>
    <cellStyle name="SAPBEXHLevel0X 3 7 2" xfId="1533"/>
    <cellStyle name="SAPBEXHLevel0X 3 7 2 10" xfId="8425"/>
    <cellStyle name="SAPBEXHLevel0X 3 7 2 10 2" xfId="19085"/>
    <cellStyle name="SAPBEXHLevel0X 3 7 2 10 2 2" xfId="45499"/>
    <cellStyle name="SAPBEXHLevel0X 3 7 2 10 3" xfId="12777"/>
    <cellStyle name="SAPBEXHLevel0X 3 7 2 10 3 2" xfId="39198"/>
    <cellStyle name="SAPBEXHLevel0X 3 7 2 10 4" xfId="34921"/>
    <cellStyle name="SAPBEXHLevel0X 3 7 2 11" xfId="12009"/>
    <cellStyle name="SAPBEXHLevel0X 3 7 2 11 2" xfId="38430"/>
    <cellStyle name="SAPBEXHLevel0X 3 7 2 12" xfId="23758"/>
    <cellStyle name="SAPBEXHLevel0X 3 7 2 12 2" xfId="50172"/>
    <cellStyle name="SAPBEXHLevel0X 3 7 2 2" xfId="3527"/>
    <cellStyle name="SAPBEXHLevel0X 3 7 2 2 2" xfId="8997"/>
    <cellStyle name="SAPBEXHLevel0X 3 7 2 2 2 2" xfId="19657"/>
    <cellStyle name="SAPBEXHLevel0X 3 7 2 2 2 2 2" xfId="46071"/>
    <cellStyle name="SAPBEXHLevel0X 3 7 2 2 2 3" xfId="12705"/>
    <cellStyle name="SAPBEXHLevel0X 3 7 2 2 2 3 2" xfId="39126"/>
    <cellStyle name="SAPBEXHLevel0X 3 7 2 2 2 4" xfId="35493"/>
    <cellStyle name="SAPBEXHLevel0X 3 7 2 2 3" xfId="10412"/>
    <cellStyle name="SAPBEXHLevel0X 3 7 2 2 3 2" xfId="21072"/>
    <cellStyle name="SAPBEXHLevel0X 3 7 2 2 3 2 2" xfId="47486"/>
    <cellStyle name="SAPBEXHLevel0X 3 7 2 2 3 3" xfId="28337"/>
    <cellStyle name="SAPBEXHLevel0X 3 7 2 2 3 3 2" xfId="54751"/>
    <cellStyle name="SAPBEXHLevel0X 3 7 2 2 3 4" xfId="36908"/>
    <cellStyle name="SAPBEXHLevel0X 3 7 2 2 4" xfId="8738"/>
    <cellStyle name="SAPBEXHLevel0X 3 7 2 2 4 2" xfId="19398"/>
    <cellStyle name="SAPBEXHLevel0X 3 7 2 2 4 2 2" xfId="45812"/>
    <cellStyle name="SAPBEXHLevel0X 3 7 2 2 4 3" xfId="27091"/>
    <cellStyle name="SAPBEXHLevel0X 3 7 2 2 4 3 2" xfId="53505"/>
    <cellStyle name="SAPBEXHLevel0X 3 7 2 2 4 4" xfId="35234"/>
    <cellStyle name="SAPBEXHLevel0X 3 7 2 2 5" xfId="14312"/>
    <cellStyle name="SAPBEXHLevel0X 3 7 2 2 5 2" xfId="40732"/>
    <cellStyle name="SAPBEXHLevel0X 3 7 2 2 6" xfId="22089"/>
    <cellStyle name="SAPBEXHLevel0X 3 7 2 2 6 2" xfId="48503"/>
    <cellStyle name="SAPBEXHLevel0X 3 7 2 2 7" xfId="30197"/>
    <cellStyle name="SAPBEXHLevel0X 3 7 2 3" xfId="4142"/>
    <cellStyle name="SAPBEXHLevel0X 3 7 2 3 2" xfId="9355"/>
    <cellStyle name="SAPBEXHLevel0X 3 7 2 3 2 2" xfId="20015"/>
    <cellStyle name="SAPBEXHLevel0X 3 7 2 3 2 2 2" xfId="46429"/>
    <cellStyle name="SAPBEXHLevel0X 3 7 2 3 2 3" xfId="11570"/>
    <cellStyle name="SAPBEXHLevel0X 3 7 2 3 2 3 2" xfId="37991"/>
    <cellStyle name="SAPBEXHLevel0X 3 7 2 3 2 4" xfId="35851"/>
    <cellStyle name="SAPBEXHLevel0X 3 7 2 3 3" xfId="14924"/>
    <cellStyle name="SAPBEXHLevel0X 3 7 2 3 3 2" xfId="41344"/>
    <cellStyle name="SAPBEXHLevel0X 3 7 2 3 4" xfId="23855"/>
    <cellStyle name="SAPBEXHLevel0X 3 7 2 3 4 2" xfId="50269"/>
    <cellStyle name="SAPBEXHLevel0X 3 7 2 3 5" xfId="30812"/>
    <cellStyle name="SAPBEXHLevel0X 3 7 2 4" xfId="2611"/>
    <cellStyle name="SAPBEXHLevel0X 3 7 2 4 2" xfId="10160"/>
    <cellStyle name="SAPBEXHLevel0X 3 7 2 4 2 2" xfId="20820"/>
    <cellStyle name="SAPBEXHLevel0X 3 7 2 4 2 2 2" xfId="47234"/>
    <cellStyle name="SAPBEXHLevel0X 3 7 2 4 2 3" xfId="16073"/>
    <cellStyle name="SAPBEXHLevel0X 3 7 2 4 2 3 2" xfId="42492"/>
    <cellStyle name="SAPBEXHLevel0X 3 7 2 4 2 4" xfId="36656"/>
    <cellStyle name="SAPBEXHLevel0X 3 7 2 4 3" xfId="13403"/>
    <cellStyle name="SAPBEXHLevel0X 3 7 2 4 3 2" xfId="39823"/>
    <cellStyle name="SAPBEXHLevel0X 3 7 2 4 4" xfId="22559"/>
    <cellStyle name="SAPBEXHLevel0X 3 7 2 4 4 2" xfId="48973"/>
    <cellStyle name="SAPBEXHLevel0X 3 7 2 4 5" xfId="29281"/>
    <cellStyle name="SAPBEXHLevel0X 3 7 2 5" xfId="5645"/>
    <cellStyle name="SAPBEXHLevel0X 3 7 2 5 2" xfId="16409"/>
    <cellStyle name="SAPBEXHLevel0X 3 7 2 5 2 2" xfId="42827"/>
    <cellStyle name="SAPBEXHLevel0X 3 7 2 5 3" xfId="22837"/>
    <cellStyle name="SAPBEXHLevel0X 3 7 2 5 3 2" xfId="49251"/>
    <cellStyle name="SAPBEXHLevel0X 3 7 2 5 4" xfId="32315"/>
    <cellStyle name="SAPBEXHLevel0X 3 7 2 6" xfId="5875"/>
    <cellStyle name="SAPBEXHLevel0X 3 7 2 6 2" xfId="16630"/>
    <cellStyle name="SAPBEXHLevel0X 3 7 2 6 2 2" xfId="43048"/>
    <cellStyle name="SAPBEXHLevel0X 3 7 2 6 3" xfId="25080"/>
    <cellStyle name="SAPBEXHLevel0X 3 7 2 6 3 2" xfId="51494"/>
    <cellStyle name="SAPBEXHLevel0X 3 7 2 6 4" xfId="32545"/>
    <cellStyle name="SAPBEXHLevel0X 3 7 2 7" xfId="6808"/>
    <cellStyle name="SAPBEXHLevel0X 3 7 2 7 2" xfId="25745"/>
    <cellStyle name="SAPBEXHLevel0X 3 7 2 7 2 2" xfId="52159"/>
    <cellStyle name="SAPBEXHLevel0X 3 7 2 7 3" xfId="33478"/>
    <cellStyle name="SAPBEXHLevel0X 3 7 2 8" xfId="6692"/>
    <cellStyle name="SAPBEXHLevel0X 3 7 2 8 2" xfId="17404"/>
    <cellStyle name="SAPBEXHLevel0X 3 7 2 8 2 2" xfId="43822"/>
    <cellStyle name="SAPBEXHLevel0X 3 7 2 8 3" xfId="23547"/>
    <cellStyle name="SAPBEXHLevel0X 3 7 2 8 3 2" xfId="49961"/>
    <cellStyle name="SAPBEXHLevel0X 3 7 2 8 4" xfId="33362"/>
    <cellStyle name="SAPBEXHLevel0X 3 7 2 9" xfId="7099"/>
    <cellStyle name="SAPBEXHLevel0X 3 7 2 9 2" xfId="17787"/>
    <cellStyle name="SAPBEXHLevel0X 3 7 2 9 2 2" xfId="44204"/>
    <cellStyle name="SAPBEXHLevel0X 3 7 2 9 3" xfId="22339"/>
    <cellStyle name="SAPBEXHLevel0X 3 7 2 9 3 2" xfId="48753"/>
    <cellStyle name="SAPBEXHLevel0X 3 7 2 9 4" xfId="33769"/>
    <cellStyle name="SAPBEXHLevel0X 3 7 3" xfId="1646"/>
    <cellStyle name="SAPBEXHLevel0X 3 7 3 10" xfId="8325"/>
    <cellStyle name="SAPBEXHLevel0X 3 7 3 10 2" xfId="18985"/>
    <cellStyle name="SAPBEXHLevel0X 3 7 3 10 2 2" xfId="45399"/>
    <cellStyle name="SAPBEXHLevel0X 3 7 3 10 3" xfId="12177"/>
    <cellStyle name="SAPBEXHLevel0X 3 7 3 10 3 2" xfId="38598"/>
    <cellStyle name="SAPBEXHLevel0X 3 7 3 10 4" xfId="34821"/>
    <cellStyle name="SAPBEXHLevel0X 3 7 3 11" xfId="11917"/>
    <cellStyle name="SAPBEXHLevel0X 3 7 3 11 2" xfId="38338"/>
    <cellStyle name="SAPBEXHLevel0X 3 7 3 12" xfId="23138"/>
    <cellStyle name="SAPBEXHLevel0X 3 7 3 12 2" xfId="49552"/>
    <cellStyle name="SAPBEXHLevel0X 3 7 3 2" xfId="3639"/>
    <cellStyle name="SAPBEXHLevel0X 3 7 3 2 2" xfId="9097"/>
    <cellStyle name="SAPBEXHLevel0X 3 7 3 2 2 2" xfId="19757"/>
    <cellStyle name="SAPBEXHLevel0X 3 7 3 2 2 2 2" xfId="46171"/>
    <cellStyle name="SAPBEXHLevel0X 3 7 3 2 2 3" xfId="27379"/>
    <cellStyle name="SAPBEXHLevel0X 3 7 3 2 2 3 2" xfId="53793"/>
    <cellStyle name="SAPBEXHLevel0X 3 7 3 2 2 4" xfId="35593"/>
    <cellStyle name="SAPBEXHLevel0X 3 7 3 2 3" xfId="10226"/>
    <cellStyle name="SAPBEXHLevel0X 3 7 3 2 3 2" xfId="20886"/>
    <cellStyle name="SAPBEXHLevel0X 3 7 3 2 3 2 2" xfId="47300"/>
    <cellStyle name="SAPBEXHLevel0X 3 7 3 2 3 3" xfId="16902"/>
    <cellStyle name="SAPBEXHLevel0X 3 7 3 2 3 3 2" xfId="43320"/>
    <cellStyle name="SAPBEXHLevel0X 3 7 3 2 3 4" xfId="36722"/>
    <cellStyle name="SAPBEXHLevel0X 3 7 3 2 4" xfId="8626"/>
    <cellStyle name="SAPBEXHLevel0X 3 7 3 2 4 2" xfId="19286"/>
    <cellStyle name="SAPBEXHLevel0X 3 7 3 2 4 2 2" xfId="45700"/>
    <cellStyle name="SAPBEXHLevel0X 3 7 3 2 4 3" xfId="13407"/>
    <cellStyle name="SAPBEXHLevel0X 3 7 3 2 4 3 2" xfId="39827"/>
    <cellStyle name="SAPBEXHLevel0X 3 7 3 2 4 4" xfId="35122"/>
    <cellStyle name="SAPBEXHLevel0X 3 7 3 2 5" xfId="14424"/>
    <cellStyle name="SAPBEXHLevel0X 3 7 3 2 5 2" xfId="40844"/>
    <cellStyle name="SAPBEXHLevel0X 3 7 3 2 6" xfId="28026"/>
    <cellStyle name="SAPBEXHLevel0X 3 7 3 2 6 2" xfId="54440"/>
    <cellStyle name="SAPBEXHLevel0X 3 7 3 2 7" xfId="30309"/>
    <cellStyle name="SAPBEXHLevel0X 3 7 3 3" xfId="4126"/>
    <cellStyle name="SAPBEXHLevel0X 3 7 3 3 2" xfId="9466"/>
    <cellStyle name="SAPBEXHLevel0X 3 7 3 3 2 2" xfId="20126"/>
    <cellStyle name="SAPBEXHLevel0X 3 7 3 3 2 2 2" xfId="46540"/>
    <cellStyle name="SAPBEXHLevel0X 3 7 3 3 2 3" xfId="25937"/>
    <cellStyle name="SAPBEXHLevel0X 3 7 3 3 2 3 2" xfId="52351"/>
    <cellStyle name="SAPBEXHLevel0X 3 7 3 3 2 4" xfId="35962"/>
    <cellStyle name="SAPBEXHLevel0X 3 7 3 3 3" xfId="14908"/>
    <cellStyle name="SAPBEXHLevel0X 3 7 3 3 3 2" xfId="41328"/>
    <cellStyle name="SAPBEXHLevel0X 3 7 3 3 4" xfId="23115"/>
    <cellStyle name="SAPBEXHLevel0X 3 7 3 3 4 2" xfId="49529"/>
    <cellStyle name="SAPBEXHLevel0X 3 7 3 3 5" xfId="30796"/>
    <cellStyle name="SAPBEXHLevel0X 3 7 3 4" xfId="3307"/>
    <cellStyle name="SAPBEXHLevel0X 3 7 3 4 2" xfId="10029"/>
    <cellStyle name="SAPBEXHLevel0X 3 7 3 4 2 2" xfId="20689"/>
    <cellStyle name="SAPBEXHLevel0X 3 7 3 4 2 2 2" xfId="47103"/>
    <cellStyle name="SAPBEXHLevel0X 3 7 3 4 2 3" xfId="27813"/>
    <cellStyle name="SAPBEXHLevel0X 3 7 3 4 2 3 2" xfId="54227"/>
    <cellStyle name="SAPBEXHLevel0X 3 7 3 4 2 4" xfId="36525"/>
    <cellStyle name="SAPBEXHLevel0X 3 7 3 4 3" xfId="14097"/>
    <cellStyle name="SAPBEXHLevel0X 3 7 3 4 3 2" xfId="40517"/>
    <cellStyle name="SAPBEXHLevel0X 3 7 3 4 4" xfId="22735"/>
    <cellStyle name="SAPBEXHLevel0X 3 7 3 4 4 2" xfId="49149"/>
    <cellStyle name="SAPBEXHLevel0X 3 7 3 4 5" xfId="29977"/>
    <cellStyle name="SAPBEXHLevel0X 3 7 3 5" xfId="5453"/>
    <cellStyle name="SAPBEXHLevel0X 3 7 3 5 2" xfId="16226"/>
    <cellStyle name="SAPBEXHLevel0X 3 7 3 5 2 2" xfId="42645"/>
    <cellStyle name="SAPBEXHLevel0X 3 7 3 5 3" xfId="22519"/>
    <cellStyle name="SAPBEXHLevel0X 3 7 3 5 3 2" xfId="48933"/>
    <cellStyle name="SAPBEXHLevel0X 3 7 3 5 4" xfId="32123"/>
    <cellStyle name="SAPBEXHLevel0X 3 7 3 6" xfId="5524"/>
    <cellStyle name="SAPBEXHLevel0X 3 7 3 6 2" xfId="16295"/>
    <cellStyle name="SAPBEXHLevel0X 3 7 3 6 2 2" xfId="42714"/>
    <cellStyle name="SAPBEXHLevel0X 3 7 3 6 3" xfId="24941"/>
    <cellStyle name="SAPBEXHLevel0X 3 7 3 6 3 2" xfId="51355"/>
    <cellStyle name="SAPBEXHLevel0X 3 7 3 6 4" xfId="32194"/>
    <cellStyle name="SAPBEXHLevel0X 3 7 3 7" xfId="6135"/>
    <cellStyle name="SAPBEXHLevel0X 3 7 3 7 2" xfId="22813"/>
    <cellStyle name="SAPBEXHLevel0X 3 7 3 7 2 2" xfId="49227"/>
    <cellStyle name="SAPBEXHLevel0X 3 7 3 7 3" xfId="32805"/>
    <cellStyle name="SAPBEXHLevel0X 3 7 3 8" xfId="5910"/>
    <cellStyle name="SAPBEXHLevel0X 3 7 3 8 2" xfId="16662"/>
    <cellStyle name="SAPBEXHLevel0X 3 7 3 8 2 2" xfId="43080"/>
    <cellStyle name="SAPBEXHLevel0X 3 7 3 8 3" xfId="23782"/>
    <cellStyle name="SAPBEXHLevel0X 3 7 3 8 3 2" xfId="50196"/>
    <cellStyle name="SAPBEXHLevel0X 3 7 3 8 4" xfId="32580"/>
    <cellStyle name="SAPBEXHLevel0X 3 7 3 9" xfId="5598"/>
    <cellStyle name="SAPBEXHLevel0X 3 7 3 9 2" xfId="16365"/>
    <cellStyle name="SAPBEXHLevel0X 3 7 3 9 2 2" xfId="42784"/>
    <cellStyle name="SAPBEXHLevel0X 3 7 3 9 3" xfId="22517"/>
    <cellStyle name="SAPBEXHLevel0X 3 7 3 9 3 2" xfId="48931"/>
    <cellStyle name="SAPBEXHLevel0X 3 7 3 9 4" xfId="32268"/>
    <cellStyle name="SAPBEXHLevel0X 3 7 4" xfId="1905"/>
    <cellStyle name="SAPBEXHLevel0X 3 7 4 10" xfId="8552"/>
    <cellStyle name="SAPBEXHLevel0X 3 7 4 10 2" xfId="19212"/>
    <cellStyle name="SAPBEXHLevel0X 3 7 4 10 2 2" xfId="45626"/>
    <cellStyle name="SAPBEXHLevel0X 3 7 4 10 3" xfId="15864"/>
    <cellStyle name="SAPBEXHLevel0X 3 7 4 10 3 2" xfId="42283"/>
    <cellStyle name="SAPBEXHLevel0X 3 7 4 10 4" xfId="35048"/>
    <cellStyle name="SAPBEXHLevel0X 3 7 4 11" xfId="11675"/>
    <cellStyle name="SAPBEXHLevel0X 3 7 4 11 2" xfId="38096"/>
    <cellStyle name="SAPBEXHLevel0X 3 7 4 12" xfId="24597"/>
    <cellStyle name="SAPBEXHLevel0X 3 7 4 12 2" xfId="51011"/>
    <cellStyle name="SAPBEXHLevel0X 3 7 4 2" xfId="3882"/>
    <cellStyle name="SAPBEXHLevel0X 3 7 4 2 2" xfId="9196"/>
    <cellStyle name="SAPBEXHLevel0X 3 7 4 2 2 2" xfId="19856"/>
    <cellStyle name="SAPBEXHLevel0X 3 7 4 2 2 2 2" xfId="46270"/>
    <cellStyle name="SAPBEXHLevel0X 3 7 4 2 2 3" xfId="26785"/>
    <cellStyle name="SAPBEXHLevel0X 3 7 4 2 2 3 2" xfId="53199"/>
    <cellStyle name="SAPBEXHLevel0X 3 7 4 2 2 4" xfId="35692"/>
    <cellStyle name="SAPBEXHLevel0X 3 7 4 2 3" xfId="14665"/>
    <cellStyle name="SAPBEXHLevel0X 3 7 4 2 3 2" xfId="41085"/>
    <cellStyle name="SAPBEXHLevel0X 3 7 4 2 4" xfId="24364"/>
    <cellStyle name="SAPBEXHLevel0X 3 7 4 2 4 2" xfId="50778"/>
    <cellStyle name="SAPBEXHLevel0X 3 7 4 2 5" xfId="30552"/>
    <cellStyle name="SAPBEXHLevel0X 3 7 4 3" xfId="4609"/>
    <cellStyle name="SAPBEXHLevel0X 3 7 4 3 2" xfId="10176"/>
    <cellStyle name="SAPBEXHLevel0X 3 7 4 3 2 2" xfId="20836"/>
    <cellStyle name="SAPBEXHLevel0X 3 7 4 3 2 2 2" xfId="47250"/>
    <cellStyle name="SAPBEXHLevel0X 3 7 4 3 2 3" xfId="13954"/>
    <cellStyle name="SAPBEXHLevel0X 3 7 4 3 2 3 2" xfId="40374"/>
    <cellStyle name="SAPBEXHLevel0X 3 7 4 3 2 4" xfId="36672"/>
    <cellStyle name="SAPBEXHLevel0X 3 7 4 3 3" xfId="15387"/>
    <cellStyle name="SAPBEXHLevel0X 3 7 4 3 3 2" xfId="41807"/>
    <cellStyle name="SAPBEXHLevel0X 3 7 4 3 4" xfId="27485"/>
    <cellStyle name="SAPBEXHLevel0X 3 7 4 3 4 2" xfId="53899"/>
    <cellStyle name="SAPBEXHLevel0X 3 7 4 3 5" xfId="31279"/>
    <cellStyle name="SAPBEXHLevel0X 3 7 4 4" xfId="4843"/>
    <cellStyle name="SAPBEXHLevel0X 3 7 4 4 2" xfId="15620"/>
    <cellStyle name="SAPBEXHLevel0X 3 7 4 4 2 2" xfId="42040"/>
    <cellStyle name="SAPBEXHLevel0X 3 7 4 4 3" xfId="25548"/>
    <cellStyle name="SAPBEXHLevel0X 3 7 4 4 3 2" xfId="51962"/>
    <cellStyle name="SAPBEXHLevel0X 3 7 4 4 4" xfId="31513"/>
    <cellStyle name="SAPBEXHLevel0X 3 7 4 5" xfId="5803"/>
    <cellStyle name="SAPBEXHLevel0X 3 7 4 5 2" xfId="16562"/>
    <cellStyle name="SAPBEXHLevel0X 3 7 4 5 2 2" xfId="42980"/>
    <cellStyle name="SAPBEXHLevel0X 3 7 4 5 3" xfId="25477"/>
    <cellStyle name="SAPBEXHLevel0X 3 7 4 5 3 2" xfId="51891"/>
    <cellStyle name="SAPBEXHLevel0X 3 7 4 5 4" xfId="32473"/>
    <cellStyle name="SAPBEXHLevel0X 3 7 4 6" xfId="6406"/>
    <cellStyle name="SAPBEXHLevel0X 3 7 4 6 2" xfId="17142"/>
    <cellStyle name="SAPBEXHLevel0X 3 7 4 6 2 2" xfId="43560"/>
    <cellStyle name="SAPBEXHLevel0X 3 7 4 6 3" xfId="22816"/>
    <cellStyle name="SAPBEXHLevel0X 3 7 4 6 3 2" xfId="49230"/>
    <cellStyle name="SAPBEXHLevel0X 3 7 4 6 4" xfId="33076"/>
    <cellStyle name="SAPBEXHLevel0X 3 7 4 7" xfId="7021"/>
    <cellStyle name="SAPBEXHLevel0X 3 7 4 7 2" xfId="12074"/>
    <cellStyle name="SAPBEXHLevel0X 3 7 4 7 2 2" xfId="38495"/>
    <cellStyle name="SAPBEXHLevel0X 3 7 4 7 3" xfId="33691"/>
    <cellStyle name="SAPBEXHLevel0X 3 7 4 8" xfId="7568"/>
    <cellStyle name="SAPBEXHLevel0X 3 7 4 8 2" xfId="18235"/>
    <cellStyle name="SAPBEXHLevel0X 3 7 4 8 2 2" xfId="44651"/>
    <cellStyle name="SAPBEXHLevel0X 3 7 4 8 3" xfId="24006"/>
    <cellStyle name="SAPBEXHLevel0X 3 7 4 8 3 2" xfId="50420"/>
    <cellStyle name="SAPBEXHLevel0X 3 7 4 8 4" xfId="34238"/>
    <cellStyle name="SAPBEXHLevel0X 3 7 4 9" xfId="3313"/>
    <cellStyle name="SAPBEXHLevel0X 3 7 4 9 2" xfId="14103"/>
    <cellStyle name="SAPBEXHLevel0X 3 7 4 9 2 2" xfId="40523"/>
    <cellStyle name="SAPBEXHLevel0X 3 7 4 9 3" xfId="21927"/>
    <cellStyle name="SAPBEXHLevel0X 3 7 4 9 3 2" xfId="48341"/>
    <cellStyle name="SAPBEXHLevel0X 3 7 4 9 4" xfId="29983"/>
    <cellStyle name="SAPBEXHLevel0X 3 7 5" xfId="2091"/>
    <cellStyle name="SAPBEXHLevel0X 3 7 5 10" xfId="8870"/>
    <cellStyle name="SAPBEXHLevel0X 3 7 5 10 2" xfId="19530"/>
    <cellStyle name="SAPBEXHLevel0X 3 7 5 10 2 2" xfId="45944"/>
    <cellStyle name="SAPBEXHLevel0X 3 7 5 10 3" xfId="26127"/>
    <cellStyle name="SAPBEXHLevel0X 3 7 5 10 3 2" xfId="52541"/>
    <cellStyle name="SAPBEXHLevel0X 3 7 5 10 4" xfId="35366"/>
    <cellStyle name="SAPBEXHLevel0X 3 7 5 11" xfId="11509"/>
    <cellStyle name="SAPBEXHLevel0X 3 7 5 11 2" xfId="37930"/>
    <cellStyle name="SAPBEXHLevel0X 3 7 5 12" xfId="23746"/>
    <cellStyle name="SAPBEXHLevel0X 3 7 5 12 2" xfId="50160"/>
    <cellStyle name="SAPBEXHLevel0X 3 7 5 2" xfId="4056"/>
    <cellStyle name="SAPBEXHLevel0X 3 7 5 2 2" xfId="9852"/>
    <cellStyle name="SAPBEXHLevel0X 3 7 5 2 2 2" xfId="20512"/>
    <cellStyle name="SAPBEXHLevel0X 3 7 5 2 2 2 2" xfId="46926"/>
    <cellStyle name="SAPBEXHLevel0X 3 7 5 2 2 3" xfId="27762"/>
    <cellStyle name="SAPBEXHLevel0X 3 7 5 2 2 3 2" xfId="54176"/>
    <cellStyle name="SAPBEXHLevel0X 3 7 5 2 2 4" xfId="36348"/>
    <cellStyle name="SAPBEXHLevel0X 3 7 5 2 3" xfId="14838"/>
    <cellStyle name="SAPBEXHLevel0X 3 7 5 2 3 2" xfId="41258"/>
    <cellStyle name="SAPBEXHLevel0X 3 7 5 2 4" xfId="23116"/>
    <cellStyle name="SAPBEXHLevel0X 3 7 5 2 4 2" xfId="49530"/>
    <cellStyle name="SAPBEXHLevel0X 3 7 5 2 5" xfId="30726"/>
    <cellStyle name="SAPBEXHLevel0X 3 7 5 3" xfId="4784"/>
    <cellStyle name="SAPBEXHLevel0X 3 7 5 3 2" xfId="10404"/>
    <cellStyle name="SAPBEXHLevel0X 3 7 5 3 2 2" xfId="21064"/>
    <cellStyle name="SAPBEXHLevel0X 3 7 5 3 2 2 2" xfId="47478"/>
    <cellStyle name="SAPBEXHLevel0X 3 7 5 3 2 3" xfId="28329"/>
    <cellStyle name="SAPBEXHLevel0X 3 7 5 3 2 3 2" xfId="54743"/>
    <cellStyle name="SAPBEXHLevel0X 3 7 5 3 2 4" xfId="36900"/>
    <cellStyle name="SAPBEXHLevel0X 3 7 5 3 3" xfId="15561"/>
    <cellStyle name="SAPBEXHLevel0X 3 7 5 3 3 2" xfId="41981"/>
    <cellStyle name="SAPBEXHLevel0X 3 7 5 3 4" xfId="26964"/>
    <cellStyle name="SAPBEXHLevel0X 3 7 5 3 4 2" xfId="53378"/>
    <cellStyle name="SAPBEXHLevel0X 3 7 5 3 5" xfId="31454"/>
    <cellStyle name="SAPBEXHLevel0X 3 7 5 4" xfId="5364"/>
    <cellStyle name="SAPBEXHLevel0X 3 7 5 4 2" xfId="16137"/>
    <cellStyle name="SAPBEXHLevel0X 3 7 5 4 2 2" xfId="42556"/>
    <cellStyle name="SAPBEXHLevel0X 3 7 5 4 3" xfId="27980"/>
    <cellStyle name="SAPBEXHLevel0X 3 7 5 4 3 2" xfId="54394"/>
    <cellStyle name="SAPBEXHLevel0X 3 7 5 4 4" xfId="32034"/>
    <cellStyle name="SAPBEXHLevel0X 3 7 5 5" xfId="5971"/>
    <cellStyle name="SAPBEXHLevel0X 3 7 5 5 2" xfId="16723"/>
    <cellStyle name="SAPBEXHLevel0X 3 7 5 5 2 2" xfId="43141"/>
    <cellStyle name="SAPBEXHLevel0X 3 7 5 5 3" xfId="23959"/>
    <cellStyle name="SAPBEXHLevel0X 3 7 5 5 3 2" xfId="50373"/>
    <cellStyle name="SAPBEXHLevel0X 3 7 5 5 4" xfId="32641"/>
    <cellStyle name="SAPBEXHLevel0X 3 7 5 6" xfId="6571"/>
    <cellStyle name="SAPBEXHLevel0X 3 7 5 6 2" xfId="17296"/>
    <cellStyle name="SAPBEXHLevel0X 3 7 5 6 2 2" xfId="43714"/>
    <cellStyle name="SAPBEXHLevel0X 3 7 5 6 3" xfId="22080"/>
    <cellStyle name="SAPBEXHLevel0X 3 7 5 6 3 2" xfId="48494"/>
    <cellStyle name="SAPBEXHLevel0X 3 7 5 6 4" xfId="33241"/>
    <cellStyle name="SAPBEXHLevel0X 3 7 5 7" xfId="7143"/>
    <cellStyle name="SAPBEXHLevel0X 3 7 5 7 2" xfId="24152"/>
    <cellStyle name="SAPBEXHLevel0X 3 7 5 7 2 2" xfId="50566"/>
    <cellStyle name="SAPBEXHLevel0X 3 7 5 7 3" xfId="33813"/>
    <cellStyle name="SAPBEXHLevel0X 3 7 5 8" xfId="7702"/>
    <cellStyle name="SAPBEXHLevel0X 3 7 5 8 2" xfId="18369"/>
    <cellStyle name="SAPBEXHLevel0X 3 7 5 8 2 2" xfId="44785"/>
    <cellStyle name="SAPBEXHLevel0X 3 7 5 8 3" xfId="27093"/>
    <cellStyle name="SAPBEXHLevel0X 3 7 5 8 3 2" xfId="53507"/>
    <cellStyle name="SAPBEXHLevel0X 3 7 5 8 4" xfId="34372"/>
    <cellStyle name="SAPBEXHLevel0X 3 7 5 9" xfId="7854"/>
    <cellStyle name="SAPBEXHLevel0X 3 7 5 9 2" xfId="18521"/>
    <cellStyle name="SAPBEXHLevel0X 3 7 5 9 2 2" xfId="44936"/>
    <cellStyle name="SAPBEXHLevel0X 3 7 5 9 3" xfId="24584"/>
    <cellStyle name="SAPBEXHLevel0X 3 7 5 9 3 2" xfId="50998"/>
    <cellStyle name="SAPBEXHLevel0X 3 7 5 9 4" xfId="34524"/>
    <cellStyle name="SAPBEXHLevel0X 3 7 6" xfId="1834"/>
    <cellStyle name="SAPBEXHLevel0X 3 7 6 10" xfId="9558"/>
    <cellStyle name="SAPBEXHLevel0X 3 7 6 10 2" xfId="20218"/>
    <cellStyle name="SAPBEXHLevel0X 3 7 6 10 2 2" xfId="46632"/>
    <cellStyle name="SAPBEXHLevel0X 3 7 6 10 3" xfId="27844"/>
    <cellStyle name="SAPBEXHLevel0X 3 7 6 10 3 2" xfId="54258"/>
    <cellStyle name="SAPBEXHLevel0X 3 7 6 10 4" xfId="36054"/>
    <cellStyle name="SAPBEXHLevel0X 3 7 6 11" xfId="11746"/>
    <cellStyle name="SAPBEXHLevel0X 3 7 6 11 2" xfId="38167"/>
    <cellStyle name="SAPBEXHLevel0X 3 7 6 12" xfId="26220"/>
    <cellStyle name="SAPBEXHLevel0X 3 7 6 12 2" xfId="52634"/>
    <cellStyle name="SAPBEXHLevel0X 3 7 6 2" xfId="3811"/>
    <cellStyle name="SAPBEXHLevel0X 3 7 6 2 2" xfId="10694"/>
    <cellStyle name="SAPBEXHLevel0X 3 7 6 2 2 2" xfId="21339"/>
    <cellStyle name="SAPBEXHLevel0X 3 7 6 2 2 2 2" xfId="47753"/>
    <cellStyle name="SAPBEXHLevel0X 3 7 6 2 2 3" xfId="28437"/>
    <cellStyle name="SAPBEXHLevel0X 3 7 6 2 2 3 2" xfId="54851"/>
    <cellStyle name="SAPBEXHLevel0X 3 7 6 2 2 4" xfId="37118"/>
    <cellStyle name="SAPBEXHLevel0X 3 7 6 2 3" xfId="14594"/>
    <cellStyle name="SAPBEXHLevel0X 3 7 6 2 3 2" xfId="41014"/>
    <cellStyle name="SAPBEXHLevel0X 3 7 6 2 4" xfId="25660"/>
    <cellStyle name="SAPBEXHLevel0X 3 7 6 2 4 2" xfId="52074"/>
    <cellStyle name="SAPBEXHLevel0X 3 7 6 2 5" xfId="30481"/>
    <cellStyle name="SAPBEXHLevel0X 3 7 6 3" xfId="4538"/>
    <cellStyle name="SAPBEXHLevel0X 3 7 6 3 2" xfId="15316"/>
    <cellStyle name="SAPBEXHLevel0X 3 7 6 3 2 2" xfId="41736"/>
    <cellStyle name="SAPBEXHLevel0X 3 7 6 3 3" xfId="24548"/>
    <cellStyle name="SAPBEXHLevel0X 3 7 6 3 3 2" xfId="50962"/>
    <cellStyle name="SAPBEXHLevel0X 3 7 6 3 4" xfId="31208"/>
    <cellStyle name="SAPBEXHLevel0X 3 7 6 4" xfId="3187"/>
    <cellStyle name="SAPBEXHLevel0X 3 7 6 4 2" xfId="13977"/>
    <cellStyle name="SAPBEXHLevel0X 3 7 6 4 2 2" xfId="40397"/>
    <cellStyle name="SAPBEXHLevel0X 3 7 6 4 3" xfId="24057"/>
    <cellStyle name="SAPBEXHLevel0X 3 7 6 4 3 2" xfId="50471"/>
    <cellStyle name="SAPBEXHLevel0X 3 7 6 4 4" xfId="29857"/>
    <cellStyle name="SAPBEXHLevel0X 3 7 6 5" xfId="4338"/>
    <cellStyle name="SAPBEXHLevel0X 3 7 6 5 2" xfId="15116"/>
    <cellStyle name="SAPBEXHLevel0X 3 7 6 5 2 2" xfId="41536"/>
    <cellStyle name="SAPBEXHLevel0X 3 7 6 5 3" xfId="23112"/>
    <cellStyle name="SAPBEXHLevel0X 3 7 6 5 3 2" xfId="49526"/>
    <cellStyle name="SAPBEXHLevel0X 3 7 6 5 4" xfId="31008"/>
    <cellStyle name="SAPBEXHLevel0X 3 7 6 6" xfId="2819"/>
    <cellStyle name="SAPBEXHLevel0X 3 7 6 6 2" xfId="13611"/>
    <cellStyle name="SAPBEXHLevel0X 3 7 6 6 2 2" xfId="40031"/>
    <cellStyle name="SAPBEXHLevel0X 3 7 6 6 3" xfId="24818"/>
    <cellStyle name="SAPBEXHLevel0X 3 7 6 6 3 2" xfId="51232"/>
    <cellStyle name="SAPBEXHLevel0X 3 7 6 6 4" xfId="29489"/>
    <cellStyle name="SAPBEXHLevel0X 3 7 6 7" xfId="6626"/>
    <cellStyle name="SAPBEXHLevel0X 3 7 6 7 2" xfId="12255"/>
    <cellStyle name="SAPBEXHLevel0X 3 7 6 7 2 2" xfId="38676"/>
    <cellStyle name="SAPBEXHLevel0X 3 7 6 7 3" xfId="33296"/>
    <cellStyle name="SAPBEXHLevel0X 3 7 6 8" xfId="7497"/>
    <cellStyle name="SAPBEXHLevel0X 3 7 6 8 2" xfId="18164"/>
    <cellStyle name="SAPBEXHLevel0X 3 7 6 8 2 2" xfId="44580"/>
    <cellStyle name="SAPBEXHLevel0X 3 7 6 8 3" xfId="13005"/>
    <cellStyle name="SAPBEXHLevel0X 3 7 6 8 3 2" xfId="39426"/>
    <cellStyle name="SAPBEXHLevel0X 3 7 6 8 4" xfId="34167"/>
    <cellStyle name="SAPBEXHLevel0X 3 7 6 9" xfId="7249"/>
    <cellStyle name="SAPBEXHLevel0X 3 7 6 9 2" xfId="17916"/>
    <cellStyle name="SAPBEXHLevel0X 3 7 6 9 2 2" xfId="44333"/>
    <cellStyle name="SAPBEXHLevel0X 3 7 6 9 3" xfId="23452"/>
    <cellStyle name="SAPBEXHLevel0X 3 7 6 9 3 2" xfId="49866"/>
    <cellStyle name="SAPBEXHLevel0X 3 7 6 9 4" xfId="33919"/>
    <cellStyle name="SAPBEXHLevel0X 3 7 7" xfId="2494"/>
    <cellStyle name="SAPBEXHLevel0X 3 7 7 10" xfId="24571"/>
    <cellStyle name="SAPBEXHLevel0X 3 7 7 10 2" xfId="50985"/>
    <cellStyle name="SAPBEXHLevel0X 3 7 7 2" xfId="4389"/>
    <cellStyle name="SAPBEXHLevel0X 3 7 7 2 2" xfId="15167"/>
    <cellStyle name="SAPBEXHLevel0X 3 7 7 2 2 2" xfId="41587"/>
    <cellStyle name="SAPBEXHLevel0X 3 7 7 2 3" xfId="25002"/>
    <cellStyle name="SAPBEXHLevel0X 3 7 7 2 3 2" xfId="51416"/>
    <cellStyle name="SAPBEXHLevel0X 3 7 7 2 4" xfId="31059"/>
    <cellStyle name="SAPBEXHLevel0X 3 7 7 3" xfId="5122"/>
    <cellStyle name="SAPBEXHLevel0X 3 7 7 3 2" xfId="15899"/>
    <cellStyle name="SAPBEXHLevel0X 3 7 7 3 2 2" xfId="42318"/>
    <cellStyle name="SAPBEXHLevel0X 3 7 7 3 3" xfId="26153"/>
    <cellStyle name="SAPBEXHLevel0X 3 7 7 3 3 2" xfId="52567"/>
    <cellStyle name="SAPBEXHLevel0X 3 7 7 3 4" xfId="31792"/>
    <cellStyle name="SAPBEXHLevel0X 3 7 7 4" xfId="6304"/>
    <cellStyle name="SAPBEXHLevel0X 3 7 7 4 2" xfId="17043"/>
    <cellStyle name="SAPBEXHLevel0X 3 7 7 4 2 2" xfId="43461"/>
    <cellStyle name="SAPBEXHLevel0X 3 7 7 4 3" xfId="25775"/>
    <cellStyle name="SAPBEXHLevel0X 3 7 7 4 3 2" xfId="52189"/>
    <cellStyle name="SAPBEXHLevel0X 3 7 7 4 4" xfId="32974"/>
    <cellStyle name="SAPBEXHLevel0X 3 7 7 5" xfId="6880"/>
    <cellStyle name="SAPBEXHLevel0X 3 7 7 5 2" xfId="17585"/>
    <cellStyle name="SAPBEXHLevel0X 3 7 7 5 2 2" xfId="44002"/>
    <cellStyle name="SAPBEXHLevel0X 3 7 7 5 3" xfId="24859"/>
    <cellStyle name="SAPBEXHLevel0X 3 7 7 5 3 2" xfId="51273"/>
    <cellStyle name="SAPBEXHLevel0X 3 7 7 5 4" xfId="33550"/>
    <cellStyle name="SAPBEXHLevel0X 3 7 7 6" xfId="7404"/>
    <cellStyle name="SAPBEXHLevel0X 3 7 7 6 2" xfId="18071"/>
    <cellStyle name="SAPBEXHLevel0X 3 7 7 6 2 2" xfId="44487"/>
    <cellStyle name="SAPBEXHLevel0X 3 7 7 6 3" xfId="25823"/>
    <cellStyle name="SAPBEXHLevel0X 3 7 7 6 3 2" xfId="52237"/>
    <cellStyle name="SAPBEXHLevel0X 3 7 7 6 4" xfId="34074"/>
    <cellStyle name="SAPBEXHLevel0X 3 7 7 7" xfId="8027"/>
    <cellStyle name="SAPBEXHLevel0X 3 7 7 7 2" xfId="18694"/>
    <cellStyle name="SAPBEXHLevel0X 3 7 7 7 2 2" xfId="45108"/>
    <cellStyle name="SAPBEXHLevel0X 3 7 7 7 3" xfId="16435"/>
    <cellStyle name="SAPBEXHLevel0X 3 7 7 7 3 2" xfId="42853"/>
    <cellStyle name="SAPBEXHLevel0X 3 7 7 7 4" xfId="34631"/>
    <cellStyle name="SAPBEXHLevel0X 3 7 7 8" xfId="13290"/>
    <cellStyle name="SAPBEXHLevel0X 3 7 7 8 2" xfId="39710"/>
    <cellStyle name="SAPBEXHLevel0X 3 7 7 9" xfId="18758"/>
    <cellStyle name="SAPBEXHLevel0X 3 7 7 9 2" xfId="45172"/>
    <cellStyle name="SAPBEXHLevel0X 3 7 8" xfId="3242"/>
    <cellStyle name="SAPBEXHLevel0X 3 7 8 2" xfId="14032"/>
    <cellStyle name="SAPBEXHLevel0X 3 7 8 2 2" xfId="40452"/>
    <cellStyle name="SAPBEXHLevel0X 3 7 8 3" xfId="23982"/>
    <cellStyle name="SAPBEXHLevel0X 3 7 8 3 2" xfId="50396"/>
    <cellStyle name="SAPBEXHLevel0X 3 7 8 4" xfId="29912"/>
    <cellStyle name="SAPBEXHLevel0X 3 7 9" xfId="2818"/>
    <cellStyle name="SAPBEXHLevel0X 3 7 9 2" xfId="13610"/>
    <cellStyle name="SAPBEXHLevel0X 3 7 9 2 2" xfId="40030"/>
    <cellStyle name="SAPBEXHLevel0X 3 7 9 3" xfId="24392"/>
    <cellStyle name="SAPBEXHLevel0X 3 7 9 3 2" xfId="50806"/>
    <cellStyle name="SAPBEXHLevel0X 3 7 9 4" xfId="29488"/>
    <cellStyle name="SAPBEXHLevel0X 3 8" xfId="1218"/>
    <cellStyle name="SAPBEXHLevel0X 3 8 10" xfId="5318"/>
    <cellStyle name="SAPBEXHLevel0X 3 8 10 2" xfId="16092"/>
    <cellStyle name="SAPBEXHLevel0X 3 8 10 2 2" xfId="42511"/>
    <cellStyle name="SAPBEXHLevel0X 3 8 10 3" xfId="27579"/>
    <cellStyle name="SAPBEXHLevel0X 3 8 10 3 2" xfId="53993"/>
    <cellStyle name="SAPBEXHLevel0X 3 8 10 4" xfId="31988"/>
    <cellStyle name="SAPBEXHLevel0X 3 8 11" xfId="6845"/>
    <cellStyle name="SAPBEXHLevel0X 3 8 11 2" xfId="24961"/>
    <cellStyle name="SAPBEXHLevel0X 3 8 11 2 2" xfId="51375"/>
    <cellStyle name="SAPBEXHLevel0X 3 8 11 3" xfId="33515"/>
    <cellStyle name="SAPBEXHLevel0X 3 8 12" xfId="12517"/>
    <cellStyle name="SAPBEXHLevel0X 3 8 12 2" xfId="38938"/>
    <cellStyle name="SAPBEXHLevel0X 3 8 13" xfId="23487"/>
    <cellStyle name="SAPBEXHLevel0X 3 8 13 2" xfId="49901"/>
    <cellStyle name="SAPBEXHLevel0X 3 8 2" xfId="1534"/>
    <cellStyle name="SAPBEXHLevel0X 3 8 2 10" xfId="8426"/>
    <cellStyle name="SAPBEXHLevel0X 3 8 2 10 2" xfId="19086"/>
    <cellStyle name="SAPBEXHLevel0X 3 8 2 10 2 2" xfId="45500"/>
    <cellStyle name="SAPBEXHLevel0X 3 8 2 10 3" xfId="17710"/>
    <cellStyle name="SAPBEXHLevel0X 3 8 2 10 3 2" xfId="44127"/>
    <cellStyle name="SAPBEXHLevel0X 3 8 2 10 4" xfId="34922"/>
    <cellStyle name="SAPBEXHLevel0X 3 8 2 11" xfId="12008"/>
    <cellStyle name="SAPBEXHLevel0X 3 8 2 11 2" xfId="38429"/>
    <cellStyle name="SAPBEXHLevel0X 3 8 2 12" xfId="27697"/>
    <cellStyle name="SAPBEXHLevel0X 3 8 2 12 2" xfId="54111"/>
    <cellStyle name="SAPBEXHLevel0X 3 8 2 2" xfId="3528"/>
    <cellStyle name="SAPBEXHLevel0X 3 8 2 2 2" xfId="8996"/>
    <cellStyle name="SAPBEXHLevel0X 3 8 2 2 2 2" xfId="19656"/>
    <cellStyle name="SAPBEXHLevel0X 3 8 2 2 2 2 2" xfId="46070"/>
    <cellStyle name="SAPBEXHLevel0X 3 8 2 2 2 3" xfId="28176"/>
    <cellStyle name="SAPBEXHLevel0X 3 8 2 2 2 3 2" xfId="54590"/>
    <cellStyle name="SAPBEXHLevel0X 3 8 2 2 2 4" xfId="35492"/>
    <cellStyle name="SAPBEXHLevel0X 3 8 2 2 3" xfId="9771"/>
    <cellStyle name="SAPBEXHLevel0X 3 8 2 2 3 2" xfId="20431"/>
    <cellStyle name="SAPBEXHLevel0X 3 8 2 2 3 2 2" xfId="46845"/>
    <cellStyle name="SAPBEXHLevel0X 3 8 2 2 3 3" xfId="11849"/>
    <cellStyle name="SAPBEXHLevel0X 3 8 2 2 3 3 2" xfId="38270"/>
    <cellStyle name="SAPBEXHLevel0X 3 8 2 2 3 4" xfId="36267"/>
    <cellStyle name="SAPBEXHLevel0X 3 8 2 2 4" xfId="8739"/>
    <cellStyle name="SAPBEXHLevel0X 3 8 2 2 4 2" xfId="19399"/>
    <cellStyle name="SAPBEXHLevel0X 3 8 2 2 4 2 2" xfId="45813"/>
    <cellStyle name="SAPBEXHLevel0X 3 8 2 2 4 3" xfId="23185"/>
    <cellStyle name="SAPBEXHLevel0X 3 8 2 2 4 3 2" xfId="49599"/>
    <cellStyle name="SAPBEXHLevel0X 3 8 2 2 4 4" xfId="35235"/>
    <cellStyle name="SAPBEXHLevel0X 3 8 2 2 5" xfId="14313"/>
    <cellStyle name="SAPBEXHLevel0X 3 8 2 2 5 2" xfId="40733"/>
    <cellStyle name="SAPBEXHLevel0X 3 8 2 2 6" xfId="26982"/>
    <cellStyle name="SAPBEXHLevel0X 3 8 2 2 6 2" xfId="53396"/>
    <cellStyle name="SAPBEXHLevel0X 3 8 2 2 7" xfId="30198"/>
    <cellStyle name="SAPBEXHLevel0X 3 8 2 3" xfId="2778"/>
    <cellStyle name="SAPBEXHLevel0X 3 8 2 3 2" xfId="9354"/>
    <cellStyle name="SAPBEXHLevel0X 3 8 2 3 2 2" xfId="20014"/>
    <cellStyle name="SAPBEXHLevel0X 3 8 2 3 2 2 2" xfId="46428"/>
    <cellStyle name="SAPBEXHLevel0X 3 8 2 3 2 3" xfId="26772"/>
    <cellStyle name="SAPBEXHLevel0X 3 8 2 3 2 3 2" xfId="53186"/>
    <cellStyle name="SAPBEXHLevel0X 3 8 2 3 2 4" xfId="35850"/>
    <cellStyle name="SAPBEXHLevel0X 3 8 2 3 3" xfId="13570"/>
    <cellStyle name="SAPBEXHLevel0X 3 8 2 3 3 2" xfId="39990"/>
    <cellStyle name="SAPBEXHLevel0X 3 8 2 3 4" xfId="28059"/>
    <cellStyle name="SAPBEXHLevel0X 3 8 2 3 4 2" xfId="54473"/>
    <cellStyle name="SAPBEXHLevel0X 3 8 2 3 5" xfId="29448"/>
    <cellStyle name="SAPBEXHLevel0X 3 8 2 4" xfId="4695"/>
    <cellStyle name="SAPBEXHLevel0X 3 8 2 4 2" xfId="10439"/>
    <cellStyle name="SAPBEXHLevel0X 3 8 2 4 2 2" xfId="21099"/>
    <cellStyle name="SAPBEXHLevel0X 3 8 2 4 2 2 2" xfId="47513"/>
    <cellStyle name="SAPBEXHLevel0X 3 8 2 4 2 3" xfId="28363"/>
    <cellStyle name="SAPBEXHLevel0X 3 8 2 4 2 3 2" xfId="54777"/>
    <cellStyle name="SAPBEXHLevel0X 3 8 2 4 2 4" xfId="36935"/>
    <cellStyle name="SAPBEXHLevel0X 3 8 2 4 3" xfId="15472"/>
    <cellStyle name="SAPBEXHLevel0X 3 8 2 4 3 2" xfId="41892"/>
    <cellStyle name="SAPBEXHLevel0X 3 8 2 4 4" xfId="24179"/>
    <cellStyle name="SAPBEXHLevel0X 3 8 2 4 4 2" xfId="50593"/>
    <cellStyle name="SAPBEXHLevel0X 3 8 2 4 5" xfId="31365"/>
    <cellStyle name="SAPBEXHLevel0X 3 8 2 5" xfId="3124"/>
    <cellStyle name="SAPBEXHLevel0X 3 8 2 5 2" xfId="13915"/>
    <cellStyle name="SAPBEXHLevel0X 3 8 2 5 2 2" xfId="40335"/>
    <cellStyle name="SAPBEXHLevel0X 3 8 2 5 3" xfId="26569"/>
    <cellStyle name="SAPBEXHLevel0X 3 8 2 5 3 2" xfId="52983"/>
    <cellStyle name="SAPBEXHLevel0X 3 8 2 5 4" xfId="29794"/>
    <cellStyle name="SAPBEXHLevel0X 3 8 2 6" xfId="4436"/>
    <cellStyle name="SAPBEXHLevel0X 3 8 2 6 2" xfId="15214"/>
    <cellStyle name="SAPBEXHLevel0X 3 8 2 6 2 2" xfId="41634"/>
    <cellStyle name="SAPBEXHLevel0X 3 8 2 6 3" xfId="26668"/>
    <cellStyle name="SAPBEXHLevel0X 3 8 2 6 3 2" xfId="53082"/>
    <cellStyle name="SAPBEXHLevel0X 3 8 2 6 4" xfId="31106"/>
    <cellStyle name="SAPBEXHLevel0X 3 8 2 7" xfId="5580"/>
    <cellStyle name="SAPBEXHLevel0X 3 8 2 7 2" xfId="27525"/>
    <cellStyle name="SAPBEXHLevel0X 3 8 2 7 2 2" xfId="53939"/>
    <cellStyle name="SAPBEXHLevel0X 3 8 2 7 3" xfId="32250"/>
    <cellStyle name="SAPBEXHLevel0X 3 8 2 8" xfId="7226"/>
    <cellStyle name="SAPBEXHLevel0X 3 8 2 8 2" xfId="17893"/>
    <cellStyle name="SAPBEXHLevel0X 3 8 2 8 2 2" xfId="44310"/>
    <cellStyle name="SAPBEXHLevel0X 3 8 2 8 3" xfId="26144"/>
    <cellStyle name="SAPBEXHLevel0X 3 8 2 8 3 2" xfId="52558"/>
    <cellStyle name="SAPBEXHLevel0X 3 8 2 8 4" xfId="33896"/>
    <cellStyle name="SAPBEXHLevel0X 3 8 2 9" xfId="3779"/>
    <cellStyle name="SAPBEXHLevel0X 3 8 2 9 2" xfId="14562"/>
    <cellStyle name="SAPBEXHLevel0X 3 8 2 9 2 2" xfId="40982"/>
    <cellStyle name="SAPBEXHLevel0X 3 8 2 9 3" xfId="24307"/>
    <cellStyle name="SAPBEXHLevel0X 3 8 2 9 3 2" xfId="50721"/>
    <cellStyle name="SAPBEXHLevel0X 3 8 2 9 4" xfId="30449"/>
    <cellStyle name="SAPBEXHLevel0X 3 8 3" xfId="1647"/>
    <cellStyle name="SAPBEXHLevel0X 3 8 3 10" xfId="8324"/>
    <cellStyle name="SAPBEXHLevel0X 3 8 3 10 2" xfId="18984"/>
    <cellStyle name="SAPBEXHLevel0X 3 8 3 10 2 2" xfId="45398"/>
    <cellStyle name="SAPBEXHLevel0X 3 8 3 10 3" xfId="13171"/>
    <cellStyle name="SAPBEXHLevel0X 3 8 3 10 3 2" xfId="39591"/>
    <cellStyle name="SAPBEXHLevel0X 3 8 3 10 4" xfId="34820"/>
    <cellStyle name="SAPBEXHLevel0X 3 8 3 11" xfId="21357"/>
    <cellStyle name="SAPBEXHLevel0X 3 8 3 11 2" xfId="47771"/>
    <cellStyle name="SAPBEXHLevel0X 3 8 3 12" xfId="24828"/>
    <cellStyle name="SAPBEXHLevel0X 3 8 3 12 2" xfId="51242"/>
    <cellStyle name="SAPBEXHLevel0X 3 8 3 2" xfId="3640"/>
    <cellStyle name="SAPBEXHLevel0X 3 8 3 2 2" xfId="9098"/>
    <cellStyle name="SAPBEXHLevel0X 3 8 3 2 2 2" xfId="19758"/>
    <cellStyle name="SAPBEXHLevel0X 3 8 3 2 2 2 2" xfId="46172"/>
    <cellStyle name="SAPBEXHLevel0X 3 8 3 2 2 3" xfId="11109"/>
    <cellStyle name="SAPBEXHLevel0X 3 8 3 2 2 3 2" xfId="37530"/>
    <cellStyle name="SAPBEXHLevel0X 3 8 3 2 2 4" xfId="35594"/>
    <cellStyle name="SAPBEXHLevel0X 3 8 3 2 3" xfId="9967"/>
    <cellStyle name="SAPBEXHLevel0X 3 8 3 2 3 2" xfId="20627"/>
    <cellStyle name="SAPBEXHLevel0X 3 8 3 2 3 2 2" xfId="47041"/>
    <cellStyle name="SAPBEXHLevel0X 3 8 3 2 3 3" xfId="26528"/>
    <cellStyle name="SAPBEXHLevel0X 3 8 3 2 3 3 2" xfId="52942"/>
    <cellStyle name="SAPBEXHLevel0X 3 8 3 2 3 4" xfId="36463"/>
    <cellStyle name="SAPBEXHLevel0X 3 8 3 2 4" xfId="8625"/>
    <cellStyle name="SAPBEXHLevel0X 3 8 3 2 4 2" xfId="19285"/>
    <cellStyle name="SAPBEXHLevel0X 3 8 3 2 4 2 2" xfId="45699"/>
    <cellStyle name="SAPBEXHLevel0X 3 8 3 2 4 3" xfId="12564"/>
    <cellStyle name="SAPBEXHLevel0X 3 8 3 2 4 3 2" xfId="38985"/>
    <cellStyle name="SAPBEXHLevel0X 3 8 3 2 4 4" xfId="35121"/>
    <cellStyle name="SAPBEXHLevel0X 3 8 3 2 5" xfId="14425"/>
    <cellStyle name="SAPBEXHLevel0X 3 8 3 2 5 2" xfId="40845"/>
    <cellStyle name="SAPBEXHLevel0X 3 8 3 2 6" xfId="24193"/>
    <cellStyle name="SAPBEXHLevel0X 3 8 3 2 6 2" xfId="50607"/>
    <cellStyle name="SAPBEXHLevel0X 3 8 3 2 7" xfId="30310"/>
    <cellStyle name="SAPBEXHLevel0X 3 8 3 3" xfId="2690"/>
    <cellStyle name="SAPBEXHLevel0X 3 8 3 3 2" xfId="9467"/>
    <cellStyle name="SAPBEXHLevel0X 3 8 3 3 2 2" xfId="20127"/>
    <cellStyle name="SAPBEXHLevel0X 3 8 3 3 2 2 2" xfId="46541"/>
    <cellStyle name="SAPBEXHLevel0X 3 8 3 3 2 3" xfId="28213"/>
    <cellStyle name="SAPBEXHLevel0X 3 8 3 3 2 3 2" xfId="54627"/>
    <cellStyle name="SAPBEXHLevel0X 3 8 3 3 2 4" xfId="35963"/>
    <cellStyle name="SAPBEXHLevel0X 3 8 3 3 3" xfId="13482"/>
    <cellStyle name="SAPBEXHLevel0X 3 8 3 3 3 2" xfId="39902"/>
    <cellStyle name="SAPBEXHLevel0X 3 8 3 3 4" xfId="24569"/>
    <cellStyle name="SAPBEXHLevel0X 3 8 3 3 4 2" xfId="50983"/>
    <cellStyle name="SAPBEXHLevel0X 3 8 3 3 5" xfId="29360"/>
    <cellStyle name="SAPBEXHLevel0X 3 8 3 4" xfId="4874"/>
    <cellStyle name="SAPBEXHLevel0X 3 8 3 4 2" xfId="9715"/>
    <cellStyle name="SAPBEXHLevel0X 3 8 3 4 2 2" xfId="20375"/>
    <cellStyle name="SAPBEXHLevel0X 3 8 3 4 2 2 2" xfId="46789"/>
    <cellStyle name="SAPBEXHLevel0X 3 8 3 4 2 3" xfId="27828"/>
    <cellStyle name="SAPBEXHLevel0X 3 8 3 4 2 3 2" xfId="54242"/>
    <cellStyle name="SAPBEXHLevel0X 3 8 3 4 2 4" xfId="36211"/>
    <cellStyle name="SAPBEXHLevel0X 3 8 3 4 3" xfId="15651"/>
    <cellStyle name="SAPBEXHLevel0X 3 8 3 4 3 2" xfId="42071"/>
    <cellStyle name="SAPBEXHLevel0X 3 8 3 4 4" xfId="27583"/>
    <cellStyle name="SAPBEXHLevel0X 3 8 3 4 4 2" xfId="53997"/>
    <cellStyle name="SAPBEXHLevel0X 3 8 3 4 5" xfId="31544"/>
    <cellStyle name="SAPBEXHLevel0X 3 8 3 5" xfId="4007"/>
    <cellStyle name="SAPBEXHLevel0X 3 8 3 5 2" xfId="14790"/>
    <cellStyle name="SAPBEXHLevel0X 3 8 3 5 2 2" xfId="41210"/>
    <cellStyle name="SAPBEXHLevel0X 3 8 3 5 3" xfId="26497"/>
    <cellStyle name="SAPBEXHLevel0X 3 8 3 5 3 2" xfId="52911"/>
    <cellStyle name="SAPBEXHLevel0X 3 8 3 5 4" xfId="30677"/>
    <cellStyle name="SAPBEXHLevel0X 3 8 3 6" xfId="6050"/>
    <cellStyle name="SAPBEXHLevel0X 3 8 3 6 2" xfId="16801"/>
    <cellStyle name="SAPBEXHLevel0X 3 8 3 6 2 2" xfId="43219"/>
    <cellStyle name="SAPBEXHLevel0X 3 8 3 6 3" xfId="23960"/>
    <cellStyle name="SAPBEXHLevel0X 3 8 3 6 3 2" xfId="50374"/>
    <cellStyle name="SAPBEXHLevel0X 3 8 3 6 4" xfId="32720"/>
    <cellStyle name="SAPBEXHLevel0X 3 8 3 7" xfId="6137"/>
    <cellStyle name="SAPBEXHLevel0X 3 8 3 7 2" xfId="22064"/>
    <cellStyle name="SAPBEXHLevel0X 3 8 3 7 2 2" xfId="48478"/>
    <cellStyle name="SAPBEXHLevel0X 3 8 3 7 3" xfId="32807"/>
    <cellStyle name="SAPBEXHLevel0X 3 8 3 8" xfId="3996"/>
    <cellStyle name="SAPBEXHLevel0X 3 8 3 8 2" xfId="14779"/>
    <cellStyle name="SAPBEXHLevel0X 3 8 3 8 2 2" xfId="41199"/>
    <cellStyle name="SAPBEXHLevel0X 3 8 3 8 3" xfId="27043"/>
    <cellStyle name="SAPBEXHLevel0X 3 8 3 8 3 2" xfId="53457"/>
    <cellStyle name="SAPBEXHLevel0X 3 8 3 8 4" xfId="30666"/>
    <cellStyle name="SAPBEXHLevel0X 3 8 3 9" xfId="7643"/>
    <cellStyle name="SAPBEXHLevel0X 3 8 3 9 2" xfId="18310"/>
    <cellStyle name="SAPBEXHLevel0X 3 8 3 9 2 2" xfId="44726"/>
    <cellStyle name="SAPBEXHLevel0X 3 8 3 9 3" xfId="24450"/>
    <cellStyle name="SAPBEXHLevel0X 3 8 3 9 3 2" xfId="50864"/>
    <cellStyle name="SAPBEXHLevel0X 3 8 3 9 4" xfId="34313"/>
    <cellStyle name="SAPBEXHLevel0X 3 8 4" xfId="1906"/>
    <cellStyle name="SAPBEXHLevel0X 3 8 4 10" xfId="8553"/>
    <cellStyle name="SAPBEXHLevel0X 3 8 4 10 2" xfId="19213"/>
    <cellStyle name="SAPBEXHLevel0X 3 8 4 10 2 2" xfId="45627"/>
    <cellStyle name="SAPBEXHLevel0X 3 8 4 10 3" xfId="12560"/>
    <cellStyle name="SAPBEXHLevel0X 3 8 4 10 3 2" xfId="38981"/>
    <cellStyle name="SAPBEXHLevel0X 3 8 4 10 4" xfId="35049"/>
    <cellStyle name="SAPBEXHLevel0X 3 8 4 11" xfId="11674"/>
    <cellStyle name="SAPBEXHLevel0X 3 8 4 11 2" xfId="38095"/>
    <cellStyle name="SAPBEXHLevel0X 3 8 4 12" xfId="22147"/>
    <cellStyle name="SAPBEXHLevel0X 3 8 4 12 2" xfId="48561"/>
    <cellStyle name="SAPBEXHLevel0X 3 8 4 2" xfId="3883"/>
    <cellStyle name="SAPBEXHLevel0X 3 8 4 2 2" xfId="9195"/>
    <cellStyle name="SAPBEXHLevel0X 3 8 4 2 2 2" xfId="19855"/>
    <cellStyle name="SAPBEXHLevel0X 3 8 4 2 2 2 2" xfId="46269"/>
    <cellStyle name="SAPBEXHLevel0X 3 8 4 2 2 3" xfId="11795"/>
    <cellStyle name="SAPBEXHLevel0X 3 8 4 2 2 3 2" xfId="38216"/>
    <cellStyle name="SAPBEXHLevel0X 3 8 4 2 2 4" xfId="35691"/>
    <cellStyle name="SAPBEXHLevel0X 3 8 4 2 3" xfId="14666"/>
    <cellStyle name="SAPBEXHLevel0X 3 8 4 2 3 2" xfId="41086"/>
    <cellStyle name="SAPBEXHLevel0X 3 8 4 2 4" xfId="22817"/>
    <cellStyle name="SAPBEXHLevel0X 3 8 4 2 4 2" xfId="49231"/>
    <cellStyle name="SAPBEXHLevel0X 3 8 4 2 5" xfId="30553"/>
    <cellStyle name="SAPBEXHLevel0X 3 8 4 3" xfId="4610"/>
    <cellStyle name="SAPBEXHLevel0X 3 8 4 3 2" xfId="10426"/>
    <cellStyle name="SAPBEXHLevel0X 3 8 4 3 2 2" xfId="21086"/>
    <cellStyle name="SAPBEXHLevel0X 3 8 4 3 2 2 2" xfId="47500"/>
    <cellStyle name="SAPBEXHLevel0X 3 8 4 3 2 3" xfId="28350"/>
    <cellStyle name="SAPBEXHLevel0X 3 8 4 3 2 3 2" xfId="54764"/>
    <cellStyle name="SAPBEXHLevel0X 3 8 4 3 2 4" xfId="36922"/>
    <cellStyle name="SAPBEXHLevel0X 3 8 4 3 3" xfId="15388"/>
    <cellStyle name="SAPBEXHLevel0X 3 8 4 3 3 2" xfId="41808"/>
    <cellStyle name="SAPBEXHLevel0X 3 8 4 3 4" xfId="21175"/>
    <cellStyle name="SAPBEXHLevel0X 3 8 4 3 4 2" xfId="47589"/>
    <cellStyle name="SAPBEXHLevel0X 3 8 4 3 5" xfId="31280"/>
    <cellStyle name="SAPBEXHLevel0X 3 8 4 4" xfId="4330"/>
    <cellStyle name="SAPBEXHLevel0X 3 8 4 4 2" xfId="15108"/>
    <cellStyle name="SAPBEXHLevel0X 3 8 4 4 2 2" xfId="41528"/>
    <cellStyle name="SAPBEXHLevel0X 3 8 4 4 3" xfId="24093"/>
    <cellStyle name="SAPBEXHLevel0X 3 8 4 4 3 2" xfId="50507"/>
    <cellStyle name="SAPBEXHLevel0X 3 8 4 4 4" xfId="31000"/>
    <cellStyle name="SAPBEXHLevel0X 3 8 4 5" xfId="5804"/>
    <cellStyle name="SAPBEXHLevel0X 3 8 4 5 2" xfId="16563"/>
    <cellStyle name="SAPBEXHLevel0X 3 8 4 5 2 2" xfId="42981"/>
    <cellStyle name="SAPBEXHLevel0X 3 8 4 5 3" xfId="25081"/>
    <cellStyle name="SAPBEXHLevel0X 3 8 4 5 3 2" xfId="51495"/>
    <cellStyle name="SAPBEXHLevel0X 3 8 4 5 4" xfId="32474"/>
    <cellStyle name="SAPBEXHLevel0X 3 8 4 6" xfId="6407"/>
    <cellStyle name="SAPBEXHLevel0X 3 8 4 6 2" xfId="17143"/>
    <cellStyle name="SAPBEXHLevel0X 3 8 4 6 2 2" xfId="43561"/>
    <cellStyle name="SAPBEXHLevel0X 3 8 4 6 3" xfId="25762"/>
    <cellStyle name="SAPBEXHLevel0X 3 8 4 6 3 2" xfId="52176"/>
    <cellStyle name="SAPBEXHLevel0X 3 8 4 6 4" xfId="33077"/>
    <cellStyle name="SAPBEXHLevel0X 3 8 4 7" xfId="7022"/>
    <cellStyle name="SAPBEXHLevel0X 3 8 4 7 2" xfId="24717"/>
    <cellStyle name="SAPBEXHLevel0X 3 8 4 7 2 2" xfId="51131"/>
    <cellStyle name="SAPBEXHLevel0X 3 8 4 7 3" xfId="33692"/>
    <cellStyle name="SAPBEXHLevel0X 3 8 4 8" xfId="7569"/>
    <cellStyle name="SAPBEXHLevel0X 3 8 4 8 2" xfId="18236"/>
    <cellStyle name="SAPBEXHLevel0X 3 8 4 8 2 2" xfId="44652"/>
    <cellStyle name="SAPBEXHLevel0X 3 8 4 8 3" xfId="22620"/>
    <cellStyle name="SAPBEXHLevel0X 3 8 4 8 3 2" xfId="49034"/>
    <cellStyle name="SAPBEXHLevel0X 3 8 4 8 4" xfId="34239"/>
    <cellStyle name="SAPBEXHLevel0X 3 8 4 9" xfId="7273"/>
    <cellStyle name="SAPBEXHLevel0X 3 8 4 9 2" xfId="17940"/>
    <cellStyle name="SAPBEXHLevel0X 3 8 4 9 2 2" xfId="44357"/>
    <cellStyle name="SAPBEXHLevel0X 3 8 4 9 3" xfId="25222"/>
    <cellStyle name="SAPBEXHLevel0X 3 8 4 9 3 2" xfId="51636"/>
    <cellStyle name="SAPBEXHLevel0X 3 8 4 9 4" xfId="33943"/>
    <cellStyle name="SAPBEXHLevel0X 3 8 5" xfId="2092"/>
    <cellStyle name="SAPBEXHLevel0X 3 8 5 10" xfId="8900"/>
    <cellStyle name="SAPBEXHLevel0X 3 8 5 10 2" xfId="19560"/>
    <cellStyle name="SAPBEXHLevel0X 3 8 5 10 2 2" xfId="45974"/>
    <cellStyle name="SAPBEXHLevel0X 3 8 5 10 3" xfId="27900"/>
    <cellStyle name="SAPBEXHLevel0X 3 8 5 10 3 2" xfId="54314"/>
    <cellStyle name="SAPBEXHLevel0X 3 8 5 10 4" xfId="35396"/>
    <cellStyle name="SAPBEXHLevel0X 3 8 5 11" xfId="11508"/>
    <cellStyle name="SAPBEXHLevel0X 3 8 5 11 2" xfId="37929"/>
    <cellStyle name="SAPBEXHLevel0X 3 8 5 12" xfId="27698"/>
    <cellStyle name="SAPBEXHLevel0X 3 8 5 12 2" xfId="54112"/>
    <cellStyle name="SAPBEXHLevel0X 3 8 5 2" xfId="4057"/>
    <cellStyle name="SAPBEXHLevel0X 3 8 5 2 2" xfId="9897"/>
    <cellStyle name="SAPBEXHLevel0X 3 8 5 2 2 2" xfId="20557"/>
    <cellStyle name="SAPBEXHLevel0X 3 8 5 2 2 2 2" xfId="46971"/>
    <cellStyle name="SAPBEXHLevel0X 3 8 5 2 2 3" xfId="22581"/>
    <cellStyle name="SAPBEXHLevel0X 3 8 5 2 2 3 2" xfId="48995"/>
    <cellStyle name="SAPBEXHLevel0X 3 8 5 2 2 4" xfId="36393"/>
    <cellStyle name="SAPBEXHLevel0X 3 8 5 2 3" xfId="14839"/>
    <cellStyle name="SAPBEXHLevel0X 3 8 5 2 3 2" xfId="41259"/>
    <cellStyle name="SAPBEXHLevel0X 3 8 5 2 4" xfId="24522"/>
    <cellStyle name="SAPBEXHLevel0X 3 8 5 2 4 2" xfId="50936"/>
    <cellStyle name="SAPBEXHLevel0X 3 8 5 2 5" xfId="30727"/>
    <cellStyle name="SAPBEXHLevel0X 3 8 5 3" xfId="4785"/>
    <cellStyle name="SAPBEXHLevel0X 3 8 5 3 2" xfId="10385"/>
    <cellStyle name="SAPBEXHLevel0X 3 8 5 3 2 2" xfId="21045"/>
    <cellStyle name="SAPBEXHLevel0X 3 8 5 3 2 2 2" xfId="47459"/>
    <cellStyle name="SAPBEXHLevel0X 3 8 5 3 2 3" xfId="28310"/>
    <cellStyle name="SAPBEXHLevel0X 3 8 5 3 2 3 2" xfId="54724"/>
    <cellStyle name="SAPBEXHLevel0X 3 8 5 3 2 4" xfId="36881"/>
    <cellStyle name="SAPBEXHLevel0X 3 8 5 3 3" xfId="15562"/>
    <cellStyle name="SAPBEXHLevel0X 3 8 5 3 3 2" xfId="41982"/>
    <cellStyle name="SAPBEXHLevel0X 3 8 5 3 4" xfId="21781"/>
    <cellStyle name="SAPBEXHLevel0X 3 8 5 3 4 2" xfId="48195"/>
    <cellStyle name="SAPBEXHLevel0X 3 8 5 3 5" xfId="31455"/>
    <cellStyle name="SAPBEXHLevel0X 3 8 5 4" xfId="5365"/>
    <cellStyle name="SAPBEXHLevel0X 3 8 5 4 2" xfId="16138"/>
    <cellStyle name="SAPBEXHLevel0X 3 8 5 4 2 2" xfId="42557"/>
    <cellStyle name="SAPBEXHLevel0X 3 8 5 4 3" xfId="23534"/>
    <cellStyle name="SAPBEXHLevel0X 3 8 5 4 3 2" xfId="49948"/>
    <cellStyle name="SAPBEXHLevel0X 3 8 5 4 4" xfId="32035"/>
    <cellStyle name="SAPBEXHLevel0X 3 8 5 5" xfId="5972"/>
    <cellStyle name="SAPBEXHLevel0X 3 8 5 5 2" xfId="16724"/>
    <cellStyle name="SAPBEXHLevel0X 3 8 5 5 2 2" xfId="43142"/>
    <cellStyle name="SAPBEXHLevel0X 3 8 5 5 3" xfId="27986"/>
    <cellStyle name="SAPBEXHLevel0X 3 8 5 5 3 2" xfId="54400"/>
    <cellStyle name="SAPBEXHLevel0X 3 8 5 5 4" xfId="32642"/>
    <cellStyle name="SAPBEXHLevel0X 3 8 5 6" xfId="6572"/>
    <cellStyle name="SAPBEXHLevel0X 3 8 5 6 2" xfId="17297"/>
    <cellStyle name="SAPBEXHLevel0X 3 8 5 6 2 2" xfId="43715"/>
    <cellStyle name="SAPBEXHLevel0X 3 8 5 6 3" xfId="22495"/>
    <cellStyle name="SAPBEXHLevel0X 3 8 5 6 3 2" xfId="48909"/>
    <cellStyle name="SAPBEXHLevel0X 3 8 5 6 4" xfId="33242"/>
    <cellStyle name="SAPBEXHLevel0X 3 8 5 7" xfId="7144"/>
    <cellStyle name="SAPBEXHLevel0X 3 8 5 7 2" xfId="23084"/>
    <cellStyle name="SAPBEXHLevel0X 3 8 5 7 2 2" xfId="49498"/>
    <cellStyle name="SAPBEXHLevel0X 3 8 5 7 3" xfId="33814"/>
    <cellStyle name="SAPBEXHLevel0X 3 8 5 8" xfId="7703"/>
    <cellStyle name="SAPBEXHLevel0X 3 8 5 8 2" xfId="18370"/>
    <cellStyle name="SAPBEXHLevel0X 3 8 5 8 2 2" xfId="44786"/>
    <cellStyle name="SAPBEXHLevel0X 3 8 5 8 3" xfId="22936"/>
    <cellStyle name="SAPBEXHLevel0X 3 8 5 8 3 2" xfId="49350"/>
    <cellStyle name="SAPBEXHLevel0X 3 8 5 8 4" xfId="34373"/>
    <cellStyle name="SAPBEXHLevel0X 3 8 5 9" xfId="7855"/>
    <cellStyle name="SAPBEXHLevel0X 3 8 5 9 2" xfId="18522"/>
    <cellStyle name="SAPBEXHLevel0X 3 8 5 9 2 2" xfId="44937"/>
    <cellStyle name="SAPBEXHLevel0X 3 8 5 9 3" xfId="23468"/>
    <cellStyle name="SAPBEXHLevel0X 3 8 5 9 3 2" xfId="49882"/>
    <cellStyle name="SAPBEXHLevel0X 3 8 5 9 4" xfId="34525"/>
    <cellStyle name="SAPBEXHLevel0X 3 8 6" xfId="1835"/>
    <cellStyle name="SAPBEXHLevel0X 3 8 6 10" xfId="9557"/>
    <cellStyle name="SAPBEXHLevel0X 3 8 6 10 2" xfId="20217"/>
    <cellStyle name="SAPBEXHLevel0X 3 8 6 10 2 2" xfId="46631"/>
    <cellStyle name="SAPBEXHLevel0X 3 8 6 10 3" xfId="21150"/>
    <cellStyle name="SAPBEXHLevel0X 3 8 6 10 3 2" xfId="47564"/>
    <cellStyle name="SAPBEXHLevel0X 3 8 6 10 4" xfId="36053"/>
    <cellStyle name="SAPBEXHLevel0X 3 8 6 11" xfId="11745"/>
    <cellStyle name="SAPBEXHLevel0X 3 8 6 11 2" xfId="38166"/>
    <cellStyle name="SAPBEXHLevel0X 3 8 6 12" xfId="23377"/>
    <cellStyle name="SAPBEXHLevel0X 3 8 6 12 2" xfId="49791"/>
    <cellStyle name="SAPBEXHLevel0X 3 8 6 2" xfId="3812"/>
    <cellStyle name="SAPBEXHLevel0X 3 8 6 2 2" xfId="10693"/>
    <cellStyle name="SAPBEXHLevel0X 3 8 6 2 2 2" xfId="21338"/>
    <cellStyle name="SAPBEXHLevel0X 3 8 6 2 2 2 2" xfId="47752"/>
    <cellStyle name="SAPBEXHLevel0X 3 8 6 2 2 3" xfId="28436"/>
    <cellStyle name="SAPBEXHLevel0X 3 8 6 2 2 3 2" xfId="54850"/>
    <cellStyle name="SAPBEXHLevel0X 3 8 6 2 2 4" xfId="37117"/>
    <cellStyle name="SAPBEXHLevel0X 3 8 6 2 3" xfId="14595"/>
    <cellStyle name="SAPBEXHLevel0X 3 8 6 2 3 2" xfId="41015"/>
    <cellStyle name="SAPBEXHLevel0X 3 8 6 2 4" xfId="23601"/>
    <cellStyle name="SAPBEXHLevel0X 3 8 6 2 4 2" xfId="50015"/>
    <cellStyle name="SAPBEXHLevel0X 3 8 6 2 5" xfId="30482"/>
    <cellStyle name="SAPBEXHLevel0X 3 8 6 3" xfId="4539"/>
    <cellStyle name="SAPBEXHLevel0X 3 8 6 3 2" xfId="15317"/>
    <cellStyle name="SAPBEXHLevel0X 3 8 6 3 2 2" xfId="41737"/>
    <cellStyle name="SAPBEXHLevel0X 3 8 6 3 3" xfId="23681"/>
    <cellStyle name="SAPBEXHLevel0X 3 8 6 3 3 2" xfId="50095"/>
    <cellStyle name="SAPBEXHLevel0X 3 8 6 3 4" xfId="31209"/>
    <cellStyle name="SAPBEXHLevel0X 3 8 6 4" xfId="3188"/>
    <cellStyle name="SAPBEXHLevel0X 3 8 6 4 2" xfId="13978"/>
    <cellStyle name="SAPBEXHLevel0X 3 8 6 4 2 2" xfId="40398"/>
    <cellStyle name="SAPBEXHLevel0X 3 8 6 4 3" xfId="27559"/>
    <cellStyle name="SAPBEXHLevel0X 3 8 6 4 3 2" xfId="53973"/>
    <cellStyle name="SAPBEXHLevel0X 3 8 6 4 4" xfId="29858"/>
    <cellStyle name="SAPBEXHLevel0X 3 8 6 5" xfId="3746"/>
    <cellStyle name="SAPBEXHLevel0X 3 8 6 5 2" xfId="14529"/>
    <cellStyle name="SAPBEXHLevel0X 3 8 6 5 2 2" xfId="40949"/>
    <cellStyle name="SAPBEXHLevel0X 3 8 6 5 3" xfId="26430"/>
    <cellStyle name="SAPBEXHLevel0X 3 8 6 5 3 2" xfId="52844"/>
    <cellStyle name="SAPBEXHLevel0X 3 8 6 5 4" xfId="30416"/>
    <cellStyle name="SAPBEXHLevel0X 3 8 6 6" xfId="5747"/>
    <cellStyle name="SAPBEXHLevel0X 3 8 6 6 2" xfId="16509"/>
    <cellStyle name="SAPBEXHLevel0X 3 8 6 6 2 2" xfId="42927"/>
    <cellStyle name="SAPBEXHLevel0X 3 8 6 6 3" xfId="26346"/>
    <cellStyle name="SAPBEXHLevel0X 3 8 6 6 3 2" xfId="52760"/>
    <cellStyle name="SAPBEXHLevel0X 3 8 6 6 4" xfId="32417"/>
    <cellStyle name="SAPBEXHLevel0X 3 8 6 7" xfId="6951"/>
    <cellStyle name="SAPBEXHLevel0X 3 8 6 7 2" xfId="24854"/>
    <cellStyle name="SAPBEXHLevel0X 3 8 6 7 2 2" xfId="51268"/>
    <cellStyle name="SAPBEXHLevel0X 3 8 6 7 3" xfId="33621"/>
    <cellStyle name="SAPBEXHLevel0X 3 8 6 8" xfId="7498"/>
    <cellStyle name="SAPBEXHLevel0X 3 8 6 8 2" xfId="18165"/>
    <cellStyle name="SAPBEXHLevel0X 3 8 6 8 2 2" xfId="44581"/>
    <cellStyle name="SAPBEXHLevel0X 3 8 6 8 3" xfId="27194"/>
    <cellStyle name="SAPBEXHLevel0X 3 8 6 8 3 2" xfId="53608"/>
    <cellStyle name="SAPBEXHLevel0X 3 8 6 8 4" xfId="34168"/>
    <cellStyle name="SAPBEXHLevel0X 3 8 6 9" xfId="6677"/>
    <cellStyle name="SAPBEXHLevel0X 3 8 6 9 2" xfId="17389"/>
    <cellStyle name="SAPBEXHLevel0X 3 8 6 9 2 2" xfId="43807"/>
    <cellStyle name="SAPBEXHLevel0X 3 8 6 9 3" xfId="23198"/>
    <cellStyle name="SAPBEXHLevel0X 3 8 6 9 3 2" xfId="49612"/>
    <cellStyle name="SAPBEXHLevel0X 3 8 6 9 4" xfId="33347"/>
    <cellStyle name="SAPBEXHLevel0X 3 8 7" xfId="2495"/>
    <cellStyle name="SAPBEXHLevel0X 3 8 7 10" xfId="23704"/>
    <cellStyle name="SAPBEXHLevel0X 3 8 7 10 2" xfId="50118"/>
    <cellStyle name="SAPBEXHLevel0X 3 8 7 2" xfId="4390"/>
    <cellStyle name="SAPBEXHLevel0X 3 8 7 2 2" xfId="15168"/>
    <cellStyle name="SAPBEXHLevel0X 3 8 7 2 2 2" xfId="41588"/>
    <cellStyle name="SAPBEXHLevel0X 3 8 7 2 3" xfId="24549"/>
    <cellStyle name="SAPBEXHLevel0X 3 8 7 2 3 2" xfId="50963"/>
    <cellStyle name="SAPBEXHLevel0X 3 8 7 2 4" xfId="31060"/>
    <cellStyle name="SAPBEXHLevel0X 3 8 7 3" xfId="5123"/>
    <cellStyle name="SAPBEXHLevel0X 3 8 7 3 2" xfId="15900"/>
    <cellStyle name="SAPBEXHLevel0X 3 8 7 3 2 2" xfId="42319"/>
    <cellStyle name="SAPBEXHLevel0X 3 8 7 3 3" xfId="25154"/>
    <cellStyle name="SAPBEXHLevel0X 3 8 7 3 3 2" xfId="51568"/>
    <cellStyle name="SAPBEXHLevel0X 3 8 7 3 4" xfId="31793"/>
    <cellStyle name="SAPBEXHLevel0X 3 8 7 4" xfId="6305"/>
    <cellStyle name="SAPBEXHLevel0X 3 8 7 4 2" xfId="17044"/>
    <cellStyle name="SAPBEXHLevel0X 3 8 7 4 2 2" xfId="43462"/>
    <cellStyle name="SAPBEXHLevel0X 3 8 7 4 3" xfId="24896"/>
    <cellStyle name="SAPBEXHLevel0X 3 8 7 4 3 2" xfId="51310"/>
    <cellStyle name="SAPBEXHLevel0X 3 8 7 4 4" xfId="32975"/>
    <cellStyle name="SAPBEXHLevel0X 3 8 7 5" xfId="6881"/>
    <cellStyle name="SAPBEXHLevel0X 3 8 7 5 2" xfId="17586"/>
    <cellStyle name="SAPBEXHLevel0X 3 8 7 5 2 2" xfId="44003"/>
    <cellStyle name="SAPBEXHLevel0X 3 8 7 5 3" xfId="23529"/>
    <cellStyle name="SAPBEXHLevel0X 3 8 7 5 3 2" xfId="49943"/>
    <cellStyle name="SAPBEXHLevel0X 3 8 7 5 4" xfId="33551"/>
    <cellStyle name="SAPBEXHLevel0X 3 8 7 6" xfId="7405"/>
    <cellStyle name="SAPBEXHLevel0X 3 8 7 6 2" xfId="18072"/>
    <cellStyle name="SAPBEXHLevel0X 3 8 7 6 2 2" xfId="44488"/>
    <cellStyle name="SAPBEXHLevel0X 3 8 7 6 3" xfId="25367"/>
    <cellStyle name="SAPBEXHLevel0X 3 8 7 6 3 2" xfId="51781"/>
    <cellStyle name="SAPBEXHLevel0X 3 8 7 6 4" xfId="34075"/>
    <cellStyle name="SAPBEXHLevel0X 3 8 7 7" xfId="8028"/>
    <cellStyle name="SAPBEXHLevel0X 3 8 7 7 2" xfId="18695"/>
    <cellStyle name="SAPBEXHLevel0X 3 8 7 7 2 2" xfId="45109"/>
    <cellStyle name="SAPBEXHLevel0X 3 8 7 7 3" xfId="17524"/>
    <cellStyle name="SAPBEXHLevel0X 3 8 7 7 3 2" xfId="43941"/>
    <cellStyle name="SAPBEXHLevel0X 3 8 7 7 4" xfId="34632"/>
    <cellStyle name="SAPBEXHLevel0X 3 8 7 8" xfId="13291"/>
    <cellStyle name="SAPBEXHLevel0X 3 8 7 8 2" xfId="39711"/>
    <cellStyle name="SAPBEXHLevel0X 3 8 7 9" xfId="13015"/>
    <cellStyle name="SAPBEXHLevel0X 3 8 7 9 2" xfId="39436"/>
    <cellStyle name="SAPBEXHLevel0X 3 8 8" xfId="3243"/>
    <cellStyle name="SAPBEXHLevel0X 3 8 8 2" xfId="14033"/>
    <cellStyle name="SAPBEXHLevel0X 3 8 8 2 2" xfId="40453"/>
    <cellStyle name="SAPBEXHLevel0X 3 8 8 3" xfId="23184"/>
    <cellStyle name="SAPBEXHLevel0X 3 8 8 3 2" xfId="49598"/>
    <cellStyle name="SAPBEXHLevel0X 3 8 8 4" xfId="29913"/>
    <cellStyle name="SAPBEXHLevel0X 3 8 9" xfId="5094"/>
    <cellStyle name="SAPBEXHLevel0X 3 8 9 2" xfId="15871"/>
    <cellStyle name="SAPBEXHLevel0X 3 8 9 2 2" xfId="42290"/>
    <cellStyle name="SAPBEXHLevel0X 3 8 9 3" xfId="23031"/>
    <cellStyle name="SAPBEXHLevel0X 3 8 9 3 2" xfId="49445"/>
    <cellStyle name="SAPBEXHLevel0X 3 8 9 4" xfId="31764"/>
    <cellStyle name="SAPBEXHLevel0X 3 9" xfId="1527"/>
    <cellStyle name="SAPBEXHLevel0X 3 9 10" xfId="8419"/>
    <cellStyle name="SAPBEXHLevel0X 3 9 10 2" xfId="19079"/>
    <cellStyle name="SAPBEXHLevel0X 3 9 10 2 2" xfId="45493"/>
    <cellStyle name="SAPBEXHLevel0X 3 9 10 3" xfId="12186"/>
    <cellStyle name="SAPBEXHLevel0X 3 9 10 3 2" xfId="38607"/>
    <cellStyle name="SAPBEXHLevel0X 3 9 10 4" xfId="34915"/>
    <cellStyle name="SAPBEXHLevel0X 3 9 11" xfId="12014"/>
    <cellStyle name="SAPBEXHLevel0X 3 9 11 2" xfId="38435"/>
    <cellStyle name="SAPBEXHLevel0X 3 9 12" xfId="26477"/>
    <cellStyle name="SAPBEXHLevel0X 3 9 12 2" xfId="52891"/>
    <cellStyle name="SAPBEXHLevel0X 3 9 2" xfId="3521"/>
    <cellStyle name="SAPBEXHLevel0X 3 9 2 2" xfId="9003"/>
    <cellStyle name="SAPBEXHLevel0X 3 9 2 2 2" xfId="19663"/>
    <cellStyle name="SAPBEXHLevel0X 3 9 2 2 2 2" xfId="46077"/>
    <cellStyle name="SAPBEXHLevel0X 3 9 2 2 3" xfId="12600"/>
    <cellStyle name="SAPBEXHLevel0X 3 9 2 2 3 2" xfId="39021"/>
    <cellStyle name="SAPBEXHLevel0X 3 9 2 2 4" xfId="35499"/>
    <cellStyle name="SAPBEXHLevel0X 3 9 2 3" xfId="9710"/>
    <cellStyle name="SAPBEXHLevel0X 3 9 2 3 2" xfId="20370"/>
    <cellStyle name="SAPBEXHLevel0X 3 9 2 3 2 2" xfId="46784"/>
    <cellStyle name="SAPBEXHLevel0X 3 9 2 3 3" xfId="12718"/>
    <cellStyle name="SAPBEXHLevel0X 3 9 2 3 3 2" xfId="39139"/>
    <cellStyle name="SAPBEXHLevel0X 3 9 2 3 4" xfId="36206"/>
    <cellStyle name="SAPBEXHLevel0X 3 9 2 4" xfId="8732"/>
    <cellStyle name="SAPBEXHLevel0X 3 9 2 4 2" xfId="19392"/>
    <cellStyle name="SAPBEXHLevel0X 3 9 2 4 2 2" xfId="45806"/>
    <cellStyle name="SAPBEXHLevel0X 3 9 2 4 3" xfId="12262"/>
    <cellStyle name="SAPBEXHLevel0X 3 9 2 4 3 2" xfId="38683"/>
    <cellStyle name="SAPBEXHLevel0X 3 9 2 4 4" xfId="35228"/>
    <cellStyle name="SAPBEXHLevel0X 3 9 2 5" xfId="14306"/>
    <cellStyle name="SAPBEXHLevel0X 3 9 2 5 2" xfId="40726"/>
    <cellStyle name="SAPBEXHLevel0X 3 9 2 6" xfId="25544"/>
    <cellStyle name="SAPBEXHLevel0X 3 9 2 6 2" xfId="51958"/>
    <cellStyle name="SAPBEXHLevel0X 3 9 2 7" xfId="30191"/>
    <cellStyle name="SAPBEXHLevel0X 3 9 3" xfId="2782"/>
    <cellStyle name="SAPBEXHLevel0X 3 9 3 2" xfId="9361"/>
    <cellStyle name="SAPBEXHLevel0X 3 9 3 2 2" xfId="20021"/>
    <cellStyle name="SAPBEXHLevel0X 3 9 3 2 2 2" xfId="46435"/>
    <cellStyle name="SAPBEXHLevel0X 3 9 3 2 3" xfId="27864"/>
    <cellStyle name="SAPBEXHLevel0X 3 9 3 2 3 2" xfId="54278"/>
    <cellStyle name="SAPBEXHLevel0X 3 9 3 2 4" xfId="35857"/>
    <cellStyle name="SAPBEXHLevel0X 3 9 3 3" xfId="13574"/>
    <cellStyle name="SAPBEXHLevel0X 3 9 3 3 2" xfId="39994"/>
    <cellStyle name="SAPBEXHLevel0X 3 9 3 4" xfId="26734"/>
    <cellStyle name="SAPBEXHLevel0X 3 9 3 4 2" xfId="53148"/>
    <cellStyle name="SAPBEXHLevel0X 3 9 3 5" xfId="29452"/>
    <cellStyle name="SAPBEXHLevel0X 3 9 4" xfId="5051"/>
    <cellStyle name="SAPBEXHLevel0X 3 9 4 2" xfId="9726"/>
    <cellStyle name="SAPBEXHLevel0X 3 9 4 2 2" xfId="20386"/>
    <cellStyle name="SAPBEXHLevel0X 3 9 4 2 2 2" xfId="46800"/>
    <cellStyle name="SAPBEXHLevel0X 3 9 4 2 3" xfId="26712"/>
    <cellStyle name="SAPBEXHLevel0X 3 9 4 2 3 2" xfId="53126"/>
    <cellStyle name="SAPBEXHLevel0X 3 9 4 2 4" xfId="36222"/>
    <cellStyle name="SAPBEXHLevel0X 3 9 4 3" xfId="15828"/>
    <cellStyle name="SAPBEXHLevel0X 3 9 4 3 2" xfId="42247"/>
    <cellStyle name="SAPBEXHLevel0X 3 9 4 4" xfId="11132"/>
    <cellStyle name="SAPBEXHLevel0X 3 9 4 4 2" xfId="37553"/>
    <cellStyle name="SAPBEXHLevel0X 3 9 4 5" xfId="31721"/>
    <cellStyle name="SAPBEXHLevel0X 3 9 5" xfId="3955"/>
    <cellStyle name="SAPBEXHLevel0X 3 9 5 2" xfId="14738"/>
    <cellStyle name="SAPBEXHLevel0X 3 9 5 2 2" xfId="41158"/>
    <cellStyle name="SAPBEXHLevel0X 3 9 5 3" xfId="22262"/>
    <cellStyle name="SAPBEXHLevel0X 3 9 5 3 2" xfId="48676"/>
    <cellStyle name="SAPBEXHLevel0X 3 9 5 4" xfId="30625"/>
    <cellStyle name="SAPBEXHLevel0X 3 9 6" xfId="5876"/>
    <cellStyle name="SAPBEXHLevel0X 3 9 6 2" xfId="16631"/>
    <cellStyle name="SAPBEXHLevel0X 3 9 6 2 2" xfId="43049"/>
    <cellStyle name="SAPBEXHLevel0X 3 9 6 3" xfId="24609"/>
    <cellStyle name="SAPBEXHLevel0X 3 9 6 3 2" xfId="51023"/>
    <cellStyle name="SAPBEXHLevel0X 3 9 6 4" xfId="32546"/>
    <cellStyle name="SAPBEXHLevel0X 3 9 7" xfId="6358"/>
    <cellStyle name="SAPBEXHLevel0X 3 9 7 2" xfId="12042"/>
    <cellStyle name="SAPBEXHLevel0X 3 9 7 2 2" xfId="38463"/>
    <cellStyle name="SAPBEXHLevel0X 3 9 7 3" xfId="33028"/>
    <cellStyle name="SAPBEXHLevel0X 3 9 8" xfId="6347"/>
    <cellStyle name="SAPBEXHLevel0X 3 9 8 2" xfId="17084"/>
    <cellStyle name="SAPBEXHLevel0X 3 9 8 2 2" xfId="43502"/>
    <cellStyle name="SAPBEXHLevel0X 3 9 8 3" xfId="25773"/>
    <cellStyle name="SAPBEXHLevel0X 3 9 8 3 2" xfId="52187"/>
    <cellStyle name="SAPBEXHLevel0X 3 9 8 4" xfId="33017"/>
    <cellStyle name="SAPBEXHLevel0X 3 9 9" xfId="7661"/>
    <cellStyle name="SAPBEXHLevel0X 3 9 9 2" xfId="18328"/>
    <cellStyle name="SAPBEXHLevel0X 3 9 9 2 2" xfId="44744"/>
    <cellStyle name="SAPBEXHLevel0X 3 9 9 3" xfId="26927"/>
    <cellStyle name="SAPBEXHLevel0X 3 9 9 3 2" xfId="53341"/>
    <cellStyle name="SAPBEXHLevel0X 3 9 9 4" xfId="34331"/>
    <cellStyle name="SAPBEXHLevel0X 4" xfId="1525"/>
    <cellStyle name="SAPBEXHLevel0X 4 10" xfId="8417"/>
    <cellStyle name="SAPBEXHLevel0X 4 10 2" xfId="19077"/>
    <cellStyle name="SAPBEXHLevel0X 4 10 2 2" xfId="45491"/>
    <cellStyle name="SAPBEXHLevel0X 4 10 3" xfId="12724"/>
    <cellStyle name="SAPBEXHLevel0X 4 10 3 2" xfId="39145"/>
    <cellStyle name="SAPBEXHLevel0X 4 10 4" xfId="34913"/>
    <cellStyle name="SAPBEXHLevel0X 4 11" xfId="12016"/>
    <cellStyle name="SAPBEXHLevel0X 4 11 2" xfId="38437"/>
    <cellStyle name="SAPBEXHLevel0X 4 12" xfId="27239"/>
    <cellStyle name="SAPBEXHLevel0X 4 12 2" xfId="53653"/>
    <cellStyle name="SAPBEXHLevel0X 4 2" xfId="3519"/>
    <cellStyle name="SAPBEXHLevel0X 4 2 2" xfId="9005"/>
    <cellStyle name="SAPBEXHLevel0X 4 2 2 2" xfId="19665"/>
    <cellStyle name="SAPBEXHLevel0X 4 2 2 2 2" xfId="46079"/>
    <cellStyle name="SAPBEXHLevel0X 4 2 2 3" xfId="28249"/>
    <cellStyle name="SAPBEXHLevel0X 4 2 2 3 2" xfId="54663"/>
    <cellStyle name="SAPBEXHLevel0X 4 2 2 4" xfId="35501"/>
    <cellStyle name="SAPBEXHLevel0X 4 2 3" xfId="10198"/>
    <cellStyle name="SAPBEXHLevel0X 4 2 3 2" xfId="20858"/>
    <cellStyle name="SAPBEXHLevel0X 4 2 3 2 2" xfId="47272"/>
    <cellStyle name="SAPBEXHLevel0X 4 2 3 3" xfId="17690"/>
    <cellStyle name="SAPBEXHLevel0X 4 2 3 3 2" xfId="44107"/>
    <cellStyle name="SAPBEXHLevel0X 4 2 3 4" xfId="36694"/>
    <cellStyle name="SAPBEXHLevel0X 4 2 4" xfId="8730"/>
    <cellStyle name="SAPBEXHLevel0X 4 2 4 2" xfId="19390"/>
    <cellStyle name="SAPBEXHLevel0X 4 2 4 2 2" xfId="45804"/>
    <cellStyle name="SAPBEXHLevel0X 4 2 4 3" xfId="12256"/>
    <cellStyle name="SAPBEXHLevel0X 4 2 4 3 2" xfId="38677"/>
    <cellStyle name="SAPBEXHLevel0X 4 2 4 4" xfId="35226"/>
    <cellStyle name="SAPBEXHLevel0X 4 2 5" xfId="14304"/>
    <cellStyle name="SAPBEXHLevel0X 4 2 5 2" xfId="40724"/>
    <cellStyle name="SAPBEXHLevel0X 4 2 6" xfId="22732"/>
    <cellStyle name="SAPBEXHLevel0X 4 2 6 2" xfId="49146"/>
    <cellStyle name="SAPBEXHLevel0X 4 2 7" xfId="30189"/>
    <cellStyle name="SAPBEXHLevel0X 4 3" xfId="4145"/>
    <cellStyle name="SAPBEXHLevel0X 4 3 2" xfId="9363"/>
    <cellStyle name="SAPBEXHLevel0X 4 3 2 2" xfId="20023"/>
    <cellStyle name="SAPBEXHLevel0X 4 3 2 2 2" xfId="46437"/>
    <cellStyle name="SAPBEXHLevel0X 4 3 2 3" xfId="26771"/>
    <cellStyle name="SAPBEXHLevel0X 4 3 2 3 2" xfId="53185"/>
    <cellStyle name="SAPBEXHLevel0X 4 3 2 4" xfId="35859"/>
    <cellStyle name="SAPBEXHLevel0X 4 3 3" xfId="14927"/>
    <cellStyle name="SAPBEXHLevel0X 4 3 3 2" xfId="41347"/>
    <cellStyle name="SAPBEXHLevel0X 4 3 4" xfId="27260"/>
    <cellStyle name="SAPBEXHLevel0X 4 3 4 2" xfId="53674"/>
    <cellStyle name="SAPBEXHLevel0X 4 3 5" xfId="30815"/>
    <cellStyle name="SAPBEXHLevel0X 4 4" xfId="2828"/>
    <cellStyle name="SAPBEXHLevel0X 4 4 2" xfId="10157"/>
    <cellStyle name="SAPBEXHLevel0X 4 4 2 2" xfId="20817"/>
    <cellStyle name="SAPBEXHLevel0X 4 4 2 2 2" xfId="47231"/>
    <cellStyle name="SAPBEXHLevel0X 4 4 2 3" xfId="12499"/>
    <cellStyle name="SAPBEXHLevel0X 4 4 2 3 2" xfId="38920"/>
    <cellStyle name="SAPBEXHLevel0X 4 4 2 4" xfId="36653"/>
    <cellStyle name="SAPBEXHLevel0X 4 4 3" xfId="13620"/>
    <cellStyle name="SAPBEXHLevel0X 4 4 3 2" xfId="40040"/>
    <cellStyle name="SAPBEXHLevel0X 4 4 4" xfId="28135"/>
    <cellStyle name="SAPBEXHLevel0X 4 4 4 2" xfId="54549"/>
    <cellStyle name="SAPBEXHLevel0X 4 4 5" xfId="29498"/>
    <cellStyle name="SAPBEXHLevel0X 4 5" xfId="5270"/>
    <cellStyle name="SAPBEXHLevel0X 4 5 2" xfId="16045"/>
    <cellStyle name="SAPBEXHLevel0X 4 5 2 2" xfId="42464"/>
    <cellStyle name="SAPBEXHLevel0X 4 5 3" xfId="23891"/>
    <cellStyle name="SAPBEXHLevel0X 4 5 3 2" xfId="50305"/>
    <cellStyle name="SAPBEXHLevel0X 4 5 4" xfId="31940"/>
    <cellStyle name="SAPBEXHLevel0X 4 6" xfId="6232"/>
    <cellStyle name="SAPBEXHLevel0X 4 6 2" xfId="16973"/>
    <cellStyle name="SAPBEXHLevel0X 4 6 2 2" xfId="43391"/>
    <cellStyle name="SAPBEXHLevel0X 4 6 3" xfId="24901"/>
    <cellStyle name="SAPBEXHLevel0X 4 6 3 2" xfId="51315"/>
    <cellStyle name="SAPBEXHLevel0X 4 6 4" xfId="32902"/>
    <cellStyle name="SAPBEXHLevel0X 4 7" xfId="6479"/>
    <cellStyle name="SAPBEXHLevel0X 4 7 2" xfId="25235"/>
    <cellStyle name="SAPBEXHLevel0X 4 7 2 2" xfId="51649"/>
    <cellStyle name="SAPBEXHLevel0X 4 7 3" xfId="33149"/>
    <cellStyle name="SAPBEXHLevel0X 4 8" xfId="5005"/>
    <cellStyle name="SAPBEXHLevel0X 4 8 2" xfId="15782"/>
    <cellStyle name="SAPBEXHLevel0X 4 8 2 2" xfId="42201"/>
    <cellStyle name="SAPBEXHLevel0X 4 8 3" xfId="22204"/>
    <cellStyle name="SAPBEXHLevel0X 4 8 3 2" xfId="48618"/>
    <cellStyle name="SAPBEXHLevel0X 4 8 4" xfId="31675"/>
    <cellStyle name="SAPBEXHLevel0X 4 9" xfId="7801"/>
    <cellStyle name="SAPBEXHLevel0X 4 9 2" xfId="18468"/>
    <cellStyle name="SAPBEXHLevel0X 4 9 2 2" xfId="44883"/>
    <cellStyle name="SAPBEXHLevel0X 4 9 3" xfId="27005"/>
    <cellStyle name="SAPBEXHLevel0X 4 9 3 2" xfId="53419"/>
    <cellStyle name="SAPBEXHLevel0X 4 9 4" xfId="34471"/>
    <cellStyle name="SAPBEXHLevel0X 5" xfId="1638"/>
    <cellStyle name="SAPBEXHLevel0X 5 10" xfId="8333"/>
    <cellStyle name="SAPBEXHLevel0X 5 10 2" xfId="18993"/>
    <cellStyle name="SAPBEXHLevel0X 5 10 2 2" xfId="45407"/>
    <cellStyle name="SAPBEXHLevel0X 5 10 3" xfId="12769"/>
    <cellStyle name="SAPBEXHLevel0X 5 10 3 2" xfId="39190"/>
    <cellStyle name="SAPBEXHLevel0X 5 10 4" xfId="34829"/>
    <cellStyle name="SAPBEXHLevel0X 5 11" xfId="11925"/>
    <cellStyle name="SAPBEXHLevel0X 5 11 2" xfId="38346"/>
    <cellStyle name="SAPBEXHLevel0X 5 12" xfId="23812"/>
    <cellStyle name="SAPBEXHLevel0X 5 12 2" xfId="50226"/>
    <cellStyle name="SAPBEXHLevel0X 5 2" xfId="3631"/>
    <cellStyle name="SAPBEXHLevel0X 5 2 2" xfId="9089"/>
    <cellStyle name="SAPBEXHLevel0X 5 2 2 2" xfId="19749"/>
    <cellStyle name="SAPBEXHLevel0X 5 2 2 2 2" xfId="46163"/>
    <cellStyle name="SAPBEXHLevel0X 5 2 2 3" xfId="12929"/>
    <cellStyle name="SAPBEXHLevel0X 5 2 2 3 2" xfId="39350"/>
    <cellStyle name="SAPBEXHLevel0X 5 2 2 4" xfId="35585"/>
    <cellStyle name="SAPBEXHLevel0X 5 2 3" xfId="10187"/>
    <cellStyle name="SAPBEXHLevel0X 5 2 3 2" xfId="20847"/>
    <cellStyle name="SAPBEXHLevel0X 5 2 3 2 2" xfId="47261"/>
    <cellStyle name="SAPBEXHLevel0X 5 2 3 3" xfId="14192"/>
    <cellStyle name="SAPBEXHLevel0X 5 2 3 3 2" xfId="40612"/>
    <cellStyle name="SAPBEXHLevel0X 5 2 3 4" xfId="36683"/>
    <cellStyle name="SAPBEXHLevel0X 5 2 4" xfId="8634"/>
    <cellStyle name="SAPBEXHLevel0X 5 2 4 2" xfId="19294"/>
    <cellStyle name="SAPBEXHLevel0X 5 2 4 2 2" xfId="45708"/>
    <cellStyle name="SAPBEXHLevel0X 5 2 4 3" xfId="16845"/>
    <cellStyle name="SAPBEXHLevel0X 5 2 4 3 2" xfId="43263"/>
    <cellStyle name="SAPBEXHLevel0X 5 2 4 4" xfId="35130"/>
    <cellStyle name="SAPBEXHLevel0X 5 2 5" xfId="14416"/>
    <cellStyle name="SAPBEXHLevel0X 5 2 5 2" xfId="40836"/>
    <cellStyle name="SAPBEXHLevel0X 5 2 6" xfId="23423"/>
    <cellStyle name="SAPBEXHLevel0X 5 2 6 2" xfId="49837"/>
    <cellStyle name="SAPBEXHLevel0X 5 2 7" xfId="30301"/>
    <cellStyle name="SAPBEXHLevel0X 5 3" xfId="3695"/>
    <cellStyle name="SAPBEXHLevel0X 5 3 2" xfId="9458"/>
    <cellStyle name="SAPBEXHLevel0X 5 3 2 2" xfId="20118"/>
    <cellStyle name="SAPBEXHLevel0X 5 3 2 2 2" xfId="46532"/>
    <cellStyle name="SAPBEXHLevel0X 5 3 2 3" xfId="11840"/>
    <cellStyle name="SAPBEXHLevel0X 5 3 2 3 2" xfId="38261"/>
    <cellStyle name="SAPBEXHLevel0X 5 3 2 4" xfId="35954"/>
    <cellStyle name="SAPBEXHLevel0X 5 3 3" xfId="14479"/>
    <cellStyle name="SAPBEXHLevel0X 5 3 3 2" xfId="40899"/>
    <cellStyle name="SAPBEXHLevel0X 5 3 4" xfId="22800"/>
    <cellStyle name="SAPBEXHLevel0X 5 3 4 2" xfId="49214"/>
    <cellStyle name="SAPBEXHLevel0X 5 3 5" xfId="30365"/>
    <cellStyle name="SAPBEXHLevel0X 5 4" xfId="2625"/>
    <cellStyle name="SAPBEXHLevel0X 5 4 2" xfId="9775"/>
    <cellStyle name="SAPBEXHLevel0X 5 4 2 2" xfId="20435"/>
    <cellStyle name="SAPBEXHLevel0X 5 4 2 2 2" xfId="46849"/>
    <cellStyle name="SAPBEXHLevel0X 5 4 2 3" xfId="12812"/>
    <cellStyle name="SAPBEXHLevel0X 5 4 2 3 2" xfId="39233"/>
    <cellStyle name="SAPBEXHLevel0X 5 4 2 4" xfId="36271"/>
    <cellStyle name="SAPBEXHLevel0X 5 4 3" xfId="13417"/>
    <cellStyle name="SAPBEXHLevel0X 5 4 3 2" xfId="39837"/>
    <cellStyle name="SAPBEXHLevel0X 5 4 4" xfId="22478"/>
    <cellStyle name="SAPBEXHLevel0X 5 4 4 2" xfId="48892"/>
    <cellStyle name="SAPBEXHLevel0X 5 4 5" xfId="29295"/>
    <cellStyle name="SAPBEXHLevel0X 5 5" xfId="4306"/>
    <cellStyle name="SAPBEXHLevel0X 5 5 2" xfId="15085"/>
    <cellStyle name="SAPBEXHLevel0X 5 5 2 2" xfId="41505"/>
    <cellStyle name="SAPBEXHLevel0X 5 5 3" xfId="26972"/>
    <cellStyle name="SAPBEXHLevel0X 5 5 3 2" xfId="53386"/>
    <cellStyle name="SAPBEXHLevel0X 5 5 4" xfId="30976"/>
    <cellStyle name="SAPBEXHLevel0X 5 6" xfId="5521"/>
    <cellStyle name="SAPBEXHLevel0X 5 6 2" xfId="16292"/>
    <cellStyle name="SAPBEXHLevel0X 5 6 2 2" xfId="42711"/>
    <cellStyle name="SAPBEXHLevel0X 5 6 3" xfId="27674"/>
    <cellStyle name="SAPBEXHLevel0X 5 6 3 2" xfId="54088"/>
    <cellStyle name="SAPBEXHLevel0X 5 6 4" xfId="32191"/>
    <cellStyle name="SAPBEXHLevel0X 5 7" xfId="6131"/>
    <cellStyle name="SAPBEXHLevel0X 5 7 2" xfId="23017"/>
    <cellStyle name="SAPBEXHLevel0X 5 7 2 2" xfId="49431"/>
    <cellStyle name="SAPBEXHLevel0X 5 7 3" xfId="32801"/>
    <cellStyle name="SAPBEXHLevel0X 5 8" xfId="4718"/>
    <cellStyle name="SAPBEXHLevel0X 5 8 2" xfId="15495"/>
    <cellStyle name="SAPBEXHLevel0X 5 8 2 2" xfId="41915"/>
    <cellStyle name="SAPBEXHLevel0X 5 8 3" xfId="23370"/>
    <cellStyle name="SAPBEXHLevel0X 5 8 3 2" xfId="49784"/>
    <cellStyle name="SAPBEXHLevel0X 5 8 4" xfId="31388"/>
    <cellStyle name="SAPBEXHLevel0X 5 9" xfId="7370"/>
    <cellStyle name="SAPBEXHLevel0X 5 9 2" xfId="18037"/>
    <cellStyle name="SAPBEXHLevel0X 5 9 2 2" xfId="44453"/>
    <cellStyle name="SAPBEXHLevel0X 5 9 3" xfId="23533"/>
    <cellStyle name="SAPBEXHLevel0X 5 9 3 2" xfId="49947"/>
    <cellStyle name="SAPBEXHLevel0X 5 9 4" xfId="34040"/>
    <cellStyle name="SAPBEXHLevel0X 6" xfId="1897"/>
    <cellStyle name="SAPBEXHLevel0X 6 10" xfId="8544"/>
    <cellStyle name="SAPBEXHLevel0X 6 10 2" xfId="19204"/>
    <cellStyle name="SAPBEXHLevel0X 6 10 2 2" xfId="45618"/>
    <cellStyle name="SAPBEXHLevel0X 6 10 3" xfId="17719"/>
    <cellStyle name="SAPBEXHLevel0X 6 10 3 2" xfId="44136"/>
    <cellStyle name="SAPBEXHLevel0X 6 10 4" xfId="35040"/>
    <cellStyle name="SAPBEXHLevel0X 6 11" xfId="11683"/>
    <cellStyle name="SAPBEXHLevel0X 6 11 2" xfId="38104"/>
    <cellStyle name="SAPBEXHLevel0X 6 12" xfId="21821"/>
    <cellStyle name="SAPBEXHLevel0X 6 12 2" xfId="48235"/>
    <cellStyle name="SAPBEXHLevel0X 6 2" xfId="3874"/>
    <cellStyle name="SAPBEXHLevel0X 6 2 2" xfId="9251"/>
    <cellStyle name="SAPBEXHLevel0X 6 2 2 2" xfId="19911"/>
    <cellStyle name="SAPBEXHLevel0X 6 2 2 2 2" xfId="46325"/>
    <cellStyle name="SAPBEXHLevel0X 6 2 2 3" xfId="11798"/>
    <cellStyle name="SAPBEXHLevel0X 6 2 2 3 2" xfId="38219"/>
    <cellStyle name="SAPBEXHLevel0X 6 2 2 4" xfId="35747"/>
    <cellStyle name="SAPBEXHLevel0X 6 2 3" xfId="14657"/>
    <cellStyle name="SAPBEXHLevel0X 6 2 3 2" xfId="41077"/>
    <cellStyle name="SAPBEXHLevel0X 6 2 4" xfId="27700"/>
    <cellStyle name="SAPBEXHLevel0X 6 2 4 2" xfId="54114"/>
    <cellStyle name="SAPBEXHLevel0X 6 2 5" xfId="30544"/>
    <cellStyle name="SAPBEXHLevel0X 6 3" xfId="4601"/>
    <cellStyle name="SAPBEXHLevel0X 6 3 2" xfId="10359"/>
    <cellStyle name="SAPBEXHLevel0X 6 3 2 2" xfId="21019"/>
    <cellStyle name="SAPBEXHLevel0X 6 3 2 2 2" xfId="47433"/>
    <cellStyle name="SAPBEXHLevel0X 6 3 2 3" xfId="28284"/>
    <cellStyle name="SAPBEXHLevel0X 6 3 2 3 2" xfId="54698"/>
    <cellStyle name="SAPBEXHLevel0X 6 3 2 4" xfId="36855"/>
    <cellStyle name="SAPBEXHLevel0X 6 3 3" xfId="15379"/>
    <cellStyle name="SAPBEXHLevel0X 6 3 3 2" xfId="41799"/>
    <cellStyle name="SAPBEXHLevel0X 6 3 4" xfId="23940"/>
    <cellStyle name="SAPBEXHLevel0X 6 3 4 2" xfId="50354"/>
    <cellStyle name="SAPBEXHLevel0X 6 3 5" xfId="31271"/>
    <cellStyle name="SAPBEXHLevel0X 6 4" xfId="3925"/>
    <cellStyle name="SAPBEXHLevel0X 6 4 2" xfId="14708"/>
    <cellStyle name="SAPBEXHLevel0X 6 4 2 2" xfId="41128"/>
    <cellStyle name="SAPBEXHLevel0X 6 4 3" xfId="22673"/>
    <cellStyle name="SAPBEXHLevel0X 6 4 3 2" xfId="49087"/>
    <cellStyle name="SAPBEXHLevel0X 6 4 4" xfId="30595"/>
    <cellStyle name="SAPBEXHLevel0X 6 5" xfId="5795"/>
    <cellStyle name="SAPBEXHLevel0X 6 5 2" xfId="16554"/>
    <cellStyle name="SAPBEXHLevel0X 6 5 2 2" xfId="42972"/>
    <cellStyle name="SAPBEXHLevel0X 6 5 3" xfId="24288"/>
    <cellStyle name="SAPBEXHLevel0X 6 5 3 2" xfId="50702"/>
    <cellStyle name="SAPBEXHLevel0X 6 5 4" xfId="32465"/>
    <cellStyle name="SAPBEXHLevel0X 6 6" xfId="6398"/>
    <cellStyle name="SAPBEXHLevel0X 6 6 2" xfId="17134"/>
    <cellStyle name="SAPBEXHLevel0X 6 6 2 2" xfId="43552"/>
    <cellStyle name="SAPBEXHLevel0X 6 6 3" xfId="24246"/>
    <cellStyle name="SAPBEXHLevel0X 6 6 3 2" xfId="50660"/>
    <cellStyle name="SAPBEXHLevel0X 6 6 4" xfId="33068"/>
    <cellStyle name="SAPBEXHLevel0X 6 7" xfId="7013"/>
    <cellStyle name="SAPBEXHLevel0X 6 7 2" xfId="22956"/>
    <cellStyle name="SAPBEXHLevel0X 6 7 2 2" xfId="49370"/>
    <cellStyle name="SAPBEXHLevel0X 6 7 3" xfId="33683"/>
    <cellStyle name="SAPBEXHLevel0X 6 8" xfId="7560"/>
    <cellStyle name="SAPBEXHLevel0X 6 8 2" xfId="18227"/>
    <cellStyle name="SAPBEXHLevel0X 6 8 2 2" xfId="44643"/>
    <cellStyle name="SAPBEXHLevel0X 6 8 3" xfId="24540"/>
    <cellStyle name="SAPBEXHLevel0X 6 8 3 2" xfId="50954"/>
    <cellStyle name="SAPBEXHLevel0X 6 8 4" xfId="34230"/>
    <cellStyle name="SAPBEXHLevel0X 6 9" xfId="7268"/>
    <cellStyle name="SAPBEXHLevel0X 6 9 2" xfId="17935"/>
    <cellStyle name="SAPBEXHLevel0X 6 9 2 2" xfId="44352"/>
    <cellStyle name="SAPBEXHLevel0X 6 9 3" xfId="27103"/>
    <cellStyle name="SAPBEXHLevel0X 6 9 3 2" xfId="53517"/>
    <cellStyle name="SAPBEXHLevel0X 6 9 4" xfId="33938"/>
    <cellStyle name="SAPBEXHLevel0X 7" xfId="2083"/>
    <cellStyle name="SAPBEXHLevel0X 7 10" xfId="8877"/>
    <cellStyle name="SAPBEXHLevel0X 7 10 2" xfId="19537"/>
    <cellStyle name="SAPBEXHLevel0X 7 10 2 2" xfId="45951"/>
    <cellStyle name="SAPBEXHLevel0X 7 10 3" xfId="27158"/>
    <cellStyle name="SAPBEXHLevel0X 7 10 3 2" xfId="53572"/>
    <cellStyle name="SAPBEXHLevel0X 7 10 4" xfId="35373"/>
    <cellStyle name="SAPBEXHLevel0X 7 11" xfId="11517"/>
    <cellStyle name="SAPBEXHLevel0X 7 11 2" xfId="37938"/>
    <cellStyle name="SAPBEXHLevel0X 7 12" xfId="27246"/>
    <cellStyle name="SAPBEXHLevel0X 7 12 2" xfId="53660"/>
    <cellStyle name="SAPBEXHLevel0X 7 2" xfId="4048"/>
    <cellStyle name="SAPBEXHLevel0X 7 2 2" xfId="9859"/>
    <cellStyle name="SAPBEXHLevel0X 7 2 2 2" xfId="20519"/>
    <cellStyle name="SAPBEXHLevel0X 7 2 2 2 2" xfId="46933"/>
    <cellStyle name="SAPBEXHLevel0X 7 2 2 3" xfId="22303"/>
    <cellStyle name="SAPBEXHLevel0X 7 2 2 3 2" xfId="48717"/>
    <cellStyle name="SAPBEXHLevel0X 7 2 2 4" xfId="36355"/>
    <cellStyle name="SAPBEXHLevel0X 7 2 3" xfId="14830"/>
    <cellStyle name="SAPBEXHLevel0X 7 2 3 2" xfId="41250"/>
    <cellStyle name="SAPBEXHLevel0X 7 2 4" xfId="24092"/>
    <cellStyle name="SAPBEXHLevel0X 7 2 4 2" xfId="50506"/>
    <cellStyle name="SAPBEXHLevel0X 7 2 5" xfId="30718"/>
    <cellStyle name="SAPBEXHLevel0X 7 3" xfId="4776"/>
    <cellStyle name="SAPBEXHLevel0X 7 3 2" xfId="10403"/>
    <cellStyle name="SAPBEXHLevel0X 7 3 2 2" xfId="21063"/>
    <cellStyle name="SAPBEXHLevel0X 7 3 2 2 2" xfId="47477"/>
    <cellStyle name="SAPBEXHLevel0X 7 3 2 3" xfId="28328"/>
    <cellStyle name="SAPBEXHLevel0X 7 3 2 3 2" xfId="54742"/>
    <cellStyle name="SAPBEXHLevel0X 7 3 2 4" xfId="36899"/>
    <cellStyle name="SAPBEXHLevel0X 7 3 3" xfId="15553"/>
    <cellStyle name="SAPBEXHLevel0X 7 3 3 2" xfId="41973"/>
    <cellStyle name="SAPBEXHLevel0X 7 3 4" xfId="24446"/>
    <cellStyle name="SAPBEXHLevel0X 7 3 4 2" xfId="50860"/>
    <cellStyle name="SAPBEXHLevel0X 7 3 5" xfId="31446"/>
    <cellStyle name="SAPBEXHLevel0X 7 4" xfId="5356"/>
    <cellStyle name="SAPBEXHLevel0X 7 4 2" xfId="16129"/>
    <cellStyle name="SAPBEXHLevel0X 7 4 2 2" xfId="42548"/>
    <cellStyle name="SAPBEXHLevel0X 7 4 3" xfId="27336"/>
    <cellStyle name="SAPBEXHLevel0X 7 4 3 2" xfId="53750"/>
    <cellStyle name="SAPBEXHLevel0X 7 4 4" xfId="32026"/>
    <cellStyle name="SAPBEXHLevel0X 7 5" xfId="5963"/>
    <cellStyle name="SAPBEXHLevel0X 7 5 2" xfId="16715"/>
    <cellStyle name="SAPBEXHLevel0X 7 5 2 2" xfId="43133"/>
    <cellStyle name="SAPBEXHLevel0X 7 5 3" xfId="28111"/>
    <cellStyle name="SAPBEXHLevel0X 7 5 3 2" xfId="54525"/>
    <cellStyle name="SAPBEXHLevel0X 7 5 4" xfId="32633"/>
    <cellStyle name="SAPBEXHLevel0X 7 6" xfId="6563"/>
    <cellStyle name="SAPBEXHLevel0X 7 6 2" xfId="17288"/>
    <cellStyle name="SAPBEXHLevel0X 7 6 2 2" xfId="43706"/>
    <cellStyle name="SAPBEXHLevel0X 7 6 3" xfId="24881"/>
    <cellStyle name="SAPBEXHLevel0X 7 6 3 2" xfId="51295"/>
    <cellStyle name="SAPBEXHLevel0X 7 6 4" xfId="33233"/>
    <cellStyle name="SAPBEXHLevel0X 7 7" xfId="7135"/>
    <cellStyle name="SAPBEXHLevel0X 7 7 2" xfId="21798"/>
    <cellStyle name="SAPBEXHLevel0X 7 7 2 2" xfId="48212"/>
    <cellStyle name="SAPBEXHLevel0X 7 7 3" xfId="33805"/>
    <cellStyle name="SAPBEXHLevel0X 7 8" xfId="7694"/>
    <cellStyle name="SAPBEXHLevel0X 7 8 2" xfId="18361"/>
    <cellStyle name="SAPBEXHLevel0X 7 8 2 2" xfId="44777"/>
    <cellStyle name="SAPBEXHLevel0X 7 8 3" xfId="21869"/>
    <cellStyle name="SAPBEXHLevel0X 7 8 3 2" xfId="48283"/>
    <cellStyle name="SAPBEXHLevel0X 7 8 4" xfId="34364"/>
    <cellStyle name="SAPBEXHLevel0X 7 9" xfId="7846"/>
    <cellStyle name="SAPBEXHLevel0X 7 9 2" xfId="18513"/>
    <cellStyle name="SAPBEXHLevel0X 7 9 2 2" xfId="44928"/>
    <cellStyle name="SAPBEXHLevel0X 7 9 3" xfId="24989"/>
    <cellStyle name="SAPBEXHLevel0X 7 9 3 2" xfId="51403"/>
    <cellStyle name="SAPBEXHLevel0X 7 9 4" xfId="34516"/>
    <cellStyle name="SAPBEXHLevel0X 8" xfId="1964"/>
    <cellStyle name="SAPBEXHLevel0X 8 10" xfId="9566"/>
    <cellStyle name="SAPBEXHLevel0X 8 10 2" xfId="20226"/>
    <cellStyle name="SAPBEXHLevel0X 8 10 2 2" xfId="46640"/>
    <cellStyle name="SAPBEXHLevel0X 8 10 3" xfId="11263"/>
    <cellStyle name="SAPBEXHLevel0X 8 10 3 2" xfId="37684"/>
    <cellStyle name="SAPBEXHLevel0X 8 10 4" xfId="36062"/>
    <cellStyle name="SAPBEXHLevel0X 8 11" xfId="11624"/>
    <cellStyle name="SAPBEXHLevel0X 8 11 2" xfId="38045"/>
    <cellStyle name="SAPBEXHLevel0X 8 12" xfId="26694"/>
    <cellStyle name="SAPBEXHLevel0X 8 12 2" xfId="53108"/>
    <cellStyle name="SAPBEXHLevel0X 8 2" xfId="3941"/>
    <cellStyle name="SAPBEXHLevel0X 8 2 2" xfId="10702"/>
    <cellStyle name="SAPBEXHLevel0X 8 2 2 2" xfId="21347"/>
    <cellStyle name="SAPBEXHLevel0X 8 2 2 2 2" xfId="47761"/>
    <cellStyle name="SAPBEXHLevel0X 8 2 2 3" xfId="28445"/>
    <cellStyle name="SAPBEXHLevel0X 8 2 2 3 2" xfId="54859"/>
    <cellStyle name="SAPBEXHLevel0X 8 2 2 4" xfId="37126"/>
    <cellStyle name="SAPBEXHLevel0X 8 2 3" xfId="14724"/>
    <cellStyle name="SAPBEXHLevel0X 8 2 3 2" xfId="41144"/>
    <cellStyle name="SAPBEXHLevel0X 8 2 4" xfId="24637"/>
    <cellStyle name="SAPBEXHLevel0X 8 2 4 2" xfId="51051"/>
    <cellStyle name="SAPBEXHLevel0X 8 2 5" xfId="30611"/>
    <cellStyle name="SAPBEXHLevel0X 8 3" xfId="4668"/>
    <cellStyle name="SAPBEXHLevel0X 8 3 2" xfId="15446"/>
    <cellStyle name="SAPBEXHLevel0X 8 3 2 2" xfId="41866"/>
    <cellStyle name="SAPBEXHLevel0X 8 3 3" xfId="23925"/>
    <cellStyle name="SAPBEXHLevel0X 8 3 3 2" xfId="50339"/>
    <cellStyle name="SAPBEXHLevel0X 8 3 4" xfId="31338"/>
    <cellStyle name="SAPBEXHLevel0X 8 4" xfId="5246"/>
    <cellStyle name="SAPBEXHLevel0X 8 4 2" xfId="16021"/>
    <cellStyle name="SAPBEXHLevel0X 8 4 2 2" xfId="42440"/>
    <cellStyle name="SAPBEXHLevel0X 8 4 3" xfId="24923"/>
    <cellStyle name="SAPBEXHLevel0X 8 4 3 2" xfId="51337"/>
    <cellStyle name="SAPBEXHLevel0X 8 4 4" xfId="31916"/>
    <cellStyle name="SAPBEXHLevel0X 8 5" xfId="5857"/>
    <cellStyle name="SAPBEXHLevel0X 8 5 2" xfId="16613"/>
    <cellStyle name="SAPBEXHLevel0X 8 5 2 2" xfId="43031"/>
    <cellStyle name="SAPBEXHLevel0X 8 5 3" xfId="27188"/>
    <cellStyle name="SAPBEXHLevel0X 8 5 3 2" xfId="53602"/>
    <cellStyle name="SAPBEXHLevel0X 8 5 4" xfId="32527"/>
    <cellStyle name="SAPBEXHLevel0X 8 6" xfId="6465"/>
    <cellStyle name="SAPBEXHLevel0X 8 6 2" xfId="17201"/>
    <cellStyle name="SAPBEXHLevel0X 8 6 2 2" xfId="43619"/>
    <cellStyle name="SAPBEXHLevel0X 8 6 3" xfId="11299"/>
    <cellStyle name="SAPBEXHLevel0X 8 6 3 2" xfId="37720"/>
    <cellStyle name="SAPBEXHLevel0X 8 6 4" xfId="33135"/>
    <cellStyle name="SAPBEXHLevel0X 8 7" xfId="7080"/>
    <cellStyle name="SAPBEXHLevel0X 8 7 2" xfId="16249"/>
    <cellStyle name="SAPBEXHLevel0X 8 7 2 2" xfId="42668"/>
    <cellStyle name="SAPBEXHLevel0X 8 7 3" xfId="33750"/>
    <cellStyle name="SAPBEXHLevel0X 8 8" xfId="7627"/>
    <cellStyle name="SAPBEXHLevel0X 8 8 2" xfId="18294"/>
    <cellStyle name="SAPBEXHLevel0X 8 8 2 2" xfId="44710"/>
    <cellStyle name="SAPBEXHLevel0X 8 8 3" xfId="22641"/>
    <cellStyle name="SAPBEXHLevel0X 8 8 3 2" xfId="49055"/>
    <cellStyle name="SAPBEXHLevel0X 8 8 4" xfId="34297"/>
    <cellStyle name="SAPBEXHLevel0X 8 9" xfId="7321"/>
    <cellStyle name="SAPBEXHLevel0X 8 9 2" xfId="17988"/>
    <cellStyle name="SAPBEXHLevel0X 8 9 2 2" xfId="44405"/>
    <cellStyle name="SAPBEXHLevel0X 8 9 3" xfId="24719"/>
    <cellStyle name="SAPBEXHLevel0X 8 9 3 2" xfId="51133"/>
    <cellStyle name="SAPBEXHLevel0X 8 9 4" xfId="33991"/>
    <cellStyle name="SAPBEXHLevel0X 9" xfId="2376"/>
    <cellStyle name="SAPBEXHLevel0X 9 10" xfId="11282"/>
    <cellStyle name="SAPBEXHLevel0X 9 10 2" xfId="37703"/>
    <cellStyle name="SAPBEXHLevel0X 9 11" xfId="22882"/>
    <cellStyle name="SAPBEXHLevel0X 9 11 2" xfId="49296"/>
    <cellStyle name="SAPBEXHLevel0X 9 2" xfId="4283"/>
    <cellStyle name="SAPBEXHLevel0X 9 2 2" xfId="15062"/>
    <cellStyle name="SAPBEXHLevel0X 9 2 2 2" xfId="41482"/>
    <cellStyle name="SAPBEXHLevel0X 9 2 3" xfId="27471"/>
    <cellStyle name="SAPBEXHLevel0X 9 2 3 2" xfId="53885"/>
    <cellStyle name="SAPBEXHLevel0X 9 2 4" xfId="30953"/>
    <cellStyle name="SAPBEXHLevel0X 9 3" xfId="5010"/>
    <cellStyle name="SAPBEXHLevel0X 9 3 2" xfId="15787"/>
    <cellStyle name="SAPBEXHLevel0X 9 3 2 2" xfId="42206"/>
    <cellStyle name="SAPBEXHLevel0X 9 3 3" xfId="28151"/>
    <cellStyle name="SAPBEXHLevel0X 9 3 3 2" xfId="54565"/>
    <cellStyle name="SAPBEXHLevel0X 9 3 4" xfId="31680"/>
    <cellStyle name="SAPBEXHLevel0X 9 4" xfId="6199"/>
    <cellStyle name="SAPBEXHLevel0X 9 4 2" xfId="16940"/>
    <cellStyle name="SAPBEXHLevel0X 9 4 2 2" xfId="43358"/>
    <cellStyle name="SAPBEXHLevel0X 9 4 3" xfId="24711"/>
    <cellStyle name="SAPBEXHLevel0X 9 4 3 2" xfId="51125"/>
    <cellStyle name="SAPBEXHLevel0X 9 4 4" xfId="32869"/>
    <cellStyle name="SAPBEXHLevel0X 9 5" xfId="6785"/>
    <cellStyle name="SAPBEXHLevel0X 9 5 2" xfId="17497"/>
    <cellStyle name="SAPBEXHLevel0X 9 5 2 2" xfId="43914"/>
    <cellStyle name="SAPBEXHLevel0X 9 5 3" xfId="24403"/>
    <cellStyle name="SAPBEXHLevel0X 9 5 3 2" xfId="50817"/>
    <cellStyle name="SAPBEXHLevel0X 9 5 4" xfId="33455"/>
    <cellStyle name="SAPBEXHLevel0X 9 6" xfId="7341"/>
    <cellStyle name="SAPBEXHLevel0X 9 6 2" xfId="18008"/>
    <cellStyle name="SAPBEXHLevel0X 9 6 2 2" xfId="44424"/>
    <cellStyle name="SAPBEXHLevel0X 9 6 3" xfId="21808"/>
    <cellStyle name="SAPBEXHLevel0X 9 6 3 2" xfId="48222"/>
    <cellStyle name="SAPBEXHLevel0X 9 6 4" xfId="34011"/>
    <cellStyle name="SAPBEXHLevel0X 9 7" xfId="7985"/>
    <cellStyle name="SAPBEXHLevel0X 9 7 2" xfId="18652"/>
    <cellStyle name="SAPBEXHLevel0X 9 7 2 2" xfId="45066"/>
    <cellStyle name="SAPBEXHLevel0X 9 7 3" xfId="12433"/>
    <cellStyle name="SAPBEXHLevel0X 9 7 3 2" xfId="38854"/>
    <cellStyle name="SAPBEXHLevel0X 9 7 4" xfId="34591"/>
    <cellStyle name="SAPBEXHLevel0X 9 8" xfId="10266"/>
    <cellStyle name="SAPBEXHLevel0X 9 8 2" xfId="20926"/>
    <cellStyle name="SAPBEXHLevel0X 9 8 2 2" xfId="47340"/>
    <cellStyle name="SAPBEXHLevel0X 9 8 3" xfId="17692"/>
    <cellStyle name="SAPBEXHLevel0X 9 8 3 2" xfId="44109"/>
    <cellStyle name="SAPBEXHLevel0X 9 8 4" xfId="36762"/>
    <cellStyle name="SAPBEXHLevel0X 9 9" xfId="13173"/>
    <cellStyle name="SAPBEXHLevel0X 9 9 2" xfId="39593"/>
    <cellStyle name="SAPBEXHLevel0X_0910 GSO Capex RRP - Final (Detail) v2 220710" xfId="1219"/>
    <cellStyle name="SAPBEXHLevel1" xfId="1220"/>
    <cellStyle name="SAPBEXHLevel1 10" xfId="5179"/>
    <cellStyle name="SAPBEXHLevel1 10 2" xfId="9753"/>
    <cellStyle name="SAPBEXHLevel1 10 2 2" xfId="20413"/>
    <cellStyle name="SAPBEXHLevel1 10 2 2 2" xfId="46827"/>
    <cellStyle name="SAPBEXHLevel1 10 2 3" xfId="26709"/>
    <cellStyle name="SAPBEXHLevel1 10 2 3 2" xfId="53123"/>
    <cellStyle name="SAPBEXHLevel1 10 2 4" xfId="36249"/>
    <cellStyle name="SAPBEXHLevel1 10 3" xfId="15955"/>
    <cellStyle name="SAPBEXHLevel1 10 3 2" xfId="42374"/>
    <cellStyle name="SAPBEXHLevel1 10 4" xfId="28053"/>
    <cellStyle name="SAPBEXHLevel1 10 4 2" xfId="54467"/>
    <cellStyle name="SAPBEXHLevel1 10 5" xfId="31849"/>
    <cellStyle name="SAPBEXHLevel1 11" xfId="6518"/>
    <cellStyle name="SAPBEXHLevel1 11 2" xfId="23797"/>
    <cellStyle name="SAPBEXHLevel1 11 2 2" xfId="50211"/>
    <cellStyle name="SAPBEXHLevel1 11 3" xfId="33188"/>
    <cellStyle name="SAPBEXHLevel1 12" xfId="3368"/>
    <cellStyle name="SAPBEXHLevel1 12 2" xfId="14155"/>
    <cellStyle name="SAPBEXHLevel1 12 2 2" xfId="40575"/>
    <cellStyle name="SAPBEXHLevel1 12 3" xfId="24118"/>
    <cellStyle name="SAPBEXHLevel1 12 3 2" xfId="50532"/>
    <cellStyle name="SAPBEXHLevel1 12 4" xfId="30038"/>
    <cellStyle name="SAPBEXHLevel1 13" xfId="8267"/>
    <cellStyle name="SAPBEXHLevel1 13 2" xfId="18928"/>
    <cellStyle name="SAPBEXHLevel1 13 2 2" xfId="45342"/>
    <cellStyle name="SAPBEXHLevel1 13 3" xfId="13379"/>
    <cellStyle name="SAPBEXHLevel1 13 3 2" xfId="39799"/>
    <cellStyle name="SAPBEXHLevel1 13 4" xfId="34780"/>
    <cellStyle name="SAPBEXHLevel1 14" xfId="12127"/>
    <cellStyle name="SAPBEXHLevel1 14 2" xfId="38548"/>
    <cellStyle name="SAPBEXHLevel1 15" xfId="22187"/>
    <cellStyle name="SAPBEXHLevel1 15 2" xfId="48601"/>
    <cellStyle name="SAPBEXHLevel1 2" xfId="1221"/>
    <cellStyle name="SAPBEXHLevel1 2 10" xfId="5688"/>
    <cellStyle name="SAPBEXHLevel1 2 10 2" xfId="16452"/>
    <cellStyle name="SAPBEXHLevel1 2 10 2 2" xfId="42870"/>
    <cellStyle name="SAPBEXHLevel1 2 10 3" xfId="21857"/>
    <cellStyle name="SAPBEXHLevel1 2 10 3 2" xfId="48271"/>
    <cellStyle name="SAPBEXHLevel1 2 10 4" xfId="32358"/>
    <cellStyle name="SAPBEXHLevel1 2 11" xfId="5895"/>
    <cellStyle name="SAPBEXHLevel1 2 11 2" xfId="27596"/>
    <cellStyle name="SAPBEXHLevel1 2 11 2 2" xfId="54010"/>
    <cellStyle name="SAPBEXHLevel1 2 11 3" xfId="32565"/>
    <cellStyle name="SAPBEXHLevel1 2 12" xfId="12126"/>
    <cellStyle name="SAPBEXHLevel1 2 12 2" xfId="38547"/>
    <cellStyle name="SAPBEXHLevel1 2 13" xfId="23261"/>
    <cellStyle name="SAPBEXHLevel1 2 13 2" xfId="49675"/>
    <cellStyle name="SAPBEXHLevel1 2 2" xfId="1536"/>
    <cellStyle name="SAPBEXHLevel1 2 2 10" xfId="8428"/>
    <cellStyle name="SAPBEXHLevel1 2 2 10 2" xfId="19088"/>
    <cellStyle name="SAPBEXHLevel1 2 2 10 2 2" xfId="45502"/>
    <cellStyle name="SAPBEXHLevel1 2 2 10 3" xfId="17812"/>
    <cellStyle name="SAPBEXHLevel1 2 2 10 3 2" xfId="44229"/>
    <cellStyle name="SAPBEXHLevel1 2 2 10 4" xfId="34924"/>
    <cellStyle name="SAPBEXHLevel1 2 2 11" xfId="12006"/>
    <cellStyle name="SAPBEXHLevel1 2 2 11 2" xfId="38427"/>
    <cellStyle name="SAPBEXHLevel1 2 2 12" xfId="26696"/>
    <cellStyle name="SAPBEXHLevel1 2 2 12 2" xfId="53110"/>
    <cellStyle name="SAPBEXHLevel1 2 2 2" xfId="3530"/>
    <cellStyle name="SAPBEXHLevel1 2 2 2 2" xfId="8994"/>
    <cellStyle name="SAPBEXHLevel1 2 2 2 2 2" xfId="19654"/>
    <cellStyle name="SAPBEXHLevel1 2 2 2 2 2 2" xfId="46068"/>
    <cellStyle name="SAPBEXHLevel1 2 2 2 2 3" xfId="17835"/>
    <cellStyle name="SAPBEXHLevel1 2 2 2 2 3 2" xfId="44252"/>
    <cellStyle name="SAPBEXHLevel1 2 2 2 2 4" xfId="35490"/>
    <cellStyle name="SAPBEXHLevel1 2 2 2 3" xfId="10338"/>
    <cellStyle name="SAPBEXHLevel1 2 2 2 3 2" xfId="20998"/>
    <cellStyle name="SAPBEXHLevel1 2 2 2 3 2 2" xfId="47412"/>
    <cellStyle name="SAPBEXHLevel1 2 2 2 3 3" xfId="28263"/>
    <cellStyle name="SAPBEXHLevel1 2 2 2 3 3 2" xfId="54677"/>
    <cellStyle name="SAPBEXHLevel1 2 2 2 3 4" xfId="36834"/>
    <cellStyle name="SAPBEXHLevel1 2 2 2 4" xfId="8741"/>
    <cellStyle name="SAPBEXHLevel1 2 2 2 4 2" xfId="19401"/>
    <cellStyle name="SAPBEXHLevel1 2 2 2 4 2 2" xfId="45815"/>
    <cellStyle name="SAPBEXHLevel1 2 2 2 4 3" xfId="21947"/>
    <cellStyle name="SAPBEXHLevel1 2 2 2 4 3 2" xfId="48361"/>
    <cellStyle name="SAPBEXHLevel1 2 2 2 4 4" xfId="35237"/>
    <cellStyle name="SAPBEXHLevel1 2 2 2 5" xfId="14315"/>
    <cellStyle name="SAPBEXHLevel1 2 2 2 5 2" xfId="40735"/>
    <cellStyle name="SAPBEXHLevel1 2 2 2 6" xfId="26315"/>
    <cellStyle name="SAPBEXHLevel1 2 2 2 6 2" xfId="52729"/>
    <cellStyle name="SAPBEXHLevel1 2 2 2 7" xfId="30200"/>
    <cellStyle name="SAPBEXHLevel1 2 2 3" xfId="2776"/>
    <cellStyle name="SAPBEXHLevel1 2 2 3 2" xfId="9352"/>
    <cellStyle name="SAPBEXHLevel1 2 2 3 2 2" xfId="20012"/>
    <cellStyle name="SAPBEXHLevel1 2 2 3 2 2 2" xfId="46426"/>
    <cellStyle name="SAPBEXHLevel1 2 2 3 2 3" xfId="27865"/>
    <cellStyle name="SAPBEXHLevel1 2 2 3 2 3 2" xfId="54279"/>
    <cellStyle name="SAPBEXHLevel1 2 2 3 2 4" xfId="35848"/>
    <cellStyle name="SAPBEXHLevel1 2 2 3 3" xfId="13568"/>
    <cellStyle name="SAPBEXHLevel1 2 2 3 3 2" xfId="39988"/>
    <cellStyle name="SAPBEXHLevel1 2 2 3 4" xfId="24771"/>
    <cellStyle name="SAPBEXHLevel1 2 2 3 4 2" xfId="51185"/>
    <cellStyle name="SAPBEXHLevel1 2 2 3 5" xfId="29446"/>
    <cellStyle name="SAPBEXHLevel1 2 2 4" xfId="3060"/>
    <cellStyle name="SAPBEXHLevel1 2 2 4 2" xfId="9990"/>
    <cellStyle name="SAPBEXHLevel1 2 2 4 2 2" xfId="20650"/>
    <cellStyle name="SAPBEXHLevel1 2 2 4 2 2 2" xfId="47064"/>
    <cellStyle name="SAPBEXHLevel1 2 2 4 2 3" xfId="26213"/>
    <cellStyle name="SAPBEXHLevel1 2 2 4 2 3 2" xfId="52627"/>
    <cellStyle name="SAPBEXHLevel1 2 2 4 2 4" xfId="36486"/>
    <cellStyle name="SAPBEXHLevel1 2 2 4 3" xfId="13852"/>
    <cellStyle name="SAPBEXHLevel1 2 2 4 3 2" xfId="40272"/>
    <cellStyle name="SAPBEXHLevel1 2 2 4 4" xfId="22233"/>
    <cellStyle name="SAPBEXHLevel1 2 2 4 4 2" xfId="48647"/>
    <cellStyle name="SAPBEXHLevel1 2 2 4 5" xfId="29730"/>
    <cellStyle name="SAPBEXHLevel1 2 2 5" xfId="3019"/>
    <cellStyle name="SAPBEXHLevel1 2 2 5 2" xfId="13811"/>
    <cellStyle name="SAPBEXHLevel1 2 2 5 2 2" xfId="40231"/>
    <cellStyle name="SAPBEXHLevel1 2 2 5 3" xfId="25517"/>
    <cellStyle name="SAPBEXHLevel1 2 2 5 3 2" xfId="51931"/>
    <cellStyle name="SAPBEXHLevel1 2 2 5 4" xfId="29689"/>
    <cellStyle name="SAPBEXHLevel1 2 2 6" xfId="6230"/>
    <cellStyle name="SAPBEXHLevel1 2 2 6 2" xfId="16971"/>
    <cellStyle name="SAPBEXHLevel1 2 2 6 2 2" xfId="43389"/>
    <cellStyle name="SAPBEXHLevel1 2 2 6 3" xfId="23212"/>
    <cellStyle name="SAPBEXHLevel1 2 2 6 3 2" xfId="49626"/>
    <cellStyle name="SAPBEXHLevel1 2 2 6 4" xfId="32900"/>
    <cellStyle name="SAPBEXHLevel1 2 2 7" xfId="5902"/>
    <cellStyle name="SAPBEXHLevel1 2 2 7 2" xfId="26649"/>
    <cellStyle name="SAPBEXHLevel1 2 2 7 2 2" xfId="53063"/>
    <cellStyle name="SAPBEXHLevel1 2 2 7 3" xfId="32572"/>
    <cellStyle name="SAPBEXHLevel1 2 2 8" xfId="6083"/>
    <cellStyle name="SAPBEXHLevel1 2 2 8 2" xfId="16834"/>
    <cellStyle name="SAPBEXHLevel1 2 2 8 2 2" xfId="43252"/>
    <cellStyle name="SAPBEXHLevel1 2 2 8 3" xfId="23663"/>
    <cellStyle name="SAPBEXHLevel1 2 2 8 3 2" xfId="50077"/>
    <cellStyle name="SAPBEXHLevel1 2 2 8 4" xfId="32753"/>
    <cellStyle name="SAPBEXHLevel1 2 2 9" xfId="6803"/>
    <cellStyle name="SAPBEXHLevel1 2 2 9 2" xfId="17515"/>
    <cellStyle name="SAPBEXHLevel1 2 2 9 2 2" xfId="43932"/>
    <cellStyle name="SAPBEXHLevel1 2 2 9 3" xfId="23359"/>
    <cellStyle name="SAPBEXHLevel1 2 2 9 3 2" xfId="49773"/>
    <cellStyle name="SAPBEXHLevel1 2 2 9 4" xfId="33473"/>
    <cellStyle name="SAPBEXHLevel1 2 3" xfId="1649"/>
    <cellStyle name="SAPBEXHLevel1 2 3 10" xfId="8322"/>
    <cellStyle name="SAPBEXHLevel1 2 3 10 2" xfId="18982"/>
    <cellStyle name="SAPBEXHLevel1 2 3 10 2 2" xfId="45396"/>
    <cellStyle name="SAPBEXHLevel1 2 3 10 3" xfId="12711"/>
    <cellStyle name="SAPBEXHLevel1 2 3 10 3 2" xfId="39132"/>
    <cellStyle name="SAPBEXHLevel1 2 3 10 4" xfId="34818"/>
    <cellStyle name="SAPBEXHLevel1 2 3 11" xfId="13069"/>
    <cellStyle name="SAPBEXHLevel1 2 3 11 2" xfId="39490"/>
    <cellStyle name="SAPBEXHLevel1 2 3 12" xfId="25073"/>
    <cellStyle name="SAPBEXHLevel1 2 3 12 2" xfId="51487"/>
    <cellStyle name="SAPBEXHLevel1 2 3 2" xfId="3642"/>
    <cellStyle name="SAPBEXHLevel1 2 3 2 2" xfId="9100"/>
    <cellStyle name="SAPBEXHLevel1 2 3 2 2 2" xfId="19760"/>
    <cellStyle name="SAPBEXHLevel1 2 3 2 2 2 2" xfId="46174"/>
    <cellStyle name="SAPBEXHLevel1 2 3 2 2 3" xfId="11113"/>
    <cellStyle name="SAPBEXHLevel1 2 3 2 2 3 2" xfId="37534"/>
    <cellStyle name="SAPBEXHLevel1 2 3 2 2 4" xfId="35596"/>
    <cellStyle name="SAPBEXHLevel1 2 3 2 3" xfId="10068"/>
    <cellStyle name="SAPBEXHLevel1 2 3 2 3 2" xfId="20728"/>
    <cellStyle name="SAPBEXHLevel1 2 3 2 3 2 2" xfId="47142"/>
    <cellStyle name="SAPBEXHLevel1 2 3 2 3 3" xfId="13066"/>
    <cellStyle name="SAPBEXHLevel1 2 3 2 3 3 2" xfId="39487"/>
    <cellStyle name="SAPBEXHLevel1 2 3 2 3 4" xfId="36564"/>
    <cellStyle name="SAPBEXHLevel1 2 3 2 4" xfId="8623"/>
    <cellStyle name="SAPBEXHLevel1 2 3 2 4 2" xfId="19283"/>
    <cellStyle name="SAPBEXHLevel1 2 3 2 4 2 2" xfId="45697"/>
    <cellStyle name="SAPBEXHLevel1 2 3 2 4 3" xfId="12473"/>
    <cellStyle name="SAPBEXHLevel1 2 3 2 4 3 2" xfId="38894"/>
    <cellStyle name="SAPBEXHLevel1 2 3 2 4 4" xfId="35119"/>
    <cellStyle name="SAPBEXHLevel1 2 3 2 5" xfId="14427"/>
    <cellStyle name="SAPBEXHLevel1 2 3 2 5 2" xfId="40847"/>
    <cellStyle name="SAPBEXHLevel1 2 3 2 6" xfId="23459"/>
    <cellStyle name="SAPBEXHLevel1 2 3 2 6 2" xfId="49873"/>
    <cellStyle name="SAPBEXHLevel1 2 3 2 7" xfId="30312"/>
    <cellStyle name="SAPBEXHLevel1 2 3 3" xfId="2688"/>
    <cellStyle name="SAPBEXHLevel1 2 3 3 2" xfId="9469"/>
    <cellStyle name="SAPBEXHLevel1 2 3 3 2 2" xfId="20129"/>
    <cellStyle name="SAPBEXHLevel1 2 3 3 2 2 2" xfId="46543"/>
    <cellStyle name="SAPBEXHLevel1 2 3 3 2 3" xfId="27853"/>
    <cellStyle name="SAPBEXHLevel1 2 3 3 2 3 2" xfId="54267"/>
    <cellStyle name="SAPBEXHLevel1 2 3 3 2 4" xfId="35965"/>
    <cellStyle name="SAPBEXHLevel1 2 3 3 3" xfId="13480"/>
    <cellStyle name="SAPBEXHLevel1 2 3 3 3 2" xfId="39900"/>
    <cellStyle name="SAPBEXHLevel1 2 3 3 4" xfId="25393"/>
    <cellStyle name="SAPBEXHLevel1 2 3 3 4 2" xfId="51807"/>
    <cellStyle name="SAPBEXHLevel1 2 3 3 5" xfId="29358"/>
    <cellStyle name="SAPBEXHLevel1 2 3 4" xfId="4675"/>
    <cellStyle name="SAPBEXHLevel1 2 3 4 2" xfId="10145"/>
    <cellStyle name="SAPBEXHLevel1 2 3 4 2 2" xfId="20805"/>
    <cellStyle name="SAPBEXHLevel1 2 3 4 2 2 2" xfId="47219"/>
    <cellStyle name="SAPBEXHLevel1 2 3 4 2 3" xfId="12983"/>
    <cellStyle name="SAPBEXHLevel1 2 3 4 2 3 2" xfId="39404"/>
    <cellStyle name="SAPBEXHLevel1 2 3 4 2 4" xfId="36641"/>
    <cellStyle name="SAPBEXHLevel1 2 3 4 3" xfId="15453"/>
    <cellStyle name="SAPBEXHLevel1 2 3 4 3 2" xfId="41873"/>
    <cellStyle name="SAPBEXHLevel1 2 3 4 4" xfId="24788"/>
    <cellStyle name="SAPBEXHLevel1 2 3 4 4 2" xfId="51202"/>
    <cellStyle name="SAPBEXHLevel1 2 3 4 5" xfId="31345"/>
    <cellStyle name="SAPBEXHLevel1 2 3 5" xfId="2808"/>
    <cellStyle name="SAPBEXHLevel1 2 3 5 2" xfId="13600"/>
    <cellStyle name="SAPBEXHLevel1 2 3 5 2 2" xfId="40020"/>
    <cellStyle name="SAPBEXHLevel1 2 3 5 3" xfId="22097"/>
    <cellStyle name="SAPBEXHLevel1 2 3 5 3 2" xfId="48511"/>
    <cellStyle name="SAPBEXHLevel1 2 3 5 4" xfId="29478"/>
    <cellStyle name="SAPBEXHLevel1 2 3 6" xfId="5525"/>
    <cellStyle name="SAPBEXHLevel1 2 3 6 2" xfId="16296"/>
    <cellStyle name="SAPBEXHLevel1 2 3 6 2 2" xfId="42715"/>
    <cellStyle name="SAPBEXHLevel1 2 3 6 3" xfId="21968"/>
    <cellStyle name="SAPBEXHLevel1 2 3 6 3 2" xfId="48382"/>
    <cellStyle name="SAPBEXHLevel1 2 3 6 4" xfId="32195"/>
    <cellStyle name="SAPBEXHLevel1 2 3 7" xfId="6138"/>
    <cellStyle name="SAPBEXHLevel1 2 3 7 2" xfId="22428"/>
    <cellStyle name="SAPBEXHLevel1 2 3 7 2 2" xfId="48842"/>
    <cellStyle name="SAPBEXHLevel1 2 3 7 3" xfId="32808"/>
    <cellStyle name="SAPBEXHLevel1 2 3 8" xfId="5286"/>
    <cellStyle name="SAPBEXHLevel1 2 3 8 2" xfId="16061"/>
    <cellStyle name="SAPBEXHLevel1 2 3 8 2 2" xfId="42480"/>
    <cellStyle name="SAPBEXHLevel1 2 3 8 3" xfId="23173"/>
    <cellStyle name="SAPBEXHLevel1 2 3 8 3 2" xfId="49587"/>
    <cellStyle name="SAPBEXHLevel1 2 3 8 4" xfId="31956"/>
    <cellStyle name="SAPBEXHLevel1 2 3 9" xfId="7458"/>
    <cellStyle name="SAPBEXHLevel1 2 3 9 2" xfId="18125"/>
    <cellStyle name="SAPBEXHLevel1 2 3 9 2 2" xfId="44541"/>
    <cellStyle name="SAPBEXHLevel1 2 3 9 3" xfId="21958"/>
    <cellStyle name="SAPBEXHLevel1 2 3 9 3 2" xfId="48372"/>
    <cellStyle name="SAPBEXHLevel1 2 3 9 4" xfId="34128"/>
    <cellStyle name="SAPBEXHLevel1 2 4" xfId="1908"/>
    <cellStyle name="SAPBEXHLevel1 2 4 10" xfId="8555"/>
    <cellStyle name="SAPBEXHLevel1 2 4 10 2" xfId="19215"/>
    <cellStyle name="SAPBEXHLevel1 2 4 10 2 2" xfId="45629"/>
    <cellStyle name="SAPBEXHLevel1 2 4 10 3" xfId="12788"/>
    <cellStyle name="SAPBEXHLevel1 2 4 10 3 2" xfId="39209"/>
    <cellStyle name="SAPBEXHLevel1 2 4 10 4" xfId="35051"/>
    <cellStyle name="SAPBEXHLevel1 2 4 11" xfId="11672"/>
    <cellStyle name="SAPBEXHLevel1 2 4 11 2" xfId="38093"/>
    <cellStyle name="SAPBEXHLevel1 2 4 12" xfId="22244"/>
    <cellStyle name="SAPBEXHLevel1 2 4 12 2" xfId="48658"/>
    <cellStyle name="SAPBEXHLevel1 2 4 2" xfId="3885"/>
    <cellStyle name="SAPBEXHLevel1 2 4 2 2" xfId="9193"/>
    <cellStyle name="SAPBEXHLevel1 2 4 2 2 2" xfId="19853"/>
    <cellStyle name="SAPBEXHLevel1 2 4 2 2 2 2" xfId="46267"/>
    <cellStyle name="SAPBEXHLevel1 2 4 2 2 3" xfId="11433"/>
    <cellStyle name="SAPBEXHLevel1 2 4 2 2 3 2" xfId="37854"/>
    <cellStyle name="SAPBEXHLevel1 2 4 2 2 4" xfId="35689"/>
    <cellStyle name="SAPBEXHLevel1 2 4 2 3" xfId="14668"/>
    <cellStyle name="SAPBEXHLevel1 2 4 2 3 2" xfId="41088"/>
    <cellStyle name="SAPBEXHLevel1 2 4 2 4" xfId="23479"/>
    <cellStyle name="SAPBEXHLevel1 2 4 2 4 2" xfId="49893"/>
    <cellStyle name="SAPBEXHLevel1 2 4 2 5" xfId="30555"/>
    <cellStyle name="SAPBEXHLevel1 2 4 3" xfId="4612"/>
    <cellStyle name="SAPBEXHLevel1 2 4 3 2" xfId="10060"/>
    <cellStyle name="SAPBEXHLevel1 2 4 3 2 2" xfId="20720"/>
    <cellStyle name="SAPBEXHLevel1 2 4 3 2 2 2" xfId="47134"/>
    <cellStyle name="SAPBEXHLevel1 2 4 3 2 3" xfId="16335"/>
    <cellStyle name="SAPBEXHLevel1 2 4 3 2 3 2" xfId="42754"/>
    <cellStyle name="SAPBEXHLevel1 2 4 3 2 4" xfId="36556"/>
    <cellStyle name="SAPBEXHLevel1 2 4 3 3" xfId="15390"/>
    <cellStyle name="SAPBEXHLevel1 2 4 3 3 2" xfId="41810"/>
    <cellStyle name="SAPBEXHLevel1 2 4 3 4" xfId="25431"/>
    <cellStyle name="SAPBEXHLevel1 2 4 3 4 2" xfId="51845"/>
    <cellStyle name="SAPBEXHLevel1 2 4 3 5" xfId="31282"/>
    <cellStyle name="SAPBEXHLevel1 2 4 4" xfId="3289"/>
    <cellStyle name="SAPBEXHLevel1 2 4 4 2" xfId="14079"/>
    <cellStyle name="SAPBEXHLevel1 2 4 4 2 2" xfId="40499"/>
    <cellStyle name="SAPBEXHLevel1 2 4 4 3" xfId="25199"/>
    <cellStyle name="SAPBEXHLevel1 2 4 4 3 2" xfId="51613"/>
    <cellStyle name="SAPBEXHLevel1 2 4 4 4" xfId="29959"/>
    <cellStyle name="SAPBEXHLevel1 2 4 5" xfId="5806"/>
    <cellStyle name="SAPBEXHLevel1 2 4 5 2" xfId="16565"/>
    <cellStyle name="SAPBEXHLevel1 2 4 5 2 2" xfId="42983"/>
    <cellStyle name="SAPBEXHLevel1 2 4 5 3" xfId="23893"/>
    <cellStyle name="SAPBEXHLevel1 2 4 5 3 2" xfId="50307"/>
    <cellStyle name="SAPBEXHLevel1 2 4 5 4" xfId="32476"/>
    <cellStyle name="SAPBEXHLevel1 2 4 6" xfId="6409"/>
    <cellStyle name="SAPBEXHLevel1 2 4 6 2" xfId="17145"/>
    <cellStyle name="SAPBEXHLevel1 2 4 6 2 2" xfId="43563"/>
    <cellStyle name="SAPBEXHLevel1 2 4 6 3" xfId="23556"/>
    <cellStyle name="SAPBEXHLevel1 2 4 6 3 2" xfId="49970"/>
    <cellStyle name="SAPBEXHLevel1 2 4 6 4" xfId="33079"/>
    <cellStyle name="SAPBEXHLevel1 2 4 7" xfId="7024"/>
    <cellStyle name="SAPBEXHLevel1 2 4 7 2" xfId="25731"/>
    <cellStyle name="SAPBEXHLevel1 2 4 7 2 2" xfId="52145"/>
    <cellStyle name="SAPBEXHLevel1 2 4 7 3" xfId="33694"/>
    <cellStyle name="SAPBEXHLevel1 2 4 8" xfId="7571"/>
    <cellStyle name="SAPBEXHLevel1 2 4 8 2" xfId="18238"/>
    <cellStyle name="SAPBEXHLevel1 2 4 8 2 2" xfId="44654"/>
    <cellStyle name="SAPBEXHLevel1 2 4 8 3" xfId="23178"/>
    <cellStyle name="SAPBEXHLevel1 2 4 8 3 2" xfId="49592"/>
    <cellStyle name="SAPBEXHLevel1 2 4 8 4" xfId="34241"/>
    <cellStyle name="SAPBEXHLevel1 2 4 9" xfId="7274"/>
    <cellStyle name="SAPBEXHLevel1 2 4 9 2" xfId="17941"/>
    <cellStyle name="SAPBEXHLevel1 2 4 9 2 2" xfId="44358"/>
    <cellStyle name="SAPBEXHLevel1 2 4 9 3" xfId="25443"/>
    <cellStyle name="SAPBEXHLevel1 2 4 9 3 2" xfId="51857"/>
    <cellStyle name="SAPBEXHLevel1 2 4 9 4" xfId="33944"/>
    <cellStyle name="SAPBEXHLevel1 2 5" xfId="2094"/>
    <cellStyle name="SAPBEXHLevel1 2 5 10" xfId="8868"/>
    <cellStyle name="SAPBEXHLevel1 2 5 10 2" xfId="19528"/>
    <cellStyle name="SAPBEXHLevel1 2 5 10 2 2" xfId="45942"/>
    <cellStyle name="SAPBEXHLevel1 2 5 10 3" xfId="26629"/>
    <cellStyle name="SAPBEXHLevel1 2 5 10 3 2" xfId="53043"/>
    <cellStyle name="SAPBEXHLevel1 2 5 10 4" xfId="35364"/>
    <cellStyle name="SAPBEXHLevel1 2 5 11" xfId="11506"/>
    <cellStyle name="SAPBEXHLevel1 2 5 11 2" xfId="37927"/>
    <cellStyle name="SAPBEXHLevel1 2 5 12" xfId="26732"/>
    <cellStyle name="SAPBEXHLevel1 2 5 12 2" xfId="53146"/>
    <cellStyle name="SAPBEXHLevel1 2 5 2" xfId="4059"/>
    <cellStyle name="SAPBEXHLevel1 2 5 2 2" xfId="9850"/>
    <cellStyle name="SAPBEXHLevel1 2 5 2 2 2" xfId="20510"/>
    <cellStyle name="SAPBEXHLevel1 2 5 2 2 2 2" xfId="46924"/>
    <cellStyle name="SAPBEXHLevel1 2 5 2 2 3" xfId="12754"/>
    <cellStyle name="SAPBEXHLevel1 2 5 2 2 3 2" xfId="39175"/>
    <cellStyle name="SAPBEXHLevel1 2 5 2 2 4" xfId="36346"/>
    <cellStyle name="SAPBEXHLevel1 2 5 2 3" xfId="14841"/>
    <cellStyle name="SAPBEXHLevel1 2 5 2 3 2" xfId="41261"/>
    <cellStyle name="SAPBEXHLevel1 2 5 2 4" xfId="24486"/>
    <cellStyle name="SAPBEXHLevel1 2 5 2 4 2" xfId="50900"/>
    <cellStyle name="SAPBEXHLevel1 2 5 2 5" xfId="30729"/>
    <cellStyle name="SAPBEXHLevel1 2 5 3" xfId="4787"/>
    <cellStyle name="SAPBEXHLevel1 2 5 3 2" xfId="10381"/>
    <cellStyle name="SAPBEXHLevel1 2 5 3 2 2" xfId="21041"/>
    <cellStyle name="SAPBEXHLevel1 2 5 3 2 2 2" xfId="47455"/>
    <cellStyle name="SAPBEXHLevel1 2 5 3 2 3" xfId="28306"/>
    <cellStyle name="SAPBEXHLevel1 2 5 3 2 3 2" xfId="54720"/>
    <cellStyle name="SAPBEXHLevel1 2 5 3 2 4" xfId="36877"/>
    <cellStyle name="SAPBEXHLevel1 2 5 3 3" xfId="15564"/>
    <cellStyle name="SAPBEXHLevel1 2 5 3 3 2" xfId="41984"/>
    <cellStyle name="SAPBEXHLevel1 2 5 3 4" xfId="28065"/>
    <cellStyle name="SAPBEXHLevel1 2 5 3 4 2" xfId="54479"/>
    <cellStyle name="SAPBEXHLevel1 2 5 3 5" xfId="31457"/>
    <cellStyle name="SAPBEXHLevel1 2 5 4" xfId="5367"/>
    <cellStyle name="SAPBEXHLevel1 2 5 4 2" xfId="16140"/>
    <cellStyle name="SAPBEXHLevel1 2 5 4 2 2" xfId="42559"/>
    <cellStyle name="SAPBEXHLevel1 2 5 4 3" xfId="23720"/>
    <cellStyle name="SAPBEXHLevel1 2 5 4 3 2" xfId="50134"/>
    <cellStyle name="SAPBEXHLevel1 2 5 4 4" xfId="32037"/>
    <cellStyle name="SAPBEXHLevel1 2 5 5" xfId="5974"/>
    <cellStyle name="SAPBEXHLevel1 2 5 5 2" xfId="16726"/>
    <cellStyle name="SAPBEXHLevel1 2 5 5 2 2" xfId="43144"/>
    <cellStyle name="SAPBEXHLevel1 2 5 5 3" xfId="27370"/>
    <cellStyle name="SAPBEXHLevel1 2 5 5 3 2" xfId="53784"/>
    <cellStyle name="SAPBEXHLevel1 2 5 5 4" xfId="32644"/>
    <cellStyle name="SAPBEXHLevel1 2 5 6" xfId="6574"/>
    <cellStyle name="SAPBEXHLevel1 2 5 6 2" xfId="17299"/>
    <cellStyle name="SAPBEXHLevel1 2 5 6 2 2" xfId="43717"/>
    <cellStyle name="SAPBEXHLevel1 2 5 6 3" xfId="12395"/>
    <cellStyle name="SAPBEXHLevel1 2 5 6 3 2" xfId="38816"/>
    <cellStyle name="SAPBEXHLevel1 2 5 6 4" xfId="33244"/>
    <cellStyle name="SAPBEXHLevel1 2 5 7" xfId="7146"/>
    <cellStyle name="SAPBEXHLevel1 2 5 7 2" xfId="27391"/>
    <cellStyle name="SAPBEXHLevel1 2 5 7 2 2" xfId="53805"/>
    <cellStyle name="SAPBEXHLevel1 2 5 7 3" xfId="33816"/>
    <cellStyle name="SAPBEXHLevel1 2 5 8" xfId="7705"/>
    <cellStyle name="SAPBEXHLevel1 2 5 8 2" xfId="18372"/>
    <cellStyle name="SAPBEXHLevel1 2 5 8 2 2" xfId="44788"/>
    <cellStyle name="SAPBEXHLevel1 2 5 8 3" xfId="21987"/>
    <cellStyle name="SAPBEXHLevel1 2 5 8 3 2" xfId="48401"/>
    <cellStyle name="SAPBEXHLevel1 2 5 8 4" xfId="34375"/>
    <cellStyle name="SAPBEXHLevel1 2 5 9" xfId="7857"/>
    <cellStyle name="SAPBEXHLevel1 2 5 9 2" xfId="18524"/>
    <cellStyle name="SAPBEXHLevel1 2 5 9 2 2" xfId="44939"/>
    <cellStyle name="SAPBEXHLevel1 2 5 9 3" xfId="22927"/>
    <cellStyle name="SAPBEXHLevel1 2 5 9 3 2" xfId="49341"/>
    <cellStyle name="SAPBEXHLevel1 2 5 9 4" xfId="34527"/>
    <cellStyle name="SAPBEXHLevel1 2 6" xfId="1836"/>
    <cellStyle name="SAPBEXHLevel1 2 6 10" xfId="9555"/>
    <cellStyle name="SAPBEXHLevel1 2 6 10 2" xfId="20215"/>
    <cellStyle name="SAPBEXHLevel1 2 6 10 2 2" xfId="46629"/>
    <cellStyle name="SAPBEXHLevel1 2 6 10 3" xfId="25928"/>
    <cellStyle name="SAPBEXHLevel1 2 6 10 3 2" xfId="52342"/>
    <cellStyle name="SAPBEXHLevel1 2 6 10 4" xfId="36051"/>
    <cellStyle name="SAPBEXHLevel1 2 6 11" xfId="11744"/>
    <cellStyle name="SAPBEXHLevel1 2 6 11 2" xfId="38165"/>
    <cellStyle name="SAPBEXHLevel1 2 6 12" xfId="22245"/>
    <cellStyle name="SAPBEXHLevel1 2 6 12 2" xfId="48659"/>
    <cellStyle name="SAPBEXHLevel1 2 6 2" xfId="3813"/>
    <cellStyle name="SAPBEXHLevel1 2 6 2 2" xfId="10692"/>
    <cellStyle name="SAPBEXHLevel1 2 6 2 2 2" xfId="21337"/>
    <cellStyle name="SAPBEXHLevel1 2 6 2 2 2 2" xfId="47751"/>
    <cellStyle name="SAPBEXHLevel1 2 6 2 2 3" xfId="28435"/>
    <cellStyle name="SAPBEXHLevel1 2 6 2 2 3 2" xfId="54849"/>
    <cellStyle name="SAPBEXHLevel1 2 6 2 2 4" xfId="37116"/>
    <cellStyle name="SAPBEXHLevel1 2 6 2 3" xfId="14596"/>
    <cellStyle name="SAPBEXHLevel1 2 6 2 3 2" xfId="41016"/>
    <cellStyle name="SAPBEXHLevel1 2 6 2 4" xfId="24679"/>
    <cellStyle name="SAPBEXHLevel1 2 6 2 4 2" xfId="51093"/>
    <cellStyle name="SAPBEXHLevel1 2 6 2 5" xfId="30483"/>
    <cellStyle name="SAPBEXHLevel1 2 6 3" xfId="4540"/>
    <cellStyle name="SAPBEXHLevel1 2 6 3 2" xfId="15318"/>
    <cellStyle name="SAPBEXHLevel1 2 6 3 2 2" xfId="41738"/>
    <cellStyle name="SAPBEXHLevel1 2 6 3 3" xfId="23110"/>
    <cellStyle name="SAPBEXHLevel1 2 6 3 3 2" xfId="49524"/>
    <cellStyle name="SAPBEXHLevel1 2 6 3 4" xfId="31210"/>
    <cellStyle name="SAPBEXHLevel1 2 6 4" xfId="3189"/>
    <cellStyle name="SAPBEXHLevel1 2 6 4 2" xfId="13979"/>
    <cellStyle name="SAPBEXHLevel1 2 6 4 2 2" xfId="40399"/>
    <cellStyle name="SAPBEXHLevel1 2 6 4 3" xfId="23347"/>
    <cellStyle name="SAPBEXHLevel1 2 6 4 3 2" xfId="49761"/>
    <cellStyle name="SAPBEXHLevel1 2 6 4 4" xfId="29859"/>
    <cellStyle name="SAPBEXHLevel1 2 6 5" xfId="3988"/>
    <cellStyle name="SAPBEXHLevel1 2 6 5 2" xfId="14771"/>
    <cellStyle name="SAPBEXHLevel1 2 6 5 2 2" xfId="41191"/>
    <cellStyle name="SAPBEXHLevel1 2 6 5 3" xfId="25448"/>
    <cellStyle name="SAPBEXHLevel1 2 6 5 3 2" xfId="51862"/>
    <cellStyle name="SAPBEXHLevel1 2 6 5 4" xfId="30658"/>
    <cellStyle name="SAPBEXHLevel1 2 6 6" xfId="6035"/>
    <cellStyle name="SAPBEXHLevel1 2 6 6 2" xfId="16786"/>
    <cellStyle name="SAPBEXHLevel1 2 6 6 2 2" xfId="43204"/>
    <cellStyle name="SAPBEXHLevel1 2 6 6 3" xfId="28011"/>
    <cellStyle name="SAPBEXHLevel1 2 6 6 3 2" xfId="54425"/>
    <cellStyle name="SAPBEXHLevel1 2 6 6 4" xfId="32705"/>
    <cellStyle name="SAPBEXHLevel1 2 6 7" xfId="6952"/>
    <cellStyle name="SAPBEXHLevel1 2 6 7 2" xfId="23524"/>
    <cellStyle name="SAPBEXHLevel1 2 6 7 2 2" xfId="49938"/>
    <cellStyle name="SAPBEXHLevel1 2 6 7 3" xfId="33622"/>
    <cellStyle name="SAPBEXHLevel1 2 6 8" xfId="7499"/>
    <cellStyle name="SAPBEXHLevel1 2 6 8 2" xfId="18166"/>
    <cellStyle name="SAPBEXHLevel1 2 6 8 2 2" xfId="44582"/>
    <cellStyle name="SAPBEXHLevel1 2 6 8 3" xfId="22574"/>
    <cellStyle name="SAPBEXHLevel1 2 6 8 3 2" xfId="48988"/>
    <cellStyle name="SAPBEXHLevel1 2 6 8 4" xfId="34169"/>
    <cellStyle name="SAPBEXHLevel1 2 6 9" xfId="5718"/>
    <cellStyle name="SAPBEXHLevel1 2 6 9 2" xfId="16480"/>
    <cellStyle name="SAPBEXHLevel1 2 6 9 2 2" xfId="42898"/>
    <cellStyle name="SAPBEXHLevel1 2 6 9 3" xfId="26823"/>
    <cellStyle name="SAPBEXHLevel1 2 6 9 3 2" xfId="53237"/>
    <cellStyle name="SAPBEXHLevel1 2 6 9 4" xfId="32388"/>
    <cellStyle name="SAPBEXHLevel1 2 7" xfId="2496"/>
    <cellStyle name="SAPBEXHLevel1 2 7 10" xfId="23133"/>
    <cellStyle name="SAPBEXHLevel1 2 7 10 2" xfId="49547"/>
    <cellStyle name="SAPBEXHLevel1 2 7 2" xfId="4391"/>
    <cellStyle name="SAPBEXHLevel1 2 7 2 2" xfId="15169"/>
    <cellStyle name="SAPBEXHLevel1 2 7 2 2 2" xfId="41589"/>
    <cellStyle name="SAPBEXHLevel1 2 7 2 3" xfId="23682"/>
    <cellStyle name="SAPBEXHLevel1 2 7 2 3 2" xfId="50096"/>
    <cellStyle name="SAPBEXHLevel1 2 7 2 4" xfId="31061"/>
    <cellStyle name="SAPBEXHLevel1 2 7 3" xfId="5124"/>
    <cellStyle name="SAPBEXHLevel1 2 7 3 2" xfId="15901"/>
    <cellStyle name="SAPBEXHLevel1 2 7 3 2 2" xfId="42320"/>
    <cellStyle name="SAPBEXHLevel1 2 7 3 3" xfId="25218"/>
    <cellStyle name="SAPBEXHLevel1 2 7 3 3 2" xfId="51632"/>
    <cellStyle name="SAPBEXHLevel1 2 7 3 4" xfId="31794"/>
    <cellStyle name="SAPBEXHLevel1 2 7 4" xfId="6306"/>
    <cellStyle name="SAPBEXHLevel1 2 7 4 2" xfId="17045"/>
    <cellStyle name="SAPBEXHLevel1 2 7 4 2 2" xfId="43463"/>
    <cellStyle name="SAPBEXHLevel1 2 7 4 3" xfId="23569"/>
    <cellStyle name="SAPBEXHLevel1 2 7 4 3 2" xfId="49983"/>
    <cellStyle name="SAPBEXHLevel1 2 7 4 4" xfId="32976"/>
    <cellStyle name="SAPBEXHLevel1 2 7 5" xfId="6882"/>
    <cellStyle name="SAPBEXHLevel1 2 7 5 2" xfId="17587"/>
    <cellStyle name="SAPBEXHLevel1 2 7 5 2 2" xfId="44004"/>
    <cellStyle name="SAPBEXHLevel1 2 7 5 3" xfId="22965"/>
    <cellStyle name="SAPBEXHLevel1 2 7 5 3 2" xfId="49379"/>
    <cellStyle name="SAPBEXHLevel1 2 7 5 4" xfId="33552"/>
    <cellStyle name="SAPBEXHLevel1 2 7 6" xfId="7406"/>
    <cellStyle name="SAPBEXHLevel1 2 7 6 2" xfId="18073"/>
    <cellStyle name="SAPBEXHLevel1 2 7 6 2 2" xfId="44489"/>
    <cellStyle name="SAPBEXHLevel1 2 7 6 3" xfId="24995"/>
    <cellStyle name="SAPBEXHLevel1 2 7 6 3 2" xfId="51409"/>
    <cellStyle name="SAPBEXHLevel1 2 7 6 4" xfId="34076"/>
    <cellStyle name="SAPBEXHLevel1 2 7 7" xfId="8029"/>
    <cellStyle name="SAPBEXHLevel1 2 7 7 2" xfId="18696"/>
    <cellStyle name="SAPBEXHLevel1 2 7 7 2 2" xfId="45110"/>
    <cellStyle name="SAPBEXHLevel1 2 7 7 3" xfId="12169"/>
    <cellStyle name="SAPBEXHLevel1 2 7 7 3 2" xfId="38590"/>
    <cellStyle name="SAPBEXHLevel1 2 7 7 4" xfId="34633"/>
    <cellStyle name="SAPBEXHLevel1 2 7 8" xfId="13292"/>
    <cellStyle name="SAPBEXHLevel1 2 7 8 2" xfId="39712"/>
    <cellStyle name="SAPBEXHLevel1 2 7 9" xfId="11232"/>
    <cellStyle name="SAPBEXHLevel1 2 7 9 2" xfId="37653"/>
    <cellStyle name="SAPBEXHLevel1 2 8" xfId="3245"/>
    <cellStyle name="SAPBEXHLevel1 2 8 2" xfId="14035"/>
    <cellStyle name="SAPBEXHLevel1 2 8 2 2" xfId="40455"/>
    <cellStyle name="SAPBEXHLevel1 2 8 3" xfId="22093"/>
    <cellStyle name="SAPBEXHLevel1 2 8 3 2" xfId="48507"/>
    <cellStyle name="SAPBEXHLevel1 2 8 4" xfId="29915"/>
    <cellStyle name="SAPBEXHLevel1 2 9" xfId="3721"/>
    <cellStyle name="SAPBEXHLevel1 2 9 2" xfId="14505"/>
    <cellStyle name="SAPBEXHLevel1 2 9 2 2" xfId="40925"/>
    <cellStyle name="SAPBEXHLevel1 2 9 3" xfId="22729"/>
    <cellStyle name="SAPBEXHLevel1 2 9 3 2" xfId="49143"/>
    <cellStyle name="SAPBEXHLevel1 2 9 4" xfId="30391"/>
    <cellStyle name="SAPBEXHLevel1 3" xfId="1535"/>
    <cellStyle name="SAPBEXHLevel1 3 10" xfId="8427"/>
    <cellStyle name="SAPBEXHLevel1 3 10 2" xfId="19087"/>
    <cellStyle name="SAPBEXHLevel1 3 10 2 2" xfId="45501"/>
    <cellStyle name="SAPBEXHLevel1 3 10 3" xfId="12944"/>
    <cellStyle name="SAPBEXHLevel1 3 10 3 2" xfId="39365"/>
    <cellStyle name="SAPBEXHLevel1 3 10 4" xfId="34923"/>
    <cellStyle name="SAPBEXHLevel1 3 11" xfId="12007"/>
    <cellStyle name="SAPBEXHLevel1 3 11 2" xfId="38428"/>
    <cellStyle name="SAPBEXHLevel1 3 12" xfId="23325"/>
    <cellStyle name="SAPBEXHLevel1 3 12 2" xfId="49739"/>
    <cellStyle name="SAPBEXHLevel1 3 2" xfId="3529"/>
    <cellStyle name="SAPBEXHLevel1 3 2 2" xfId="8995"/>
    <cellStyle name="SAPBEXHLevel1 3 2 2 2" xfId="19655"/>
    <cellStyle name="SAPBEXHLevel1 3 2 2 2 2" xfId="46069"/>
    <cellStyle name="SAPBEXHLevel1 3 2 2 3" xfId="25900"/>
    <cellStyle name="SAPBEXHLevel1 3 2 2 3 2" xfId="52314"/>
    <cellStyle name="SAPBEXHLevel1 3 2 2 4" xfId="35491"/>
    <cellStyle name="SAPBEXHLevel1 3 2 3" xfId="10082"/>
    <cellStyle name="SAPBEXHLevel1 3 2 3 2" xfId="20742"/>
    <cellStyle name="SAPBEXHLevel1 3 2 3 2 2" xfId="47156"/>
    <cellStyle name="SAPBEXHLevel1 3 2 3 3" xfId="27749"/>
    <cellStyle name="SAPBEXHLevel1 3 2 3 3 2" xfId="54163"/>
    <cellStyle name="SAPBEXHLevel1 3 2 3 4" xfId="36578"/>
    <cellStyle name="SAPBEXHLevel1 3 2 4" xfId="10947"/>
    <cellStyle name="SAPBEXHLevel1 3 2 4 2" xfId="21592"/>
    <cellStyle name="SAPBEXHLevel1 3 2 4 2 2" xfId="48006"/>
    <cellStyle name="SAPBEXHLevel1 3 2 4 3" xfId="28681"/>
    <cellStyle name="SAPBEXHLevel1 3 2 4 3 2" xfId="55095"/>
    <cellStyle name="SAPBEXHLevel1 3 2 4 4" xfId="37368"/>
    <cellStyle name="SAPBEXHLevel1 3 2 5" xfId="8740"/>
    <cellStyle name="SAPBEXHLevel1 3 2 5 2" xfId="19400"/>
    <cellStyle name="SAPBEXHLevel1 3 2 5 2 2" xfId="45814"/>
    <cellStyle name="SAPBEXHLevel1 3 2 5 3" xfId="27145"/>
    <cellStyle name="SAPBEXHLevel1 3 2 5 3 2" xfId="53559"/>
    <cellStyle name="SAPBEXHLevel1 3 2 5 4" xfId="35236"/>
    <cellStyle name="SAPBEXHLevel1 3 2 6" xfId="14314"/>
    <cellStyle name="SAPBEXHLevel1 3 2 6 2" xfId="40734"/>
    <cellStyle name="SAPBEXHLevel1 3 2 7" xfId="22904"/>
    <cellStyle name="SAPBEXHLevel1 3 2 7 2" xfId="49318"/>
    <cellStyle name="SAPBEXHLevel1 3 2 8" xfId="30199"/>
    <cellStyle name="SAPBEXHLevel1 3 3" xfId="2777"/>
    <cellStyle name="SAPBEXHLevel1 3 3 2" xfId="9353"/>
    <cellStyle name="SAPBEXHLevel1 3 3 2 2" xfId="20013"/>
    <cellStyle name="SAPBEXHLevel1 3 3 2 2 2" xfId="46427"/>
    <cellStyle name="SAPBEXHLevel1 3 3 2 3" xfId="11808"/>
    <cellStyle name="SAPBEXHLevel1 3 3 2 3 2" xfId="38229"/>
    <cellStyle name="SAPBEXHLevel1 3 3 2 4" xfId="35849"/>
    <cellStyle name="SAPBEXHLevel1 3 3 3" xfId="13569"/>
    <cellStyle name="SAPBEXHLevel1 3 3 3 2" xfId="39989"/>
    <cellStyle name="SAPBEXHLevel1 3 3 4" xfId="24329"/>
    <cellStyle name="SAPBEXHLevel1 3 3 4 2" xfId="50743"/>
    <cellStyle name="SAPBEXHLevel1 3 3 5" xfId="29447"/>
    <cellStyle name="SAPBEXHLevel1 3 4" xfId="2830"/>
    <cellStyle name="SAPBEXHLevel1 3 4 2" xfId="9638"/>
    <cellStyle name="SAPBEXHLevel1 3 4 2 2" xfId="20298"/>
    <cellStyle name="SAPBEXHLevel1 3 4 2 2 2" xfId="46712"/>
    <cellStyle name="SAPBEXHLevel1 3 4 2 3" xfId="12491"/>
    <cellStyle name="SAPBEXHLevel1 3 4 2 3 2" xfId="38912"/>
    <cellStyle name="SAPBEXHLevel1 3 4 2 4" xfId="36134"/>
    <cellStyle name="SAPBEXHLevel1 3 4 3" xfId="13622"/>
    <cellStyle name="SAPBEXHLevel1 3 4 3 2" xfId="40042"/>
    <cellStyle name="SAPBEXHLevel1 3 4 4" xfId="26567"/>
    <cellStyle name="SAPBEXHLevel1 3 4 4 2" xfId="52981"/>
    <cellStyle name="SAPBEXHLevel1 3 4 5" xfId="29500"/>
    <cellStyle name="SAPBEXHLevel1 3 5" xfId="5268"/>
    <cellStyle name="SAPBEXHLevel1 3 5 2" xfId="10737"/>
    <cellStyle name="SAPBEXHLevel1 3 5 2 2" xfId="21382"/>
    <cellStyle name="SAPBEXHLevel1 3 5 2 2 2" xfId="47796"/>
    <cellStyle name="SAPBEXHLevel1 3 5 2 3" xfId="28477"/>
    <cellStyle name="SAPBEXHLevel1 3 5 2 3 2" xfId="54891"/>
    <cellStyle name="SAPBEXHLevel1 3 5 2 4" xfId="37158"/>
    <cellStyle name="SAPBEXHLevel1 3 5 3" xfId="16043"/>
    <cellStyle name="SAPBEXHLevel1 3 5 3 2" xfId="42462"/>
    <cellStyle name="SAPBEXHLevel1 3 5 4" xfId="24617"/>
    <cellStyle name="SAPBEXHLevel1 3 5 4 2" xfId="51031"/>
    <cellStyle name="SAPBEXHLevel1 3 5 5" xfId="31938"/>
    <cellStyle name="SAPBEXHLevel1 3 6" xfId="2971"/>
    <cellStyle name="SAPBEXHLevel1 3 6 2" xfId="13763"/>
    <cellStyle name="SAPBEXHLevel1 3 6 2 2" xfId="40183"/>
    <cellStyle name="SAPBEXHLevel1 3 6 3" xfId="27464"/>
    <cellStyle name="SAPBEXHLevel1 3 6 3 2" xfId="53878"/>
    <cellStyle name="SAPBEXHLevel1 3 6 4" xfId="29641"/>
    <cellStyle name="SAPBEXHLevel1 3 7" xfId="6477"/>
    <cellStyle name="SAPBEXHLevel1 3 7 2" xfId="22996"/>
    <cellStyle name="SAPBEXHLevel1 3 7 2 2" xfId="49410"/>
    <cellStyle name="SAPBEXHLevel1 3 7 3" xfId="33147"/>
    <cellStyle name="SAPBEXHLevel1 3 8" xfId="6928"/>
    <cellStyle name="SAPBEXHLevel1 3 8 2" xfId="17633"/>
    <cellStyle name="SAPBEXHLevel1 3 8 2 2" xfId="44050"/>
    <cellStyle name="SAPBEXHLevel1 3 8 3" xfId="22330"/>
    <cellStyle name="SAPBEXHLevel1 3 8 3 2" xfId="48744"/>
    <cellStyle name="SAPBEXHLevel1 3 8 4" xfId="33598"/>
    <cellStyle name="SAPBEXHLevel1 3 9" xfId="7799"/>
    <cellStyle name="SAPBEXHLevel1 3 9 2" xfId="18466"/>
    <cellStyle name="SAPBEXHLevel1 3 9 2 2" xfId="44881"/>
    <cellStyle name="SAPBEXHLevel1 3 9 3" xfId="28036"/>
    <cellStyle name="SAPBEXHLevel1 3 9 3 2" xfId="54450"/>
    <cellStyle name="SAPBEXHLevel1 3 9 4" xfId="34469"/>
    <cellStyle name="SAPBEXHLevel1 4" xfId="1648"/>
    <cellStyle name="SAPBEXHLevel1 4 10" xfId="8323"/>
    <cellStyle name="SAPBEXHLevel1 4 10 2" xfId="18983"/>
    <cellStyle name="SAPBEXHLevel1 4 10 2 2" xfId="45397"/>
    <cellStyle name="SAPBEXHLevel1 4 10 3" xfId="17076"/>
    <cellStyle name="SAPBEXHLevel1 4 10 3 2" xfId="43494"/>
    <cellStyle name="SAPBEXHLevel1 4 10 4" xfId="34819"/>
    <cellStyle name="SAPBEXHLevel1 4 11" xfId="21304"/>
    <cellStyle name="SAPBEXHLevel1 4 11 2" xfId="47718"/>
    <cellStyle name="SAPBEXHLevel1 4 12" xfId="25469"/>
    <cellStyle name="SAPBEXHLevel1 4 12 2" xfId="51883"/>
    <cellStyle name="SAPBEXHLevel1 4 2" xfId="3641"/>
    <cellStyle name="SAPBEXHLevel1 4 2 2" xfId="9099"/>
    <cellStyle name="SAPBEXHLevel1 4 2 2 2" xfId="19759"/>
    <cellStyle name="SAPBEXHLevel1 4 2 2 2 2" xfId="46173"/>
    <cellStyle name="SAPBEXHLevel1 4 2 2 3" xfId="27733"/>
    <cellStyle name="SAPBEXHLevel1 4 2 2 3 2" xfId="54147"/>
    <cellStyle name="SAPBEXHLevel1 4 2 2 4" xfId="35595"/>
    <cellStyle name="SAPBEXHLevel1 4 2 3" xfId="10324"/>
    <cellStyle name="SAPBEXHLevel1 4 2 3 2" xfId="20984"/>
    <cellStyle name="SAPBEXHLevel1 4 2 3 2 2" xfId="47398"/>
    <cellStyle name="SAPBEXHLevel1 4 2 3 3" xfId="12599"/>
    <cellStyle name="SAPBEXHLevel1 4 2 3 3 2" xfId="39020"/>
    <cellStyle name="SAPBEXHLevel1 4 2 3 4" xfId="36820"/>
    <cellStyle name="SAPBEXHLevel1 4 2 4" xfId="10872"/>
    <cellStyle name="SAPBEXHLevel1 4 2 4 2" xfId="21517"/>
    <cellStyle name="SAPBEXHLevel1 4 2 4 2 2" xfId="47931"/>
    <cellStyle name="SAPBEXHLevel1 4 2 4 3" xfId="28606"/>
    <cellStyle name="SAPBEXHLevel1 4 2 4 3 2" xfId="55020"/>
    <cellStyle name="SAPBEXHLevel1 4 2 4 4" xfId="37293"/>
    <cellStyle name="SAPBEXHLevel1 4 2 5" xfId="8624"/>
    <cellStyle name="SAPBEXHLevel1 4 2 5 2" xfId="19284"/>
    <cellStyle name="SAPBEXHLevel1 4 2 5 2 2" xfId="45698"/>
    <cellStyle name="SAPBEXHLevel1 4 2 5 3" xfId="17375"/>
    <cellStyle name="SAPBEXHLevel1 4 2 5 3 2" xfId="43793"/>
    <cellStyle name="SAPBEXHLevel1 4 2 5 4" xfId="35120"/>
    <cellStyle name="SAPBEXHLevel1 4 2 6" xfId="14426"/>
    <cellStyle name="SAPBEXHLevel1 4 2 6 2" xfId="40846"/>
    <cellStyle name="SAPBEXHLevel1 4 2 7" xfId="27361"/>
    <cellStyle name="SAPBEXHLevel1 4 2 7 2" xfId="53775"/>
    <cellStyle name="SAPBEXHLevel1 4 2 8" xfId="30311"/>
    <cellStyle name="SAPBEXHLevel1 4 3" xfId="2689"/>
    <cellStyle name="SAPBEXHLevel1 4 3 2" xfId="9468"/>
    <cellStyle name="SAPBEXHLevel1 4 3 2 2" xfId="20128"/>
    <cellStyle name="SAPBEXHLevel1 4 3 2 2 2" xfId="46542"/>
    <cellStyle name="SAPBEXHLevel1 4 3 2 3" xfId="11259"/>
    <cellStyle name="SAPBEXHLevel1 4 3 2 3 2" xfId="37680"/>
    <cellStyle name="SAPBEXHLevel1 4 3 2 4" xfId="35964"/>
    <cellStyle name="SAPBEXHLevel1 4 3 3" xfId="13481"/>
    <cellStyle name="SAPBEXHLevel1 4 3 3 2" xfId="39901"/>
    <cellStyle name="SAPBEXHLevel1 4 3 4" xfId="25022"/>
    <cellStyle name="SAPBEXHLevel1 4 3 4 2" xfId="51436"/>
    <cellStyle name="SAPBEXHLevel1 4 3 5" xfId="29359"/>
    <cellStyle name="SAPBEXHLevel1 4 4" xfId="2626"/>
    <cellStyle name="SAPBEXHLevel1 4 4 2" xfId="10453"/>
    <cellStyle name="SAPBEXHLevel1 4 4 2 2" xfId="21113"/>
    <cellStyle name="SAPBEXHLevel1 4 4 2 2 2" xfId="47527"/>
    <cellStyle name="SAPBEXHLevel1 4 4 2 3" xfId="28377"/>
    <cellStyle name="SAPBEXHLevel1 4 4 2 3 2" xfId="54791"/>
    <cellStyle name="SAPBEXHLevel1 4 4 2 4" xfId="36949"/>
    <cellStyle name="SAPBEXHLevel1 4 4 3" xfId="13418"/>
    <cellStyle name="SAPBEXHLevel1 4 4 3 2" xfId="39838"/>
    <cellStyle name="SAPBEXHLevel1 4 4 4" xfId="26199"/>
    <cellStyle name="SAPBEXHLevel1 4 4 4 2" xfId="52613"/>
    <cellStyle name="SAPBEXHLevel1 4 4 5" xfId="29296"/>
    <cellStyle name="SAPBEXHLevel1 4 5" xfId="3413"/>
    <cellStyle name="SAPBEXHLevel1 4 5 2" xfId="10764"/>
    <cellStyle name="SAPBEXHLevel1 4 5 2 2" xfId="21409"/>
    <cellStyle name="SAPBEXHLevel1 4 5 2 2 2" xfId="47823"/>
    <cellStyle name="SAPBEXHLevel1 4 5 2 3" xfId="28498"/>
    <cellStyle name="SAPBEXHLevel1 4 5 2 3 2" xfId="54912"/>
    <cellStyle name="SAPBEXHLevel1 4 5 2 4" xfId="37185"/>
    <cellStyle name="SAPBEXHLevel1 4 5 3" xfId="14199"/>
    <cellStyle name="SAPBEXHLevel1 4 5 3 2" xfId="40619"/>
    <cellStyle name="SAPBEXHLevel1 4 5 4" xfId="25014"/>
    <cellStyle name="SAPBEXHLevel1 4 5 4 2" xfId="51428"/>
    <cellStyle name="SAPBEXHLevel1 4 5 5" xfId="30083"/>
    <cellStyle name="SAPBEXHLevel1 4 6" xfId="5523"/>
    <cellStyle name="SAPBEXHLevel1 4 6 2" xfId="16294"/>
    <cellStyle name="SAPBEXHLevel1 4 6 2 2" xfId="42713"/>
    <cellStyle name="SAPBEXHLevel1 4 6 3" xfId="22518"/>
    <cellStyle name="SAPBEXHLevel1 4 6 3 2" xfId="48932"/>
    <cellStyle name="SAPBEXHLevel1 4 6 4" xfId="32193"/>
    <cellStyle name="SAPBEXHLevel1 4 7" xfId="2898"/>
    <cellStyle name="SAPBEXHLevel1 4 7 2" xfId="26566"/>
    <cellStyle name="SAPBEXHLevel1 4 7 2 2" xfId="52980"/>
    <cellStyle name="SAPBEXHLevel1 4 7 3" xfId="29568"/>
    <cellStyle name="SAPBEXHLevel1 4 8" xfId="5927"/>
    <cellStyle name="SAPBEXHLevel1 4 8 2" xfId="16679"/>
    <cellStyle name="SAPBEXHLevel1 4 8 2 2" xfId="43097"/>
    <cellStyle name="SAPBEXHLevel1 4 8 3" xfId="22025"/>
    <cellStyle name="SAPBEXHLevel1 4 8 3 2" xfId="48439"/>
    <cellStyle name="SAPBEXHLevel1 4 8 4" xfId="32597"/>
    <cellStyle name="SAPBEXHLevel1 4 9" xfId="6687"/>
    <cellStyle name="SAPBEXHLevel1 4 9 2" xfId="17399"/>
    <cellStyle name="SAPBEXHLevel1 4 9 2 2" xfId="43817"/>
    <cellStyle name="SAPBEXHLevel1 4 9 3" xfId="23725"/>
    <cellStyle name="SAPBEXHLevel1 4 9 3 2" xfId="50139"/>
    <cellStyle name="SAPBEXHLevel1 4 9 4" xfId="33357"/>
    <cellStyle name="SAPBEXHLevel1 5" xfId="1907"/>
    <cellStyle name="SAPBEXHLevel1 5 10" xfId="8482"/>
    <cellStyle name="SAPBEXHLevel1 5 10 2" xfId="19142"/>
    <cellStyle name="SAPBEXHLevel1 5 10 2 2" xfId="45556"/>
    <cellStyle name="SAPBEXHLevel1 5 10 3" xfId="17211"/>
    <cellStyle name="SAPBEXHLevel1 5 10 3 2" xfId="43629"/>
    <cellStyle name="SAPBEXHLevel1 5 10 4" xfId="34978"/>
    <cellStyle name="SAPBEXHLevel1 5 11" xfId="11673"/>
    <cellStyle name="SAPBEXHLevel1 5 11 2" xfId="38094"/>
    <cellStyle name="SAPBEXHLevel1 5 12" xfId="23201"/>
    <cellStyle name="SAPBEXHLevel1 5 12 2" xfId="49615"/>
    <cellStyle name="SAPBEXHLevel1 5 2" xfId="3884"/>
    <cellStyle name="SAPBEXHLevel1 5 2 2" xfId="8939"/>
    <cellStyle name="SAPBEXHLevel1 5 2 2 2" xfId="19599"/>
    <cellStyle name="SAPBEXHLevel1 5 2 2 2 2" xfId="46013"/>
    <cellStyle name="SAPBEXHLevel1 5 2 2 3" xfId="17675"/>
    <cellStyle name="SAPBEXHLevel1 5 2 2 3 2" xfId="44092"/>
    <cellStyle name="SAPBEXHLevel1 5 2 2 4" xfId="35435"/>
    <cellStyle name="SAPBEXHLevel1 5 2 3" xfId="9914"/>
    <cellStyle name="SAPBEXHLevel1 5 2 3 2" xfId="20574"/>
    <cellStyle name="SAPBEXHLevel1 5 2 3 2 2" xfId="46988"/>
    <cellStyle name="SAPBEXHLevel1 5 2 3 3" xfId="26212"/>
    <cellStyle name="SAPBEXHLevel1 5 2 3 3 2" xfId="52626"/>
    <cellStyle name="SAPBEXHLevel1 5 2 3 4" xfId="36410"/>
    <cellStyle name="SAPBEXHLevel1 5 2 4" xfId="10959"/>
    <cellStyle name="SAPBEXHLevel1 5 2 4 2" xfId="21604"/>
    <cellStyle name="SAPBEXHLevel1 5 2 4 2 2" xfId="48018"/>
    <cellStyle name="SAPBEXHLevel1 5 2 4 3" xfId="28693"/>
    <cellStyle name="SAPBEXHLevel1 5 2 4 3 2" xfId="55107"/>
    <cellStyle name="SAPBEXHLevel1 5 2 4 4" xfId="37380"/>
    <cellStyle name="SAPBEXHLevel1 5 2 5" xfId="8798"/>
    <cellStyle name="SAPBEXHLevel1 5 2 5 2" xfId="19458"/>
    <cellStyle name="SAPBEXHLevel1 5 2 5 2 2" xfId="45872"/>
    <cellStyle name="SAPBEXHLevel1 5 2 5 3" xfId="23590"/>
    <cellStyle name="SAPBEXHLevel1 5 2 5 3 2" xfId="50004"/>
    <cellStyle name="SAPBEXHLevel1 5 2 5 4" xfId="35294"/>
    <cellStyle name="SAPBEXHLevel1 5 2 6" xfId="14667"/>
    <cellStyle name="SAPBEXHLevel1 5 2 6 2" xfId="41087"/>
    <cellStyle name="SAPBEXHLevel1 5 2 7" xfId="27173"/>
    <cellStyle name="SAPBEXHLevel1 5 2 7 2" xfId="53587"/>
    <cellStyle name="SAPBEXHLevel1 5 2 8" xfId="30554"/>
    <cellStyle name="SAPBEXHLevel1 5 3" xfId="4611"/>
    <cellStyle name="SAPBEXHLevel1 5 3 2" xfId="9295"/>
    <cellStyle name="SAPBEXHLevel1 5 3 2 2" xfId="19955"/>
    <cellStyle name="SAPBEXHLevel1 5 3 2 2 2" xfId="46369"/>
    <cellStyle name="SAPBEXHLevel1 5 3 2 3" xfId="12096"/>
    <cellStyle name="SAPBEXHLevel1 5 3 2 3 2" xfId="38517"/>
    <cellStyle name="SAPBEXHLevel1 5 3 2 4" xfId="35791"/>
    <cellStyle name="SAPBEXHLevel1 5 3 3" xfId="15389"/>
    <cellStyle name="SAPBEXHLevel1 5 3 3 2" xfId="41809"/>
    <cellStyle name="SAPBEXHLevel1 5 3 4" xfId="25262"/>
    <cellStyle name="SAPBEXHLevel1 5 3 4 2" xfId="51676"/>
    <cellStyle name="SAPBEXHLevel1 5 3 5" xfId="31281"/>
    <cellStyle name="SAPBEXHLevel1 5 4" xfId="4844"/>
    <cellStyle name="SAPBEXHLevel1 5 4 2" xfId="9992"/>
    <cellStyle name="SAPBEXHLevel1 5 4 2 2" xfId="20652"/>
    <cellStyle name="SAPBEXHLevel1 5 4 2 2 2" xfId="47066"/>
    <cellStyle name="SAPBEXHLevel1 5 4 2 3" xfId="22329"/>
    <cellStyle name="SAPBEXHLevel1 5 4 2 3 2" xfId="48743"/>
    <cellStyle name="SAPBEXHLevel1 5 4 2 4" xfId="36488"/>
    <cellStyle name="SAPBEXHLevel1 5 4 3" xfId="15621"/>
    <cellStyle name="SAPBEXHLevel1 5 4 3 2" xfId="42041"/>
    <cellStyle name="SAPBEXHLevel1 5 4 4" xfId="24407"/>
    <cellStyle name="SAPBEXHLevel1 5 4 4 2" xfId="50821"/>
    <cellStyle name="SAPBEXHLevel1 5 4 5" xfId="31514"/>
    <cellStyle name="SAPBEXHLevel1 5 5" xfId="5805"/>
    <cellStyle name="SAPBEXHLevel1 5 5 2" xfId="10822"/>
    <cellStyle name="SAPBEXHLevel1 5 5 2 2" xfId="21467"/>
    <cellStyle name="SAPBEXHLevel1 5 5 2 2 2" xfId="47881"/>
    <cellStyle name="SAPBEXHLevel1 5 5 2 3" xfId="28556"/>
    <cellStyle name="SAPBEXHLevel1 5 5 2 3 2" xfId="54970"/>
    <cellStyle name="SAPBEXHLevel1 5 5 2 4" xfId="37243"/>
    <cellStyle name="SAPBEXHLevel1 5 5 3" xfId="16564"/>
    <cellStyle name="SAPBEXHLevel1 5 5 3 2" xfId="42982"/>
    <cellStyle name="SAPBEXHLevel1 5 5 4" xfId="24610"/>
    <cellStyle name="SAPBEXHLevel1 5 5 4 2" xfId="51024"/>
    <cellStyle name="SAPBEXHLevel1 5 5 5" xfId="32475"/>
    <cellStyle name="SAPBEXHLevel1 5 6" xfId="6408"/>
    <cellStyle name="SAPBEXHLevel1 5 6 2" xfId="17144"/>
    <cellStyle name="SAPBEXHLevel1 5 6 2 2" xfId="43562"/>
    <cellStyle name="SAPBEXHLevel1 5 6 3" xfId="24883"/>
    <cellStyle name="SAPBEXHLevel1 5 6 3 2" xfId="51297"/>
    <cellStyle name="SAPBEXHLevel1 5 6 4" xfId="33078"/>
    <cellStyle name="SAPBEXHLevel1 5 7" xfId="7023"/>
    <cellStyle name="SAPBEXHLevel1 5 7 2" xfId="22006"/>
    <cellStyle name="SAPBEXHLevel1 5 7 2 2" xfId="48420"/>
    <cellStyle name="SAPBEXHLevel1 5 7 3" xfId="33693"/>
    <cellStyle name="SAPBEXHLevel1 5 8" xfId="7570"/>
    <cellStyle name="SAPBEXHLevel1 5 8 2" xfId="18237"/>
    <cellStyle name="SAPBEXHLevel1 5 8 2 2" xfId="44653"/>
    <cellStyle name="SAPBEXHLevel1 5 8 3" xfId="28039"/>
    <cellStyle name="SAPBEXHLevel1 5 8 3 2" xfId="54453"/>
    <cellStyle name="SAPBEXHLevel1 5 8 4" xfId="34240"/>
    <cellStyle name="SAPBEXHLevel1 5 9" xfId="7272"/>
    <cellStyle name="SAPBEXHLevel1 5 9 2" xfId="17939"/>
    <cellStyle name="SAPBEXHLevel1 5 9 2 2" xfId="44356"/>
    <cellStyle name="SAPBEXHLevel1 5 9 3" xfId="26240"/>
    <cellStyle name="SAPBEXHLevel1 5 9 3 2" xfId="52654"/>
    <cellStyle name="SAPBEXHLevel1 5 9 4" xfId="33942"/>
    <cellStyle name="SAPBEXHLevel1 6" xfId="2093"/>
    <cellStyle name="SAPBEXHLevel1 6 10" xfId="8554"/>
    <cellStyle name="SAPBEXHLevel1 6 10 2" xfId="19214"/>
    <cellStyle name="SAPBEXHLevel1 6 10 2 2" xfId="45628"/>
    <cellStyle name="SAPBEXHLevel1 6 10 3" xfId="16884"/>
    <cellStyle name="SAPBEXHLevel1 6 10 3 2" xfId="43302"/>
    <cellStyle name="SAPBEXHLevel1 6 10 4" xfId="35050"/>
    <cellStyle name="SAPBEXHLevel1 6 11" xfId="11507"/>
    <cellStyle name="SAPBEXHLevel1 6 11 2" xfId="37928"/>
    <cellStyle name="SAPBEXHLevel1 6 12" xfId="23313"/>
    <cellStyle name="SAPBEXHLevel1 6 12 2" xfId="49727"/>
    <cellStyle name="SAPBEXHLevel1 6 2" xfId="4058"/>
    <cellStyle name="SAPBEXHLevel1 6 2 2" xfId="9194"/>
    <cellStyle name="SAPBEXHLevel1 6 2 2 2" xfId="19854"/>
    <cellStyle name="SAPBEXHLevel1 6 2 2 2 2" xfId="46268"/>
    <cellStyle name="SAPBEXHLevel1 6 2 2 3" xfId="27879"/>
    <cellStyle name="SAPBEXHLevel1 6 2 2 3 2" xfId="54293"/>
    <cellStyle name="SAPBEXHLevel1 6 2 2 4" xfId="35690"/>
    <cellStyle name="SAPBEXHLevel1 6 2 3" xfId="14840"/>
    <cellStyle name="SAPBEXHLevel1 6 2 3 2" xfId="41260"/>
    <cellStyle name="SAPBEXHLevel1 6 2 4" xfId="25447"/>
    <cellStyle name="SAPBEXHLevel1 6 2 4 2" xfId="51861"/>
    <cellStyle name="SAPBEXHLevel1 6 2 5" xfId="30728"/>
    <cellStyle name="SAPBEXHLevel1 6 3" xfId="4786"/>
    <cellStyle name="SAPBEXHLevel1 6 3 2" xfId="9641"/>
    <cellStyle name="SAPBEXHLevel1 6 3 2 2" xfId="20301"/>
    <cellStyle name="SAPBEXHLevel1 6 3 2 2 2" xfId="46715"/>
    <cellStyle name="SAPBEXHLevel1 6 3 2 3" xfId="13016"/>
    <cellStyle name="SAPBEXHLevel1 6 3 2 3 2" xfId="39437"/>
    <cellStyle name="SAPBEXHLevel1 6 3 2 4" xfId="36137"/>
    <cellStyle name="SAPBEXHLevel1 6 3 3" xfId="15563"/>
    <cellStyle name="SAPBEXHLevel1 6 3 3 2" xfId="41983"/>
    <cellStyle name="SAPBEXHLevel1 6 3 4" xfId="26333"/>
    <cellStyle name="SAPBEXHLevel1 6 3 4 2" xfId="52747"/>
    <cellStyle name="SAPBEXHLevel1 6 3 5" xfId="31456"/>
    <cellStyle name="SAPBEXHLevel1 6 4" xfId="5366"/>
    <cellStyle name="SAPBEXHLevel1 6 4 2" xfId="10863"/>
    <cellStyle name="SAPBEXHLevel1 6 4 2 2" xfId="21508"/>
    <cellStyle name="SAPBEXHLevel1 6 4 2 2 2" xfId="47922"/>
    <cellStyle name="SAPBEXHLevel1 6 4 2 3" xfId="28597"/>
    <cellStyle name="SAPBEXHLevel1 6 4 2 3 2" xfId="55011"/>
    <cellStyle name="SAPBEXHLevel1 6 4 2 4" xfId="37284"/>
    <cellStyle name="SAPBEXHLevel1 6 4 3" xfId="16139"/>
    <cellStyle name="SAPBEXHLevel1 6 4 3 2" xfId="42558"/>
    <cellStyle name="SAPBEXHLevel1 6 4 4" xfId="27573"/>
    <cellStyle name="SAPBEXHLevel1 6 4 4 2" xfId="53987"/>
    <cellStyle name="SAPBEXHLevel1 6 4 5" xfId="32036"/>
    <cellStyle name="SAPBEXHLevel1 6 5" xfId="5973"/>
    <cellStyle name="SAPBEXHLevel1 6 5 2" xfId="16725"/>
    <cellStyle name="SAPBEXHLevel1 6 5 2 2" xfId="43143"/>
    <cellStyle name="SAPBEXHLevel1 6 5 3" xfId="22608"/>
    <cellStyle name="SAPBEXHLevel1 6 5 3 2" xfId="49022"/>
    <cellStyle name="SAPBEXHLevel1 6 5 4" xfId="32643"/>
    <cellStyle name="SAPBEXHLevel1 6 6" xfId="6573"/>
    <cellStyle name="SAPBEXHLevel1 6 6 2" xfId="17298"/>
    <cellStyle name="SAPBEXHLevel1 6 6 2 2" xfId="43716"/>
    <cellStyle name="SAPBEXHLevel1 6 6 3" xfId="11963"/>
    <cellStyle name="SAPBEXHLevel1 6 6 3 2" xfId="38384"/>
    <cellStyle name="SAPBEXHLevel1 6 6 4" xfId="33243"/>
    <cellStyle name="SAPBEXHLevel1 6 7" xfId="7145"/>
    <cellStyle name="SAPBEXHLevel1 6 7 2" xfId="22316"/>
    <cellStyle name="SAPBEXHLevel1 6 7 2 2" xfId="48730"/>
    <cellStyle name="SAPBEXHLevel1 6 7 3" xfId="33815"/>
    <cellStyle name="SAPBEXHLevel1 6 8" xfId="7704"/>
    <cellStyle name="SAPBEXHLevel1 6 8 2" xfId="18371"/>
    <cellStyle name="SAPBEXHLevel1 6 8 2 2" xfId="44787"/>
    <cellStyle name="SAPBEXHLevel1 6 8 3" xfId="27178"/>
    <cellStyle name="SAPBEXHLevel1 6 8 3 2" xfId="53592"/>
    <cellStyle name="SAPBEXHLevel1 6 8 4" xfId="34374"/>
    <cellStyle name="SAPBEXHLevel1 6 9" xfId="7856"/>
    <cellStyle name="SAPBEXHLevel1 6 9 2" xfId="18523"/>
    <cellStyle name="SAPBEXHLevel1 6 9 2 2" xfId="44938"/>
    <cellStyle name="SAPBEXHLevel1 6 9 3" xfId="24009"/>
    <cellStyle name="SAPBEXHLevel1 6 9 3 2" xfId="50423"/>
    <cellStyle name="SAPBEXHLevel1 6 9 4" xfId="34526"/>
    <cellStyle name="SAPBEXHLevel1 7" xfId="2377"/>
    <cellStyle name="SAPBEXHLevel1 7 10" xfId="13025"/>
    <cellStyle name="SAPBEXHLevel1 7 10 2" xfId="39446"/>
    <cellStyle name="SAPBEXHLevel1 7 11" xfId="26472"/>
    <cellStyle name="SAPBEXHLevel1 7 11 2" xfId="52886"/>
    <cellStyle name="SAPBEXHLevel1 7 2" xfId="4284"/>
    <cellStyle name="SAPBEXHLevel1 7 2 2" xfId="9851"/>
    <cellStyle name="SAPBEXHLevel1 7 2 2 2" xfId="20511"/>
    <cellStyle name="SAPBEXHLevel1 7 2 2 2 2" xfId="46925"/>
    <cellStyle name="SAPBEXHLevel1 7 2 2 3" xfId="17684"/>
    <cellStyle name="SAPBEXHLevel1 7 2 2 3 2" xfId="44101"/>
    <cellStyle name="SAPBEXHLevel1 7 2 2 4" xfId="36347"/>
    <cellStyle name="SAPBEXHLevel1 7 2 3" xfId="15063"/>
    <cellStyle name="SAPBEXHLevel1 7 2 3 2" xfId="41483"/>
    <cellStyle name="SAPBEXHLevel1 7 2 4" xfId="23416"/>
    <cellStyle name="SAPBEXHLevel1 7 2 4 2" xfId="49830"/>
    <cellStyle name="SAPBEXHLevel1 7 2 5" xfId="30954"/>
    <cellStyle name="SAPBEXHLevel1 7 3" xfId="5011"/>
    <cellStyle name="SAPBEXHLevel1 7 3 2" xfId="10212"/>
    <cellStyle name="SAPBEXHLevel1 7 3 2 2" xfId="20872"/>
    <cellStyle name="SAPBEXHLevel1 7 3 2 2 2" xfId="47286"/>
    <cellStyle name="SAPBEXHLevel1 7 3 2 3" xfId="11122"/>
    <cellStyle name="SAPBEXHLevel1 7 3 2 3 2" xfId="37543"/>
    <cellStyle name="SAPBEXHLevel1 7 3 2 4" xfId="36708"/>
    <cellStyle name="SAPBEXHLevel1 7 3 3" xfId="15788"/>
    <cellStyle name="SAPBEXHLevel1 7 3 3 2" xfId="42207"/>
    <cellStyle name="SAPBEXHLevel1 7 3 4" xfId="24473"/>
    <cellStyle name="SAPBEXHLevel1 7 3 4 2" xfId="50887"/>
    <cellStyle name="SAPBEXHLevel1 7 3 5" xfId="31681"/>
    <cellStyle name="SAPBEXHLevel1 7 4" xfId="6200"/>
    <cellStyle name="SAPBEXHLevel1 7 4 2" xfId="10979"/>
    <cellStyle name="SAPBEXHLevel1 7 4 2 2" xfId="21624"/>
    <cellStyle name="SAPBEXHLevel1 7 4 2 2 2" xfId="48038"/>
    <cellStyle name="SAPBEXHLevel1 7 4 2 3" xfId="28713"/>
    <cellStyle name="SAPBEXHLevel1 7 4 2 3 2" xfId="55127"/>
    <cellStyle name="SAPBEXHLevel1 7 4 2 4" xfId="37400"/>
    <cellStyle name="SAPBEXHLevel1 7 4 3" xfId="16941"/>
    <cellStyle name="SAPBEXHLevel1 7 4 3 2" xfId="43359"/>
    <cellStyle name="SAPBEXHLevel1 7 4 4" xfId="22023"/>
    <cellStyle name="SAPBEXHLevel1 7 4 4 2" xfId="48437"/>
    <cellStyle name="SAPBEXHLevel1 7 4 5" xfId="32870"/>
    <cellStyle name="SAPBEXHLevel1 7 5" xfId="6786"/>
    <cellStyle name="SAPBEXHLevel1 7 5 2" xfId="17498"/>
    <cellStyle name="SAPBEXHLevel1 7 5 2 2" xfId="43915"/>
    <cellStyle name="SAPBEXHLevel1 7 5 3" xfId="21993"/>
    <cellStyle name="SAPBEXHLevel1 7 5 3 2" xfId="48407"/>
    <cellStyle name="SAPBEXHLevel1 7 5 4" xfId="33456"/>
    <cellStyle name="SAPBEXHLevel1 7 6" xfId="7342"/>
    <cellStyle name="SAPBEXHLevel1 7 6 2" xfId="18009"/>
    <cellStyle name="SAPBEXHLevel1 7 6 2 2" xfId="44425"/>
    <cellStyle name="SAPBEXHLevel1 7 6 3" xfId="28042"/>
    <cellStyle name="SAPBEXHLevel1 7 6 3 2" xfId="54456"/>
    <cellStyle name="SAPBEXHLevel1 7 6 4" xfId="34012"/>
    <cellStyle name="SAPBEXHLevel1 7 7" xfId="7986"/>
    <cellStyle name="SAPBEXHLevel1 7 7 2" xfId="18653"/>
    <cellStyle name="SAPBEXHLevel1 7 7 2 2" xfId="45067"/>
    <cellStyle name="SAPBEXHLevel1 7 7 3" xfId="16980"/>
    <cellStyle name="SAPBEXHLevel1 7 7 3 2" xfId="43398"/>
    <cellStyle name="SAPBEXHLevel1 7 7 4" xfId="34592"/>
    <cellStyle name="SAPBEXHLevel1 7 8" xfId="8869"/>
    <cellStyle name="SAPBEXHLevel1 7 8 2" xfId="19529"/>
    <cellStyle name="SAPBEXHLevel1 7 8 2 2" xfId="45943"/>
    <cellStyle name="SAPBEXHLevel1 7 8 3" xfId="22367"/>
    <cellStyle name="SAPBEXHLevel1 7 8 3 2" xfId="48781"/>
    <cellStyle name="SAPBEXHLevel1 7 8 4" xfId="35365"/>
    <cellStyle name="SAPBEXHLevel1 7 9" xfId="13174"/>
    <cellStyle name="SAPBEXHLevel1 7 9 2" xfId="39594"/>
    <cellStyle name="SAPBEXHLevel1 8" xfId="3244"/>
    <cellStyle name="SAPBEXHLevel1 8 2" xfId="9556"/>
    <cellStyle name="SAPBEXHLevel1 8 2 2" xfId="20216"/>
    <cellStyle name="SAPBEXHLevel1 8 2 2 2" xfId="46630"/>
    <cellStyle name="SAPBEXHLevel1 8 2 3" xfId="28204"/>
    <cellStyle name="SAPBEXHLevel1 8 2 3 2" xfId="54618"/>
    <cellStyle name="SAPBEXHLevel1 8 2 4" xfId="36052"/>
    <cellStyle name="SAPBEXHLevel1 8 3" xfId="14034"/>
    <cellStyle name="SAPBEXHLevel1 8 3 2" xfId="40454"/>
    <cellStyle name="SAPBEXHLevel1 8 4" xfId="27394"/>
    <cellStyle name="SAPBEXHLevel1 8 4 2" xfId="53808"/>
    <cellStyle name="SAPBEXHLevel1 8 5" xfId="29914"/>
    <cellStyle name="SAPBEXHLevel1 9" xfId="4741"/>
    <cellStyle name="SAPBEXHLevel1 9 2" xfId="9756"/>
    <cellStyle name="SAPBEXHLevel1 9 2 2" xfId="20416"/>
    <cellStyle name="SAPBEXHLevel1 9 2 2 2" xfId="46830"/>
    <cellStyle name="SAPBEXHLevel1 9 2 3" xfId="12583"/>
    <cellStyle name="SAPBEXHLevel1 9 2 3 2" xfId="39004"/>
    <cellStyle name="SAPBEXHLevel1 9 2 4" xfId="36252"/>
    <cellStyle name="SAPBEXHLevel1 9 3" xfId="15518"/>
    <cellStyle name="SAPBEXHLevel1 9 3 2" xfId="41938"/>
    <cellStyle name="SAPBEXHLevel1 9 4" xfId="24929"/>
    <cellStyle name="SAPBEXHLevel1 9 4 2" xfId="51343"/>
    <cellStyle name="SAPBEXHLevel1 9 5" xfId="31411"/>
    <cellStyle name="SAPBEXHLevel1_0910 GSO Capex RRP - Final (Detail) v2 220710" xfId="1222"/>
    <cellStyle name="SAPBEXHLevel1X" xfId="1223"/>
    <cellStyle name="SAPBEXHLevel1X 10" xfId="3246"/>
    <cellStyle name="SAPBEXHLevel1X 10 2" xfId="14036"/>
    <cellStyle name="SAPBEXHLevel1X 10 2 2" xfId="40456"/>
    <cellStyle name="SAPBEXHLevel1X 10 3" xfId="26985"/>
    <cellStyle name="SAPBEXHLevel1X 10 3 2" xfId="53399"/>
    <cellStyle name="SAPBEXHLevel1X 10 4" xfId="29916"/>
    <cellStyle name="SAPBEXHLevel1X 11" xfId="4889"/>
    <cellStyle name="SAPBEXHLevel1X 11 2" xfId="15666"/>
    <cellStyle name="SAPBEXHLevel1X 11 2 2" xfId="42086"/>
    <cellStyle name="SAPBEXHLevel1X 11 3" xfId="23843"/>
    <cellStyle name="SAPBEXHLevel1X 11 3 2" xfId="50257"/>
    <cellStyle name="SAPBEXHLevel1X 11 4" xfId="31559"/>
    <cellStyle name="SAPBEXHLevel1X 12" xfId="5317"/>
    <cellStyle name="SAPBEXHLevel1X 12 2" xfId="16091"/>
    <cellStyle name="SAPBEXHLevel1X 12 2 2" xfId="42510"/>
    <cellStyle name="SAPBEXHLevel1X 12 3" xfId="23820"/>
    <cellStyle name="SAPBEXHLevel1X 12 3 2" xfId="50234"/>
    <cellStyle name="SAPBEXHLevel1X 12 4" xfId="31987"/>
    <cellStyle name="SAPBEXHLevel1X 13" xfId="5482"/>
    <cellStyle name="SAPBEXHLevel1X 13 2" xfId="23026"/>
    <cellStyle name="SAPBEXHLevel1X 13 2 2" xfId="49440"/>
    <cellStyle name="SAPBEXHLevel1X 13 3" xfId="32152"/>
    <cellStyle name="SAPBEXHLevel1X 14" xfId="16642"/>
    <cellStyle name="SAPBEXHLevel1X 14 2" xfId="43060"/>
    <cellStyle name="SAPBEXHLevel1X 15" xfId="22691"/>
    <cellStyle name="SAPBEXHLevel1X 15 2" xfId="49105"/>
    <cellStyle name="SAPBEXHLevel1X 2" xfId="1224"/>
    <cellStyle name="SAPBEXHLevel1X 2 10" xfId="4116"/>
    <cellStyle name="SAPBEXHLevel1X 2 10 2" xfId="14898"/>
    <cellStyle name="SAPBEXHLevel1X 2 10 2 2" xfId="41318"/>
    <cellStyle name="SAPBEXHLevel1X 2 10 3" xfId="26178"/>
    <cellStyle name="SAPBEXHLevel1X 2 10 3 2" xfId="52592"/>
    <cellStyle name="SAPBEXHLevel1X 2 10 4" xfId="30786"/>
    <cellStyle name="SAPBEXHLevel1X 2 11" xfId="6844"/>
    <cellStyle name="SAPBEXHLevel1X 2 11 2" xfId="24843"/>
    <cellStyle name="SAPBEXHLevel1X 2 11 2 2" xfId="51257"/>
    <cellStyle name="SAPBEXHLevel1X 2 11 3" xfId="33514"/>
    <cellStyle name="SAPBEXHLevel1X 2 12" xfId="12403"/>
    <cellStyle name="SAPBEXHLevel1X 2 12 2" xfId="38824"/>
    <cellStyle name="SAPBEXHLevel1X 2 13" xfId="27020"/>
    <cellStyle name="SAPBEXHLevel1X 2 13 2" xfId="53434"/>
    <cellStyle name="SAPBEXHLevel1X 2 2" xfId="1538"/>
    <cellStyle name="SAPBEXHLevel1X 2 2 10" xfId="8430"/>
    <cellStyle name="SAPBEXHLevel1X 2 2 10 2" xfId="19090"/>
    <cellStyle name="SAPBEXHLevel1X 2 2 10 2 2" xfId="45504"/>
    <cellStyle name="SAPBEXHLevel1X 2 2 10 3" xfId="16959"/>
    <cellStyle name="SAPBEXHLevel1X 2 2 10 3 2" xfId="43377"/>
    <cellStyle name="SAPBEXHLevel1X 2 2 10 4" xfId="34926"/>
    <cellStyle name="SAPBEXHLevel1X 2 2 11" xfId="12004"/>
    <cellStyle name="SAPBEXHLevel1X 2 2 11 2" xfId="38425"/>
    <cellStyle name="SAPBEXHLevel1X 2 2 12" xfId="26295"/>
    <cellStyle name="SAPBEXHLevel1X 2 2 12 2" xfId="52709"/>
    <cellStyle name="SAPBEXHLevel1X 2 2 2" xfId="3532"/>
    <cellStyle name="SAPBEXHLevel1X 2 2 2 2" xfId="8992"/>
    <cellStyle name="SAPBEXHLevel1X 2 2 2 2 2" xfId="19652"/>
    <cellStyle name="SAPBEXHLevel1X 2 2 2 2 2 2" xfId="46066"/>
    <cellStyle name="SAPBEXHLevel1X 2 2 2 2 3" xfId="11547"/>
    <cellStyle name="SAPBEXHLevel1X 2 2 2 2 3 2" xfId="37968"/>
    <cellStyle name="SAPBEXHLevel1X 2 2 2 2 4" xfId="35488"/>
    <cellStyle name="SAPBEXHLevel1X 2 2 2 3" xfId="10369"/>
    <cellStyle name="SAPBEXHLevel1X 2 2 2 3 2" xfId="21029"/>
    <cellStyle name="SAPBEXHLevel1X 2 2 2 3 2 2" xfId="47443"/>
    <cellStyle name="SAPBEXHLevel1X 2 2 2 3 3" xfId="28294"/>
    <cellStyle name="SAPBEXHLevel1X 2 2 2 3 3 2" xfId="54708"/>
    <cellStyle name="SAPBEXHLevel1X 2 2 2 3 4" xfId="36865"/>
    <cellStyle name="SAPBEXHLevel1X 2 2 2 4" xfId="8743"/>
    <cellStyle name="SAPBEXHLevel1X 2 2 2 4 2" xfId="19403"/>
    <cellStyle name="SAPBEXHLevel1X 2 2 2 4 2 2" xfId="45817"/>
    <cellStyle name="SAPBEXHLevel1X 2 2 2 4 3" xfId="25359"/>
    <cellStyle name="SAPBEXHLevel1X 2 2 2 4 3 2" xfId="51773"/>
    <cellStyle name="SAPBEXHLevel1X 2 2 2 4 4" xfId="35239"/>
    <cellStyle name="SAPBEXHLevel1X 2 2 2 5" xfId="14317"/>
    <cellStyle name="SAPBEXHLevel1X 2 2 2 5 2" xfId="40737"/>
    <cellStyle name="SAPBEXHLevel1X 2 2 2 6" xfId="26681"/>
    <cellStyle name="SAPBEXHLevel1X 2 2 2 6 2" xfId="53095"/>
    <cellStyle name="SAPBEXHLevel1X 2 2 2 7" xfId="30202"/>
    <cellStyle name="SAPBEXHLevel1X 2 2 3" xfId="2775"/>
    <cellStyle name="SAPBEXHLevel1X 2 2 3 2" xfId="9350"/>
    <cellStyle name="SAPBEXHLevel1X 2 2 3 2 2" xfId="20010"/>
    <cellStyle name="SAPBEXHLevel1X 2 2 3 2 2 2" xfId="46424"/>
    <cellStyle name="SAPBEXHLevel1X 2 2 3 2 3" xfId="28225"/>
    <cellStyle name="SAPBEXHLevel1X 2 2 3 2 3 2" xfId="54639"/>
    <cellStyle name="SAPBEXHLevel1X 2 2 3 2 4" xfId="35846"/>
    <cellStyle name="SAPBEXHLevel1X 2 2 3 3" xfId="13567"/>
    <cellStyle name="SAPBEXHLevel1X 2 2 3 3 2" xfId="39987"/>
    <cellStyle name="SAPBEXHLevel1X 2 2 3 4" xfId="25204"/>
    <cellStyle name="SAPBEXHLevel1X 2 2 3 4 2" xfId="51618"/>
    <cellStyle name="SAPBEXHLevel1X 2 2 3 5" xfId="29445"/>
    <cellStyle name="SAPBEXHLevel1X 2 2 4" xfId="2612"/>
    <cellStyle name="SAPBEXHLevel1X 2 2 4 2" xfId="10161"/>
    <cellStyle name="SAPBEXHLevel1X 2 2 4 2 2" xfId="20821"/>
    <cellStyle name="SAPBEXHLevel1X 2 2 4 2 2 2" xfId="47235"/>
    <cellStyle name="SAPBEXHLevel1X 2 2 4 2 3" xfId="25888"/>
    <cellStyle name="SAPBEXHLevel1X 2 2 4 2 3 2" xfId="52302"/>
    <cellStyle name="SAPBEXHLevel1X 2 2 4 2 4" xfId="36657"/>
    <cellStyle name="SAPBEXHLevel1X 2 2 4 3" xfId="13404"/>
    <cellStyle name="SAPBEXHLevel1X 2 2 4 3 2" xfId="39824"/>
    <cellStyle name="SAPBEXHLevel1X 2 2 4 4" xfId="26069"/>
    <cellStyle name="SAPBEXHLevel1X 2 2 4 4 2" xfId="52483"/>
    <cellStyle name="SAPBEXHLevel1X 2 2 4 5" xfId="29282"/>
    <cellStyle name="SAPBEXHLevel1X 2 2 5" xfId="5644"/>
    <cellStyle name="SAPBEXHLevel1X 2 2 5 2" xfId="16408"/>
    <cellStyle name="SAPBEXHLevel1X 2 2 5 2 2" xfId="42826"/>
    <cellStyle name="SAPBEXHLevel1X 2 2 5 3" xfId="26822"/>
    <cellStyle name="SAPBEXHLevel1X 2 2 5 3 2" xfId="53236"/>
    <cellStyle name="SAPBEXHLevel1X 2 2 5 4" xfId="32314"/>
    <cellStyle name="SAPBEXHLevel1X 2 2 6" xfId="5874"/>
    <cellStyle name="SAPBEXHLevel1X 2 2 6 2" xfId="16629"/>
    <cellStyle name="SAPBEXHLevel1X 2 2 6 2 2" xfId="43047"/>
    <cellStyle name="SAPBEXHLevel1X 2 2 6 3" xfId="25476"/>
    <cellStyle name="SAPBEXHLevel1X 2 2 6 3 2" xfId="51890"/>
    <cellStyle name="SAPBEXHLevel1X 2 2 6 4" xfId="32544"/>
    <cellStyle name="SAPBEXHLevel1X 2 2 7" xfId="6807"/>
    <cellStyle name="SAPBEXHLevel1X 2 2 7 2" xfId="22014"/>
    <cellStyle name="SAPBEXHLevel1X 2 2 7 2 2" xfId="48428"/>
    <cellStyle name="SAPBEXHLevel1X 2 2 7 3" xfId="33477"/>
    <cellStyle name="SAPBEXHLevel1X 2 2 8" xfId="7225"/>
    <cellStyle name="SAPBEXHLevel1X 2 2 8 2" xfId="17892"/>
    <cellStyle name="SAPBEXHLevel1X 2 2 8 2 2" xfId="44309"/>
    <cellStyle name="SAPBEXHLevel1X 2 2 8 3" xfId="22379"/>
    <cellStyle name="SAPBEXHLevel1X 2 2 8 3 2" xfId="48793"/>
    <cellStyle name="SAPBEXHLevel1X 2 2 8 4" xfId="33895"/>
    <cellStyle name="SAPBEXHLevel1X 2 2 9" xfId="6177"/>
    <cellStyle name="SAPBEXHLevel1X 2 2 9 2" xfId="16918"/>
    <cellStyle name="SAPBEXHLevel1X 2 2 9 2 2" xfId="43336"/>
    <cellStyle name="SAPBEXHLevel1X 2 2 9 3" xfId="13725"/>
    <cellStyle name="SAPBEXHLevel1X 2 2 9 3 2" xfId="40145"/>
    <cellStyle name="SAPBEXHLevel1X 2 2 9 4" xfId="32847"/>
    <cellStyle name="SAPBEXHLevel1X 2 3" xfId="1651"/>
    <cellStyle name="SAPBEXHLevel1X 2 3 10" xfId="8320"/>
    <cellStyle name="SAPBEXHLevel1X 2 3 10 2" xfId="18980"/>
    <cellStyle name="SAPBEXHLevel1X 2 3 10 2 2" xfId="45394"/>
    <cellStyle name="SAPBEXHLevel1X 2 3 10 3" xfId="12934"/>
    <cellStyle name="SAPBEXHLevel1X 2 3 10 3 2" xfId="39355"/>
    <cellStyle name="SAPBEXHLevel1X 2 3 10 4" xfId="34816"/>
    <cellStyle name="SAPBEXHLevel1X 2 3 11" xfId="11915"/>
    <cellStyle name="SAPBEXHLevel1X 2 3 11 2" xfId="38336"/>
    <cellStyle name="SAPBEXHLevel1X 2 3 12" xfId="21907"/>
    <cellStyle name="SAPBEXHLevel1X 2 3 12 2" xfId="48321"/>
    <cellStyle name="SAPBEXHLevel1X 2 3 2" xfId="3644"/>
    <cellStyle name="SAPBEXHLevel1X 2 3 2 2" xfId="9102"/>
    <cellStyle name="SAPBEXHLevel1X 2 3 2 2 2" xfId="19762"/>
    <cellStyle name="SAPBEXHLevel1X 2 3 2 2 2 2" xfId="46176"/>
    <cellStyle name="SAPBEXHLevel1X 2 3 2 2 3" xfId="11175"/>
    <cellStyle name="SAPBEXHLevel1X 2 3 2 2 3 2" xfId="37596"/>
    <cellStyle name="SAPBEXHLevel1X 2 3 2 2 4" xfId="35598"/>
    <cellStyle name="SAPBEXHLevel1X 2 3 2 3" xfId="10420"/>
    <cellStyle name="SAPBEXHLevel1X 2 3 2 3 2" xfId="21080"/>
    <cellStyle name="SAPBEXHLevel1X 2 3 2 3 2 2" xfId="47494"/>
    <cellStyle name="SAPBEXHLevel1X 2 3 2 3 3" xfId="28345"/>
    <cellStyle name="SAPBEXHLevel1X 2 3 2 3 3 2" xfId="54759"/>
    <cellStyle name="SAPBEXHLevel1X 2 3 2 3 4" xfId="36916"/>
    <cellStyle name="SAPBEXHLevel1X 2 3 2 4" xfId="8621"/>
    <cellStyle name="SAPBEXHLevel1X 2 3 2 4 2" xfId="19281"/>
    <cellStyle name="SAPBEXHLevel1X 2 3 2 4 2 2" xfId="45695"/>
    <cellStyle name="SAPBEXHLevel1X 2 3 2 4 3" xfId="12738"/>
    <cellStyle name="SAPBEXHLevel1X 2 3 2 4 3 2" xfId="39159"/>
    <cellStyle name="SAPBEXHLevel1X 2 3 2 4 4" xfId="35117"/>
    <cellStyle name="SAPBEXHLevel1X 2 3 2 5" xfId="14429"/>
    <cellStyle name="SAPBEXHLevel1X 2 3 2 5 2" xfId="40849"/>
    <cellStyle name="SAPBEXHLevel1X 2 3 2 6" xfId="23299"/>
    <cellStyle name="SAPBEXHLevel1X 2 3 2 6 2" xfId="49713"/>
    <cellStyle name="SAPBEXHLevel1X 2 3 2 7" xfId="30314"/>
    <cellStyle name="SAPBEXHLevel1X 2 3 3" xfId="2687"/>
    <cellStyle name="SAPBEXHLevel1X 2 3 3 2" xfId="9471"/>
    <cellStyle name="SAPBEXHLevel1X 2 3 3 2 2" xfId="20131"/>
    <cellStyle name="SAPBEXHLevel1X 2 3 3 2 2 2" xfId="46545"/>
    <cellStyle name="SAPBEXHLevel1X 2 3 3 2 3" xfId="26755"/>
    <cellStyle name="SAPBEXHLevel1X 2 3 3 2 3 2" xfId="53169"/>
    <cellStyle name="SAPBEXHLevel1X 2 3 3 2 4" xfId="35967"/>
    <cellStyle name="SAPBEXHLevel1X 2 3 3 3" xfId="13479"/>
    <cellStyle name="SAPBEXHLevel1X 2 3 3 3 2" xfId="39899"/>
    <cellStyle name="SAPBEXHLevel1X 2 3 3 4" xfId="25850"/>
    <cellStyle name="SAPBEXHLevel1X 2 3 3 4 2" xfId="52264"/>
    <cellStyle name="SAPBEXHLevel1X 2 3 3 5" xfId="29357"/>
    <cellStyle name="SAPBEXHLevel1X 2 3 4" xfId="4109"/>
    <cellStyle name="SAPBEXHLevel1X 2 3 4 2" xfId="10105"/>
    <cellStyle name="SAPBEXHLevel1X 2 3 4 2 2" xfId="20765"/>
    <cellStyle name="SAPBEXHLevel1X 2 3 4 2 2 2" xfId="47179"/>
    <cellStyle name="SAPBEXHLevel1X 2 3 4 2 3" xfId="27804"/>
    <cellStyle name="SAPBEXHLevel1X 2 3 4 2 3 2" xfId="54218"/>
    <cellStyle name="SAPBEXHLevel1X 2 3 4 2 4" xfId="36601"/>
    <cellStyle name="SAPBEXHLevel1X 2 3 4 3" xfId="14891"/>
    <cellStyle name="SAPBEXHLevel1X 2 3 4 3 2" xfId="41311"/>
    <cellStyle name="SAPBEXHLevel1X 2 3 4 4" xfId="22947"/>
    <cellStyle name="SAPBEXHLevel1X 2 3 4 4 2" xfId="49361"/>
    <cellStyle name="SAPBEXHLevel1X 2 3 4 5" xfId="30779"/>
    <cellStyle name="SAPBEXHLevel1X 2 3 5" xfId="3355"/>
    <cellStyle name="SAPBEXHLevel1X 2 3 5 2" xfId="14142"/>
    <cellStyle name="SAPBEXHLevel1X 2 3 5 2 2" xfId="40562"/>
    <cellStyle name="SAPBEXHLevel1X 2 3 5 3" xfId="22679"/>
    <cellStyle name="SAPBEXHLevel1X 2 3 5 3 2" xfId="49093"/>
    <cellStyle name="SAPBEXHLevel1X 2 3 5 4" xfId="30025"/>
    <cellStyle name="SAPBEXHLevel1X 2 3 6" xfId="6049"/>
    <cellStyle name="SAPBEXHLevel1X 2 3 6 2" xfId="16800"/>
    <cellStyle name="SAPBEXHLevel1X 2 3 6 2 2" xfId="43218"/>
    <cellStyle name="SAPBEXHLevel1X 2 3 6 3" xfId="24406"/>
    <cellStyle name="SAPBEXHLevel1X 2 3 6 3 2" xfId="50820"/>
    <cellStyle name="SAPBEXHLevel1X 2 3 6 4" xfId="32719"/>
    <cellStyle name="SAPBEXHLevel1X 2 3 7" xfId="6139"/>
    <cellStyle name="SAPBEXHLevel1X 2 3 7 2" xfId="12031"/>
    <cellStyle name="SAPBEXHLevel1X 2 3 7 2 2" xfId="38452"/>
    <cellStyle name="SAPBEXHLevel1X 2 3 7 3" xfId="32809"/>
    <cellStyle name="SAPBEXHLevel1X 2 3 8" xfId="2948"/>
    <cellStyle name="SAPBEXHLevel1X 2 3 8 2" xfId="13740"/>
    <cellStyle name="SAPBEXHLevel1X 2 3 8 2 2" xfId="40160"/>
    <cellStyle name="SAPBEXHLevel1X 2 3 8 3" xfId="21980"/>
    <cellStyle name="SAPBEXHLevel1X 2 3 8 3 2" xfId="48394"/>
    <cellStyle name="SAPBEXHLevel1X 2 3 8 4" xfId="29618"/>
    <cellStyle name="SAPBEXHLevel1X 2 3 9" xfId="5913"/>
    <cellStyle name="SAPBEXHLevel1X 2 3 9 2" xfId="16665"/>
    <cellStyle name="SAPBEXHLevel1X 2 3 9 2 2" xfId="43083"/>
    <cellStyle name="SAPBEXHLevel1X 2 3 9 3" xfId="26899"/>
    <cellStyle name="SAPBEXHLevel1X 2 3 9 3 2" xfId="53313"/>
    <cellStyle name="SAPBEXHLevel1X 2 3 9 4" xfId="32583"/>
    <cellStyle name="SAPBEXHLevel1X 2 4" xfId="1910"/>
    <cellStyle name="SAPBEXHLevel1X 2 4 10" xfId="8557"/>
    <cellStyle name="SAPBEXHLevel1X 2 4 10 2" xfId="19217"/>
    <cellStyle name="SAPBEXHLevel1X 2 4 10 2 2" xfId="45631"/>
    <cellStyle name="SAPBEXHLevel1X 2 4 10 3" xfId="12955"/>
    <cellStyle name="SAPBEXHLevel1X 2 4 10 3 2" xfId="39376"/>
    <cellStyle name="SAPBEXHLevel1X 2 4 10 4" xfId="35053"/>
    <cellStyle name="SAPBEXHLevel1X 2 4 11" xfId="11670"/>
    <cellStyle name="SAPBEXHLevel1X 2 4 11 2" xfId="38091"/>
    <cellStyle name="SAPBEXHLevel1X 2 4 12" xfId="22782"/>
    <cellStyle name="SAPBEXHLevel1X 2 4 12 2" xfId="49196"/>
    <cellStyle name="SAPBEXHLevel1X 2 4 2" xfId="3887"/>
    <cellStyle name="SAPBEXHLevel1X 2 4 2 2" xfId="9185"/>
    <cellStyle name="SAPBEXHLevel1X 2 4 2 2 2" xfId="19845"/>
    <cellStyle name="SAPBEXHLevel1X 2 4 2 2 2 2" xfId="46259"/>
    <cellStyle name="SAPBEXHLevel1X 2 4 2 2 3" xfId="21302"/>
    <cellStyle name="SAPBEXHLevel1X 2 4 2 2 3 2" xfId="47716"/>
    <cellStyle name="SAPBEXHLevel1X 2 4 2 2 4" xfId="35681"/>
    <cellStyle name="SAPBEXHLevel1X 2 4 2 3" xfId="14670"/>
    <cellStyle name="SAPBEXHLevel1X 2 4 2 3 2" xfId="41090"/>
    <cellStyle name="SAPBEXHLevel1X 2 4 2 4" xfId="21775"/>
    <cellStyle name="SAPBEXHLevel1X 2 4 2 4 2" xfId="48189"/>
    <cellStyle name="SAPBEXHLevel1X 2 4 2 5" xfId="30557"/>
    <cellStyle name="SAPBEXHLevel1X 2 4 3" xfId="4614"/>
    <cellStyle name="SAPBEXHLevel1X 2 4 3 2" xfId="9975"/>
    <cellStyle name="SAPBEXHLevel1X 2 4 3 2 2" xfId="20635"/>
    <cellStyle name="SAPBEXHLevel1X 2 4 3 2 2 2" xfId="47049"/>
    <cellStyle name="SAPBEXHLevel1X 2 4 3 2 3" xfId="25043"/>
    <cellStyle name="SAPBEXHLevel1X 2 4 3 2 3 2" xfId="51457"/>
    <cellStyle name="SAPBEXHLevel1X 2 4 3 2 4" xfId="36471"/>
    <cellStyle name="SAPBEXHLevel1X 2 4 3 3" xfId="15392"/>
    <cellStyle name="SAPBEXHLevel1X 2 4 3 3 2" xfId="41812"/>
    <cellStyle name="SAPBEXHLevel1X 2 4 3 4" xfId="24134"/>
    <cellStyle name="SAPBEXHLevel1X 2 4 3 4 2" xfId="50548"/>
    <cellStyle name="SAPBEXHLevel1X 2 4 3 5" xfId="31284"/>
    <cellStyle name="SAPBEXHLevel1X 2 4 4" xfId="4429"/>
    <cellStyle name="SAPBEXHLevel1X 2 4 4 2" xfId="15207"/>
    <cellStyle name="SAPBEXHLevel1X 2 4 4 2 2" xfId="41627"/>
    <cellStyle name="SAPBEXHLevel1X 2 4 4 3" xfId="22774"/>
    <cellStyle name="SAPBEXHLevel1X 2 4 4 3 2" xfId="49188"/>
    <cellStyle name="SAPBEXHLevel1X 2 4 4 4" xfId="31099"/>
    <cellStyle name="SAPBEXHLevel1X 2 4 5" xfId="5808"/>
    <cellStyle name="SAPBEXHLevel1X 2 4 5 2" xfId="16567"/>
    <cellStyle name="SAPBEXHLevel1X 2 4 5 2 2" xfId="42985"/>
    <cellStyle name="SAPBEXHLevel1X 2 4 5 3" xfId="27012"/>
    <cellStyle name="SAPBEXHLevel1X 2 4 5 3 2" xfId="53426"/>
    <cellStyle name="SAPBEXHLevel1X 2 4 5 4" xfId="32478"/>
    <cellStyle name="SAPBEXHLevel1X 2 4 6" xfId="6411"/>
    <cellStyle name="SAPBEXHLevel1X 2 4 6 2" xfId="17147"/>
    <cellStyle name="SAPBEXHLevel1X 2 4 6 2 2" xfId="43565"/>
    <cellStyle name="SAPBEXHLevel1X 2 4 6 3" xfId="11332"/>
    <cellStyle name="SAPBEXHLevel1X 2 4 6 3 2" xfId="37753"/>
    <cellStyle name="SAPBEXHLevel1X 2 4 6 4" xfId="33081"/>
    <cellStyle name="SAPBEXHLevel1X 2 4 7" xfId="7026"/>
    <cellStyle name="SAPBEXHLevel1X 2 4 7 2" xfId="23521"/>
    <cellStyle name="SAPBEXHLevel1X 2 4 7 2 2" xfId="49935"/>
    <cellStyle name="SAPBEXHLevel1X 2 4 7 3" xfId="33696"/>
    <cellStyle name="SAPBEXHLevel1X 2 4 8" xfId="7573"/>
    <cellStyle name="SAPBEXHLevel1X 2 4 8 2" xfId="18240"/>
    <cellStyle name="SAPBEXHLevel1X 2 4 8 2 2" xfId="44656"/>
    <cellStyle name="SAPBEXHLevel1X 2 4 8 3" xfId="12270"/>
    <cellStyle name="SAPBEXHLevel1X 2 4 8 3 2" xfId="38691"/>
    <cellStyle name="SAPBEXHLevel1X 2 4 8 4" xfId="34243"/>
    <cellStyle name="SAPBEXHLevel1X 2 4 9" xfId="7275"/>
    <cellStyle name="SAPBEXHLevel1X 2 4 9 2" xfId="17942"/>
    <cellStyle name="SAPBEXHLevel1X 2 4 9 2 2" xfId="44359"/>
    <cellStyle name="SAPBEXHLevel1X 2 4 9 3" xfId="24484"/>
    <cellStyle name="SAPBEXHLevel1X 2 4 9 3 2" xfId="50898"/>
    <cellStyle name="SAPBEXHLevel1X 2 4 9 4" xfId="33945"/>
    <cellStyle name="SAPBEXHLevel1X 2 5" xfId="2096"/>
    <cellStyle name="SAPBEXHLevel1X 2 5 10" xfId="8899"/>
    <cellStyle name="SAPBEXHLevel1X 2 5 10 2" xfId="19559"/>
    <cellStyle name="SAPBEXHLevel1X 2 5 10 2 2" xfId="45973"/>
    <cellStyle name="SAPBEXHLevel1X 2 5 10 3" xfId="27753"/>
    <cellStyle name="SAPBEXHLevel1X 2 5 10 3 2" xfId="54167"/>
    <cellStyle name="SAPBEXHLevel1X 2 5 10 4" xfId="35395"/>
    <cellStyle name="SAPBEXHLevel1X 2 5 11" xfId="11504"/>
    <cellStyle name="SAPBEXHLevel1X 2 5 11 2" xfId="37925"/>
    <cellStyle name="SAPBEXHLevel1X 2 5 12" xfId="26283"/>
    <cellStyle name="SAPBEXHLevel1X 2 5 12 2" xfId="52697"/>
    <cellStyle name="SAPBEXHLevel1X 2 5 2" xfId="4061"/>
    <cellStyle name="SAPBEXHLevel1X 2 5 2 2" xfId="9896"/>
    <cellStyle name="SAPBEXHLevel1X 2 5 2 2 2" xfId="20556"/>
    <cellStyle name="SAPBEXHLevel1X 2 5 2 2 2 2" xfId="46970"/>
    <cellStyle name="SAPBEXHLevel1X 2 5 2 2 3" xfId="27229"/>
    <cellStyle name="SAPBEXHLevel1X 2 5 2 2 3 2" xfId="53643"/>
    <cellStyle name="SAPBEXHLevel1X 2 5 2 2 4" xfId="36392"/>
    <cellStyle name="SAPBEXHLevel1X 2 5 2 3" xfId="14843"/>
    <cellStyle name="SAPBEXHLevel1X 2 5 2 3 2" xfId="41263"/>
    <cellStyle name="SAPBEXHLevel1X 2 5 2 4" xfId="22335"/>
    <cellStyle name="SAPBEXHLevel1X 2 5 2 4 2" xfId="48749"/>
    <cellStyle name="SAPBEXHLevel1X 2 5 2 5" xfId="30731"/>
    <cellStyle name="SAPBEXHLevel1X 2 5 3" xfId="4789"/>
    <cellStyle name="SAPBEXHLevel1X 2 5 3 2" xfId="9722"/>
    <cellStyle name="SAPBEXHLevel1X 2 5 3 2 2" xfId="20382"/>
    <cellStyle name="SAPBEXHLevel1X 2 5 3 2 2 2" xfId="46796"/>
    <cellStyle name="SAPBEXHLevel1X 2 5 3 2 3" xfId="28186"/>
    <cellStyle name="SAPBEXHLevel1X 2 5 3 2 3 2" xfId="54600"/>
    <cellStyle name="SAPBEXHLevel1X 2 5 3 2 4" xfId="36218"/>
    <cellStyle name="SAPBEXHLevel1X 2 5 3 3" xfId="15566"/>
    <cellStyle name="SAPBEXHLevel1X 2 5 3 3 2" xfId="41986"/>
    <cellStyle name="SAPBEXHLevel1X 2 5 3 4" xfId="26663"/>
    <cellStyle name="SAPBEXHLevel1X 2 5 3 4 2" xfId="53077"/>
    <cellStyle name="SAPBEXHLevel1X 2 5 3 5" xfId="31459"/>
    <cellStyle name="SAPBEXHLevel1X 2 5 4" xfId="5369"/>
    <cellStyle name="SAPBEXHLevel1X 2 5 4 2" xfId="16142"/>
    <cellStyle name="SAPBEXHLevel1X 2 5 4 2 2" xfId="42561"/>
    <cellStyle name="SAPBEXHLevel1X 2 5 4 3" xfId="21789"/>
    <cellStyle name="SAPBEXHLevel1X 2 5 4 3 2" xfId="48203"/>
    <cellStyle name="SAPBEXHLevel1X 2 5 4 4" xfId="32039"/>
    <cellStyle name="SAPBEXHLevel1X 2 5 5" xfId="5976"/>
    <cellStyle name="SAPBEXHLevel1X 2 5 5 2" xfId="16728"/>
    <cellStyle name="SAPBEXHLevel1X 2 5 5 2 2" xfId="43146"/>
    <cellStyle name="SAPBEXHLevel1X 2 5 5 3" xfId="26949"/>
    <cellStyle name="SAPBEXHLevel1X 2 5 5 3 2" xfId="53363"/>
    <cellStyle name="SAPBEXHLevel1X 2 5 5 4" xfId="32646"/>
    <cellStyle name="SAPBEXHLevel1X 2 5 6" xfId="6576"/>
    <cellStyle name="SAPBEXHLevel1X 2 5 6 2" xfId="17301"/>
    <cellStyle name="SAPBEXHLevel1X 2 5 6 2 2" xfId="43719"/>
    <cellStyle name="SAPBEXHLevel1X 2 5 6 3" xfId="23734"/>
    <cellStyle name="SAPBEXHLevel1X 2 5 6 3 2" xfId="50148"/>
    <cellStyle name="SAPBEXHLevel1X 2 5 6 4" xfId="33246"/>
    <cellStyle name="SAPBEXHLevel1X 2 5 7" xfId="7148"/>
    <cellStyle name="SAPBEXHLevel1X 2 5 7 2" xfId="26913"/>
    <cellStyle name="SAPBEXHLevel1X 2 5 7 2 2" xfId="53327"/>
    <cellStyle name="SAPBEXHLevel1X 2 5 7 3" xfId="33818"/>
    <cellStyle name="SAPBEXHLevel1X 2 5 8" xfId="7707"/>
    <cellStyle name="SAPBEXHLevel1X 2 5 8 2" xfId="18374"/>
    <cellStyle name="SAPBEXHLevel1X 2 5 8 2 2" xfId="44790"/>
    <cellStyle name="SAPBEXHLevel1X 2 5 8 3" xfId="22119"/>
    <cellStyle name="SAPBEXHLevel1X 2 5 8 3 2" xfId="48533"/>
    <cellStyle name="SAPBEXHLevel1X 2 5 8 4" xfId="34377"/>
    <cellStyle name="SAPBEXHLevel1X 2 5 9" xfId="7859"/>
    <cellStyle name="SAPBEXHLevel1X 2 5 9 2" xfId="18526"/>
    <cellStyle name="SAPBEXHLevel1X 2 5 9 2 2" xfId="44941"/>
    <cellStyle name="SAPBEXHLevel1X 2 5 9 3" xfId="22111"/>
    <cellStyle name="SAPBEXHLevel1X 2 5 9 3 2" xfId="48525"/>
    <cellStyle name="SAPBEXHLevel1X 2 5 9 4" xfId="34529"/>
    <cellStyle name="SAPBEXHLevel1X 2 6" xfId="1838"/>
    <cellStyle name="SAPBEXHLevel1X 2 6 10" xfId="9553"/>
    <cellStyle name="SAPBEXHLevel1X 2 6 10 2" xfId="20213"/>
    <cellStyle name="SAPBEXHLevel1X 2 6 10 2 2" xfId="46627"/>
    <cellStyle name="SAPBEXHLevel1X 2 6 10 3" xfId="16243"/>
    <cellStyle name="SAPBEXHLevel1X 2 6 10 3 2" xfId="42662"/>
    <cellStyle name="SAPBEXHLevel1X 2 6 10 4" xfId="36049"/>
    <cellStyle name="SAPBEXHLevel1X 2 6 11" xfId="11742"/>
    <cellStyle name="SAPBEXHLevel1X 2 6 11 2" xfId="38163"/>
    <cellStyle name="SAPBEXHLevel1X 2 6 12" xfId="25398"/>
    <cellStyle name="SAPBEXHLevel1X 2 6 12 2" xfId="51812"/>
    <cellStyle name="SAPBEXHLevel1X 2 6 2" xfId="3815"/>
    <cellStyle name="SAPBEXHLevel1X 2 6 2 2" xfId="10690"/>
    <cellStyle name="SAPBEXHLevel1X 2 6 2 2 2" xfId="21335"/>
    <cellStyle name="SAPBEXHLevel1X 2 6 2 2 2 2" xfId="47749"/>
    <cellStyle name="SAPBEXHLevel1X 2 6 2 2 3" xfId="28433"/>
    <cellStyle name="SAPBEXHLevel1X 2 6 2 2 3 2" xfId="54847"/>
    <cellStyle name="SAPBEXHLevel1X 2 6 2 2 4" xfId="37114"/>
    <cellStyle name="SAPBEXHLevel1X 2 6 2 3" xfId="14598"/>
    <cellStyle name="SAPBEXHLevel1X 2 6 2 3 2" xfId="41018"/>
    <cellStyle name="SAPBEXHLevel1X 2 6 2 4" xfId="23778"/>
    <cellStyle name="SAPBEXHLevel1X 2 6 2 4 2" xfId="50192"/>
    <cellStyle name="SAPBEXHLevel1X 2 6 2 5" xfId="30485"/>
    <cellStyle name="SAPBEXHLevel1X 2 6 3" xfId="4542"/>
    <cellStyle name="SAPBEXHLevel1X 2 6 3 2" xfId="15320"/>
    <cellStyle name="SAPBEXHLevel1X 2 6 3 2 2" xfId="41740"/>
    <cellStyle name="SAPBEXHLevel1X 2 6 3 3" xfId="25432"/>
    <cellStyle name="SAPBEXHLevel1X 2 6 3 3 2" xfId="51846"/>
    <cellStyle name="SAPBEXHLevel1X 2 6 3 4" xfId="31212"/>
    <cellStyle name="SAPBEXHLevel1X 2 6 4" xfId="3191"/>
    <cellStyle name="SAPBEXHLevel1X 2 6 4 2" xfId="13981"/>
    <cellStyle name="SAPBEXHLevel1X 2 6 4 2 2" xfId="40401"/>
    <cellStyle name="SAPBEXHLevel1X 2 6 4 3" xfId="21829"/>
    <cellStyle name="SAPBEXHLevel1X 2 6 4 3 2" xfId="48243"/>
    <cellStyle name="SAPBEXHLevel1X 2 6 4 4" xfId="29861"/>
    <cellStyle name="SAPBEXHLevel1X 2 6 5" xfId="2868"/>
    <cellStyle name="SAPBEXHLevel1X 2 6 5 2" xfId="13660"/>
    <cellStyle name="SAPBEXHLevel1X 2 6 5 2 2" xfId="40080"/>
    <cellStyle name="SAPBEXHLevel1X 2 6 5 3" xfId="27512"/>
    <cellStyle name="SAPBEXHLevel1X 2 6 5 3 2" xfId="53926"/>
    <cellStyle name="SAPBEXHLevel1X 2 6 5 4" xfId="29538"/>
    <cellStyle name="SAPBEXHLevel1X 2 6 6" xfId="6034"/>
    <cellStyle name="SAPBEXHLevel1X 2 6 6 2" xfId="16785"/>
    <cellStyle name="SAPBEXHLevel1X 2 6 6 2 2" xfId="43203"/>
    <cellStyle name="SAPBEXHLevel1X 2 6 6 3" xfId="24607"/>
    <cellStyle name="SAPBEXHLevel1X 2 6 6 3 2" xfId="51021"/>
    <cellStyle name="SAPBEXHLevel1X 2 6 6 4" xfId="32704"/>
    <cellStyle name="SAPBEXHLevel1X 2 6 7" xfId="6954"/>
    <cellStyle name="SAPBEXHLevel1X 2 6 7 2" xfId="11417"/>
    <cellStyle name="SAPBEXHLevel1X 2 6 7 2 2" xfId="37838"/>
    <cellStyle name="SAPBEXHLevel1X 2 6 7 3" xfId="33624"/>
    <cellStyle name="SAPBEXHLevel1X 2 6 8" xfId="7501"/>
    <cellStyle name="SAPBEXHLevel1X 2 6 8 2" xfId="18168"/>
    <cellStyle name="SAPBEXHLevel1X 2 6 8 2 2" xfId="44584"/>
    <cellStyle name="SAPBEXHLevel1X 2 6 8 3" xfId="25415"/>
    <cellStyle name="SAPBEXHLevel1X 2 6 8 3 2" xfId="51829"/>
    <cellStyle name="SAPBEXHLevel1X 2 6 8 4" xfId="34171"/>
    <cellStyle name="SAPBEXHLevel1X 2 6 9" xfId="7763"/>
    <cellStyle name="SAPBEXHLevel1X 2 6 9 2" xfId="18430"/>
    <cellStyle name="SAPBEXHLevel1X 2 6 9 2 2" xfId="44846"/>
    <cellStyle name="SAPBEXHLevel1X 2 6 9 3" xfId="24343"/>
    <cellStyle name="SAPBEXHLevel1X 2 6 9 3 2" xfId="50757"/>
    <cellStyle name="SAPBEXHLevel1X 2 6 9 4" xfId="34433"/>
    <cellStyle name="SAPBEXHLevel1X 2 7" xfId="2497"/>
    <cellStyle name="SAPBEXHLevel1X 2 7 10" xfId="25267"/>
    <cellStyle name="SAPBEXHLevel1X 2 7 10 2" xfId="51681"/>
    <cellStyle name="SAPBEXHLevel1X 2 7 2" xfId="4392"/>
    <cellStyle name="SAPBEXHLevel1X 2 7 2 2" xfId="15170"/>
    <cellStyle name="SAPBEXHLevel1X 2 7 2 2 2" xfId="41590"/>
    <cellStyle name="SAPBEXHLevel1X 2 7 2 3" xfId="23111"/>
    <cellStyle name="SAPBEXHLevel1X 2 7 2 3 2" xfId="49525"/>
    <cellStyle name="SAPBEXHLevel1X 2 7 2 4" xfId="31062"/>
    <cellStyle name="SAPBEXHLevel1X 2 7 3" xfId="5125"/>
    <cellStyle name="SAPBEXHLevel1X 2 7 3 2" xfId="15902"/>
    <cellStyle name="SAPBEXHLevel1X 2 7 3 2 2" xfId="42321"/>
    <cellStyle name="SAPBEXHLevel1X 2 7 3 3" xfId="24420"/>
    <cellStyle name="SAPBEXHLevel1X 2 7 3 3 2" xfId="50834"/>
    <cellStyle name="SAPBEXHLevel1X 2 7 3 4" xfId="31795"/>
    <cellStyle name="SAPBEXHLevel1X 2 7 4" xfId="6307"/>
    <cellStyle name="SAPBEXHLevel1X 2 7 4 2" xfId="17046"/>
    <cellStyle name="SAPBEXHLevel1X 2 7 4 2 2" xfId="43464"/>
    <cellStyle name="SAPBEXHLevel1X 2 7 4 3" xfId="23004"/>
    <cellStyle name="SAPBEXHLevel1X 2 7 4 3 2" xfId="49418"/>
    <cellStyle name="SAPBEXHLevel1X 2 7 4 4" xfId="32977"/>
    <cellStyle name="SAPBEXHLevel1X 2 7 5" xfId="6883"/>
    <cellStyle name="SAPBEXHLevel1X 2 7 5 2" xfId="17588"/>
    <cellStyle name="SAPBEXHLevel1X 2 7 5 2 2" xfId="44005"/>
    <cellStyle name="SAPBEXHLevel1X 2 7 5 3" xfId="11414"/>
    <cellStyle name="SAPBEXHLevel1X 2 7 5 3 2" xfId="37835"/>
    <cellStyle name="SAPBEXHLevel1X 2 7 5 4" xfId="33553"/>
    <cellStyle name="SAPBEXHLevel1X 2 7 6" xfId="7407"/>
    <cellStyle name="SAPBEXHLevel1X 2 7 6 2" xfId="18074"/>
    <cellStyle name="SAPBEXHLevel1X 2 7 6 2 2" xfId="44490"/>
    <cellStyle name="SAPBEXHLevel1X 2 7 6 3" xfId="28146"/>
    <cellStyle name="SAPBEXHLevel1X 2 7 6 3 2" xfId="54560"/>
    <cellStyle name="SAPBEXHLevel1X 2 7 6 4" xfId="34077"/>
    <cellStyle name="SAPBEXHLevel1X 2 7 7" xfId="8030"/>
    <cellStyle name="SAPBEXHLevel1X 2 7 7 2" xfId="18697"/>
    <cellStyle name="SAPBEXHLevel1X 2 7 7 2 2" xfId="45111"/>
    <cellStyle name="SAPBEXHLevel1X 2 7 7 3" xfId="12291"/>
    <cellStyle name="SAPBEXHLevel1X 2 7 7 3 2" xfId="38712"/>
    <cellStyle name="SAPBEXHLevel1X 2 7 7 4" xfId="34634"/>
    <cellStyle name="SAPBEXHLevel1X 2 7 8" xfId="13293"/>
    <cellStyle name="SAPBEXHLevel1X 2 7 8 2" xfId="39713"/>
    <cellStyle name="SAPBEXHLevel1X 2 7 9" xfId="13014"/>
    <cellStyle name="SAPBEXHLevel1X 2 7 9 2" xfId="39435"/>
    <cellStyle name="SAPBEXHLevel1X 2 8" xfId="3247"/>
    <cellStyle name="SAPBEXHLevel1X 2 8 2" xfId="14037"/>
    <cellStyle name="SAPBEXHLevel1X 2 8 2 2" xfId="40457"/>
    <cellStyle name="SAPBEXHLevel1X 2 8 3" xfId="21770"/>
    <cellStyle name="SAPBEXHLevel1X 2 8 3 2" xfId="48184"/>
    <cellStyle name="SAPBEXHLevel1X 2 8 4" xfId="29917"/>
    <cellStyle name="SAPBEXHLevel1X 2 9" xfId="4498"/>
    <cellStyle name="SAPBEXHLevel1X 2 9 2" xfId="15276"/>
    <cellStyle name="SAPBEXHLevel1X 2 9 2 2" xfId="41696"/>
    <cellStyle name="SAPBEXHLevel1X 2 9 3" xfId="27135"/>
    <cellStyle name="SAPBEXHLevel1X 2 9 3 2" xfId="53549"/>
    <cellStyle name="SAPBEXHLevel1X 2 9 4" xfId="31168"/>
    <cellStyle name="SAPBEXHLevel1X 3" xfId="1225"/>
    <cellStyle name="SAPBEXHLevel1X 3 10" xfId="1652"/>
    <cellStyle name="SAPBEXHLevel1X 3 10 10" xfId="8319"/>
    <cellStyle name="SAPBEXHLevel1X 3 10 10 2" xfId="18979"/>
    <cellStyle name="SAPBEXHLevel1X 3 10 10 2 2" xfId="45393"/>
    <cellStyle name="SAPBEXHLevel1X 3 10 10 3" xfId="17700"/>
    <cellStyle name="SAPBEXHLevel1X 3 10 10 3 2" xfId="44117"/>
    <cellStyle name="SAPBEXHLevel1X 3 10 10 4" xfId="34815"/>
    <cellStyle name="SAPBEXHLevel1X 3 10 11" xfId="11914"/>
    <cellStyle name="SAPBEXHLevel1X 3 10 11 2" xfId="38335"/>
    <cellStyle name="SAPBEXHLevel1X 3 10 12" xfId="22188"/>
    <cellStyle name="SAPBEXHLevel1X 3 10 12 2" xfId="48602"/>
    <cellStyle name="SAPBEXHLevel1X 3 10 2" xfId="3645"/>
    <cellStyle name="SAPBEXHLevel1X 3 10 2 2" xfId="9103"/>
    <cellStyle name="SAPBEXHLevel1X 3 10 2 2 2" xfId="19763"/>
    <cellStyle name="SAPBEXHLevel1X 3 10 2 2 2 2" xfId="46177"/>
    <cellStyle name="SAPBEXHLevel1X 3 10 2 2 3" xfId="27736"/>
    <cellStyle name="SAPBEXHLevel1X 3 10 2 2 3 2" xfId="54150"/>
    <cellStyle name="SAPBEXHLevel1X 3 10 2 2 4" xfId="35599"/>
    <cellStyle name="SAPBEXHLevel1X 3 10 2 3" xfId="10185"/>
    <cellStyle name="SAPBEXHLevel1X 3 10 2 3 2" xfId="20845"/>
    <cellStyle name="SAPBEXHLevel1X 3 10 2 3 2 2" xfId="47259"/>
    <cellStyle name="SAPBEXHLevel1X 3 10 2 3 3" xfId="17507"/>
    <cellStyle name="SAPBEXHLevel1X 3 10 2 3 3 2" xfId="43924"/>
    <cellStyle name="SAPBEXHLevel1X 3 10 2 3 4" xfId="36681"/>
    <cellStyle name="SAPBEXHLevel1X 3 10 2 4" xfId="8620"/>
    <cellStyle name="SAPBEXHLevel1X 3 10 2 4 2" xfId="19280"/>
    <cellStyle name="SAPBEXHLevel1X 3 10 2 4 2 2" xfId="45694"/>
    <cellStyle name="SAPBEXHLevel1X 3 10 2 4 3" xfId="17828"/>
    <cellStyle name="SAPBEXHLevel1X 3 10 2 4 3 2" xfId="44245"/>
    <cellStyle name="SAPBEXHLevel1X 3 10 2 4 4" xfId="35116"/>
    <cellStyle name="SAPBEXHLevel1X 3 10 2 5" xfId="14430"/>
    <cellStyle name="SAPBEXHLevel1X 3 10 2 5 2" xfId="40850"/>
    <cellStyle name="SAPBEXHLevel1X 3 10 2 6" xfId="26460"/>
    <cellStyle name="SAPBEXHLevel1X 3 10 2 6 2" xfId="52874"/>
    <cellStyle name="SAPBEXHLevel1X 3 10 2 7" xfId="30315"/>
    <cellStyle name="SAPBEXHLevel1X 3 10 3" xfId="4123"/>
    <cellStyle name="SAPBEXHLevel1X 3 10 3 2" xfId="9472"/>
    <cellStyle name="SAPBEXHLevel1X 3 10 3 2 2" xfId="20132"/>
    <cellStyle name="SAPBEXHLevel1X 3 10 3 2 2 2" xfId="46546"/>
    <cellStyle name="SAPBEXHLevel1X 3 10 3 2 3" xfId="11582"/>
    <cellStyle name="SAPBEXHLevel1X 3 10 3 2 3 2" xfId="38003"/>
    <cellStyle name="SAPBEXHLevel1X 3 10 3 2 4" xfId="35968"/>
    <cellStyle name="SAPBEXHLevel1X 3 10 3 3" xfId="14905"/>
    <cellStyle name="SAPBEXHLevel1X 3 10 3 3 2" xfId="41325"/>
    <cellStyle name="SAPBEXHLevel1X 3 10 3 4" xfId="25006"/>
    <cellStyle name="SAPBEXHLevel1X 3 10 3 4 2" xfId="51420"/>
    <cellStyle name="SAPBEXHLevel1X 3 10 3 5" xfId="30793"/>
    <cellStyle name="SAPBEXHLevel1X 3 10 4" xfId="3081"/>
    <cellStyle name="SAPBEXHLevel1X 3 10 4 2" xfId="10263"/>
    <cellStyle name="SAPBEXHLevel1X 3 10 4 2 2" xfId="20923"/>
    <cellStyle name="SAPBEXHLevel1X 3 10 4 2 2 2" xfId="47337"/>
    <cellStyle name="SAPBEXHLevel1X 3 10 4 2 3" xfId="12990"/>
    <cellStyle name="SAPBEXHLevel1X 3 10 4 2 3 2" xfId="39411"/>
    <cellStyle name="SAPBEXHLevel1X 3 10 4 2 4" xfId="36759"/>
    <cellStyle name="SAPBEXHLevel1X 3 10 4 3" xfId="13873"/>
    <cellStyle name="SAPBEXHLevel1X 3 10 4 3 2" xfId="40293"/>
    <cellStyle name="SAPBEXHLevel1X 3 10 4 4" xfId="24327"/>
    <cellStyle name="SAPBEXHLevel1X 3 10 4 4 2" xfId="50741"/>
    <cellStyle name="SAPBEXHLevel1X 3 10 4 5" xfId="29751"/>
    <cellStyle name="SAPBEXHLevel1X 3 10 5" xfId="5451"/>
    <cellStyle name="SAPBEXHLevel1X 3 10 5 2" xfId="16224"/>
    <cellStyle name="SAPBEXHLevel1X 3 10 5 2 2" xfId="42643"/>
    <cellStyle name="SAPBEXHLevel1X 3 10 5 3" xfId="27521"/>
    <cellStyle name="SAPBEXHLevel1X 3 10 5 3 2" xfId="53935"/>
    <cellStyle name="SAPBEXHLevel1X 3 10 5 4" xfId="32121"/>
    <cellStyle name="SAPBEXHLevel1X 3 10 6" xfId="5527"/>
    <cellStyle name="SAPBEXHLevel1X 3 10 6 2" xfId="16298"/>
    <cellStyle name="SAPBEXHLevel1X 3 10 6 2 2" xfId="42717"/>
    <cellStyle name="SAPBEXHLevel1X 3 10 6 3" xfId="24500"/>
    <cellStyle name="SAPBEXHLevel1X 3 10 6 3 2" xfId="50914"/>
    <cellStyle name="SAPBEXHLevel1X 3 10 6 4" xfId="32197"/>
    <cellStyle name="SAPBEXHLevel1X 3 10 7" xfId="5473"/>
    <cellStyle name="SAPBEXHLevel1X 3 10 7 2" xfId="24821"/>
    <cellStyle name="SAPBEXHLevel1X 3 10 7 2 2" xfId="51235"/>
    <cellStyle name="SAPBEXHLevel1X 3 10 7 3" xfId="32143"/>
    <cellStyle name="SAPBEXHLevel1X 3 10 8" xfId="6768"/>
    <cellStyle name="SAPBEXHLevel1X 3 10 8 2" xfId="17480"/>
    <cellStyle name="SAPBEXHLevel1X 3 10 8 2 2" xfId="43898"/>
    <cellStyle name="SAPBEXHLevel1X 3 10 8 3" xfId="22973"/>
    <cellStyle name="SAPBEXHLevel1X 3 10 8 3 2" xfId="49387"/>
    <cellStyle name="SAPBEXHLevel1X 3 10 8 4" xfId="33438"/>
    <cellStyle name="SAPBEXHLevel1X 3 10 9" xfId="7642"/>
    <cellStyle name="SAPBEXHLevel1X 3 10 9 2" xfId="18309"/>
    <cellStyle name="SAPBEXHLevel1X 3 10 9 2 2" xfId="44725"/>
    <cellStyle name="SAPBEXHLevel1X 3 10 9 3" xfId="24171"/>
    <cellStyle name="SAPBEXHLevel1X 3 10 9 3 2" xfId="50585"/>
    <cellStyle name="SAPBEXHLevel1X 3 10 9 4" xfId="34312"/>
    <cellStyle name="SAPBEXHLevel1X 3 11" xfId="1911"/>
    <cellStyle name="SAPBEXHLevel1X 3 11 10" xfId="8558"/>
    <cellStyle name="SAPBEXHLevel1X 3 11 10 2" xfId="19218"/>
    <cellStyle name="SAPBEXHLevel1X 3 11 10 2 2" xfId="45632"/>
    <cellStyle name="SAPBEXHLevel1X 3 11 10 3" xfId="17823"/>
    <cellStyle name="SAPBEXHLevel1X 3 11 10 3 2" xfId="44240"/>
    <cellStyle name="SAPBEXHLevel1X 3 11 10 4" xfId="35054"/>
    <cellStyle name="SAPBEXHLevel1X 3 11 11" xfId="11669"/>
    <cellStyle name="SAPBEXHLevel1X 3 11 11 2" xfId="38090"/>
    <cellStyle name="SAPBEXHLevel1X 3 11 12" xfId="27021"/>
    <cellStyle name="SAPBEXHLevel1X 3 11 12 2" xfId="53435"/>
    <cellStyle name="SAPBEXHLevel1X 3 11 2" xfId="3888"/>
    <cellStyle name="SAPBEXHLevel1X 3 11 2 2" xfId="9184"/>
    <cellStyle name="SAPBEXHLevel1X 3 11 2 2 2" xfId="19844"/>
    <cellStyle name="SAPBEXHLevel1X 3 11 2 2 2 2" xfId="46258"/>
    <cellStyle name="SAPBEXHLevel1X 3 11 2 2 3" xfId="28238"/>
    <cellStyle name="SAPBEXHLevel1X 3 11 2 2 3 2" xfId="54652"/>
    <cellStyle name="SAPBEXHLevel1X 3 11 2 2 4" xfId="35680"/>
    <cellStyle name="SAPBEXHLevel1X 3 11 2 3" xfId="14671"/>
    <cellStyle name="SAPBEXHLevel1X 3 11 2 3 2" xfId="41091"/>
    <cellStyle name="SAPBEXHLevel1X 3 11 2 4" xfId="26320"/>
    <cellStyle name="SAPBEXHLevel1X 3 11 2 4 2" xfId="52734"/>
    <cellStyle name="SAPBEXHLevel1X 3 11 2 5" xfId="30558"/>
    <cellStyle name="SAPBEXHLevel1X 3 11 3" xfId="4615"/>
    <cellStyle name="SAPBEXHLevel1X 3 11 3 2" xfId="10233"/>
    <cellStyle name="SAPBEXHLevel1X 3 11 3 2 2" xfId="20893"/>
    <cellStyle name="SAPBEXHLevel1X 3 11 3 2 2 2" xfId="47307"/>
    <cellStyle name="SAPBEXHLevel1X 3 11 3 2 3" xfId="12253"/>
    <cellStyle name="SAPBEXHLevel1X 3 11 3 2 3 2" xfId="38674"/>
    <cellStyle name="SAPBEXHLevel1X 3 11 3 2 4" xfId="36729"/>
    <cellStyle name="SAPBEXHLevel1X 3 11 3 3" xfId="15393"/>
    <cellStyle name="SAPBEXHLevel1X 3 11 3 3 2" xfId="41813"/>
    <cellStyle name="SAPBEXHLevel1X 3 11 3 4" xfId="23076"/>
    <cellStyle name="SAPBEXHLevel1X 3 11 3 4 2" xfId="49490"/>
    <cellStyle name="SAPBEXHLevel1X 3 11 3 5" xfId="31285"/>
    <cellStyle name="SAPBEXHLevel1X 3 11 4" xfId="2856"/>
    <cellStyle name="SAPBEXHLevel1X 3 11 4 2" xfId="13648"/>
    <cellStyle name="SAPBEXHLevel1X 3 11 4 2 2" xfId="40068"/>
    <cellStyle name="SAPBEXHLevel1X 3 11 4 3" xfId="23873"/>
    <cellStyle name="SAPBEXHLevel1X 3 11 4 3 2" xfId="50287"/>
    <cellStyle name="SAPBEXHLevel1X 3 11 4 4" xfId="29526"/>
    <cellStyle name="SAPBEXHLevel1X 3 11 5" xfId="5809"/>
    <cellStyle name="SAPBEXHLevel1X 3 11 5 2" xfId="16568"/>
    <cellStyle name="SAPBEXHLevel1X 3 11 5 2 2" xfId="42986"/>
    <cellStyle name="SAPBEXHLevel1X 3 11 5 3" xfId="23270"/>
    <cellStyle name="SAPBEXHLevel1X 3 11 5 3 2" xfId="49684"/>
    <cellStyle name="SAPBEXHLevel1X 3 11 5 4" xfId="32479"/>
    <cellStyle name="SAPBEXHLevel1X 3 11 6" xfId="6412"/>
    <cellStyle name="SAPBEXHLevel1X 3 11 6 2" xfId="17148"/>
    <cellStyle name="SAPBEXHLevel1X 3 11 6 2 2" xfId="43566"/>
    <cellStyle name="SAPBEXHLevel1X 3 11 6 3" xfId="25145"/>
    <cellStyle name="SAPBEXHLevel1X 3 11 6 3 2" xfId="51559"/>
    <cellStyle name="SAPBEXHLevel1X 3 11 6 4" xfId="33082"/>
    <cellStyle name="SAPBEXHLevel1X 3 11 7" xfId="7027"/>
    <cellStyle name="SAPBEXHLevel1X 3 11 7 2" xfId="22957"/>
    <cellStyle name="SAPBEXHLevel1X 3 11 7 2 2" xfId="49371"/>
    <cellStyle name="SAPBEXHLevel1X 3 11 7 3" xfId="33697"/>
    <cellStyle name="SAPBEXHLevel1X 3 11 8" xfId="7574"/>
    <cellStyle name="SAPBEXHLevel1X 3 11 8 2" xfId="18241"/>
    <cellStyle name="SAPBEXHLevel1X 3 11 8 2 2" xfId="44657"/>
    <cellStyle name="SAPBEXHLevel1X 3 11 8 3" xfId="27150"/>
    <cellStyle name="SAPBEXHLevel1X 3 11 8 3 2" xfId="53564"/>
    <cellStyle name="SAPBEXHLevel1X 3 11 8 4" xfId="34244"/>
    <cellStyle name="SAPBEXHLevel1X 3 11 9" xfId="6853"/>
    <cellStyle name="SAPBEXHLevel1X 3 11 9 2" xfId="17558"/>
    <cellStyle name="SAPBEXHLevel1X 3 11 9 2 2" xfId="43975"/>
    <cellStyle name="SAPBEXHLevel1X 3 11 9 3" xfId="25741"/>
    <cellStyle name="SAPBEXHLevel1X 3 11 9 3 2" xfId="52155"/>
    <cellStyle name="SAPBEXHLevel1X 3 11 9 4" xfId="33523"/>
    <cellStyle name="SAPBEXHLevel1X 3 12" xfId="2097"/>
    <cellStyle name="SAPBEXHLevel1X 3 12 10" xfId="8866"/>
    <cellStyle name="SAPBEXHLevel1X 3 12 10 2" xfId="19526"/>
    <cellStyle name="SAPBEXHLevel1X 3 12 10 2 2" xfId="45940"/>
    <cellStyle name="SAPBEXHLevel1X 3 12 10 3" xfId="28093"/>
    <cellStyle name="SAPBEXHLevel1X 3 12 10 3 2" xfId="54507"/>
    <cellStyle name="SAPBEXHLevel1X 3 12 10 4" xfId="35362"/>
    <cellStyle name="SAPBEXHLevel1X 3 12 11" xfId="11503"/>
    <cellStyle name="SAPBEXHLevel1X 3 12 11 2" xfId="37924"/>
    <cellStyle name="SAPBEXHLevel1X 3 12 12" xfId="23081"/>
    <cellStyle name="SAPBEXHLevel1X 3 12 12 2" xfId="49495"/>
    <cellStyle name="SAPBEXHLevel1X 3 12 2" xfId="4062"/>
    <cellStyle name="SAPBEXHLevel1X 3 12 2 2" xfId="9848"/>
    <cellStyle name="SAPBEXHLevel1X 3 12 2 2 2" xfId="20508"/>
    <cellStyle name="SAPBEXHLevel1X 3 12 2 2 2 2" xfId="46922"/>
    <cellStyle name="SAPBEXHLevel1X 3 12 2 2 3" xfId="12979"/>
    <cellStyle name="SAPBEXHLevel1X 3 12 2 2 3 2" xfId="39400"/>
    <cellStyle name="SAPBEXHLevel1X 3 12 2 2 4" xfId="36344"/>
    <cellStyle name="SAPBEXHLevel1X 3 12 2 3" xfId="14844"/>
    <cellStyle name="SAPBEXHLevel1X 3 12 2 3 2" xfId="41264"/>
    <cellStyle name="SAPBEXHLevel1X 3 12 2 4" xfId="22170"/>
    <cellStyle name="SAPBEXHLevel1X 3 12 2 4 2" xfId="48584"/>
    <cellStyle name="SAPBEXHLevel1X 3 12 2 5" xfId="30732"/>
    <cellStyle name="SAPBEXHLevel1X 3 12 3" xfId="4790"/>
    <cellStyle name="SAPBEXHLevel1X 3 12 3 2" xfId="10351"/>
    <cellStyle name="SAPBEXHLevel1X 3 12 3 2 2" xfId="21011"/>
    <cellStyle name="SAPBEXHLevel1X 3 12 3 2 2 2" xfId="47425"/>
    <cellStyle name="SAPBEXHLevel1X 3 12 3 2 3" xfId="28276"/>
    <cellStyle name="SAPBEXHLevel1X 3 12 3 2 3 2" xfId="54690"/>
    <cellStyle name="SAPBEXHLevel1X 3 12 3 2 4" xfId="36847"/>
    <cellStyle name="SAPBEXHLevel1X 3 12 3 3" xfId="15567"/>
    <cellStyle name="SAPBEXHLevel1X 3 12 3 3 2" xfId="41987"/>
    <cellStyle name="SAPBEXHLevel1X 3 12 3 4" xfId="22528"/>
    <cellStyle name="SAPBEXHLevel1X 3 12 3 4 2" xfId="48942"/>
    <cellStyle name="SAPBEXHLevel1X 3 12 3 5" xfId="31460"/>
    <cellStyle name="SAPBEXHLevel1X 3 12 4" xfId="5370"/>
    <cellStyle name="SAPBEXHLevel1X 3 12 4 2" xfId="16143"/>
    <cellStyle name="SAPBEXHLevel1X 3 12 4 2 2" xfId="42562"/>
    <cellStyle name="SAPBEXHLevel1X 3 12 4 3" xfId="26341"/>
    <cellStyle name="SAPBEXHLevel1X 3 12 4 3 2" xfId="52755"/>
    <cellStyle name="SAPBEXHLevel1X 3 12 4 4" xfId="32040"/>
    <cellStyle name="SAPBEXHLevel1X 3 12 5" xfId="5977"/>
    <cellStyle name="SAPBEXHLevel1X 3 12 5 2" xfId="16729"/>
    <cellStyle name="SAPBEXHLevel1X 3 12 5 2 2" xfId="43147"/>
    <cellStyle name="SAPBEXHLevel1X 3 12 5 3" xfId="21796"/>
    <cellStyle name="SAPBEXHLevel1X 3 12 5 3 2" xfId="48210"/>
    <cellStyle name="SAPBEXHLevel1X 3 12 5 4" xfId="32647"/>
    <cellStyle name="SAPBEXHLevel1X 3 12 6" xfId="6577"/>
    <cellStyle name="SAPBEXHLevel1X 3 12 6 2" xfId="17302"/>
    <cellStyle name="SAPBEXHLevel1X 3 12 6 2 2" xfId="43720"/>
    <cellStyle name="SAPBEXHLevel1X 3 12 6 3" xfId="25758"/>
    <cellStyle name="SAPBEXHLevel1X 3 12 6 3 2" xfId="52172"/>
    <cellStyle name="SAPBEXHLevel1X 3 12 6 4" xfId="33247"/>
    <cellStyle name="SAPBEXHLevel1X 3 12 7" xfId="7149"/>
    <cellStyle name="SAPBEXHLevel1X 3 12 7 2" xfId="22589"/>
    <cellStyle name="SAPBEXHLevel1X 3 12 7 2 2" xfId="49003"/>
    <cellStyle name="SAPBEXHLevel1X 3 12 7 3" xfId="33819"/>
    <cellStyle name="SAPBEXHLevel1X 3 12 8" xfId="7708"/>
    <cellStyle name="SAPBEXHLevel1X 3 12 8 2" xfId="18375"/>
    <cellStyle name="SAPBEXHLevel1X 3 12 8 2 2" xfId="44791"/>
    <cellStyle name="SAPBEXHLevel1X 3 12 8 3" xfId="25820"/>
    <cellStyle name="SAPBEXHLevel1X 3 12 8 3 2" xfId="52234"/>
    <cellStyle name="SAPBEXHLevel1X 3 12 8 4" xfId="34378"/>
    <cellStyle name="SAPBEXHLevel1X 3 12 9" xfId="7860"/>
    <cellStyle name="SAPBEXHLevel1X 3 12 9 2" xfId="18527"/>
    <cellStyle name="SAPBEXHLevel1X 3 12 9 2 2" xfId="44942"/>
    <cellStyle name="SAPBEXHLevel1X 3 12 9 3" xfId="27009"/>
    <cellStyle name="SAPBEXHLevel1X 3 12 9 3 2" xfId="53423"/>
    <cellStyle name="SAPBEXHLevel1X 3 12 9 4" xfId="34530"/>
    <cellStyle name="SAPBEXHLevel1X 3 13" xfId="1839"/>
    <cellStyle name="SAPBEXHLevel1X 3 13 10" xfId="9552"/>
    <cellStyle name="SAPBEXHLevel1X 3 13 10 2" xfId="20212"/>
    <cellStyle name="SAPBEXHLevel1X 3 13 10 2 2" xfId="46626"/>
    <cellStyle name="SAPBEXHLevel1X 3 13 10 3" xfId="11590"/>
    <cellStyle name="SAPBEXHLevel1X 3 13 10 3 2" xfId="38011"/>
    <cellStyle name="SAPBEXHLevel1X 3 13 10 4" xfId="36048"/>
    <cellStyle name="SAPBEXHLevel1X 3 13 11" xfId="11741"/>
    <cellStyle name="SAPBEXHLevel1X 3 13 11 2" xfId="38162"/>
    <cellStyle name="SAPBEXHLevel1X 3 13 12" xfId="25025"/>
    <cellStyle name="SAPBEXHLevel1X 3 13 12 2" xfId="51439"/>
    <cellStyle name="SAPBEXHLevel1X 3 13 2" xfId="3816"/>
    <cellStyle name="SAPBEXHLevel1X 3 13 2 2" xfId="10689"/>
    <cellStyle name="SAPBEXHLevel1X 3 13 2 2 2" xfId="21334"/>
    <cellStyle name="SAPBEXHLevel1X 3 13 2 2 2 2" xfId="47748"/>
    <cellStyle name="SAPBEXHLevel1X 3 13 2 2 3" xfId="28432"/>
    <cellStyle name="SAPBEXHLevel1X 3 13 2 2 3 2" xfId="54846"/>
    <cellStyle name="SAPBEXHLevel1X 3 13 2 2 4" xfId="37113"/>
    <cellStyle name="SAPBEXHLevel1X 3 13 2 3" xfId="14599"/>
    <cellStyle name="SAPBEXHLevel1X 3 13 2 3 2" xfId="41019"/>
    <cellStyle name="SAPBEXHLevel1X 3 13 2 4" xfId="27497"/>
    <cellStyle name="SAPBEXHLevel1X 3 13 2 4 2" xfId="53911"/>
    <cellStyle name="SAPBEXHLevel1X 3 13 2 5" xfId="30486"/>
    <cellStyle name="SAPBEXHLevel1X 3 13 3" xfId="4543"/>
    <cellStyle name="SAPBEXHLevel1X 3 13 3 2" xfId="15321"/>
    <cellStyle name="SAPBEXHLevel1X 3 13 3 2 2" xfId="41741"/>
    <cellStyle name="SAPBEXHLevel1X 3 13 3 3" xfId="24223"/>
    <cellStyle name="SAPBEXHLevel1X 3 13 3 3 2" xfId="50637"/>
    <cellStyle name="SAPBEXHLevel1X 3 13 3 4" xfId="31213"/>
    <cellStyle name="SAPBEXHLevel1X 3 13 4" xfId="3338"/>
    <cellStyle name="SAPBEXHLevel1X 3 13 4 2" xfId="14125"/>
    <cellStyle name="SAPBEXHLevel1X 3 13 4 2 2" xfId="40545"/>
    <cellStyle name="SAPBEXHLevel1X 3 13 4 3" xfId="23814"/>
    <cellStyle name="SAPBEXHLevel1X 3 13 4 3 2" xfId="50228"/>
    <cellStyle name="SAPBEXHLevel1X 3 13 4 4" xfId="30008"/>
    <cellStyle name="SAPBEXHLevel1X 3 13 5" xfId="4337"/>
    <cellStyle name="SAPBEXHLevel1X 3 13 5 2" xfId="15115"/>
    <cellStyle name="SAPBEXHLevel1X 3 13 5 2 2" xfId="41535"/>
    <cellStyle name="SAPBEXHLevel1X 3 13 5 3" xfId="23683"/>
    <cellStyle name="SAPBEXHLevel1X 3 13 5 3 2" xfId="50097"/>
    <cellStyle name="SAPBEXHLevel1X 3 13 5 4" xfId="31007"/>
    <cellStyle name="SAPBEXHLevel1X 3 13 6" xfId="2897"/>
    <cellStyle name="SAPBEXHLevel1X 3 13 6 2" xfId="13689"/>
    <cellStyle name="SAPBEXHLevel1X 3 13 6 2 2" xfId="40109"/>
    <cellStyle name="SAPBEXHLevel1X 3 13 6 3" xfId="27185"/>
    <cellStyle name="SAPBEXHLevel1X 3 13 6 3 2" xfId="53599"/>
    <cellStyle name="SAPBEXHLevel1X 3 13 6 4" xfId="29567"/>
    <cellStyle name="SAPBEXHLevel1X 3 13 7" xfId="6955"/>
    <cellStyle name="SAPBEXHLevel1X 3 13 7 2" xfId="24841"/>
    <cellStyle name="SAPBEXHLevel1X 3 13 7 2 2" xfId="51255"/>
    <cellStyle name="SAPBEXHLevel1X 3 13 7 3" xfId="33625"/>
    <cellStyle name="SAPBEXHLevel1X 3 13 8" xfId="7502"/>
    <cellStyle name="SAPBEXHLevel1X 3 13 8 2" xfId="18169"/>
    <cellStyle name="SAPBEXHLevel1X 3 13 8 2 2" xfId="44585"/>
    <cellStyle name="SAPBEXHLevel1X 3 13 8 3" xfId="25440"/>
    <cellStyle name="SAPBEXHLevel1X 3 13 8 3 2" xfId="51854"/>
    <cellStyle name="SAPBEXHLevel1X 3 13 8 4" xfId="34172"/>
    <cellStyle name="SAPBEXHLevel1X 3 13 9" xfId="6833"/>
    <cellStyle name="SAPBEXHLevel1X 3 13 9 2" xfId="17540"/>
    <cellStyle name="SAPBEXHLevel1X 3 13 9 2 2" xfId="43957"/>
    <cellStyle name="SAPBEXHLevel1X 3 13 9 3" xfId="13057"/>
    <cellStyle name="SAPBEXHLevel1X 3 13 9 3 2" xfId="39478"/>
    <cellStyle name="SAPBEXHLevel1X 3 13 9 4" xfId="33503"/>
    <cellStyle name="SAPBEXHLevel1X 3 14" xfId="2498"/>
    <cellStyle name="SAPBEXHLevel1X 3 14 10" xfId="25464"/>
    <cellStyle name="SAPBEXHLevel1X 3 14 10 2" xfId="51878"/>
    <cellStyle name="SAPBEXHLevel1X 3 14 2" xfId="4393"/>
    <cellStyle name="SAPBEXHLevel1X 3 14 2 2" xfId="15171"/>
    <cellStyle name="SAPBEXHLevel1X 3 14 2 2 2" xfId="41591"/>
    <cellStyle name="SAPBEXHLevel1X 3 14 2 3" xfId="25313"/>
    <cellStyle name="SAPBEXHLevel1X 3 14 2 3 2" xfId="51727"/>
    <cellStyle name="SAPBEXHLevel1X 3 14 2 4" xfId="31063"/>
    <cellStyle name="SAPBEXHLevel1X 3 14 3" xfId="5126"/>
    <cellStyle name="SAPBEXHLevel1X 3 14 3 2" xfId="15903"/>
    <cellStyle name="SAPBEXHLevel1X 3 14 3 2 2" xfId="42322"/>
    <cellStyle name="SAPBEXHLevel1X 3 14 3 3" xfId="23969"/>
    <cellStyle name="SAPBEXHLevel1X 3 14 3 3 2" xfId="50383"/>
    <cellStyle name="SAPBEXHLevel1X 3 14 3 4" xfId="31796"/>
    <cellStyle name="SAPBEXHLevel1X 3 14 4" xfId="6308"/>
    <cellStyle name="SAPBEXHLevel1X 3 14 4 2" xfId="17047"/>
    <cellStyle name="SAPBEXHLevel1X 3 14 4 2 2" xfId="43465"/>
    <cellStyle name="SAPBEXHLevel1X 3 14 4 3" xfId="14800"/>
    <cellStyle name="SAPBEXHLevel1X 3 14 4 3 2" xfId="41220"/>
    <cellStyle name="SAPBEXHLevel1X 3 14 4 4" xfId="32978"/>
    <cellStyle name="SAPBEXHLevel1X 3 14 5" xfId="6884"/>
    <cellStyle name="SAPBEXHLevel1X 3 14 5 2" xfId="17589"/>
    <cellStyle name="SAPBEXHLevel1X 3 14 5 2 2" xfId="44006"/>
    <cellStyle name="SAPBEXHLevel1X 3 14 5 3" xfId="22792"/>
    <cellStyle name="SAPBEXHLevel1X 3 14 5 3 2" xfId="49206"/>
    <cellStyle name="SAPBEXHLevel1X 3 14 5 4" xfId="33554"/>
    <cellStyle name="SAPBEXHLevel1X 3 14 6" xfId="7408"/>
    <cellStyle name="SAPBEXHLevel1X 3 14 6 2" xfId="18075"/>
    <cellStyle name="SAPBEXHLevel1X 3 14 6 2 2" xfId="44491"/>
    <cellStyle name="SAPBEXHLevel1X 3 14 6 3" xfId="24542"/>
    <cellStyle name="SAPBEXHLevel1X 3 14 6 3 2" xfId="50956"/>
    <cellStyle name="SAPBEXHLevel1X 3 14 6 4" xfId="34078"/>
    <cellStyle name="SAPBEXHLevel1X 3 14 7" xfId="8031"/>
    <cellStyle name="SAPBEXHLevel1X 3 14 7 2" xfId="18698"/>
    <cellStyle name="SAPBEXHLevel1X 3 14 7 2 2" xfId="45112"/>
    <cellStyle name="SAPBEXHLevel1X 3 14 7 3" xfId="12526"/>
    <cellStyle name="SAPBEXHLevel1X 3 14 7 3 2" xfId="38947"/>
    <cellStyle name="SAPBEXHLevel1X 3 14 7 4" xfId="34635"/>
    <cellStyle name="SAPBEXHLevel1X 3 14 8" xfId="13294"/>
    <cellStyle name="SAPBEXHLevel1X 3 14 8 2" xfId="39714"/>
    <cellStyle name="SAPBEXHLevel1X 3 14 9" xfId="11231"/>
    <cellStyle name="SAPBEXHLevel1X 3 14 9 2" xfId="37652"/>
    <cellStyle name="SAPBEXHLevel1X 3 15" xfId="3248"/>
    <cellStyle name="SAPBEXHLevel1X 3 15 2" xfId="14038"/>
    <cellStyle name="SAPBEXHLevel1X 3 15 2 2" xfId="40458"/>
    <cellStyle name="SAPBEXHLevel1X 3 15 3" xfId="26312"/>
    <cellStyle name="SAPBEXHLevel1X 3 15 3 2" xfId="52726"/>
    <cellStyle name="SAPBEXHLevel1X 3 15 4" xfId="29918"/>
    <cellStyle name="SAPBEXHLevel1X 3 16" xfId="4740"/>
    <cellStyle name="SAPBEXHLevel1X 3 16 2" xfId="15517"/>
    <cellStyle name="SAPBEXHLevel1X 3 16 2 2" xfId="41937"/>
    <cellStyle name="SAPBEXHLevel1X 3 16 3" xfId="25330"/>
    <cellStyle name="SAPBEXHLevel1X 3 16 3 2" xfId="51744"/>
    <cellStyle name="SAPBEXHLevel1X 3 16 4" xfId="31410"/>
    <cellStyle name="SAPBEXHLevel1X 3 17" xfId="4838"/>
    <cellStyle name="SAPBEXHLevel1X 3 17 2" xfId="15615"/>
    <cellStyle name="SAPBEXHLevel1X 3 17 2 2" xfId="42035"/>
    <cellStyle name="SAPBEXHLevel1X 3 17 3" xfId="23460"/>
    <cellStyle name="SAPBEXHLevel1X 3 17 3 2" xfId="49874"/>
    <cellStyle name="SAPBEXHLevel1X 3 17 4" xfId="31508"/>
    <cellStyle name="SAPBEXHLevel1X 3 18" xfId="5608"/>
    <cellStyle name="SAPBEXHLevel1X 3 18 2" xfId="26895"/>
    <cellStyle name="SAPBEXHLevel1X 3 18 2 2" xfId="53309"/>
    <cellStyle name="SAPBEXHLevel1X 3 18 3" xfId="32278"/>
    <cellStyle name="SAPBEXHLevel1X 3 19" xfId="16359"/>
    <cellStyle name="SAPBEXHLevel1X 3 19 2" xfId="42778"/>
    <cellStyle name="SAPBEXHLevel1X 3 2" xfId="1226"/>
    <cellStyle name="SAPBEXHLevel1X 3 2 10" xfId="5687"/>
    <cellStyle name="SAPBEXHLevel1X 3 2 10 2" xfId="16451"/>
    <cellStyle name="SAPBEXHLevel1X 3 2 10 2 2" xfId="42869"/>
    <cellStyle name="SAPBEXHLevel1X 3 2 10 3" xfId="26896"/>
    <cellStyle name="SAPBEXHLevel1X 3 2 10 3 2" xfId="53310"/>
    <cellStyle name="SAPBEXHLevel1X 3 2 10 4" xfId="32357"/>
    <cellStyle name="SAPBEXHLevel1X 3 2 11" xfId="6517"/>
    <cellStyle name="SAPBEXHLevel1X 3 2 11 2" xfId="12413"/>
    <cellStyle name="SAPBEXHLevel1X 3 2 11 2 2" xfId="38834"/>
    <cellStyle name="SAPBEXHLevel1X 3 2 11 3" xfId="33187"/>
    <cellStyle name="SAPBEXHLevel1X 3 2 12" xfId="16434"/>
    <cellStyle name="SAPBEXHLevel1X 3 2 12 2" xfId="42852"/>
    <cellStyle name="SAPBEXHLevel1X 3 2 13" xfId="25621"/>
    <cellStyle name="SAPBEXHLevel1X 3 2 13 2" xfId="52035"/>
    <cellStyle name="SAPBEXHLevel1X 3 2 2" xfId="1540"/>
    <cellStyle name="SAPBEXHLevel1X 3 2 2 10" xfId="8432"/>
    <cellStyle name="SAPBEXHLevel1X 3 2 2 10 2" xfId="19092"/>
    <cellStyle name="SAPBEXHLevel1X 3 2 2 10 2 2" xfId="45506"/>
    <cellStyle name="SAPBEXHLevel1X 3 2 2 10 3" xfId="16998"/>
    <cellStyle name="SAPBEXHLevel1X 3 2 2 10 3 2" xfId="43416"/>
    <cellStyle name="SAPBEXHLevel1X 3 2 2 10 4" xfId="34928"/>
    <cellStyle name="SAPBEXHLevel1X 3 2 2 11" xfId="12002"/>
    <cellStyle name="SAPBEXHLevel1X 3 2 2 11 2" xfId="38423"/>
    <cellStyle name="SAPBEXHLevel1X 3 2 2 12" xfId="23793"/>
    <cellStyle name="SAPBEXHLevel1X 3 2 2 12 2" xfId="50207"/>
    <cellStyle name="SAPBEXHLevel1X 3 2 2 2" xfId="3534"/>
    <cellStyle name="SAPBEXHLevel1X 3 2 2 2 2" xfId="8990"/>
    <cellStyle name="SAPBEXHLevel1X 3 2 2 2 2 2" xfId="19650"/>
    <cellStyle name="SAPBEXHLevel1X 3 2 2 2 2 2 2" xfId="46064"/>
    <cellStyle name="SAPBEXHLevel1X 3 2 2 2 2 3" xfId="11782"/>
    <cellStyle name="SAPBEXHLevel1X 3 2 2 2 2 3 2" xfId="38203"/>
    <cellStyle name="SAPBEXHLevel1X 3 2 2 2 2 4" xfId="35486"/>
    <cellStyle name="SAPBEXHLevel1X 3 2 2 2 3" xfId="10411"/>
    <cellStyle name="SAPBEXHLevel1X 3 2 2 2 3 2" xfId="21071"/>
    <cellStyle name="SAPBEXHLevel1X 3 2 2 2 3 2 2" xfId="47485"/>
    <cellStyle name="SAPBEXHLevel1X 3 2 2 2 3 3" xfId="28336"/>
    <cellStyle name="SAPBEXHLevel1X 3 2 2 2 3 3 2" xfId="54750"/>
    <cellStyle name="SAPBEXHLevel1X 3 2 2 2 3 4" xfId="36907"/>
    <cellStyle name="SAPBEXHLevel1X 3 2 2 2 4" xfId="8745"/>
    <cellStyle name="SAPBEXHLevel1X 3 2 2 2 4 2" xfId="19405"/>
    <cellStyle name="SAPBEXHLevel1X 3 2 2 2 4 2 2" xfId="45819"/>
    <cellStyle name="SAPBEXHLevel1X 3 2 2 2 4 3" xfId="28169"/>
    <cellStyle name="SAPBEXHLevel1X 3 2 2 2 4 3 2" xfId="54583"/>
    <cellStyle name="SAPBEXHLevel1X 3 2 2 2 4 4" xfId="35241"/>
    <cellStyle name="SAPBEXHLevel1X 3 2 2 2 5" xfId="14319"/>
    <cellStyle name="SAPBEXHLevel1X 3 2 2 2 5 2" xfId="40739"/>
    <cellStyle name="SAPBEXHLevel1X 3 2 2 2 6" xfId="26080"/>
    <cellStyle name="SAPBEXHLevel1X 3 2 2 2 6 2" xfId="52494"/>
    <cellStyle name="SAPBEXHLevel1X 3 2 2 2 7" xfId="30204"/>
    <cellStyle name="SAPBEXHLevel1X 3 2 2 3" xfId="2774"/>
    <cellStyle name="SAPBEXHLevel1X 3 2 2 3 2" xfId="9348"/>
    <cellStyle name="SAPBEXHLevel1X 3 2 2 3 2 2" xfId="20008"/>
    <cellStyle name="SAPBEXHLevel1X 3 2 2 3 2 2 2" xfId="46422"/>
    <cellStyle name="SAPBEXHLevel1X 3 2 2 3 2 3" xfId="12804"/>
    <cellStyle name="SAPBEXHLevel1X 3 2 2 3 2 3 2" xfId="39225"/>
    <cellStyle name="SAPBEXHLevel1X 3 2 2 3 2 4" xfId="35844"/>
    <cellStyle name="SAPBEXHLevel1X 3 2 2 3 3" xfId="13566"/>
    <cellStyle name="SAPBEXHLevel1X 3 2 2 3 3 2" xfId="39986"/>
    <cellStyle name="SAPBEXHLevel1X 3 2 2 3 4" xfId="25612"/>
    <cellStyle name="SAPBEXHLevel1X 3 2 2 3 4 2" xfId="52026"/>
    <cellStyle name="SAPBEXHLevel1X 3 2 2 3 5" xfId="29444"/>
    <cellStyle name="SAPBEXHLevel1X 3 2 2 4" xfId="2831"/>
    <cellStyle name="SAPBEXHLevel1X 3 2 2 4 2" xfId="9695"/>
    <cellStyle name="SAPBEXHLevel1X 3 2 2 4 2 2" xfId="20355"/>
    <cellStyle name="SAPBEXHLevel1X 3 2 2 4 2 2 2" xfId="46769"/>
    <cellStyle name="SAPBEXHLevel1X 3 2 2 4 2 3" xfId="28189"/>
    <cellStyle name="SAPBEXHLevel1X 3 2 2 4 2 3 2" xfId="54603"/>
    <cellStyle name="SAPBEXHLevel1X 3 2 2 4 2 4" xfId="36191"/>
    <cellStyle name="SAPBEXHLevel1X 3 2 2 4 3" xfId="13623"/>
    <cellStyle name="SAPBEXHLevel1X 3 2 2 4 3 2" xfId="40043"/>
    <cellStyle name="SAPBEXHLevel1X 3 2 2 4 4" xfId="22473"/>
    <cellStyle name="SAPBEXHLevel1X 3 2 2 4 4 2" xfId="48887"/>
    <cellStyle name="SAPBEXHLevel1X 3 2 2 4 5" xfId="29501"/>
    <cellStyle name="SAPBEXHLevel1X 3 2 2 5" xfId="5267"/>
    <cellStyle name="SAPBEXHLevel1X 3 2 2 5 2" xfId="16042"/>
    <cellStyle name="SAPBEXHLevel1X 3 2 2 5 2 2" xfId="42461"/>
    <cellStyle name="SAPBEXHLevel1X 3 2 2 5 3" xfId="25088"/>
    <cellStyle name="SAPBEXHLevel1X 3 2 2 5 3 2" xfId="51502"/>
    <cellStyle name="SAPBEXHLevel1X 3 2 2 5 4" xfId="31937"/>
    <cellStyle name="SAPBEXHLevel1X 3 2 2 6" xfId="5769"/>
    <cellStyle name="SAPBEXHLevel1X 3 2 2 6 2" xfId="16528"/>
    <cellStyle name="SAPBEXHLevel1X 3 2 2 6 2 2" xfId="42946"/>
    <cellStyle name="SAPBEXHLevel1X 3 2 2 6 3" xfId="26033"/>
    <cellStyle name="SAPBEXHLevel1X 3 2 2 6 3 2" xfId="52447"/>
    <cellStyle name="SAPBEXHLevel1X 3 2 2 6 4" xfId="32439"/>
    <cellStyle name="SAPBEXHLevel1X 3 2 2 7" xfId="6476"/>
    <cellStyle name="SAPBEXHLevel1X 3 2 2 7 2" xfId="23561"/>
    <cellStyle name="SAPBEXHLevel1X 3 2 2 7 2 2" xfId="49975"/>
    <cellStyle name="SAPBEXHLevel1X 3 2 2 7 3" xfId="33146"/>
    <cellStyle name="SAPBEXHLevel1X 3 2 2 8" xfId="7224"/>
    <cellStyle name="SAPBEXHLevel1X 3 2 2 8 2" xfId="17891"/>
    <cellStyle name="SAPBEXHLevel1X 3 2 2 8 2 2" xfId="44308"/>
    <cellStyle name="SAPBEXHLevel1X 3 2 2 8 3" xfId="26612"/>
    <cellStyle name="SAPBEXHLevel1X 3 2 2 8 3 2" xfId="53026"/>
    <cellStyle name="SAPBEXHLevel1X 3 2 2 8 4" xfId="33894"/>
    <cellStyle name="SAPBEXHLevel1X 3 2 2 9" xfId="7798"/>
    <cellStyle name="SAPBEXHLevel1X 3 2 2 9 2" xfId="18465"/>
    <cellStyle name="SAPBEXHLevel1X 3 2 2 9 2 2" xfId="44880"/>
    <cellStyle name="SAPBEXHLevel1X 3 2 2 9 3" xfId="21862"/>
    <cellStyle name="SAPBEXHLevel1X 3 2 2 9 3 2" xfId="48276"/>
    <cellStyle name="SAPBEXHLevel1X 3 2 2 9 4" xfId="34468"/>
    <cellStyle name="SAPBEXHLevel1X 3 2 3" xfId="1653"/>
    <cellStyle name="SAPBEXHLevel1X 3 2 3 10" xfId="8318"/>
    <cellStyle name="SAPBEXHLevel1X 3 2 3 10 2" xfId="18978"/>
    <cellStyle name="SAPBEXHLevel1X 3 2 3 10 2 2" xfId="45392"/>
    <cellStyle name="SAPBEXHLevel1X 3 2 3 10 3" xfId="12767"/>
    <cellStyle name="SAPBEXHLevel1X 3 2 3 10 3 2" xfId="39188"/>
    <cellStyle name="SAPBEXHLevel1X 3 2 3 10 4" xfId="34814"/>
    <cellStyle name="SAPBEXHLevel1X 3 2 3 11" xfId="11913"/>
    <cellStyle name="SAPBEXHLevel1X 3 2 3 11 2" xfId="38334"/>
    <cellStyle name="SAPBEXHLevel1X 3 2 3 12" xfId="23263"/>
    <cellStyle name="SAPBEXHLevel1X 3 2 3 12 2" xfId="49677"/>
    <cellStyle name="SAPBEXHLevel1X 3 2 3 2" xfId="3646"/>
    <cellStyle name="SAPBEXHLevel1X 3 2 3 2 2" xfId="9104"/>
    <cellStyle name="SAPBEXHLevel1X 3 2 3 2 2 2" xfId="19764"/>
    <cellStyle name="SAPBEXHLevel1X 3 2 3 2 2 2 2" xfId="46178"/>
    <cellStyle name="SAPBEXHLevel1X 3 2 3 2 2 3" xfId="11188"/>
    <cellStyle name="SAPBEXHLevel1X 3 2 3 2 2 3 2" xfId="37609"/>
    <cellStyle name="SAPBEXHLevel1X 3 2 3 2 2 4" xfId="35600"/>
    <cellStyle name="SAPBEXHLevel1X 3 2 3 2 3" xfId="10227"/>
    <cellStyle name="SAPBEXHLevel1X 3 2 3 2 3 2" xfId="20887"/>
    <cellStyle name="SAPBEXHLevel1X 3 2 3 2 3 2 2" xfId="47301"/>
    <cellStyle name="SAPBEXHLevel1X 3 2 3 2 3 3" xfId="12830"/>
    <cellStyle name="SAPBEXHLevel1X 3 2 3 2 3 3 2" xfId="39251"/>
    <cellStyle name="SAPBEXHLevel1X 3 2 3 2 3 4" xfId="36723"/>
    <cellStyle name="SAPBEXHLevel1X 3 2 3 2 4" xfId="8619"/>
    <cellStyle name="SAPBEXHLevel1X 3 2 3 2 4 2" xfId="19279"/>
    <cellStyle name="SAPBEXHLevel1X 3 2 3 2 4 2 2" xfId="45693"/>
    <cellStyle name="SAPBEXHLevel1X 3 2 3 2 4 3" xfId="12960"/>
    <cellStyle name="SAPBEXHLevel1X 3 2 3 2 4 3 2" xfId="39381"/>
    <cellStyle name="SAPBEXHLevel1X 3 2 3 2 4 4" xfId="35115"/>
    <cellStyle name="SAPBEXHLevel1X 3 2 3 2 5" xfId="14431"/>
    <cellStyle name="SAPBEXHLevel1X 3 2 3 2 5 2" xfId="40851"/>
    <cellStyle name="SAPBEXHLevel1X 3 2 3 2 6" xfId="28141"/>
    <cellStyle name="SAPBEXHLevel1X 3 2 3 2 6 2" xfId="54555"/>
    <cellStyle name="SAPBEXHLevel1X 3 2 3 2 7" xfId="30316"/>
    <cellStyle name="SAPBEXHLevel1X 3 2 3 3" xfId="2591"/>
    <cellStyle name="SAPBEXHLevel1X 3 2 3 3 2" xfId="9473"/>
    <cellStyle name="SAPBEXHLevel1X 3 2 3 3 2 2" xfId="20133"/>
    <cellStyle name="SAPBEXHLevel1X 3 2 3 3 2 2 2" xfId="46547"/>
    <cellStyle name="SAPBEXHLevel1X 3 2 3 3 2 3" xfId="17260"/>
    <cellStyle name="SAPBEXHLevel1X 3 2 3 3 2 3 2" xfId="43678"/>
    <cellStyle name="SAPBEXHLevel1X 3 2 3 3 2 4" xfId="35969"/>
    <cellStyle name="SAPBEXHLevel1X 3 2 3 3 3" xfId="13383"/>
    <cellStyle name="SAPBEXHLevel1X 3 2 3 3 3 2" xfId="39803"/>
    <cellStyle name="SAPBEXHLevel1X 3 2 3 3 4" xfId="24656"/>
    <cellStyle name="SAPBEXHLevel1X 3 2 3 3 4 2" xfId="51070"/>
    <cellStyle name="SAPBEXHLevel1X 3 2 3 3 5" xfId="29261"/>
    <cellStyle name="SAPBEXHLevel1X 3 2 3 4" xfId="3082"/>
    <cellStyle name="SAPBEXHLevel1X 3 2 3 4 2" xfId="10006"/>
    <cellStyle name="SAPBEXHLevel1X 3 2 3 4 2 2" xfId="20666"/>
    <cellStyle name="SAPBEXHLevel1X 3 2 3 4 2 2 2" xfId="47080"/>
    <cellStyle name="SAPBEXHLevel1X 3 2 3 4 2 3" xfId="22297"/>
    <cellStyle name="SAPBEXHLevel1X 3 2 3 4 2 3 2" xfId="48711"/>
    <cellStyle name="SAPBEXHLevel1X 3 2 3 4 2 4" xfId="36502"/>
    <cellStyle name="SAPBEXHLevel1X 3 2 3 4 3" xfId="13874"/>
    <cellStyle name="SAPBEXHLevel1X 3 2 3 4 3 2" xfId="40294"/>
    <cellStyle name="SAPBEXHLevel1X 3 2 3 4 4" xfId="23870"/>
    <cellStyle name="SAPBEXHLevel1X 3 2 3 4 4 2" xfId="50284"/>
    <cellStyle name="SAPBEXHLevel1X 3 2 3 4 5" xfId="29752"/>
    <cellStyle name="SAPBEXHLevel1X 3 2 3 5" xfId="2888"/>
    <cellStyle name="SAPBEXHLevel1X 3 2 3 5 2" xfId="13680"/>
    <cellStyle name="SAPBEXHLevel1X 3 2 3 5 2 2" xfId="40100"/>
    <cellStyle name="SAPBEXHLevel1X 3 2 3 5 3" xfId="25239"/>
    <cellStyle name="SAPBEXHLevel1X 3 2 3 5 3 2" xfId="51653"/>
    <cellStyle name="SAPBEXHLevel1X 3 2 3 5 4" xfId="29558"/>
    <cellStyle name="SAPBEXHLevel1X 3 2 3 6" xfId="6048"/>
    <cellStyle name="SAPBEXHLevel1X 3 2 3 6 2" xfId="16799"/>
    <cellStyle name="SAPBEXHLevel1X 3 2 3 6 2 2" xfId="43217"/>
    <cellStyle name="SAPBEXHLevel1X 3 2 3 6 3" xfId="22355"/>
    <cellStyle name="SAPBEXHLevel1X 3 2 3 6 3 2" xfId="48769"/>
    <cellStyle name="SAPBEXHLevel1X 3 2 3 6 4" xfId="32718"/>
    <cellStyle name="SAPBEXHLevel1X 3 2 3 7" xfId="3333"/>
    <cellStyle name="SAPBEXHLevel1X 3 2 3 7 2" xfId="27439"/>
    <cellStyle name="SAPBEXHLevel1X 3 2 3 7 2 2" xfId="53853"/>
    <cellStyle name="SAPBEXHLevel1X 3 2 3 7 3" xfId="30003"/>
    <cellStyle name="SAPBEXHLevel1X 3 2 3 8" xfId="5256"/>
    <cellStyle name="SAPBEXHLevel1X 3 2 3 8 2" xfId="16031"/>
    <cellStyle name="SAPBEXHLevel1X 3 2 3 8 2 2" xfId="42450"/>
    <cellStyle name="SAPBEXHLevel1X 3 2 3 8 3" xfId="24737"/>
    <cellStyle name="SAPBEXHLevel1X 3 2 3 8 3 2" xfId="51151"/>
    <cellStyle name="SAPBEXHLevel1X 3 2 3 8 4" xfId="31926"/>
    <cellStyle name="SAPBEXHLevel1X 3 2 3 9" xfId="2920"/>
    <cellStyle name="SAPBEXHLevel1X 3 2 3 9 2" xfId="13712"/>
    <cellStyle name="SAPBEXHLevel1X 3 2 3 9 2 2" xfId="40132"/>
    <cellStyle name="SAPBEXHLevel1X 3 2 3 9 3" xfId="22175"/>
    <cellStyle name="SAPBEXHLevel1X 3 2 3 9 3 2" xfId="48589"/>
    <cellStyle name="SAPBEXHLevel1X 3 2 3 9 4" xfId="29590"/>
    <cellStyle name="SAPBEXHLevel1X 3 2 4" xfId="1912"/>
    <cellStyle name="SAPBEXHLevel1X 3 2 4 10" xfId="8559"/>
    <cellStyle name="SAPBEXHLevel1X 3 2 4 10 2" xfId="19219"/>
    <cellStyle name="SAPBEXHLevel1X 3 2 4 10 2 2" xfId="45633"/>
    <cellStyle name="SAPBEXHLevel1X 3 2 4 10 3" xfId="12734"/>
    <cellStyle name="SAPBEXHLevel1X 3 2 4 10 3 2" xfId="39155"/>
    <cellStyle name="SAPBEXHLevel1X 3 2 4 10 4" xfId="35055"/>
    <cellStyle name="SAPBEXHLevel1X 3 2 4 11" xfId="11668"/>
    <cellStyle name="SAPBEXHLevel1X 3 2 4 11 2" xfId="38089"/>
    <cellStyle name="SAPBEXHLevel1X 3 2 4 12" xfId="22243"/>
    <cellStyle name="SAPBEXHLevel1X 3 2 4 12 2" xfId="48657"/>
    <cellStyle name="SAPBEXHLevel1X 3 2 4 2" xfId="3889"/>
    <cellStyle name="SAPBEXHLevel1X 3 2 4 2 2" xfId="9178"/>
    <cellStyle name="SAPBEXHLevel1X 3 2 4 2 2 2" xfId="19838"/>
    <cellStyle name="SAPBEXHLevel1X 3 2 4 2 2 2 2" xfId="46252"/>
    <cellStyle name="SAPBEXHLevel1X 3 2 4 2 2 3" xfId="11794"/>
    <cellStyle name="SAPBEXHLevel1X 3 2 4 2 2 3 2" xfId="38215"/>
    <cellStyle name="SAPBEXHLevel1X 3 2 4 2 2 4" xfId="35674"/>
    <cellStyle name="SAPBEXHLevel1X 3 2 4 2 3" xfId="14672"/>
    <cellStyle name="SAPBEXHLevel1X 3 2 4 2 3 2" xfId="41092"/>
    <cellStyle name="SAPBEXHLevel1X 3 2 4 2 4" xfId="27345"/>
    <cellStyle name="SAPBEXHLevel1X 3 2 4 2 4 2" xfId="53759"/>
    <cellStyle name="SAPBEXHLevel1X 3 2 4 2 5" xfId="30559"/>
    <cellStyle name="SAPBEXHLevel1X 3 2 4 3" xfId="4616"/>
    <cellStyle name="SAPBEXHLevel1X 3 2 4 3 2" xfId="10177"/>
    <cellStyle name="SAPBEXHLevel1X 3 2 4 3 2 2" xfId="20837"/>
    <cellStyle name="SAPBEXHLevel1X 3 2 4 3 2 2 2" xfId="47251"/>
    <cellStyle name="SAPBEXHLevel1X 3 2 4 3 2 3" xfId="12827"/>
    <cellStyle name="SAPBEXHLevel1X 3 2 4 3 2 3 2" xfId="39248"/>
    <cellStyle name="SAPBEXHLevel1X 3 2 4 3 2 4" xfId="36673"/>
    <cellStyle name="SAPBEXHLevel1X 3 2 4 3 3" xfId="15394"/>
    <cellStyle name="SAPBEXHLevel1X 3 2 4 3 3 2" xfId="41814"/>
    <cellStyle name="SAPBEXHLevel1X 3 2 4 3 4" xfId="22157"/>
    <cellStyle name="SAPBEXHLevel1X 3 2 4 3 4 2" xfId="48571"/>
    <cellStyle name="SAPBEXHLevel1X 3 2 4 3 5" xfId="31286"/>
    <cellStyle name="SAPBEXHLevel1X 3 2 4 4" xfId="3921"/>
    <cellStyle name="SAPBEXHLevel1X 3 2 4 4 2" xfId="14704"/>
    <cellStyle name="SAPBEXHLevel1X 3 2 4 4 2 2" xfId="41124"/>
    <cellStyle name="SAPBEXHLevel1X 3 2 4 4 3" xfId="23073"/>
    <cellStyle name="SAPBEXHLevel1X 3 2 4 4 3 2" xfId="49487"/>
    <cellStyle name="SAPBEXHLevel1X 3 2 4 4 4" xfId="30591"/>
    <cellStyle name="SAPBEXHLevel1X 3 2 4 5" xfId="5810"/>
    <cellStyle name="SAPBEXHLevel1X 3 2 4 5 2" xfId="16569"/>
    <cellStyle name="SAPBEXHLevel1X 3 2 4 5 2 2" xfId="42987"/>
    <cellStyle name="SAPBEXHLevel1X 3 2 4 5 3" xfId="26824"/>
    <cellStyle name="SAPBEXHLevel1X 3 2 4 5 3 2" xfId="53238"/>
    <cellStyle name="SAPBEXHLevel1X 3 2 4 5 4" xfId="32480"/>
    <cellStyle name="SAPBEXHLevel1X 3 2 4 6" xfId="6413"/>
    <cellStyle name="SAPBEXHLevel1X 3 2 4 6 2" xfId="17149"/>
    <cellStyle name="SAPBEXHLevel1X 3 2 4 6 2 2" xfId="43567"/>
    <cellStyle name="SAPBEXHLevel1X 3 2 4 6 3" xfId="24689"/>
    <cellStyle name="SAPBEXHLevel1X 3 2 4 6 3 2" xfId="51103"/>
    <cellStyle name="SAPBEXHLevel1X 3 2 4 6 4" xfId="33083"/>
    <cellStyle name="SAPBEXHLevel1X 3 2 4 7" xfId="7028"/>
    <cellStyle name="SAPBEXHLevel1X 3 2 4 7 2" xfId="11420"/>
    <cellStyle name="SAPBEXHLevel1X 3 2 4 7 2 2" xfId="37841"/>
    <cellStyle name="SAPBEXHLevel1X 3 2 4 7 3" xfId="33698"/>
    <cellStyle name="SAPBEXHLevel1X 3 2 4 8" xfId="7575"/>
    <cellStyle name="SAPBEXHLevel1X 3 2 4 8 2" xfId="18242"/>
    <cellStyle name="SAPBEXHLevel1X 3 2 4 8 2 2" xfId="44658"/>
    <cellStyle name="SAPBEXHLevel1X 3 2 4 8 3" xfId="22575"/>
    <cellStyle name="SAPBEXHLevel1X 3 2 4 8 3 2" xfId="48989"/>
    <cellStyle name="SAPBEXHLevel1X 3 2 4 8 4" xfId="34245"/>
    <cellStyle name="SAPBEXHLevel1X 3 2 4 9" xfId="7276"/>
    <cellStyle name="SAPBEXHLevel1X 3 2 4 9 2" xfId="17943"/>
    <cellStyle name="SAPBEXHLevel1X 3 2 4 9 2 2" xfId="44360"/>
    <cellStyle name="SAPBEXHLevel1X 3 2 4 9 3" xfId="24144"/>
    <cellStyle name="SAPBEXHLevel1X 3 2 4 9 3 2" xfId="50558"/>
    <cellStyle name="SAPBEXHLevel1X 3 2 4 9 4" xfId="33946"/>
    <cellStyle name="SAPBEXHLevel1X 3 2 5" xfId="2098"/>
    <cellStyle name="SAPBEXHLevel1X 3 2 5 10" xfId="8865"/>
    <cellStyle name="SAPBEXHLevel1X 3 2 5 10 2" xfId="19525"/>
    <cellStyle name="SAPBEXHLevel1X 3 2 5 10 2 2" xfId="45939"/>
    <cellStyle name="SAPBEXHLevel1X 3 2 5 10 3" xfId="26368"/>
    <cellStyle name="SAPBEXHLevel1X 3 2 5 10 3 2" xfId="52782"/>
    <cellStyle name="SAPBEXHLevel1X 3 2 5 10 4" xfId="35361"/>
    <cellStyle name="SAPBEXHLevel1X 3 2 5 11" xfId="11502"/>
    <cellStyle name="SAPBEXHLevel1X 3 2 5 11 2" xfId="37923"/>
    <cellStyle name="SAPBEXHLevel1X 3 2 5 12" xfId="24599"/>
    <cellStyle name="SAPBEXHLevel1X 3 2 5 12 2" xfId="51013"/>
    <cellStyle name="SAPBEXHLevel1X 3 2 5 2" xfId="4063"/>
    <cellStyle name="SAPBEXHLevel1X 3 2 5 2 2" xfId="9847"/>
    <cellStyle name="SAPBEXHLevel1X 3 2 5 2 2 2" xfId="20507"/>
    <cellStyle name="SAPBEXHLevel1X 3 2 5 2 2 2 2" xfId="46921"/>
    <cellStyle name="SAPBEXHLevel1X 3 2 5 2 2 3" xfId="17744"/>
    <cellStyle name="SAPBEXHLevel1X 3 2 5 2 2 3 2" xfId="44161"/>
    <cellStyle name="SAPBEXHLevel1X 3 2 5 2 2 4" xfId="36343"/>
    <cellStyle name="SAPBEXHLevel1X 3 2 5 2 3" xfId="14845"/>
    <cellStyle name="SAPBEXHLevel1X 3 2 5 2 3 2" xfId="41265"/>
    <cellStyle name="SAPBEXHLevel1X 3 2 5 2 4" xfId="23242"/>
    <cellStyle name="SAPBEXHLevel1X 3 2 5 2 4 2" xfId="49656"/>
    <cellStyle name="SAPBEXHLevel1X 3 2 5 2 5" xfId="30733"/>
    <cellStyle name="SAPBEXHLevel1X 3 2 5 3" xfId="4791"/>
    <cellStyle name="SAPBEXHLevel1X 3 2 5 3 2" xfId="10095"/>
    <cellStyle name="SAPBEXHLevel1X 3 2 5 3 2 2" xfId="20755"/>
    <cellStyle name="SAPBEXHLevel1X 3 2 5 3 2 2 2" xfId="47169"/>
    <cellStyle name="SAPBEXHLevel1X 3 2 5 3 2 3" xfId="27806"/>
    <cellStyle name="SAPBEXHLevel1X 3 2 5 3 2 3 2" xfId="54220"/>
    <cellStyle name="SAPBEXHLevel1X 3 2 5 3 2 4" xfId="36591"/>
    <cellStyle name="SAPBEXHLevel1X 3 2 5 3 3" xfId="15568"/>
    <cellStyle name="SAPBEXHLevel1X 3 2 5 3 3 2" xfId="41988"/>
    <cellStyle name="SAPBEXHLevel1X 3 2 5 3 4" xfId="26097"/>
    <cellStyle name="SAPBEXHLevel1X 3 2 5 3 4 2" xfId="52511"/>
    <cellStyle name="SAPBEXHLevel1X 3 2 5 3 5" xfId="31461"/>
    <cellStyle name="SAPBEXHLevel1X 3 2 5 4" xfId="5371"/>
    <cellStyle name="SAPBEXHLevel1X 3 2 5 4 2" xfId="16144"/>
    <cellStyle name="SAPBEXHLevel1X 3 2 5 4 2 2" xfId="42563"/>
    <cellStyle name="SAPBEXHLevel1X 3 2 5 4 3" xfId="28070"/>
    <cellStyle name="SAPBEXHLevel1X 3 2 5 4 3 2" xfId="54484"/>
    <cellStyle name="SAPBEXHLevel1X 3 2 5 4 4" xfId="32041"/>
    <cellStyle name="SAPBEXHLevel1X 3 2 5 5" xfId="5978"/>
    <cellStyle name="SAPBEXHLevel1X 3 2 5 5 2" xfId="16730"/>
    <cellStyle name="SAPBEXHLevel1X 3 2 5 5 2 2" xfId="43148"/>
    <cellStyle name="SAPBEXHLevel1X 3 2 5 5 3" xfId="26349"/>
    <cellStyle name="SAPBEXHLevel1X 3 2 5 5 3 2" xfId="52763"/>
    <cellStyle name="SAPBEXHLevel1X 3 2 5 5 4" xfId="32648"/>
    <cellStyle name="SAPBEXHLevel1X 3 2 5 6" xfId="6578"/>
    <cellStyle name="SAPBEXHLevel1X 3 2 5 6 2" xfId="17303"/>
    <cellStyle name="SAPBEXHLevel1X 3 2 5 6 2 2" xfId="43721"/>
    <cellStyle name="SAPBEXHLevel1X 3 2 5 6 3" xfId="24879"/>
    <cellStyle name="SAPBEXHLevel1X 3 2 5 6 3 2" xfId="51293"/>
    <cellStyle name="SAPBEXHLevel1X 3 2 5 6 4" xfId="33248"/>
    <cellStyle name="SAPBEXHLevel1X 3 2 5 7" xfId="7150"/>
    <cellStyle name="SAPBEXHLevel1X 3 2 5 7 2" xfId="26387"/>
    <cellStyle name="SAPBEXHLevel1X 3 2 5 7 2 2" xfId="52801"/>
    <cellStyle name="SAPBEXHLevel1X 3 2 5 7 3" xfId="33820"/>
    <cellStyle name="SAPBEXHLevel1X 3 2 5 8" xfId="7709"/>
    <cellStyle name="SAPBEXHLevel1X 3 2 5 8 2" xfId="18376"/>
    <cellStyle name="SAPBEXHLevel1X 3 2 5 8 2 2" xfId="44792"/>
    <cellStyle name="SAPBEXHLevel1X 3 2 5 8 3" xfId="25363"/>
    <cellStyle name="SAPBEXHLevel1X 3 2 5 8 3 2" xfId="51777"/>
    <cellStyle name="SAPBEXHLevel1X 3 2 5 8 4" xfId="34379"/>
    <cellStyle name="SAPBEXHLevel1X 3 2 5 9" xfId="7861"/>
    <cellStyle name="SAPBEXHLevel1X 3 2 5 9 2" xfId="18528"/>
    <cellStyle name="SAPBEXHLevel1X 3 2 5 9 2 2" xfId="44943"/>
    <cellStyle name="SAPBEXHLevel1X 3 2 5 9 3" xfId="11141"/>
    <cellStyle name="SAPBEXHLevel1X 3 2 5 9 3 2" xfId="37562"/>
    <cellStyle name="SAPBEXHLevel1X 3 2 5 9 4" xfId="34531"/>
    <cellStyle name="SAPBEXHLevel1X 3 2 6" xfId="1968"/>
    <cellStyle name="SAPBEXHLevel1X 3 2 6 10" xfId="9551"/>
    <cellStyle name="SAPBEXHLevel1X 3 2 6 10 2" xfId="20211"/>
    <cellStyle name="SAPBEXHLevel1X 3 2 6 10 2 2" xfId="46625"/>
    <cellStyle name="SAPBEXHLevel1X 3 2 6 10 3" xfId="26745"/>
    <cellStyle name="SAPBEXHLevel1X 3 2 6 10 3 2" xfId="53159"/>
    <cellStyle name="SAPBEXHLevel1X 3 2 6 10 4" xfId="36047"/>
    <cellStyle name="SAPBEXHLevel1X 3 2 6 11" xfId="11620"/>
    <cellStyle name="SAPBEXHLevel1X 3 2 6 11 2" xfId="38041"/>
    <cellStyle name="SAPBEXHLevel1X 3 2 6 12" xfId="24846"/>
    <cellStyle name="SAPBEXHLevel1X 3 2 6 12 2" xfId="51260"/>
    <cellStyle name="SAPBEXHLevel1X 3 2 6 2" xfId="3945"/>
    <cellStyle name="SAPBEXHLevel1X 3 2 6 2 2" xfId="10688"/>
    <cellStyle name="SAPBEXHLevel1X 3 2 6 2 2 2" xfId="21333"/>
    <cellStyle name="SAPBEXHLevel1X 3 2 6 2 2 2 2" xfId="47747"/>
    <cellStyle name="SAPBEXHLevel1X 3 2 6 2 2 3" xfId="28431"/>
    <cellStyle name="SAPBEXHLevel1X 3 2 6 2 2 3 2" xfId="54845"/>
    <cellStyle name="SAPBEXHLevel1X 3 2 6 2 2 4" xfId="37112"/>
    <cellStyle name="SAPBEXHLevel1X 3 2 6 2 3" xfId="14728"/>
    <cellStyle name="SAPBEXHLevel1X 3 2 6 2 3 2" xfId="41148"/>
    <cellStyle name="SAPBEXHLevel1X 3 2 6 2 4" xfId="23297"/>
    <cellStyle name="SAPBEXHLevel1X 3 2 6 2 4 2" xfId="49711"/>
    <cellStyle name="SAPBEXHLevel1X 3 2 6 2 5" xfId="30615"/>
    <cellStyle name="SAPBEXHLevel1X 3 2 6 3" xfId="4672"/>
    <cellStyle name="SAPBEXHLevel1X 3 2 6 3 2" xfId="15450"/>
    <cellStyle name="SAPBEXHLevel1X 3 2 6 3 2 2" xfId="41870"/>
    <cellStyle name="SAPBEXHLevel1X 3 2 6 3 3" xfId="11283"/>
    <cellStyle name="SAPBEXHLevel1X 3 2 6 3 3 2" xfId="37704"/>
    <cellStyle name="SAPBEXHLevel1X 3 2 6 3 4" xfId="31342"/>
    <cellStyle name="SAPBEXHLevel1X 3 2 6 4" xfId="5250"/>
    <cellStyle name="SAPBEXHLevel1X 3 2 6 4 2" xfId="16025"/>
    <cellStyle name="SAPBEXHLevel1X 3 2 6 4 2 2" xfId="42444"/>
    <cellStyle name="SAPBEXHLevel1X 3 2 6 4 3" xfId="23596"/>
    <cellStyle name="SAPBEXHLevel1X 3 2 6 4 3 2" xfId="50010"/>
    <cellStyle name="SAPBEXHLevel1X 3 2 6 4 4" xfId="31920"/>
    <cellStyle name="SAPBEXHLevel1X 3 2 6 5" xfId="5860"/>
    <cellStyle name="SAPBEXHLevel1X 3 2 6 5 2" xfId="16616"/>
    <cellStyle name="SAPBEXHLevel1X 3 2 6 5 2 2" xfId="43034"/>
    <cellStyle name="SAPBEXHLevel1X 3 2 6 5 3" xfId="23022"/>
    <cellStyle name="SAPBEXHLevel1X 3 2 6 5 3 2" xfId="49436"/>
    <cellStyle name="SAPBEXHLevel1X 3 2 6 5 4" xfId="32530"/>
    <cellStyle name="SAPBEXHLevel1X 3 2 6 6" xfId="6469"/>
    <cellStyle name="SAPBEXHLevel1X 3 2 6 6 2" xfId="17205"/>
    <cellStyle name="SAPBEXHLevel1X 3 2 6 6 2 2" xfId="43623"/>
    <cellStyle name="SAPBEXHLevel1X 3 2 6 6 3" xfId="24160"/>
    <cellStyle name="SAPBEXHLevel1X 3 2 6 6 3 2" xfId="50574"/>
    <cellStyle name="SAPBEXHLevel1X 3 2 6 6 4" xfId="33139"/>
    <cellStyle name="SAPBEXHLevel1X 3 2 6 7" xfId="7084"/>
    <cellStyle name="SAPBEXHLevel1X 3 2 6 7 2" xfId="16982"/>
    <cellStyle name="SAPBEXHLevel1X 3 2 6 7 2 2" xfId="43400"/>
    <cellStyle name="SAPBEXHLevel1X 3 2 6 7 3" xfId="33754"/>
    <cellStyle name="SAPBEXHLevel1X 3 2 6 8" xfId="7631"/>
    <cellStyle name="SAPBEXHLevel1X 3 2 6 8 2" xfId="18298"/>
    <cellStyle name="SAPBEXHLevel1X 3 2 6 8 2 2" xfId="44714"/>
    <cellStyle name="SAPBEXHLevel1X 3 2 6 8 3" xfId="22120"/>
    <cellStyle name="SAPBEXHLevel1X 3 2 6 8 3 2" xfId="48534"/>
    <cellStyle name="SAPBEXHLevel1X 3 2 6 8 4" xfId="34301"/>
    <cellStyle name="SAPBEXHLevel1X 3 2 6 9" xfId="7371"/>
    <cellStyle name="SAPBEXHLevel1X 3 2 6 9 2" xfId="18038"/>
    <cellStyle name="SAPBEXHLevel1X 3 2 6 9 2 2" xfId="44454"/>
    <cellStyle name="SAPBEXHLevel1X 3 2 6 9 3" xfId="27715"/>
    <cellStyle name="SAPBEXHLevel1X 3 2 6 9 3 2" xfId="54129"/>
    <cellStyle name="SAPBEXHLevel1X 3 2 6 9 4" xfId="34041"/>
    <cellStyle name="SAPBEXHLevel1X 3 2 7" xfId="2499"/>
    <cellStyle name="SAPBEXHLevel1X 3 2 7 10" xfId="25070"/>
    <cellStyle name="SAPBEXHLevel1X 3 2 7 10 2" xfId="51484"/>
    <cellStyle name="SAPBEXHLevel1X 3 2 7 2" xfId="4394"/>
    <cellStyle name="SAPBEXHLevel1X 3 2 7 2 2" xfId="15172"/>
    <cellStyle name="SAPBEXHLevel1X 3 2 7 2 2 2" xfId="41592"/>
    <cellStyle name="SAPBEXHLevel1X 3 2 7 2 3" xfId="25536"/>
    <cellStyle name="SAPBEXHLevel1X 3 2 7 2 3 2" xfId="51950"/>
    <cellStyle name="SAPBEXHLevel1X 3 2 7 2 4" xfId="31064"/>
    <cellStyle name="SAPBEXHLevel1X 3 2 7 3" xfId="5127"/>
    <cellStyle name="SAPBEXHLevel1X 3 2 7 3 2" xfId="15904"/>
    <cellStyle name="SAPBEXHLevel1X 3 2 7 3 2 2" xfId="42323"/>
    <cellStyle name="SAPBEXHLevel1X 3 2 7 3 3" xfId="27977"/>
    <cellStyle name="SAPBEXHLevel1X 3 2 7 3 3 2" xfId="54391"/>
    <cellStyle name="SAPBEXHLevel1X 3 2 7 3 4" xfId="31797"/>
    <cellStyle name="SAPBEXHLevel1X 3 2 7 4" xfId="6309"/>
    <cellStyle name="SAPBEXHLevel1X 3 2 7 4 2" xfId="17048"/>
    <cellStyle name="SAPBEXHLevel1X 3 2 7 4 2 2" xfId="43466"/>
    <cellStyle name="SAPBEXHLevel1X 3 2 7 4 3" xfId="24590"/>
    <cellStyle name="SAPBEXHLevel1X 3 2 7 4 3 2" xfId="51004"/>
    <cellStyle name="SAPBEXHLevel1X 3 2 7 4 4" xfId="32979"/>
    <cellStyle name="SAPBEXHLevel1X 3 2 7 5" xfId="6885"/>
    <cellStyle name="SAPBEXHLevel1X 3 2 7 5 2" xfId="17590"/>
    <cellStyle name="SAPBEXHLevel1X 3 2 7 5 2 2" xfId="44007"/>
    <cellStyle name="SAPBEXHLevel1X 3 2 7 5 3" xfId="24966"/>
    <cellStyle name="SAPBEXHLevel1X 3 2 7 5 3 2" xfId="51380"/>
    <cellStyle name="SAPBEXHLevel1X 3 2 7 5 4" xfId="33555"/>
    <cellStyle name="SAPBEXHLevel1X 3 2 7 6" xfId="7409"/>
    <cellStyle name="SAPBEXHLevel1X 3 2 7 6 2" xfId="18076"/>
    <cellStyle name="SAPBEXHLevel1X 3 2 7 6 2 2" xfId="44492"/>
    <cellStyle name="SAPBEXHLevel1X 3 2 7 6 3" xfId="27639"/>
    <cellStyle name="SAPBEXHLevel1X 3 2 7 6 3 2" xfId="54053"/>
    <cellStyle name="SAPBEXHLevel1X 3 2 7 6 4" xfId="34079"/>
    <cellStyle name="SAPBEXHLevel1X 3 2 7 7" xfId="8032"/>
    <cellStyle name="SAPBEXHLevel1X 3 2 7 7 2" xfId="18699"/>
    <cellStyle name="SAPBEXHLevel1X 3 2 7 7 2 2" xfId="45113"/>
    <cellStyle name="SAPBEXHLevel1X 3 2 7 7 3" xfId="13944"/>
    <cellStyle name="SAPBEXHLevel1X 3 2 7 7 3 2" xfId="40364"/>
    <cellStyle name="SAPBEXHLevel1X 3 2 7 7 4" xfId="34636"/>
    <cellStyle name="SAPBEXHLevel1X 3 2 7 8" xfId="13295"/>
    <cellStyle name="SAPBEXHLevel1X 3 2 7 8 2" xfId="39715"/>
    <cellStyle name="SAPBEXHLevel1X 3 2 7 9" xfId="11230"/>
    <cellStyle name="SAPBEXHLevel1X 3 2 7 9 2" xfId="37651"/>
    <cellStyle name="SAPBEXHLevel1X 3 2 8" xfId="3249"/>
    <cellStyle name="SAPBEXHLevel1X 3 2 8 2" xfId="14039"/>
    <cellStyle name="SAPBEXHLevel1X 3 2 8 2 2" xfId="40459"/>
    <cellStyle name="SAPBEXHLevel1X 3 2 8 3" xfId="27218"/>
    <cellStyle name="SAPBEXHLevel1X 3 2 8 3 2" xfId="53632"/>
    <cellStyle name="SAPBEXHLevel1X 3 2 8 4" xfId="29919"/>
    <cellStyle name="SAPBEXHLevel1X 3 2 9" xfId="4315"/>
    <cellStyle name="SAPBEXHLevel1X 3 2 9 2" xfId="15094"/>
    <cellStyle name="SAPBEXHLevel1X 3 2 9 2 2" xfId="41514"/>
    <cellStyle name="SAPBEXHLevel1X 3 2 9 3" xfId="24946"/>
    <cellStyle name="SAPBEXHLevel1X 3 2 9 3 2" xfId="51360"/>
    <cellStyle name="SAPBEXHLevel1X 3 2 9 4" xfId="30985"/>
    <cellStyle name="SAPBEXHLevel1X 3 20" xfId="25723"/>
    <cellStyle name="SAPBEXHLevel1X 3 20 2" xfId="52137"/>
    <cellStyle name="SAPBEXHLevel1X 3 3" xfId="1227"/>
    <cellStyle name="SAPBEXHLevel1X 3 3 10" xfId="4669"/>
    <cellStyle name="SAPBEXHLevel1X 3 3 10 2" xfId="15447"/>
    <cellStyle name="SAPBEXHLevel1X 3 3 10 2 2" xfId="41867"/>
    <cellStyle name="SAPBEXHLevel1X 3 3 10 3" xfId="23204"/>
    <cellStyle name="SAPBEXHLevel1X 3 3 10 3 2" xfId="49618"/>
    <cellStyle name="SAPBEXHLevel1X 3 3 10 4" xfId="31339"/>
    <cellStyle name="SAPBEXHLevel1X 3 3 11" xfId="3757"/>
    <cellStyle name="SAPBEXHLevel1X 3 3 11 2" xfId="23726"/>
    <cellStyle name="SAPBEXHLevel1X 3 3 11 2 2" xfId="50140"/>
    <cellStyle name="SAPBEXHLevel1X 3 3 11 3" xfId="30427"/>
    <cellStyle name="SAPBEXHLevel1X 3 3 12" xfId="12404"/>
    <cellStyle name="SAPBEXHLevel1X 3 3 12 2" xfId="38825"/>
    <cellStyle name="SAPBEXHLevel1X 3 3 13" xfId="25212"/>
    <cellStyle name="SAPBEXHLevel1X 3 3 13 2" xfId="51626"/>
    <cellStyle name="SAPBEXHLevel1X 3 3 2" xfId="1541"/>
    <cellStyle name="SAPBEXHLevel1X 3 3 2 10" xfId="8433"/>
    <cellStyle name="SAPBEXHLevel1X 3 3 2 10 2" xfId="19093"/>
    <cellStyle name="SAPBEXHLevel1X 3 3 2 10 2 2" xfId="45507"/>
    <cellStyle name="SAPBEXHLevel1X 3 3 2 10 3" xfId="12459"/>
    <cellStyle name="SAPBEXHLevel1X 3 3 2 10 3 2" xfId="38880"/>
    <cellStyle name="SAPBEXHLevel1X 3 3 2 10 4" xfId="34929"/>
    <cellStyle name="SAPBEXHLevel1X 3 3 2 11" xfId="12001"/>
    <cellStyle name="SAPBEXHLevel1X 3 3 2 11 2" xfId="38422"/>
    <cellStyle name="SAPBEXHLevel1X 3 3 2 12" xfId="21815"/>
    <cellStyle name="SAPBEXHLevel1X 3 3 2 12 2" xfId="48229"/>
    <cellStyle name="SAPBEXHLevel1X 3 3 2 2" xfId="3535"/>
    <cellStyle name="SAPBEXHLevel1X 3 3 2 2 2" xfId="8989"/>
    <cellStyle name="SAPBEXHLevel1X 3 3 2 2 2 2" xfId="19649"/>
    <cellStyle name="SAPBEXHLevel1X 3 3 2 2 2 2 2" xfId="46063"/>
    <cellStyle name="SAPBEXHLevel1X 3 3 2 2 2 3" xfId="27891"/>
    <cellStyle name="SAPBEXHLevel1X 3 3 2 2 2 3 2" xfId="54305"/>
    <cellStyle name="SAPBEXHLevel1X 3 3 2 2 2 4" xfId="35485"/>
    <cellStyle name="SAPBEXHLevel1X 3 3 2 2 3" xfId="9497"/>
    <cellStyle name="SAPBEXHLevel1X 3 3 2 2 3 2" xfId="20157"/>
    <cellStyle name="SAPBEXHLevel1X 3 3 2 2 3 2 2" xfId="46571"/>
    <cellStyle name="SAPBEXHLevel1X 3 3 2 2 3 3" xfId="11823"/>
    <cellStyle name="SAPBEXHLevel1X 3 3 2 2 3 3 2" xfId="38244"/>
    <cellStyle name="SAPBEXHLevel1X 3 3 2 2 3 4" xfId="35993"/>
    <cellStyle name="SAPBEXHLevel1X 3 3 2 2 4" xfId="8746"/>
    <cellStyle name="SAPBEXHLevel1X 3 3 2 2 4 2" xfId="19406"/>
    <cellStyle name="SAPBEXHLevel1X 3 3 2 2 4 2 2" xfId="45820"/>
    <cellStyle name="SAPBEXHLevel1X 3 3 2 2 4 3" xfId="24535"/>
    <cellStyle name="SAPBEXHLevel1X 3 3 2 2 4 3 2" xfId="50949"/>
    <cellStyle name="SAPBEXHLevel1X 3 3 2 2 4 4" xfId="35242"/>
    <cellStyle name="SAPBEXHLevel1X 3 3 2 2 5" xfId="14320"/>
    <cellStyle name="SAPBEXHLevel1X 3 3 2 2 5 2" xfId="40740"/>
    <cellStyle name="SAPBEXHLevel1X 3 3 2 2 6" xfId="23206"/>
    <cellStyle name="SAPBEXHLevel1X 3 3 2 2 6 2" xfId="49620"/>
    <cellStyle name="SAPBEXHLevel1X 3 3 2 2 7" xfId="30205"/>
    <cellStyle name="SAPBEXHLevel1X 3 3 2 3" xfId="4139"/>
    <cellStyle name="SAPBEXHLevel1X 3 3 2 3 2" xfId="9347"/>
    <cellStyle name="SAPBEXHLevel1X 3 3 2 3 2 2" xfId="20007"/>
    <cellStyle name="SAPBEXHLevel1X 3 3 2 3 2 2 2" xfId="46421"/>
    <cellStyle name="SAPBEXHLevel1X 3 3 2 3 2 3" xfId="12715"/>
    <cellStyle name="SAPBEXHLevel1X 3 3 2 3 2 3 2" xfId="39136"/>
    <cellStyle name="SAPBEXHLevel1X 3 3 2 3 2 4" xfId="35843"/>
    <cellStyle name="SAPBEXHLevel1X 3 3 2 3 3" xfId="14921"/>
    <cellStyle name="SAPBEXHLevel1X 3 3 2 3 3 2" xfId="41341"/>
    <cellStyle name="SAPBEXHLevel1X 3 3 2 3 4" xfId="25187"/>
    <cellStyle name="SAPBEXHLevel1X 3 3 2 3 4 2" xfId="51601"/>
    <cellStyle name="SAPBEXHLevel1X 3 3 2 3 5" xfId="30809"/>
    <cellStyle name="SAPBEXHLevel1X 3 3 2 4" xfId="4456"/>
    <cellStyle name="SAPBEXHLevel1X 3 3 2 4 2" xfId="10045"/>
    <cellStyle name="SAPBEXHLevel1X 3 3 2 4 2 2" xfId="20705"/>
    <cellStyle name="SAPBEXHLevel1X 3 3 2 4 2 2 2" xfId="47119"/>
    <cellStyle name="SAPBEXHLevel1X 3 3 2 4 2 3" xfId="12815"/>
    <cellStyle name="SAPBEXHLevel1X 3 3 2 4 2 3 2" xfId="39236"/>
    <cellStyle name="SAPBEXHLevel1X 3 3 2 4 2 4" xfId="36541"/>
    <cellStyle name="SAPBEXHLevel1X 3 3 2 4 3" xfId="15234"/>
    <cellStyle name="SAPBEXHLevel1X 3 3 2 4 3 2" xfId="41654"/>
    <cellStyle name="SAPBEXHLevel1X 3 3 2 4 4" xfId="23924"/>
    <cellStyle name="SAPBEXHLevel1X 3 3 2 4 4 2" xfId="50338"/>
    <cellStyle name="SAPBEXHLevel1X 3 3 2 4 5" xfId="31126"/>
    <cellStyle name="SAPBEXHLevel1X 3 3 2 5" xfId="3727"/>
    <cellStyle name="SAPBEXHLevel1X 3 3 2 5 2" xfId="14511"/>
    <cellStyle name="SAPBEXHLevel1X 3 3 2 5 2 2" xfId="40931"/>
    <cellStyle name="SAPBEXHLevel1X 3 3 2 5 3" xfId="21864"/>
    <cellStyle name="SAPBEXHLevel1X 3 3 2 5 3 2" xfId="48278"/>
    <cellStyle name="SAPBEXHLevel1X 3 3 2 5 4" xfId="30397"/>
    <cellStyle name="SAPBEXHLevel1X 3 3 2 6" xfId="6229"/>
    <cellStyle name="SAPBEXHLevel1X 3 3 2 6 2" xfId="16970"/>
    <cellStyle name="SAPBEXHLevel1X 3 3 2 6 2 2" xfId="43388"/>
    <cellStyle name="SAPBEXHLevel1X 3 3 2 6 3" xfId="22315"/>
    <cellStyle name="SAPBEXHLevel1X 3 3 2 6 3 2" xfId="48729"/>
    <cellStyle name="SAPBEXHLevel1X 3 3 2 6 4" xfId="32899"/>
    <cellStyle name="SAPBEXHLevel1X 3 3 2 7" xfId="3756"/>
    <cellStyle name="SAPBEXHLevel1X 3 3 2 7 2" xfId="27199"/>
    <cellStyle name="SAPBEXHLevel1X 3 3 2 7 2 2" xfId="53613"/>
    <cellStyle name="SAPBEXHLevel1X 3 3 2 7 3" xfId="30426"/>
    <cellStyle name="SAPBEXHLevel1X 3 3 2 8" xfId="3145"/>
    <cellStyle name="SAPBEXHLevel1X 3 3 2 8 2" xfId="13936"/>
    <cellStyle name="SAPBEXHLevel1X 3 3 2 8 2 2" xfId="40356"/>
    <cellStyle name="SAPBEXHLevel1X 3 3 2 8 3" xfId="22682"/>
    <cellStyle name="SAPBEXHLevel1X 3 3 2 8 3 2" xfId="49096"/>
    <cellStyle name="SAPBEXHLevel1X 3 3 2 8 4" xfId="29815"/>
    <cellStyle name="SAPBEXHLevel1X 3 3 2 9" xfId="7203"/>
    <cellStyle name="SAPBEXHLevel1X 3 3 2 9 2" xfId="17870"/>
    <cellStyle name="SAPBEXHLevel1X 3 3 2 9 2 2" xfId="44287"/>
    <cellStyle name="SAPBEXHLevel1X 3 3 2 9 3" xfId="27587"/>
    <cellStyle name="SAPBEXHLevel1X 3 3 2 9 3 2" xfId="54001"/>
    <cellStyle name="SAPBEXHLevel1X 3 3 2 9 4" xfId="33873"/>
    <cellStyle name="SAPBEXHLevel1X 3 3 3" xfId="1654"/>
    <cellStyle name="SAPBEXHLevel1X 3 3 3 10" xfId="8477"/>
    <cellStyle name="SAPBEXHLevel1X 3 3 3 10 2" xfId="19137"/>
    <cellStyle name="SAPBEXHLevel1X 3 3 3 10 2 2" xfId="45551"/>
    <cellStyle name="SAPBEXHLevel1X 3 3 3 10 3" xfId="12948"/>
    <cellStyle name="SAPBEXHLevel1X 3 3 3 10 3 2" xfId="39369"/>
    <cellStyle name="SAPBEXHLevel1X 3 3 3 10 4" xfId="34973"/>
    <cellStyle name="SAPBEXHLevel1X 3 3 3 11" xfId="11912"/>
    <cellStyle name="SAPBEXHLevel1X 3 3 3 11 2" xfId="38333"/>
    <cellStyle name="SAPBEXHLevel1X 3 3 3 12" xfId="27908"/>
    <cellStyle name="SAPBEXHLevel1X 3 3 3 12 2" xfId="54322"/>
    <cellStyle name="SAPBEXHLevel1X 3 3 3 2" xfId="3647"/>
    <cellStyle name="SAPBEXHLevel1X 3 3 3 2 2" xfId="8942"/>
    <cellStyle name="SAPBEXHLevel1X 3 3 3 2 2 2" xfId="19602"/>
    <cellStyle name="SAPBEXHLevel1X 3 3 3 2 2 2 2" xfId="46016"/>
    <cellStyle name="SAPBEXHLevel1X 3 3 3 2 2 3" xfId="12484"/>
    <cellStyle name="SAPBEXHLevel1X 3 3 3 2 2 3 2" xfId="38905"/>
    <cellStyle name="SAPBEXHLevel1X 3 3 3 2 2 4" xfId="35438"/>
    <cellStyle name="SAPBEXHLevel1X 3 3 3 2 3" xfId="9912"/>
    <cellStyle name="SAPBEXHLevel1X 3 3 3 2 3 2" xfId="20572"/>
    <cellStyle name="SAPBEXHLevel1X 3 3 3 2 3 2 2" xfId="46986"/>
    <cellStyle name="SAPBEXHLevel1X 3 3 3 2 3 3" xfId="27130"/>
    <cellStyle name="SAPBEXHLevel1X 3 3 3 2 3 3 2" xfId="53544"/>
    <cellStyle name="SAPBEXHLevel1X 3 3 3 2 3 4" xfId="36408"/>
    <cellStyle name="SAPBEXHLevel1X 3 3 3 2 4" xfId="8793"/>
    <cellStyle name="SAPBEXHLevel1X 3 3 3 2 4 2" xfId="19453"/>
    <cellStyle name="SAPBEXHLevel1X 3 3 3 2 4 2 2" xfId="45867"/>
    <cellStyle name="SAPBEXHLevel1X 3 3 3 2 4 3" xfId="22366"/>
    <cellStyle name="SAPBEXHLevel1X 3 3 3 2 4 3 2" xfId="48780"/>
    <cellStyle name="SAPBEXHLevel1X 3 3 3 2 4 4" xfId="35289"/>
    <cellStyle name="SAPBEXHLevel1X 3 3 3 2 5" xfId="14432"/>
    <cellStyle name="SAPBEXHLevel1X 3 3 3 2 5 2" xfId="40852"/>
    <cellStyle name="SAPBEXHLevel1X 3 3 3 2 6" xfId="27309"/>
    <cellStyle name="SAPBEXHLevel1X 3 3 3 2 6 2" xfId="53723"/>
    <cellStyle name="SAPBEXHLevel1X 3 3 3 2 7" xfId="30317"/>
    <cellStyle name="SAPBEXHLevel1X 3 3 3 3" xfId="2686"/>
    <cellStyle name="SAPBEXHLevel1X 3 3 3 3 2" xfId="9300"/>
    <cellStyle name="SAPBEXHLevel1X 3 3 3 3 2 2" xfId="19960"/>
    <cellStyle name="SAPBEXHLevel1X 3 3 3 3 2 2 2" xfId="46374"/>
    <cellStyle name="SAPBEXHLevel1X 3 3 3 3 2 3" xfId="27871"/>
    <cellStyle name="SAPBEXHLevel1X 3 3 3 3 2 3 2" xfId="54285"/>
    <cellStyle name="SAPBEXHLevel1X 3 3 3 3 2 4" xfId="35796"/>
    <cellStyle name="SAPBEXHLevel1X 3 3 3 3 3" xfId="13478"/>
    <cellStyle name="SAPBEXHLevel1X 3 3 3 3 3 2" xfId="39898"/>
    <cellStyle name="SAPBEXHLevel1X 3 3 3 3 4" xfId="22238"/>
    <cellStyle name="SAPBEXHLevel1X 3 3 3 3 4 2" xfId="48652"/>
    <cellStyle name="SAPBEXHLevel1X 3 3 3 3 5" xfId="29356"/>
    <cellStyle name="SAPBEXHLevel1X 3 3 3 4" xfId="3083"/>
    <cellStyle name="SAPBEXHLevel1X 3 3 3 4 2" xfId="10461"/>
    <cellStyle name="SAPBEXHLevel1X 3 3 3 4 2 2" xfId="21121"/>
    <cellStyle name="SAPBEXHLevel1X 3 3 3 4 2 2 2" xfId="47535"/>
    <cellStyle name="SAPBEXHLevel1X 3 3 3 4 2 3" xfId="28385"/>
    <cellStyle name="SAPBEXHLevel1X 3 3 3 4 2 3 2" xfId="54799"/>
    <cellStyle name="SAPBEXHLevel1X 3 3 3 4 2 4" xfId="36957"/>
    <cellStyle name="SAPBEXHLevel1X 3 3 3 4 3" xfId="13875"/>
    <cellStyle name="SAPBEXHLevel1X 3 3 3 4 3 2" xfId="40295"/>
    <cellStyle name="SAPBEXHLevel1X 3 3 3 4 4" xfId="27663"/>
    <cellStyle name="SAPBEXHLevel1X 3 3 3 4 4 2" xfId="54077"/>
    <cellStyle name="SAPBEXHLevel1X 3 3 3 4 5" xfId="29753"/>
    <cellStyle name="SAPBEXHLevel1X 3 3 3 5" xfId="5450"/>
    <cellStyle name="SAPBEXHLevel1X 3 3 3 5 2" xfId="16223"/>
    <cellStyle name="SAPBEXHLevel1X 3 3 3 5 2 2" xfId="42642"/>
    <cellStyle name="SAPBEXHLevel1X 3 3 3 5 3" xfId="28071"/>
    <cellStyle name="SAPBEXHLevel1X 3 3 3 5 3 2" xfId="54485"/>
    <cellStyle name="SAPBEXHLevel1X 3 3 3 5 4" xfId="32120"/>
    <cellStyle name="SAPBEXHLevel1X 3 3 3 6" xfId="5529"/>
    <cellStyle name="SAPBEXHLevel1X 3 3 3 6 2" xfId="16300"/>
    <cellStyle name="SAPBEXHLevel1X 3 3 3 6 2 2" xfId="42719"/>
    <cellStyle name="SAPBEXHLevel1X 3 3 3 6 3" xfId="27710"/>
    <cellStyle name="SAPBEXHLevel1X 3 3 3 6 3 2" xfId="54124"/>
    <cellStyle name="SAPBEXHLevel1X 3 3 3 6 4" xfId="32199"/>
    <cellStyle name="SAPBEXHLevel1X 3 3 3 7" xfId="6142"/>
    <cellStyle name="SAPBEXHLevel1X 3 3 3 7 2" xfId="23583"/>
    <cellStyle name="SAPBEXHLevel1X 3 3 3 7 2 2" xfId="49997"/>
    <cellStyle name="SAPBEXHLevel1X 3 3 3 7 3" xfId="32812"/>
    <cellStyle name="SAPBEXHLevel1X 3 3 3 8" xfId="4453"/>
    <cellStyle name="SAPBEXHLevel1X 3 3 3 8 2" xfId="15231"/>
    <cellStyle name="SAPBEXHLevel1X 3 3 3 8 2 2" xfId="41651"/>
    <cellStyle name="SAPBEXHLevel1X 3 3 3 8 3" xfId="25051"/>
    <cellStyle name="SAPBEXHLevel1X 3 3 3 8 3 2" xfId="51465"/>
    <cellStyle name="SAPBEXHLevel1X 3 3 3 8 4" xfId="31123"/>
    <cellStyle name="SAPBEXHLevel1X 3 3 3 9" xfId="3773"/>
    <cellStyle name="SAPBEXHLevel1X 3 3 3 9 2" xfId="14556"/>
    <cellStyle name="SAPBEXHLevel1X 3 3 3 9 2 2" xfId="40976"/>
    <cellStyle name="SAPBEXHLevel1X 3 3 3 9 3" xfId="22764"/>
    <cellStyle name="SAPBEXHLevel1X 3 3 3 9 3 2" xfId="49178"/>
    <cellStyle name="SAPBEXHLevel1X 3 3 3 9 4" xfId="30443"/>
    <cellStyle name="SAPBEXHLevel1X 3 3 4" xfId="1913"/>
    <cellStyle name="SAPBEXHLevel1X 3 3 4 10" xfId="8560"/>
    <cellStyle name="SAPBEXHLevel1X 3 3 4 10 2" xfId="19220"/>
    <cellStyle name="SAPBEXHLevel1X 3 3 4 10 2 2" xfId="45634"/>
    <cellStyle name="SAPBEXHLevel1X 3 3 4 10 3" xfId="17663"/>
    <cellStyle name="SAPBEXHLevel1X 3 3 4 10 3 2" xfId="44080"/>
    <cellStyle name="SAPBEXHLevel1X 3 3 4 10 4" xfId="35056"/>
    <cellStyle name="SAPBEXHLevel1X 3 3 4 11" xfId="11667"/>
    <cellStyle name="SAPBEXHLevel1X 3 3 4 11 2" xfId="38088"/>
    <cellStyle name="SAPBEXHLevel1X 3 3 4 12" xfId="26526"/>
    <cellStyle name="SAPBEXHLevel1X 3 3 4 12 2" xfId="52940"/>
    <cellStyle name="SAPBEXHLevel1X 3 3 4 2" xfId="3890"/>
    <cellStyle name="SAPBEXHLevel1X 3 3 4 2 2" xfId="9177"/>
    <cellStyle name="SAPBEXHLevel1X 3 3 4 2 2 2" xfId="19837"/>
    <cellStyle name="SAPBEXHLevel1X 3 3 4 2 2 2 2" xfId="46251"/>
    <cellStyle name="SAPBEXHLevel1X 3 3 4 2 2 3" xfId="27880"/>
    <cellStyle name="SAPBEXHLevel1X 3 3 4 2 2 3 2" xfId="54294"/>
    <cellStyle name="SAPBEXHLevel1X 3 3 4 2 2 4" xfId="35673"/>
    <cellStyle name="SAPBEXHLevel1X 3 3 4 2 3" xfId="14673"/>
    <cellStyle name="SAPBEXHLevel1X 3 3 4 2 3 2" xfId="41093"/>
    <cellStyle name="SAPBEXHLevel1X 3 3 4 2 4" xfId="26676"/>
    <cellStyle name="SAPBEXHLevel1X 3 3 4 2 4 2" xfId="53090"/>
    <cellStyle name="SAPBEXHLevel1X 3 3 4 2 5" xfId="30560"/>
    <cellStyle name="SAPBEXHLevel1X 3 3 4 3" xfId="4617"/>
    <cellStyle name="SAPBEXHLevel1X 3 3 4 3 2" xfId="10425"/>
    <cellStyle name="SAPBEXHLevel1X 3 3 4 3 2 2" xfId="21085"/>
    <cellStyle name="SAPBEXHLevel1X 3 3 4 3 2 2 2" xfId="47499"/>
    <cellStyle name="SAPBEXHLevel1X 3 3 4 3 2 3" xfId="28349"/>
    <cellStyle name="SAPBEXHLevel1X 3 3 4 3 2 3 2" xfId="54763"/>
    <cellStyle name="SAPBEXHLevel1X 3 3 4 3 2 4" xfId="36921"/>
    <cellStyle name="SAPBEXHLevel1X 3 3 4 3 3" xfId="15395"/>
    <cellStyle name="SAPBEXHLevel1X 3 3 4 3 3 2" xfId="41815"/>
    <cellStyle name="SAPBEXHLevel1X 3 3 4 3 4" xfId="23227"/>
    <cellStyle name="SAPBEXHLevel1X 3 3 4 3 4 2" xfId="49641"/>
    <cellStyle name="SAPBEXHLevel1X 3 3 4 3 5" xfId="31287"/>
    <cellStyle name="SAPBEXHLevel1X 3 3 4 4" xfId="3920"/>
    <cellStyle name="SAPBEXHLevel1X 3 3 4 4 2" xfId="14703"/>
    <cellStyle name="SAPBEXHLevel1X 3 3 4 4 2 2" xfId="41123"/>
    <cellStyle name="SAPBEXHLevel1X 3 3 4 4 3" xfId="21874"/>
    <cellStyle name="SAPBEXHLevel1X 3 3 4 4 3 2" xfId="48288"/>
    <cellStyle name="SAPBEXHLevel1X 3 3 4 4 4" xfId="30590"/>
    <cellStyle name="SAPBEXHLevel1X 3 3 4 5" xfId="5811"/>
    <cellStyle name="SAPBEXHLevel1X 3 3 4 5 2" xfId="16570"/>
    <cellStyle name="SAPBEXHLevel1X 3 3 4 5 2 2" xfId="42988"/>
    <cellStyle name="SAPBEXHLevel1X 3 3 4 5 3" xfId="22699"/>
    <cellStyle name="SAPBEXHLevel1X 3 3 4 5 3 2" xfId="49113"/>
    <cellStyle name="SAPBEXHLevel1X 3 3 4 5 4" xfId="32481"/>
    <cellStyle name="SAPBEXHLevel1X 3 3 4 6" xfId="6414"/>
    <cellStyle name="SAPBEXHLevel1X 3 3 4 6 2" xfId="17150"/>
    <cellStyle name="SAPBEXHLevel1X 3 3 4 6 2 2" xfId="43568"/>
    <cellStyle name="SAPBEXHLevel1X 3 3 4 6 3" xfId="22314"/>
    <cellStyle name="SAPBEXHLevel1X 3 3 4 6 3 2" xfId="48728"/>
    <cellStyle name="SAPBEXHLevel1X 3 3 4 6 4" xfId="33084"/>
    <cellStyle name="SAPBEXHLevel1X 3 3 4 7" xfId="7029"/>
    <cellStyle name="SAPBEXHLevel1X 3 3 4 7 2" xfId="23808"/>
    <cellStyle name="SAPBEXHLevel1X 3 3 4 7 2 2" xfId="50222"/>
    <cellStyle name="SAPBEXHLevel1X 3 3 4 7 3" xfId="33699"/>
    <cellStyle name="SAPBEXHLevel1X 3 3 4 8" xfId="7576"/>
    <cellStyle name="SAPBEXHLevel1X 3 3 4 8 2" xfId="18243"/>
    <cellStyle name="SAPBEXHLevel1X 3 3 4 8 2 2" xfId="44659"/>
    <cellStyle name="SAPBEXHLevel1X 3 3 4 8 3" xfId="26236"/>
    <cellStyle name="SAPBEXHLevel1X 3 3 4 8 3 2" xfId="52650"/>
    <cellStyle name="SAPBEXHLevel1X 3 3 4 8 4" xfId="34246"/>
    <cellStyle name="SAPBEXHLevel1X 3 3 4 9" xfId="5716"/>
    <cellStyle name="SAPBEXHLevel1X 3 3 4 9 2" xfId="16478"/>
    <cellStyle name="SAPBEXHLevel1X 3 3 4 9 2 2" xfId="42896"/>
    <cellStyle name="SAPBEXHLevel1X 3 3 4 9 3" xfId="27581"/>
    <cellStyle name="SAPBEXHLevel1X 3 3 4 9 3 2" xfId="53995"/>
    <cellStyle name="SAPBEXHLevel1X 3 3 4 9 4" xfId="32386"/>
    <cellStyle name="SAPBEXHLevel1X 3 3 5" xfId="2099"/>
    <cellStyle name="SAPBEXHLevel1X 3 3 5 10" xfId="8864"/>
    <cellStyle name="SAPBEXHLevel1X 3 3 5 10 2" xfId="19524"/>
    <cellStyle name="SAPBEXHLevel1X 3 3 5 10 2 2" xfId="45938"/>
    <cellStyle name="SAPBEXHLevel1X 3 3 5 10 3" xfId="22308"/>
    <cellStyle name="SAPBEXHLevel1X 3 3 5 10 3 2" xfId="48722"/>
    <cellStyle name="SAPBEXHLevel1X 3 3 5 10 4" xfId="35360"/>
    <cellStyle name="SAPBEXHLevel1X 3 3 5 11" xfId="11501"/>
    <cellStyle name="SAPBEXHLevel1X 3 3 5 11 2" xfId="37922"/>
    <cellStyle name="SAPBEXHLevel1X 3 3 5 12" xfId="24439"/>
    <cellStyle name="SAPBEXHLevel1X 3 3 5 12 2" xfId="50853"/>
    <cellStyle name="SAPBEXHLevel1X 3 3 5 2" xfId="4064"/>
    <cellStyle name="SAPBEXHLevel1X 3 3 5 2 2" xfId="9846"/>
    <cellStyle name="SAPBEXHLevel1X 3 3 5 2 2 2" xfId="20506"/>
    <cellStyle name="SAPBEXHLevel1X 3 3 5 2 2 2 2" xfId="46920"/>
    <cellStyle name="SAPBEXHLevel1X 3 3 5 2 2 3" xfId="12813"/>
    <cellStyle name="SAPBEXHLevel1X 3 3 5 2 2 3 2" xfId="39234"/>
    <cellStyle name="SAPBEXHLevel1X 3 3 5 2 2 4" xfId="36342"/>
    <cellStyle name="SAPBEXHLevel1X 3 3 5 2 3" xfId="14846"/>
    <cellStyle name="SAPBEXHLevel1X 3 3 5 2 3 2" xfId="41266"/>
    <cellStyle name="SAPBEXHLevel1X 3 3 5 2 4" xfId="27930"/>
    <cellStyle name="SAPBEXHLevel1X 3 3 5 2 4 2" xfId="54344"/>
    <cellStyle name="SAPBEXHLevel1X 3 3 5 2 5" xfId="30734"/>
    <cellStyle name="SAPBEXHLevel1X 3 3 5 3" xfId="4792"/>
    <cellStyle name="SAPBEXHLevel1X 3 3 5 3 2" xfId="9924"/>
    <cellStyle name="SAPBEXHLevel1X 3 3 5 3 2 2" xfId="20584"/>
    <cellStyle name="SAPBEXHLevel1X 3 3 5 3 2 2 2" xfId="46998"/>
    <cellStyle name="SAPBEXHLevel1X 3 3 5 3 2 3" xfId="21894"/>
    <cellStyle name="SAPBEXHLevel1X 3 3 5 3 2 3 2" xfId="48308"/>
    <cellStyle name="SAPBEXHLevel1X 3 3 5 3 2 4" xfId="36420"/>
    <cellStyle name="SAPBEXHLevel1X 3 3 5 3 3" xfId="15569"/>
    <cellStyle name="SAPBEXHLevel1X 3 3 5 3 3 2" xfId="41989"/>
    <cellStyle name="SAPBEXHLevel1X 3 3 5 3 4" xfId="25661"/>
    <cellStyle name="SAPBEXHLevel1X 3 3 5 3 4 2" xfId="52075"/>
    <cellStyle name="SAPBEXHLevel1X 3 3 5 3 5" xfId="31462"/>
    <cellStyle name="SAPBEXHLevel1X 3 3 5 4" xfId="5372"/>
    <cellStyle name="SAPBEXHLevel1X 3 3 5 4 2" xfId="16145"/>
    <cellStyle name="SAPBEXHLevel1X 3 3 5 4 2 2" xfId="42564"/>
    <cellStyle name="SAPBEXHLevel1X 3 3 5 4 3" xfId="27545"/>
    <cellStyle name="SAPBEXHLevel1X 3 3 5 4 3 2" xfId="53959"/>
    <cellStyle name="SAPBEXHLevel1X 3 3 5 4 4" xfId="32042"/>
    <cellStyle name="SAPBEXHLevel1X 3 3 5 5" xfId="5979"/>
    <cellStyle name="SAPBEXHLevel1X 3 3 5 5 2" xfId="16731"/>
    <cellStyle name="SAPBEXHLevel1X 3 3 5 5 2 2" xfId="43149"/>
    <cellStyle name="SAPBEXHLevel1X 3 3 5 5 3" xfId="28075"/>
    <cellStyle name="SAPBEXHLevel1X 3 3 5 5 3 2" xfId="54489"/>
    <cellStyle name="SAPBEXHLevel1X 3 3 5 5 4" xfId="32649"/>
    <cellStyle name="SAPBEXHLevel1X 3 3 5 6" xfId="6579"/>
    <cellStyle name="SAPBEXHLevel1X 3 3 5 6 2" xfId="17304"/>
    <cellStyle name="SAPBEXHLevel1X 3 3 5 6 2 2" xfId="43722"/>
    <cellStyle name="SAPBEXHLevel1X 3 3 5 6 3" xfId="23552"/>
    <cellStyle name="SAPBEXHLevel1X 3 3 5 6 3 2" xfId="49966"/>
    <cellStyle name="SAPBEXHLevel1X 3 3 5 6 4" xfId="33249"/>
    <cellStyle name="SAPBEXHLevel1X 3 3 5 7" xfId="7151"/>
    <cellStyle name="SAPBEXHLevel1X 3 3 5 7 2" xfId="27067"/>
    <cellStyle name="SAPBEXHLevel1X 3 3 5 7 2 2" xfId="53481"/>
    <cellStyle name="SAPBEXHLevel1X 3 3 5 7 3" xfId="33821"/>
    <cellStyle name="SAPBEXHLevel1X 3 3 5 8" xfId="7710"/>
    <cellStyle name="SAPBEXHLevel1X 3 3 5 8 2" xfId="18377"/>
    <cellStyle name="SAPBEXHLevel1X 3 3 5 8 2 2" xfId="44793"/>
    <cellStyle name="SAPBEXHLevel1X 3 3 5 8 3" xfId="24991"/>
    <cellStyle name="SAPBEXHLevel1X 3 3 5 8 3 2" xfId="51405"/>
    <cellStyle name="SAPBEXHLevel1X 3 3 5 8 4" xfId="34380"/>
    <cellStyle name="SAPBEXHLevel1X 3 3 5 9" xfId="7862"/>
    <cellStyle name="SAPBEXHLevel1X 3 3 5 9 2" xfId="18529"/>
    <cellStyle name="SAPBEXHLevel1X 3 3 5 9 2 2" xfId="44944"/>
    <cellStyle name="SAPBEXHLevel1X 3 3 5 9 3" xfId="26830"/>
    <cellStyle name="SAPBEXHLevel1X 3 3 5 9 3 2" xfId="53244"/>
    <cellStyle name="SAPBEXHLevel1X 3 3 5 9 4" xfId="34532"/>
    <cellStyle name="SAPBEXHLevel1X 3 3 6" xfId="1840"/>
    <cellStyle name="SAPBEXHLevel1X 3 3 6 10" xfId="9550"/>
    <cellStyle name="SAPBEXHLevel1X 3 3 6 10 2" xfId="20210"/>
    <cellStyle name="SAPBEXHLevel1X 3 3 6 10 2 2" xfId="46624"/>
    <cellStyle name="SAPBEXHLevel1X 3 3 6 10 3" xfId="11828"/>
    <cellStyle name="SAPBEXHLevel1X 3 3 6 10 3 2" xfId="38249"/>
    <cellStyle name="SAPBEXHLevel1X 3 3 6 10 4" xfId="36046"/>
    <cellStyle name="SAPBEXHLevel1X 3 3 6 11" xfId="11740"/>
    <cellStyle name="SAPBEXHLevel1X 3 3 6 11 2" xfId="38161"/>
    <cellStyle name="SAPBEXHLevel1X 3 3 6 12" xfId="24573"/>
    <cellStyle name="SAPBEXHLevel1X 3 3 6 12 2" xfId="50987"/>
    <cellStyle name="SAPBEXHLevel1X 3 3 6 2" xfId="3817"/>
    <cellStyle name="SAPBEXHLevel1X 3 3 6 2 2" xfId="10687"/>
    <cellStyle name="SAPBEXHLevel1X 3 3 6 2 2 2" xfId="21332"/>
    <cellStyle name="SAPBEXHLevel1X 3 3 6 2 2 2 2" xfId="47746"/>
    <cellStyle name="SAPBEXHLevel1X 3 3 6 2 2 3" xfId="28430"/>
    <cellStyle name="SAPBEXHLevel1X 3 3 6 2 2 3 2" xfId="54844"/>
    <cellStyle name="SAPBEXHLevel1X 3 3 6 2 2 4" xfId="37111"/>
    <cellStyle name="SAPBEXHLevel1X 3 3 6 2 3" xfId="14600"/>
    <cellStyle name="SAPBEXHLevel1X 3 3 6 2 3 2" xfId="41020"/>
    <cellStyle name="SAPBEXHLevel1X 3 3 6 2 4" xfId="21880"/>
    <cellStyle name="SAPBEXHLevel1X 3 3 6 2 4 2" xfId="48294"/>
    <cellStyle name="SAPBEXHLevel1X 3 3 6 2 5" xfId="30487"/>
    <cellStyle name="SAPBEXHLevel1X 3 3 6 3" xfId="4544"/>
    <cellStyle name="SAPBEXHLevel1X 3 3 6 3 2" xfId="15322"/>
    <cellStyle name="SAPBEXHLevel1X 3 3 6 3 2 2" xfId="41742"/>
    <cellStyle name="SAPBEXHLevel1X 3 3 6 3 3" xfId="24135"/>
    <cellStyle name="SAPBEXHLevel1X 3 3 6 3 3 2" xfId="50549"/>
    <cellStyle name="SAPBEXHLevel1X 3 3 6 3 4" xfId="31214"/>
    <cellStyle name="SAPBEXHLevel1X 3 3 6 4" xfId="3339"/>
    <cellStyle name="SAPBEXHLevel1X 3 3 6 4 2" xfId="14126"/>
    <cellStyle name="SAPBEXHLevel1X 3 3 6 4 2 2" xfId="40546"/>
    <cellStyle name="SAPBEXHLevel1X 3 3 6 4 3" xfId="23151"/>
    <cellStyle name="SAPBEXHLevel1X 3 3 6 4 3 2" xfId="49565"/>
    <cellStyle name="SAPBEXHLevel1X 3 3 6 4 4" xfId="30009"/>
    <cellStyle name="SAPBEXHLevel1X 3 3 6 5" xfId="3745"/>
    <cellStyle name="SAPBEXHLevel1X 3 3 6 5 2" xfId="14528"/>
    <cellStyle name="SAPBEXHLevel1X 3 3 6 5 2 2" xfId="40948"/>
    <cellStyle name="SAPBEXHLevel1X 3 3 6 5 3" xfId="21834"/>
    <cellStyle name="SAPBEXHLevel1X 3 3 6 5 3 2" xfId="48248"/>
    <cellStyle name="SAPBEXHLevel1X 3 3 6 5 4" xfId="30415"/>
    <cellStyle name="SAPBEXHLevel1X 3 3 6 6" xfId="6033"/>
    <cellStyle name="SAPBEXHLevel1X 3 3 6 6 2" xfId="16784"/>
    <cellStyle name="SAPBEXHLevel1X 3 3 6 6 2 2" xfId="43202"/>
    <cellStyle name="SAPBEXHLevel1X 3 3 6 6 3" xfId="25078"/>
    <cellStyle name="SAPBEXHLevel1X 3 3 6 6 3 2" xfId="51492"/>
    <cellStyle name="SAPBEXHLevel1X 3 3 6 6 4" xfId="32703"/>
    <cellStyle name="SAPBEXHLevel1X 3 3 6 7" xfId="6956"/>
    <cellStyle name="SAPBEXHLevel1X 3 3 6 7 2" xfId="24960"/>
    <cellStyle name="SAPBEXHLevel1X 3 3 6 7 2 2" xfId="51374"/>
    <cellStyle name="SAPBEXHLevel1X 3 3 6 7 3" xfId="33626"/>
    <cellStyle name="SAPBEXHLevel1X 3 3 6 8" xfId="7503"/>
    <cellStyle name="SAPBEXHLevel1X 3 3 6 8 2" xfId="18170"/>
    <cellStyle name="SAPBEXHLevel1X 3 3 6 8 2 2" xfId="44586"/>
    <cellStyle name="SAPBEXHLevel1X 3 3 6 8 3" xfId="24789"/>
    <cellStyle name="SAPBEXHLevel1X 3 3 6 8 3 2" xfId="51203"/>
    <cellStyle name="SAPBEXHLevel1X 3 3 6 8 4" xfId="34173"/>
    <cellStyle name="SAPBEXHLevel1X 3 3 6 9" xfId="7762"/>
    <cellStyle name="SAPBEXHLevel1X 3 3 6 9 2" xfId="18429"/>
    <cellStyle name="SAPBEXHLevel1X 3 3 6 9 2 2" xfId="44845"/>
    <cellStyle name="SAPBEXHLevel1X 3 3 6 9 3" xfId="25345"/>
    <cellStyle name="SAPBEXHLevel1X 3 3 6 9 3 2" xfId="51759"/>
    <cellStyle name="SAPBEXHLevel1X 3 3 6 9 4" xfId="34432"/>
    <cellStyle name="SAPBEXHLevel1X 3 3 7" xfId="2500"/>
    <cellStyle name="SAPBEXHLevel1X 3 3 7 10" xfId="24049"/>
    <cellStyle name="SAPBEXHLevel1X 3 3 7 10 2" xfId="50463"/>
    <cellStyle name="SAPBEXHLevel1X 3 3 7 2" xfId="4395"/>
    <cellStyle name="SAPBEXHLevel1X 3 3 7 2 2" xfId="15173"/>
    <cellStyle name="SAPBEXHLevel1X 3 3 7 2 2 2" xfId="41593"/>
    <cellStyle name="SAPBEXHLevel1X 3 3 7 2 3" xfId="25138"/>
    <cellStyle name="SAPBEXHLevel1X 3 3 7 2 3 2" xfId="51552"/>
    <cellStyle name="SAPBEXHLevel1X 3 3 7 2 4" xfId="31065"/>
    <cellStyle name="SAPBEXHLevel1X 3 3 7 3" xfId="5128"/>
    <cellStyle name="SAPBEXHLevel1X 3 3 7 3 2" xfId="15905"/>
    <cellStyle name="SAPBEXHLevel1X 3 3 7 3 2 2" xfId="42324"/>
    <cellStyle name="SAPBEXHLevel1X 3 3 7 3 3" xfId="23047"/>
    <cellStyle name="SAPBEXHLevel1X 3 3 7 3 3 2" xfId="49461"/>
    <cellStyle name="SAPBEXHLevel1X 3 3 7 3 4" xfId="31798"/>
    <cellStyle name="SAPBEXHLevel1X 3 3 7 4" xfId="6310"/>
    <cellStyle name="SAPBEXHLevel1X 3 3 7 4 2" xfId="17049"/>
    <cellStyle name="SAPBEXHLevel1X 3 3 7 4 2 2" xfId="43467"/>
    <cellStyle name="SAPBEXHLevel1X 3 3 7 4 3" xfId="24259"/>
    <cellStyle name="SAPBEXHLevel1X 3 3 7 4 3 2" xfId="50673"/>
    <cellStyle name="SAPBEXHLevel1X 3 3 7 4 4" xfId="32980"/>
    <cellStyle name="SAPBEXHLevel1X 3 3 7 5" xfId="6886"/>
    <cellStyle name="SAPBEXHLevel1X 3 3 7 5 2" xfId="17591"/>
    <cellStyle name="SAPBEXHLevel1X 3 3 7 5 2 2" xfId="44008"/>
    <cellStyle name="SAPBEXHLevel1X 3 3 7 5 3" xfId="24262"/>
    <cellStyle name="SAPBEXHLevel1X 3 3 7 5 3 2" xfId="50676"/>
    <cellStyle name="SAPBEXHLevel1X 3 3 7 5 4" xfId="33556"/>
    <cellStyle name="SAPBEXHLevel1X 3 3 7 6" xfId="7410"/>
    <cellStyle name="SAPBEXHLevel1X 3 3 7 6 2" xfId="18077"/>
    <cellStyle name="SAPBEXHLevel1X 3 3 7 6 2 2" xfId="44493"/>
    <cellStyle name="SAPBEXHLevel1X 3 3 7 6 3" xfId="23675"/>
    <cellStyle name="SAPBEXHLevel1X 3 3 7 6 3 2" xfId="50089"/>
    <cellStyle name="SAPBEXHLevel1X 3 3 7 6 4" xfId="34080"/>
    <cellStyle name="SAPBEXHLevel1X 3 3 7 7" xfId="8033"/>
    <cellStyle name="SAPBEXHLevel1X 3 3 7 7 2" xfId="18700"/>
    <cellStyle name="SAPBEXHLevel1X 3 3 7 7 2 2" xfId="45114"/>
    <cellStyle name="SAPBEXHLevel1X 3 3 7 7 3" xfId="17365"/>
    <cellStyle name="SAPBEXHLevel1X 3 3 7 7 3 2" xfId="43783"/>
    <cellStyle name="SAPBEXHLevel1X 3 3 7 7 4" xfId="34637"/>
    <cellStyle name="SAPBEXHLevel1X 3 3 7 8" xfId="13296"/>
    <cellStyle name="SAPBEXHLevel1X 3 3 7 8 2" xfId="39716"/>
    <cellStyle name="SAPBEXHLevel1X 3 3 7 9" xfId="11229"/>
    <cellStyle name="SAPBEXHLevel1X 3 3 7 9 2" xfId="37650"/>
    <cellStyle name="SAPBEXHLevel1X 3 3 8" xfId="3250"/>
    <cellStyle name="SAPBEXHLevel1X 3 3 8 2" xfId="14040"/>
    <cellStyle name="SAPBEXHLevel1X 3 3 8 2 2" xfId="40460"/>
    <cellStyle name="SAPBEXHLevel1X 3 3 8 3" xfId="26684"/>
    <cellStyle name="SAPBEXHLevel1X 3 3 8 3 2" xfId="53098"/>
    <cellStyle name="SAPBEXHLevel1X 3 3 8 4" xfId="29920"/>
    <cellStyle name="SAPBEXHLevel1X 3 3 9" xfId="4434"/>
    <cellStyle name="SAPBEXHLevel1X 3 3 9 2" xfId="15212"/>
    <cellStyle name="SAPBEXHLevel1X 3 3 9 2 2" xfId="41632"/>
    <cellStyle name="SAPBEXHLevel1X 3 3 9 3" xfId="26328"/>
    <cellStyle name="SAPBEXHLevel1X 3 3 9 3 2" xfId="52742"/>
    <cellStyle name="SAPBEXHLevel1X 3 3 9 4" xfId="31104"/>
    <cellStyle name="SAPBEXHLevel1X 3 4" xfId="1228"/>
    <cellStyle name="SAPBEXHLevel1X 3 4 10" xfId="5316"/>
    <cellStyle name="SAPBEXHLevel1X 3 4 10 2" xfId="16090"/>
    <cellStyle name="SAPBEXHLevel1X 3 4 10 2 2" xfId="42509"/>
    <cellStyle name="SAPBEXHLevel1X 3 4 10 3" xfId="27110"/>
    <cellStyle name="SAPBEXHLevel1X 3 4 10 3 2" xfId="53524"/>
    <cellStyle name="SAPBEXHLevel1X 3 4 10 4" xfId="31986"/>
    <cellStyle name="SAPBEXHLevel1X 3 4 11" xfId="5481"/>
    <cellStyle name="SAPBEXHLevel1X 3 4 11 2" xfId="23593"/>
    <cellStyle name="SAPBEXHLevel1X 3 4 11 2 2" xfId="50007"/>
    <cellStyle name="SAPBEXHLevel1X 3 4 11 3" xfId="32151"/>
    <cellStyle name="SAPBEXHLevel1X 3 4 12" xfId="12125"/>
    <cellStyle name="SAPBEXHLevel1X 3 4 12 2" xfId="38546"/>
    <cellStyle name="SAPBEXHLevel1X 3 4 13" xfId="24778"/>
    <cellStyle name="SAPBEXHLevel1X 3 4 13 2" xfId="51192"/>
    <cellStyle name="SAPBEXHLevel1X 3 4 2" xfId="1542"/>
    <cellStyle name="SAPBEXHLevel1X 3 4 2 10" xfId="8434"/>
    <cellStyle name="SAPBEXHLevel1X 3 4 2 10 2" xfId="19094"/>
    <cellStyle name="SAPBEXHLevel1X 3 4 2 10 2 2" xfId="45508"/>
    <cellStyle name="SAPBEXHLevel1X 3 4 2 10 3" xfId="17520"/>
    <cellStyle name="SAPBEXHLevel1X 3 4 2 10 3 2" xfId="43937"/>
    <cellStyle name="SAPBEXHLevel1X 3 4 2 10 4" xfId="34930"/>
    <cellStyle name="SAPBEXHLevel1X 3 4 2 11" xfId="12000"/>
    <cellStyle name="SAPBEXHLevel1X 3 4 2 11 2" xfId="38421"/>
    <cellStyle name="SAPBEXHLevel1X 3 4 2 12" xfId="23994"/>
    <cellStyle name="SAPBEXHLevel1X 3 4 2 12 2" xfId="50408"/>
    <cellStyle name="SAPBEXHLevel1X 3 4 2 2" xfId="3536"/>
    <cellStyle name="SAPBEXHLevel1X 3 4 2 2 2" xfId="8988"/>
    <cellStyle name="SAPBEXHLevel1X 3 4 2 2 2 2" xfId="19648"/>
    <cellStyle name="SAPBEXHLevel1X 3 4 2 2 2 2 2" xfId="46062"/>
    <cellStyle name="SAPBEXHLevel1X 3 4 2 2 2 3" xfId="14798"/>
    <cellStyle name="SAPBEXHLevel1X 3 4 2 2 2 3 2" xfId="41218"/>
    <cellStyle name="SAPBEXHLevel1X 3 4 2 2 2 4" xfId="35484"/>
    <cellStyle name="SAPBEXHLevel1X 3 4 2 2 3" xfId="10083"/>
    <cellStyle name="SAPBEXHLevel1X 3 4 2 2 3 2" xfId="20743"/>
    <cellStyle name="SAPBEXHLevel1X 3 4 2 2 3 2 2" xfId="47157"/>
    <cellStyle name="SAPBEXHLevel1X 3 4 2 2 3 3" xfId="17677"/>
    <cellStyle name="SAPBEXHLevel1X 3 4 2 2 3 3 2" xfId="44094"/>
    <cellStyle name="SAPBEXHLevel1X 3 4 2 2 3 4" xfId="36579"/>
    <cellStyle name="SAPBEXHLevel1X 3 4 2 2 4" xfId="8747"/>
    <cellStyle name="SAPBEXHLevel1X 3 4 2 2 4 2" xfId="19407"/>
    <cellStyle name="SAPBEXHLevel1X 3 4 2 2 4 2 2" xfId="45821"/>
    <cellStyle name="SAPBEXHLevel1X 3 4 2 2 4 3" xfId="27541"/>
    <cellStyle name="SAPBEXHLevel1X 3 4 2 2 4 3 2" xfId="53955"/>
    <cellStyle name="SAPBEXHLevel1X 3 4 2 2 4 4" xfId="35243"/>
    <cellStyle name="SAPBEXHLevel1X 3 4 2 2 5" xfId="14321"/>
    <cellStyle name="SAPBEXHLevel1X 3 4 2 2 5 2" xfId="40741"/>
    <cellStyle name="SAPBEXHLevel1X 3 4 2 2 6" xfId="22226"/>
    <cellStyle name="SAPBEXHLevel1X 3 4 2 2 6 2" xfId="48640"/>
    <cellStyle name="SAPBEXHLevel1X 3 4 2 2 7" xfId="30206"/>
    <cellStyle name="SAPBEXHLevel1X 3 4 2 3" xfId="2773"/>
    <cellStyle name="SAPBEXHLevel1X 3 4 2 3 2" xfId="9346"/>
    <cellStyle name="SAPBEXHLevel1X 3 4 2 3 2 2" xfId="20006"/>
    <cellStyle name="SAPBEXHLevel1X 3 4 2 3 2 2 2" xfId="46420"/>
    <cellStyle name="SAPBEXHLevel1X 3 4 2 3 2 3" xfId="11569"/>
    <cellStyle name="SAPBEXHLevel1X 3 4 2 3 2 3 2" xfId="37990"/>
    <cellStyle name="SAPBEXHLevel1X 3 4 2 3 2 4" xfId="35842"/>
    <cellStyle name="SAPBEXHLevel1X 3 4 2 3 3" xfId="13565"/>
    <cellStyle name="SAPBEXHLevel1X 3 4 2 3 3 2" xfId="39985"/>
    <cellStyle name="SAPBEXHLevel1X 3 4 2 3 4" xfId="25715"/>
    <cellStyle name="SAPBEXHLevel1X 3 4 2 3 4 2" xfId="52129"/>
    <cellStyle name="SAPBEXHLevel1X 3 4 2 3 5" xfId="29443"/>
    <cellStyle name="SAPBEXHLevel1X 3 4 2 4" xfId="5048"/>
    <cellStyle name="SAPBEXHLevel1X 3 4 2 4 2" xfId="10300"/>
    <cellStyle name="SAPBEXHLevel1X 3 4 2 4 2 2" xfId="20960"/>
    <cellStyle name="SAPBEXHLevel1X 3 4 2 4 2 2 2" xfId="47374"/>
    <cellStyle name="SAPBEXHLevel1X 3 4 2 4 2 3" xfId="13068"/>
    <cellStyle name="SAPBEXHLevel1X 3 4 2 4 2 3 2" xfId="39489"/>
    <cellStyle name="SAPBEXHLevel1X 3 4 2 4 2 4" xfId="36796"/>
    <cellStyle name="SAPBEXHLevel1X 3 4 2 4 3" xfId="15825"/>
    <cellStyle name="SAPBEXHLevel1X 3 4 2 4 3 2" xfId="42244"/>
    <cellStyle name="SAPBEXHLevel1X 3 4 2 4 4" xfId="27976"/>
    <cellStyle name="SAPBEXHLevel1X 3 4 2 4 4 2" xfId="54390"/>
    <cellStyle name="SAPBEXHLevel1X 3 4 2 4 5" xfId="31718"/>
    <cellStyle name="SAPBEXHLevel1X 3 4 2 5" xfId="3977"/>
    <cellStyle name="SAPBEXHLevel1X 3 4 2 5 2" xfId="14760"/>
    <cellStyle name="SAPBEXHLevel1X 3 4 2 5 2 2" xfId="41180"/>
    <cellStyle name="SAPBEXHLevel1X 3 4 2 5 3" xfId="24521"/>
    <cellStyle name="SAPBEXHLevel1X 3 4 2 5 3 2" xfId="50935"/>
    <cellStyle name="SAPBEXHLevel1X 3 4 2 5 4" xfId="30647"/>
    <cellStyle name="SAPBEXHLevel1X 3 4 2 6" xfId="4148"/>
    <cellStyle name="SAPBEXHLevel1X 3 4 2 6 2" xfId="14930"/>
    <cellStyle name="SAPBEXHLevel1X 3 4 2 6 2 2" xfId="41350"/>
    <cellStyle name="SAPBEXHLevel1X 3 4 2 6 3" xfId="25286"/>
    <cellStyle name="SAPBEXHLevel1X 3 4 2 6 3 2" xfId="51700"/>
    <cellStyle name="SAPBEXHLevel1X 3 4 2 6 4" xfId="30818"/>
    <cellStyle name="SAPBEXHLevel1X 3 4 2 7" xfId="6100"/>
    <cellStyle name="SAPBEXHLevel1X 3 4 2 7 2" xfId="24911"/>
    <cellStyle name="SAPBEXHLevel1X 3 4 2 7 2 2" xfId="51325"/>
    <cellStyle name="SAPBEXHLevel1X 3 4 2 7 3" xfId="32770"/>
    <cellStyle name="SAPBEXHLevel1X 3 4 2 8" xfId="7223"/>
    <cellStyle name="SAPBEXHLevel1X 3 4 2 8 2" xfId="17890"/>
    <cellStyle name="SAPBEXHLevel1X 3 4 2 8 2 2" xfId="44307"/>
    <cellStyle name="SAPBEXHLevel1X 3 4 2 8 3" xfId="27481"/>
    <cellStyle name="SAPBEXHLevel1X 3 4 2 8 3 2" xfId="53895"/>
    <cellStyle name="SAPBEXHLevel1X 3 4 2 8 4" xfId="33893"/>
    <cellStyle name="SAPBEXHLevel1X 3 4 2 9" xfId="7658"/>
    <cellStyle name="SAPBEXHLevel1X 3 4 2 9 2" xfId="18325"/>
    <cellStyle name="SAPBEXHLevel1X 3 4 2 9 2 2" xfId="44741"/>
    <cellStyle name="SAPBEXHLevel1X 3 4 2 9 3" xfId="22332"/>
    <cellStyle name="SAPBEXHLevel1X 3 4 2 9 3 2" xfId="48746"/>
    <cellStyle name="SAPBEXHLevel1X 3 4 2 9 4" xfId="34328"/>
    <cellStyle name="SAPBEXHLevel1X 3 4 3" xfId="1655"/>
    <cellStyle name="SAPBEXHLevel1X 3 4 3 10" xfId="8317"/>
    <cellStyle name="SAPBEXHLevel1X 3 4 3 10 2" xfId="18977"/>
    <cellStyle name="SAPBEXHLevel1X 3 4 3 10 2 2" xfId="45391"/>
    <cellStyle name="SAPBEXHLevel1X 3 4 3 10 3" xfId="17360"/>
    <cellStyle name="SAPBEXHLevel1X 3 4 3 10 3 2" xfId="43778"/>
    <cellStyle name="SAPBEXHLevel1X 3 4 3 10 4" xfId="34813"/>
    <cellStyle name="SAPBEXHLevel1X 3 4 3 11" xfId="11911"/>
    <cellStyle name="SAPBEXHLevel1X 3 4 3 11 2" xfId="38332"/>
    <cellStyle name="SAPBEXHLevel1X 3 4 3 12" xfId="22693"/>
    <cellStyle name="SAPBEXHLevel1X 3 4 3 12 2" xfId="49107"/>
    <cellStyle name="SAPBEXHLevel1X 3 4 3 2" xfId="3648"/>
    <cellStyle name="SAPBEXHLevel1X 3 4 3 2 2" xfId="9105"/>
    <cellStyle name="SAPBEXHLevel1X 3 4 3 2 2 2" xfId="19765"/>
    <cellStyle name="SAPBEXHLevel1X 3 4 3 2 2 2 2" xfId="46179"/>
    <cellStyle name="SAPBEXHLevel1X 3 4 3 2 2 3" xfId="27482"/>
    <cellStyle name="SAPBEXHLevel1X 3 4 3 2 2 3 2" xfId="53896"/>
    <cellStyle name="SAPBEXHLevel1X 3 4 3 2 2 4" xfId="35601"/>
    <cellStyle name="SAPBEXHLevel1X 3 4 3 2 3" xfId="9968"/>
    <cellStyle name="SAPBEXHLevel1X 3 4 3 2 3 2" xfId="20628"/>
    <cellStyle name="SAPBEXHLevel1X 3 4 3 2 3 2 2" xfId="47042"/>
    <cellStyle name="SAPBEXHLevel1X 3 4 3 2 3 3" xfId="11142"/>
    <cellStyle name="SAPBEXHLevel1X 3 4 3 2 3 3 2" xfId="37563"/>
    <cellStyle name="SAPBEXHLevel1X 3 4 3 2 3 4" xfId="36464"/>
    <cellStyle name="SAPBEXHLevel1X 3 4 3 2 4" xfId="8618"/>
    <cellStyle name="SAPBEXHLevel1X 3 4 3 2 4 2" xfId="19278"/>
    <cellStyle name="SAPBEXHLevel1X 3 4 3 2 4 2 2" xfId="45692"/>
    <cellStyle name="SAPBEXHLevel1X 3 4 3 2 4 3" xfId="17725"/>
    <cellStyle name="SAPBEXHLevel1X 3 4 3 2 4 3 2" xfId="44142"/>
    <cellStyle name="SAPBEXHLevel1X 3 4 3 2 4 4" xfId="35114"/>
    <cellStyle name="SAPBEXHLevel1X 3 4 3 2 5" xfId="14433"/>
    <cellStyle name="SAPBEXHLevel1X 3 4 3 2 5 2" xfId="40853"/>
    <cellStyle name="SAPBEXHLevel1X 3 4 3 2 6" xfId="26547"/>
    <cellStyle name="SAPBEXHLevel1X 3 4 3 2 6 2" xfId="52961"/>
    <cellStyle name="SAPBEXHLevel1X 3 4 3 2 7" xfId="30318"/>
    <cellStyle name="SAPBEXHLevel1X 3 4 3 3" xfId="2685"/>
    <cellStyle name="SAPBEXHLevel1X 3 4 3 3 2" xfId="9474"/>
    <cellStyle name="SAPBEXHLevel1X 3 4 3 3 2 2" xfId="20134"/>
    <cellStyle name="SAPBEXHLevel1X 3 4 3 3 2 2 2" xfId="46548"/>
    <cellStyle name="SAPBEXHLevel1X 3 4 3 3 2 3" xfId="12214"/>
    <cellStyle name="SAPBEXHLevel1X 3 4 3 3 2 3 2" xfId="38635"/>
    <cellStyle name="SAPBEXHLevel1X 3 4 3 3 2 4" xfId="35970"/>
    <cellStyle name="SAPBEXHLevel1X 3 4 3 3 3" xfId="13477"/>
    <cellStyle name="SAPBEXHLevel1X 3 4 3 3 3 2" xfId="39897"/>
    <cellStyle name="SAPBEXHLevel1X 3 4 3 3 4" xfId="23488"/>
    <cellStyle name="SAPBEXHLevel1X 3 4 3 3 4 2" xfId="49902"/>
    <cellStyle name="SAPBEXHLevel1X 3 4 3 3 5" xfId="29355"/>
    <cellStyle name="SAPBEXHLevel1X 3 4 3 4" xfId="3084"/>
    <cellStyle name="SAPBEXHLevel1X 3 4 3 4 2" xfId="10283"/>
    <cellStyle name="SAPBEXHLevel1X 3 4 3 4 2 2" xfId="20943"/>
    <cellStyle name="SAPBEXHLevel1X 3 4 3 4 2 2 2" xfId="47357"/>
    <cellStyle name="SAPBEXHLevel1X 3 4 3 4 2 3" xfId="12244"/>
    <cellStyle name="SAPBEXHLevel1X 3 4 3 4 2 3 2" xfId="38665"/>
    <cellStyle name="SAPBEXHLevel1X 3 4 3 4 2 4" xfId="36779"/>
    <cellStyle name="SAPBEXHLevel1X 3 4 3 4 3" xfId="13876"/>
    <cellStyle name="SAPBEXHLevel1X 3 4 3 4 3 2" xfId="40296"/>
    <cellStyle name="SAPBEXHLevel1X 3 4 3 4 4" xfId="23433"/>
    <cellStyle name="SAPBEXHLevel1X 3 4 3 4 4 2" xfId="49847"/>
    <cellStyle name="SAPBEXHLevel1X 3 4 3 4 5" xfId="29754"/>
    <cellStyle name="SAPBEXHLevel1X 3 4 3 5" xfId="2887"/>
    <cellStyle name="SAPBEXHLevel1X 3 4 3 5 2" xfId="13679"/>
    <cellStyle name="SAPBEXHLevel1X 3 4 3 5 2 2" xfId="40099"/>
    <cellStyle name="SAPBEXHLevel1X 3 4 3 5 3" xfId="21956"/>
    <cellStyle name="SAPBEXHLevel1X 3 4 3 5 3 2" xfId="48370"/>
    <cellStyle name="SAPBEXHLevel1X 3 4 3 5 4" xfId="29557"/>
    <cellStyle name="SAPBEXHLevel1X 3 4 3 6" xfId="6047"/>
    <cellStyle name="SAPBEXHLevel1X 3 4 3 6 2" xfId="16798"/>
    <cellStyle name="SAPBEXHLevel1X 3 4 3 6 2 2" xfId="43216"/>
    <cellStyle name="SAPBEXHLevel1X 3 4 3 6 3" xfId="23082"/>
    <cellStyle name="SAPBEXHLevel1X 3 4 3 6 3 2" xfId="49496"/>
    <cellStyle name="SAPBEXHLevel1X 3 4 3 6 4" xfId="32717"/>
    <cellStyle name="SAPBEXHLevel1X 3 4 3 7" xfId="6141"/>
    <cellStyle name="SAPBEXHLevel1X 3 4 3 7 2" xfId="24910"/>
    <cellStyle name="SAPBEXHLevel1X 3 4 3 7 2 2" xfId="51324"/>
    <cellStyle name="SAPBEXHLevel1X 3 4 3 7 3" xfId="32811"/>
    <cellStyle name="SAPBEXHLevel1X 3 4 3 8" xfId="2949"/>
    <cellStyle name="SAPBEXHLevel1X 3 4 3 8 2" xfId="13741"/>
    <cellStyle name="SAPBEXHLevel1X 3 4 3 8 2 2" xfId="40161"/>
    <cellStyle name="SAPBEXHLevel1X 3 4 3 8 3" xfId="24429"/>
    <cellStyle name="SAPBEXHLevel1X 3 4 3 8 3 2" xfId="50843"/>
    <cellStyle name="SAPBEXHLevel1X 3 4 3 8 4" xfId="29619"/>
    <cellStyle name="SAPBEXHLevel1X 3 4 3 9" xfId="6681"/>
    <cellStyle name="SAPBEXHLevel1X 3 4 3 9 2" xfId="17393"/>
    <cellStyle name="SAPBEXHLevel1X 3 4 3 9 2 2" xfId="43811"/>
    <cellStyle name="SAPBEXHLevel1X 3 4 3 9 3" xfId="23546"/>
    <cellStyle name="SAPBEXHLevel1X 3 4 3 9 3 2" xfId="49960"/>
    <cellStyle name="SAPBEXHLevel1X 3 4 3 9 4" xfId="33351"/>
    <cellStyle name="SAPBEXHLevel1X 3 4 4" xfId="1914"/>
    <cellStyle name="SAPBEXHLevel1X 3 4 4 10" xfId="8561"/>
    <cellStyle name="SAPBEXHLevel1X 3 4 4 10 2" xfId="19221"/>
    <cellStyle name="SAPBEXHLevel1X 3 4 4 10 2 2" xfId="45635"/>
    <cellStyle name="SAPBEXHLevel1X 3 4 4 10 3" xfId="12198"/>
    <cellStyle name="SAPBEXHLevel1X 3 4 4 10 3 2" xfId="38619"/>
    <cellStyle name="SAPBEXHLevel1X 3 4 4 10 4" xfId="35057"/>
    <cellStyle name="SAPBEXHLevel1X 3 4 4 11" xfId="11666"/>
    <cellStyle name="SAPBEXHLevel1X 3 4 4 11 2" xfId="38087"/>
    <cellStyle name="SAPBEXHLevel1X 3 4 4 12" xfId="25812"/>
    <cellStyle name="SAPBEXHLevel1X 3 4 4 12 2" xfId="52226"/>
    <cellStyle name="SAPBEXHLevel1X 3 4 4 2" xfId="3891"/>
    <cellStyle name="SAPBEXHLevel1X 3 4 4 2 2" xfId="9176"/>
    <cellStyle name="SAPBEXHLevel1X 3 4 4 2 2 2" xfId="19836"/>
    <cellStyle name="SAPBEXHLevel1X 3 4 4 2 2 2 2" xfId="46250"/>
    <cellStyle name="SAPBEXHLevel1X 3 4 4 2 2 3" xfId="18766"/>
    <cellStyle name="SAPBEXHLevel1X 3 4 4 2 2 3 2" xfId="45180"/>
    <cellStyle name="SAPBEXHLevel1X 3 4 4 2 2 4" xfId="35672"/>
    <cellStyle name="SAPBEXHLevel1X 3 4 4 2 3" xfId="14674"/>
    <cellStyle name="SAPBEXHLevel1X 3 4 4 2 3 2" xfId="41094"/>
    <cellStyle name="SAPBEXHLevel1X 3 4 4 2 4" xfId="22541"/>
    <cellStyle name="SAPBEXHLevel1X 3 4 4 2 4 2" xfId="48955"/>
    <cellStyle name="SAPBEXHLevel1X 3 4 4 2 5" xfId="30561"/>
    <cellStyle name="SAPBEXHLevel1X 3 4 4 3" xfId="4618"/>
    <cellStyle name="SAPBEXHLevel1X 3 4 4 3 2" xfId="9642"/>
    <cellStyle name="SAPBEXHLevel1X 3 4 4 3 2 2" xfId="20302"/>
    <cellStyle name="SAPBEXHLevel1X 3 4 4 3 2 2 2" xfId="46716"/>
    <cellStyle name="SAPBEXHLevel1X 3 4 4 3 2 3" xfId="27836"/>
    <cellStyle name="SAPBEXHLevel1X 3 4 4 3 2 3 2" xfId="54250"/>
    <cellStyle name="SAPBEXHLevel1X 3 4 4 3 2 4" xfId="36138"/>
    <cellStyle name="SAPBEXHLevel1X 3 4 4 3 3" xfId="15396"/>
    <cellStyle name="SAPBEXHLevel1X 3 4 4 3 3 2" xfId="41816"/>
    <cellStyle name="SAPBEXHLevel1X 3 4 4 3 4" xfId="22656"/>
    <cellStyle name="SAPBEXHLevel1X 3 4 4 3 4 2" xfId="49070"/>
    <cellStyle name="SAPBEXHLevel1X 3 4 4 3 5" xfId="31288"/>
    <cellStyle name="SAPBEXHLevel1X 3 4 4 4" xfId="4841"/>
    <cellStyle name="SAPBEXHLevel1X 3 4 4 4 2" xfId="15618"/>
    <cellStyle name="SAPBEXHLevel1X 3 4 4 4 2 2" xfId="42038"/>
    <cellStyle name="SAPBEXHLevel1X 3 4 4 4 3" xfId="26811"/>
    <cellStyle name="SAPBEXHLevel1X 3 4 4 4 3 2" xfId="53225"/>
    <cellStyle name="SAPBEXHLevel1X 3 4 4 4 4" xfId="31511"/>
    <cellStyle name="SAPBEXHLevel1X 3 4 4 5" xfId="5812"/>
    <cellStyle name="SAPBEXHLevel1X 3 4 4 5 2" xfId="16571"/>
    <cellStyle name="SAPBEXHLevel1X 3 4 4 5 2 2" xfId="42989"/>
    <cellStyle name="SAPBEXHLevel1X 3 4 4 5 3" xfId="26246"/>
    <cellStyle name="SAPBEXHLevel1X 3 4 4 5 3 2" xfId="52660"/>
    <cellStyle name="SAPBEXHLevel1X 3 4 4 5 4" xfId="32482"/>
    <cellStyle name="SAPBEXHLevel1X 3 4 4 6" xfId="6415"/>
    <cellStyle name="SAPBEXHLevel1X 3 4 4 6 2" xfId="17151"/>
    <cellStyle name="SAPBEXHLevel1X 3 4 4 6 2 2" xfId="43569"/>
    <cellStyle name="SAPBEXHLevel1X 3 4 4 6 3" xfId="22350"/>
    <cellStyle name="SAPBEXHLevel1X 3 4 4 6 3 2" xfId="48764"/>
    <cellStyle name="SAPBEXHLevel1X 3 4 4 6 4" xfId="33085"/>
    <cellStyle name="SAPBEXHLevel1X 3 4 4 7" xfId="7030"/>
    <cellStyle name="SAPBEXHLevel1X 3 4 4 7 2" xfId="24693"/>
    <cellStyle name="SAPBEXHLevel1X 3 4 4 7 2 2" xfId="51107"/>
    <cellStyle name="SAPBEXHLevel1X 3 4 4 7 3" xfId="33700"/>
    <cellStyle name="SAPBEXHLevel1X 3 4 4 8" xfId="7577"/>
    <cellStyle name="SAPBEXHLevel1X 3 4 4 8 2" xfId="18244"/>
    <cellStyle name="SAPBEXHLevel1X 3 4 4 8 2 2" xfId="44660"/>
    <cellStyle name="SAPBEXHLevel1X 3 4 4 8 3" xfId="25220"/>
    <cellStyle name="SAPBEXHLevel1X 3 4 4 8 3 2" xfId="51634"/>
    <cellStyle name="SAPBEXHLevel1X 3 4 4 8 4" xfId="34247"/>
    <cellStyle name="SAPBEXHLevel1X 3 4 4 9" xfId="6529"/>
    <cellStyle name="SAPBEXHLevel1X 3 4 4 9 2" xfId="17254"/>
    <cellStyle name="SAPBEXHLevel1X 3 4 4 9 2 2" xfId="43672"/>
    <cellStyle name="SAPBEXHLevel1X 3 4 4 9 3" xfId="23061"/>
    <cellStyle name="SAPBEXHLevel1X 3 4 4 9 3 2" xfId="49475"/>
    <cellStyle name="SAPBEXHLevel1X 3 4 4 9 4" xfId="33199"/>
    <cellStyle name="SAPBEXHLevel1X 3 4 5" xfId="2100"/>
    <cellStyle name="SAPBEXHLevel1X 3 4 5 10" xfId="8863"/>
    <cellStyle name="SAPBEXHLevel1X 3 4 5 10 2" xfId="19523"/>
    <cellStyle name="SAPBEXHLevel1X 3 4 5 10 2 2" xfId="45937"/>
    <cellStyle name="SAPBEXHLevel1X 3 4 5 10 3" xfId="26930"/>
    <cellStyle name="SAPBEXHLevel1X 3 4 5 10 3 2" xfId="53344"/>
    <cellStyle name="SAPBEXHLevel1X 3 4 5 10 4" xfId="35359"/>
    <cellStyle name="SAPBEXHLevel1X 3 4 5 11" xfId="11500"/>
    <cellStyle name="SAPBEXHLevel1X 3 4 5 11 2" xfId="37921"/>
    <cellStyle name="SAPBEXHLevel1X 3 4 5 12" xfId="23984"/>
    <cellStyle name="SAPBEXHLevel1X 3 4 5 12 2" xfId="50398"/>
    <cellStyle name="SAPBEXHLevel1X 3 4 5 2" xfId="4065"/>
    <cellStyle name="SAPBEXHLevel1X 3 4 5 2 2" xfId="9845"/>
    <cellStyle name="SAPBEXHLevel1X 3 4 5 2 2 2" xfId="20505"/>
    <cellStyle name="SAPBEXHLevel1X 3 4 5 2 2 2 2" xfId="46919"/>
    <cellStyle name="SAPBEXHLevel1X 3 4 5 2 2 3" xfId="16244"/>
    <cellStyle name="SAPBEXHLevel1X 3 4 5 2 2 3 2" xfId="42663"/>
    <cellStyle name="SAPBEXHLevel1X 3 4 5 2 2 4" xfId="36341"/>
    <cellStyle name="SAPBEXHLevel1X 3 4 5 2 3" xfId="14847"/>
    <cellStyle name="SAPBEXHLevel1X 3 4 5 2 3 2" xfId="41267"/>
    <cellStyle name="SAPBEXHLevel1X 3 4 5 2 4" xfId="22671"/>
    <cellStyle name="SAPBEXHLevel1X 3 4 5 2 4 2" xfId="49085"/>
    <cellStyle name="SAPBEXHLevel1X 3 4 5 2 5" xfId="30735"/>
    <cellStyle name="SAPBEXHLevel1X 3 4 5 3" xfId="4793"/>
    <cellStyle name="SAPBEXHLevel1X 3 4 5 3 2" xfId="10405"/>
    <cellStyle name="SAPBEXHLevel1X 3 4 5 3 2 2" xfId="21065"/>
    <cellStyle name="SAPBEXHLevel1X 3 4 5 3 2 2 2" xfId="47479"/>
    <cellStyle name="SAPBEXHLevel1X 3 4 5 3 2 3" xfId="28330"/>
    <cellStyle name="SAPBEXHLevel1X 3 4 5 3 2 3 2" xfId="54744"/>
    <cellStyle name="SAPBEXHLevel1X 3 4 5 3 2 4" xfId="36901"/>
    <cellStyle name="SAPBEXHLevel1X 3 4 5 3 3" xfId="15570"/>
    <cellStyle name="SAPBEXHLevel1X 3 4 5 3 3 2" xfId="41990"/>
    <cellStyle name="SAPBEXHLevel1X 3 4 5 3 4" xfId="24604"/>
    <cellStyle name="SAPBEXHLevel1X 3 4 5 3 4 2" xfId="51018"/>
    <cellStyle name="SAPBEXHLevel1X 3 4 5 3 5" xfId="31463"/>
    <cellStyle name="SAPBEXHLevel1X 3 4 5 4" xfId="5373"/>
    <cellStyle name="SAPBEXHLevel1X 3 4 5 4 2" xfId="16146"/>
    <cellStyle name="SAPBEXHLevel1X 3 4 5 4 2 2" xfId="42565"/>
    <cellStyle name="SAPBEXHLevel1X 3 4 5 4 3" xfId="26655"/>
    <cellStyle name="SAPBEXHLevel1X 3 4 5 4 3 2" xfId="53069"/>
    <cellStyle name="SAPBEXHLevel1X 3 4 5 4 4" xfId="32043"/>
    <cellStyle name="SAPBEXHLevel1X 3 4 5 5" xfId="5980"/>
    <cellStyle name="SAPBEXHLevel1X 3 4 5 5 2" xfId="16732"/>
    <cellStyle name="SAPBEXHLevel1X 3 4 5 5 2 2" xfId="43150"/>
    <cellStyle name="SAPBEXHLevel1X 3 4 5 5 3" xfId="27522"/>
    <cellStyle name="SAPBEXHLevel1X 3 4 5 5 3 2" xfId="53936"/>
    <cellStyle name="SAPBEXHLevel1X 3 4 5 5 4" xfId="32650"/>
    <cellStyle name="SAPBEXHLevel1X 3 4 5 6" xfId="6580"/>
    <cellStyle name="SAPBEXHLevel1X 3 4 5 6 2" xfId="17305"/>
    <cellStyle name="SAPBEXHLevel1X 3 4 5 6 2 2" xfId="43723"/>
    <cellStyle name="SAPBEXHLevel1X 3 4 5 6 3" xfId="22988"/>
    <cellStyle name="SAPBEXHLevel1X 3 4 5 6 3 2" xfId="49402"/>
    <cellStyle name="SAPBEXHLevel1X 3 4 5 6 4" xfId="33250"/>
    <cellStyle name="SAPBEXHLevel1X 3 4 5 7" xfId="7152"/>
    <cellStyle name="SAPBEXHLevel1X 3 4 5 7 2" xfId="26611"/>
    <cellStyle name="SAPBEXHLevel1X 3 4 5 7 2 2" xfId="53025"/>
    <cellStyle name="SAPBEXHLevel1X 3 4 5 7 3" xfId="33822"/>
    <cellStyle name="SAPBEXHLevel1X 3 4 5 8" xfId="7711"/>
    <cellStyle name="SAPBEXHLevel1X 3 4 5 8 2" xfId="18378"/>
    <cellStyle name="SAPBEXHLevel1X 3 4 5 8 2 2" xfId="44794"/>
    <cellStyle name="SAPBEXHLevel1X 3 4 5 8 3" xfId="28166"/>
    <cellStyle name="SAPBEXHLevel1X 3 4 5 8 3 2" xfId="54580"/>
    <cellStyle name="SAPBEXHLevel1X 3 4 5 8 4" xfId="34381"/>
    <cellStyle name="SAPBEXHLevel1X 3 4 5 9" xfId="7863"/>
    <cellStyle name="SAPBEXHLevel1X 3 4 5 9 2" xfId="18530"/>
    <cellStyle name="SAPBEXHLevel1X 3 4 5 9 2 2" xfId="44945"/>
    <cellStyle name="SAPBEXHLevel1X 3 4 5 9 3" xfId="22579"/>
    <cellStyle name="SAPBEXHLevel1X 3 4 5 9 3 2" xfId="48993"/>
    <cellStyle name="SAPBEXHLevel1X 3 4 5 9 4" xfId="34533"/>
    <cellStyle name="SAPBEXHLevel1X 3 4 6" xfId="1841"/>
    <cellStyle name="SAPBEXHLevel1X 3 4 6 10" xfId="9549"/>
    <cellStyle name="SAPBEXHLevel1X 3 4 6 10 2" xfId="20209"/>
    <cellStyle name="SAPBEXHLevel1X 3 4 6 10 2 2" xfId="46623"/>
    <cellStyle name="SAPBEXHLevel1X 3 4 6 10 3" xfId="27845"/>
    <cellStyle name="SAPBEXHLevel1X 3 4 6 10 3 2" xfId="54259"/>
    <cellStyle name="SAPBEXHLevel1X 3 4 6 10 4" xfId="36045"/>
    <cellStyle name="SAPBEXHLevel1X 3 4 6 11" xfId="11739"/>
    <cellStyle name="SAPBEXHLevel1X 3 4 6 11 2" xfId="38160"/>
    <cellStyle name="SAPBEXHLevel1X 3 4 6 12" xfId="23707"/>
    <cellStyle name="SAPBEXHLevel1X 3 4 6 12 2" xfId="50121"/>
    <cellStyle name="SAPBEXHLevel1X 3 4 6 2" xfId="3818"/>
    <cellStyle name="SAPBEXHLevel1X 3 4 6 2 2" xfId="10686"/>
    <cellStyle name="SAPBEXHLevel1X 3 4 6 2 2 2" xfId="21331"/>
    <cellStyle name="SAPBEXHLevel1X 3 4 6 2 2 2 2" xfId="47745"/>
    <cellStyle name="SAPBEXHLevel1X 3 4 6 2 2 3" xfId="28429"/>
    <cellStyle name="SAPBEXHLevel1X 3 4 6 2 2 3 2" xfId="54843"/>
    <cellStyle name="SAPBEXHLevel1X 3 4 6 2 2 4" xfId="37110"/>
    <cellStyle name="SAPBEXHLevel1X 3 4 6 2 3" xfId="14601"/>
    <cellStyle name="SAPBEXHLevel1X 3 4 6 2 3 2" xfId="41021"/>
    <cellStyle name="SAPBEXHLevel1X 3 4 6 2 4" xfId="26880"/>
    <cellStyle name="SAPBEXHLevel1X 3 4 6 2 4 2" xfId="53294"/>
    <cellStyle name="SAPBEXHLevel1X 3 4 6 2 5" xfId="30488"/>
    <cellStyle name="SAPBEXHLevel1X 3 4 6 3" xfId="4545"/>
    <cellStyle name="SAPBEXHLevel1X 3 4 6 3 2" xfId="15323"/>
    <cellStyle name="SAPBEXHLevel1X 3 4 6 3 2 2" xfId="41743"/>
    <cellStyle name="SAPBEXHLevel1X 3 4 6 3 3" xfId="22615"/>
    <cellStyle name="SAPBEXHLevel1X 3 4 6 3 3 2" xfId="49029"/>
    <cellStyle name="SAPBEXHLevel1X 3 4 6 3 4" xfId="31215"/>
    <cellStyle name="SAPBEXHLevel1X 3 4 6 4" xfId="3192"/>
    <cellStyle name="SAPBEXHLevel1X 3 4 6 4 2" xfId="13982"/>
    <cellStyle name="SAPBEXHLevel1X 3 4 6 4 2 2" xfId="40402"/>
    <cellStyle name="SAPBEXHLevel1X 3 4 6 4 3" xfId="26438"/>
    <cellStyle name="SAPBEXHLevel1X 3 4 6 4 3 2" xfId="52852"/>
    <cellStyle name="SAPBEXHLevel1X 3 4 6 4 4" xfId="29862"/>
    <cellStyle name="SAPBEXHLevel1X 3 4 6 5" xfId="3987"/>
    <cellStyle name="SAPBEXHLevel1X 3 4 6 5 2" xfId="14770"/>
    <cellStyle name="SAPBEXHLevel1X 3 4 6 5 2 2" xfId="41190"/>
    <cellStyle name="SAPBEXHLevel1X 3 4 6 5 3" xfId="23094"/>
    <cellStyle name="SAPBEXHLevel1X 3 4 6 5 3 2" xfId="49508"/>
    <cellStyle name="SAPBEXHLevel1X 3 4 6 5 4" xfId="30657"/>
    <cellStyle name="SAPBEXHLevel1X 3 4 6 6" xfId="5756"/>
    <cellStyle name="SAPBEXHLevel1X 3 4 6 6 2" xfId="16518"/>
    <cellStyle name="SAPBEXHLevel1X 3 4 6 6 2 2" xfId="42936"/>
    <cellStyle name="SAPBEXHLevel1X 3 4 6 6 3" xfId="24242"/>
    <cellStyle name="SAPBEXHLevel1X 3 4 6 6 3 2" xfId="50656"/>
    <cellStyle name="SAPBEXHLevel1X 3 4 6 6 4" xfId="32426"/>
    <cellStyle name="SAPBEXHLevel1X 3 4 6 7" xfId="6957"/>
    <cellStyle name="SAPBEXHLevel1X 3 4 6 7 2" xfId="24249"/>
    <cellStyle name="SAPBEXHLevel1X 3 4 6 7 2 2" xfId="50663"/>
    <cellStyle name="SAPBEXHLevel1X 3 4 6 7 3" xfId="33627"/>
    <cellStyle name="SAPBEXHLevel1X 3 4 6 8" xfId="7504"/>
    <cellStyle name="SAPBEXHLevel1X 3 4 6 8 2" xfId="18171"/>
    <cellStyle name="SAPBEXHLevel1X 3 4 6 8 2 2" xfId="44587"/>
    <cellStyle name="SAPBEXHLevel1X 3 4 6 8 3" xfId="24141"/>
    <cellStyle name="SAPBEXHLevel1X 3 4 6 8 3 2" xfId="50555"/>
    <cellStyle name="SAPBEXHLevel1X 3 4 6 8 4" xfId="34174"/>
    <cellStyle name="SAPBEXHLevel1X 3 4 6 9" xfId="3408"/>
    <cellStyle name="SAPBEXHLevel1X 3 4 6 9 2" xfId="14194"/>
    <cellStyle name="SAPBEXHLevel1X 3 4 6 9 2 2" xfId="40614"/>
    <cellStyle name="SAPBEXHLevel1X 3 4 6 9 3" xfId="23330"/>
    <cellStyle name="SAPBEXHLevel1X 3 4 6 9 3 2" xfId="49744"/>
    <cellStyle name="SAPBEXHLevel1X 3 4 6 9 4" xfId="30078"/>
    <cellStyle name="SAPBEXHLevel1X 3 4 7" xfId="2501"/>
    <cellStyle name="SAPBEXHLevel1X 3 4 7 10" xfId="21908"/>
    <cellStyle name="SAPBEXHLevel1X 3 4 7 10 2" xfId="48322"/>
    <cellStyle name="SAPBEXHLevel1X 3 4 7 2" xfId="4396"/>
    <cellStyle name="SAPBEXHLevel1X 3 4 7 2 2" xfId="15174"/>
    <cellStyle name="SAPBEXHLevel1X 3 4 7 2 2 2" xfId="41594"/>
    <cellStyle name="SAPBEXHLevel1X 3 4 7 2 3" xfId="24669"/>
    <cellStyle name="SAPBEXHLevel1X 3 4 7 2 3 2" xfId="51083"/>
    <cellStyle name="SAPBEXHLevel1X 3 4 7 2 4" xfId="31066"/>
    <cellStyle name="SAPBEXHLevel1X 3 4 7 3" xfId="5129"/>
    <cellStyle name="SAPBEXHLevel1X 3 4 7 3 2" xfId="15906"/>
    <cellStyle name="SAPBEXHLevel1X 3 4 7 3 2 2" xfId="42325"/>
    <cellStyle name="SAPBEXHLevel1X 3 4 7 3 3" xfId="27397"/>
    <cellStyle name="SAPBEXHLevel1X 3 4 7 3 3 2" xfId="53811"/>
    <cellStyle name="SAPBEXHLevel1X 3 4 7 3 4" xfId="31799"/>
    <cellStyle name="SAPBEXHLevel1X 3 4 7 4" xfId="6311"/>
    <cellStyle name="SAPBEXHLevel1X 3 4 7 4 2" xfId="17050"/>
    <cellStyle name="SAPBEXHLevel1X 3 4 7 4 2 2" xfId="43468"/>
    <cellStyle name="SAPBEXHLevel1X 3 4 7 4 3" xfId="24504"/>
    <cellStyle name="SAPBEXHLevel1X 3 4 7 4 3 2" xfId="50918"/>
    <cellStyle name="SAPBEXHLevel1X 3 4 7 4 4" xfId="32981"/>
    <cellStyle name="SAPBEXHLevel1X 3 4 7 5" xfId="6887"/>
    <cellStyle name="SAPBEXHLevel1X 3 4 7 5 2" xfId="17592"/>
    <cellStyle name="SAPBEXHLevel1X 3 4 7 5 2 2" xfId="44009"/>
    <cellStyle name="SAPBEXHLevel1X 3 4 7 5 3" xfId="23093"/>
    <cellStyle name="SAPBEXHLevel1X 3 4 7 5 3 2" xfId="49507"/>
    <cellStyle name="SAPBEXHLevel1X 3 4 7 5 4" xfId="33557"/>
    <cellStyle name="SAPBEXHLevel1X 3 4 7 6" xfId="7411"/>
    <cellStyle name="SAPBEXHLevel1X 3 4 7 6 2" xfId="18078"/>
    <cellStyle name="SAPBEXHLevel1X 3 4 7 6 2 2" xfId="44494"/>
    <cellStyle name="SAPBEXHLevel1X 3 4 7 6 3" xfId="27236"/>
    <cellStyle name="SAPBEXHLevel1X 3 4 7 6 3 2" xfId="53650"/>
    <cellStyle name="SAPBEXHLevel1X 3 4 7 6 4" xfId="34081"/>
    <cellStyle name="SAPBEXHLevel1X 3 4 7 7" xfId="8034"/>
    <cellStyle name="SAPBEXHLevel1X 3 4 7 7 2" xfId="18701"/>
    <cellStyle name="SAPBEXHLevel1X 3 4 7 7 2 2" xfId="45115"/>
    <cellStyle name="SAPBEXHLevel1X 3 4 7 7 3" xfId="12442"/>
    <cellStyle name="SAPBEXHLevel1X 3 4 7 7 3 2" xfId="38863"/>
    <cellStyle name="SAPBEXHLevel1X 3 4 7 7 4" xfId="34638"/>
    <cellStyle name="SAPBEXHLevel1X 3 4 7 8" xfId="13297"/>
    <cellStyle name="SAPBEXHLevel1X 3 4 7 8 2" xfId="39717"/>
    <cellStyle name="SAPBEXHLevel1X 3 4 7 9" xfId="11228"/>
    <cellStyle name="SAPBEXHLevel1X 3 4 7 9 2" xfId="37649"/>
    <cellStyle name="SAPBEXHLevel1X 3 4 8" xfId="3251"/>
    <cellStyle name="SAPBEXHLevel1X 3 4 8 2" xfId="14041"/>
    <cellStyle name="SAPBEXHLevel1X 3 4 8 2 2" xfId="40461"/>
    <cellStyle name="SAPBEXHLevel1X 3 4 8 3" xfId="22550"/>
    <cellStyle name="SAPBEXHLevel1X 3 4 8 3 2" xfId="48964"/>
    <cellStyle name="SAPBEXHLevel1X 3 4 8 4" xfId="29921"/>
    <cellStyle name="SAPBEXHLevel1X 3 4 9" xfId="4175"/>
    <cellStyle name="SAPBEXHLevel1X 3 4 9 2" xfId="14955"/>
    <cellStyle name="SAPBEXHLevel1X 3 4 9 2 2" xfId="41375"/>
    <cellStyle name="SAPBEXHLevel1X 3 4 9 3" xfId="24678"/>
    <cellStyle name="SAPBEXHLevel1X 3 4 9 3 2" xfId="51092"/>
    <cellStyle name="SAPBEXHLevel1X 3 4 9 4" xfId="30845"/>
    <cellStyle name="SAPBEXHLevel1X 3 5" xfId="1229"/>
    <cellStyle name="SAPBEXHLevel1X 3 5 10" xfId="5068"/>
    <cellStyle name="SAPBEXHLevel1X 3 5 10 2" xfId="15845"/>
    <cellStyle name="SAPBEXHLevel1X 3 5 10 2 2" xfId="42264"/>
    <cellStyle name="SAPBEXHLevel1X 3 5 10 3" xfId="26889"/>
    <cellStyle name="SAPBEXHLevel1X 3 5 10 3 2" xfId="53303"/>
    <cellStyle name="SAPBEXHLevel1X 3 5 10 4" xfId="31738"/>
    <cellStyle name="SAPBEXHLevel1X 3 5 11" xfId="6843"/>
    <cellStyle name="SAPBEXHLevel1X 3 5 11 2" xfId="11422"/>
    <cellStyle name="SAPBEXHLevel1X 3 5 11 2 2" xfId="37843"/>
    <cellStyle name="SAPBEXHLevel1X 3 5 11 3" xfId="33513"/>
    <cellStyle name="SAPBEXHLevel1X 3 5 12" xfId="12124"/>
    <cellStyle name="SAPBEXHLevel1X 3 5 12 2" xfId="38545"/>
    <cellStyle name="SAPBEXHLevel1X 3 5 13" xfId="24337"/>
    <cellStyle name="SAPBEXHLevel1X 3 5 13 2" xfId="50751"/>
    <cellStyle name="SAPBEXHLevel1X 3 5 2" xfId="1543"/>
    <cellStyle name="SAPBEXHLevel1X 3 5 2 10" xfId="8435"/>
    <cellStyle name="SAPBEXHLevel1X 3 5 2 10 2" xfId="19095"/>
    <cellStyle name="SAPBEXHLevel1X 3 5 2 10 2 2" xfId="45509"/>
    <cellStyle name="SAPBEXHLevel1X 3 5 2 10 3" xfId="12552"/>
    <cellStyle name="SAPBEXHLevel1X 3 5 2 10 3 2" xfId="38973"/>
    <cellStyle name="SAPBEXHLevel1X 3 5 2 10 4" xfId="34931"/>
    <cellStyle name="SAPBEXHLevel1X 3 5 2 11" xfId="11999"/>
    <cellStyle name="SAPBEXHLevel1X 3 5 2 11 2" xfId="38420"/>
    <cellStyle name="SAPBEXHLevel1X 3 5 2 12" xfId="22488"/>
    <cellStyle name="SAPBEXHLevel1X 3 5 2 12 2" xfId="48902"/>
    <cellStyle name="SAPBEXHLevel1X 3 5 2 2" xfId="3537"/>
    <cellStyle name="SAPBEXHLevel1X 3 5 2 2 2" xfId="8987"/>
    <cellStyle name="SAPBEXHLevel1X 3 5 2 2 2 2" xfId="19647"/>
    <cellStyle name="SAPBEXHLevel1X 3 5 2 2 2 2 2" xfId="46061"/>
    <cellStyle name="SAPBEXHLevel1X 3 5 2 2 2 3" xfId="28250"/>
    <cellStyle name="SAPBEXHLevel1X 3 5 2 2 2 3 2" xfId="54664"/>
    <cellStyle name="SAPBEXHLevel1X 3 5 2 2 2 4" xfId="35483"/>
    <cellStyle name="SAPBEXHLevel1X 3 5 2 2 3" xfId="10339"/>
    <cellStyle name="SAPBEXHLevel1X 3 5 2 2 3 2" xfId="20999"/>
    <cellStyle name="SAPBEXHLevel1X 3 5 2 2 3 2 2" xfId="47413"/>
    <cellStyle name="SAPBEXHLevel1X 3 5 2 2 3 3" xfId="28264"/>
    <cellStyle name="SAPBEXHLevel1X 3 5 2 2 3 3 2" xfId="54678"/>
    <cellStyle name="SAPBEXHLevel1X 3 5 2 2 3 4" xfId="36835"/>
    <cellStyle name="SAPBEXHLevel1X 3 5 2 2 4" xfId="8748"/>
    <cellStyle name="SAPBEXHLevel1X 3 5 2 2 4 2" xfId="19408"/>
    <cellStyle name="SAPBEXHLevel1X 3 5 2 2 4 2 2" xfId="45822"/>
    <cellStyle name="SAPBEXHLevel1X 3 5 2 2 4 3" xfId="23666"/>
    <cellStyle name="SAPBEXHLevel1X 3 5 2 2 4 3 2" xfId="50080"/>
    <cellStyle name="SAPBEXHLevel1X 3 5 2 2 4 4" xfId="35244"/>
    <cellStyle name="SAPBEXHLevel1X 3 5 2 2 5" xfId="14322"/>
    <cellStyle name="SAPBEXHLevel1X 3 5 2 2 5 2" xfId="40742"/>
    <cellStyle name="SAPBEXHLevel1X 3 5 2 2 6" xfId="25840"/>
    <cellStyle name="SAPBEXHLevel1X 3 5 2 2 6 2" xfId="52254"/>
    <cellStyle name="SAPBEXHLevel1X 3 5 2 2 7" xfId="30207"/>
    <cellStyle name="SAPBEXHLevel1X 3 5 2 3" xfId="2772"/>
    <cellStyle name="SAPBEXHLevel1X 3 5 2 3 2" xfId="9345"/>
    <cellStyle name="SAPBEXHLevel1X 3 5 2 3 2 2" xfId="20005"/>
    <cellStyle name="SAPBEXHLevel1X 3 5 2 3 2 2 2" xfId="46419"/>
    <cellStyle name="SAPBEXHLevel1X 3 5 2 3 2 3" xfId="26773"/>
    <cellStyle name="SAPBEXHLevel1X 3 5 2 3 2 3 2" xfId="53187"/>
    <cellStyle name="SAPBEXHLevel1X 3 5 2 3 2 4" xfId="35841"/>
    <cellStyle name="SAPBEXHLevel1X 3 5 2 3 3" xfId="13564"/>
    <cellStyle name="SAPBEXHLevel1X 3 5 2 3 3 2" xfId="39984"/>
    <cellStyle name="SAPBEXHLevel1X 3 5 2 3 4" xfId="23038"/>
    <cellStyle name="SAPBEXHLevel1X 3 5 2 3 4 2" xfId="49452"/>
    <cellStyle name="SAPBEXHLevel1X 3 5 2 3 5" xfId="29442"/>
    <cellStyle name="SAPBEXHLevel1X 3 5 2 4" xfId="3321"/>
    <cellStyle name="SAPBEXHLevel1X 3 5 2 4 2" xfId="9989"/>
    <cellStyle name="SAPBEXHLevel1X 3 5 2 4 2 2" xfId="20649"/>
    <cellStyle name="SAPBEXHLevel1X 3 5 2 4 2 2 2" xfId="47063"/>
    <cellStyle name="SAPBEXHLevel1X 3 5 2 4 2 3" xfId="22369"/>
    <cellStyle name="SAPBEXHLevel1X 3 5 2 4 2 3 2" xfId="48783"/>
    <cellStyle name="SAPBEXHLevel1X 3 5 2 4 2 4" xfId="36485"/>
    <cellStyle name="SAPBEXHLevel1X 3 5 2 4 3" xfId="14109"/>
    <cellStyle name="SAPBEXHLevel1X 3 5 2 4 3 2" xfId="40529"/>
    <cellStyle name="SAPBEXHLevel1X 3 5 2 4 4" xfId="22549"/>
    <cellStyle name="SAPBEXHLevel1X 3 5 2 4 4 2" xfId="48963"/>
    <cellStyle name="SAPBEXHLevel1X 3 5 2 4 5" xfId="29991"/>
    <cellStyle name="SAPBEXHLevel1X 3 5 2 5" xfId="2732"/>
    <cellStyle name="SAPBEXHLevel1X 3 5 2 5 2" xfId="13524"/>
    <cellStyle name="SAPBEXHLevel1X 3 5 2 5 2 2" xfId="39944"/>
    <cellStyle name="SAPBEXHLevel1X 3 5 2 5 3" xfId="26991"/>
    <cellStyle name="SAPBEXHLevel1X 3 5 2 5 3 2" xfId="53405"/>
    <cellStyle name="SAPBEXHLevel1X 3 5 2 5 4" xfId="29402"/>
    <cellStyle name="SAPBEXHLevel1X 3 5 2 6" xfId="5873"/>
    <cellStyle name="SAPBEXHLevel1X 3 5 2 6 2" xfId="16628"/>
    <cellStyle name="SAPBEXHLevel1X 3 5 2 6 2 2" xfId="43046"/>
    <cellStyle name="SAPBEXHLevel1X 3 5 2 6 3" xfId="25269"/>
    <cellStyle name="SAPBEXHLevel1X 3 5 2 6 3 2" xfId="51683"/>
    <cellStyle name="SAPBEXHLevel1X 3 5 2 6 4" xfId="32543"/>
    <cellStyle name="SAPBEXHLevel1X 3 5 2 7" xfId="5087"/>
    <cellStyle name="SAPBEXHLevel1X 3 5 2 7 2" xfId="25327"/>
    <cellStyle name="SAPBEXHLevel1X 3 5 2 7 2 2" xfId="51741"/>
    <cellStyle name="SAPBEXHLevel1X 3 5 2 7 3" xfId="31757"/>
    <cellStyle name="SAPBEXHLevel1X 3 5 2 8" xfId="6931"/>
    <cellStyle name="SAPBEXHLevel1X 3 5 2 8 2" xfId="17636"/>
    <cellStyle name="SAPBEXHLevel1X 3 5 2 8 2 2" xfId="44053"/>
    <cellStyle name="SAPBEXHLevel1X 3 5 2 8 3" xfId="22388"/>
    <cellStyle name="SAPBEXHLevel1X 3 5 2 8 3 2" xfId="48802"/>
    <cellStyle name="SAPBEXHLevel1X 3 5 2 8 4" xfId="33601"/>
    <cellStyle name="SAPBEXHLevel1X 3 5 2 9" xfId="7367"/>
    <cellStyle name="SAPBEXHLevel1X 3 5 2 9 2" xfId="18034"/>
    <cellStyle name="SAPBEXHLevel1X 3 5 2 9 2 2" xfId="44450"/>
    <cellStyle name="SAPBEXHLevel1X 3 5 2 9 3" xfId="24416"/>
    <cellStyle name="SAPBEXHLevel1X 3 5 2 9 3 2" xfId="50830"/>
    <cellStyle name="SAPBEXHLevel1X 3 5 2 9 4" xfId="34037"/>
    <cellStyle name="SAPBEXHLevel1X 3 5 3" xfId="1656"/>
    <cellStyle name="SAPBEXHLevel1X 3 5 3 10" xfId="8316"/>
    <cellStyle name="SAPBEXHLevel1X 3 5 3 10 2" xfId="18976"/>
    <cellStyle name="SAPBEXHLevel1X 3 5 3 10 2 2" xfId="45390"/>
    <cellStyle name="SAPBEXHLevel1X 3 5 3 10 3" xfId="12541"/>
    <cellStyle name="SAPBEXHLevel1X 3 5 3 10 3 2" xfId="38962"/>
    <cellStyle name="SAPBEXHLevel1X 3 5 3 10 4" xfId="34812"/>
    <cellStyle name="SAPBEXHLevel1X 3 5 3 11" xfId="11910"/>
    <cellStyle name="SAPBEXHLevel1X 3 5 3 11 2" xfId="38331"/>
    <cellStyle name="SAPBEXHLevel1X 3 5 3 12" xfId="27018"/>
    <cellStyle name="SAPBEXHLevel1X 3 5 3 12 2" xfId="53432"/>
    <cellStyle name="SAPBEXHLevel1X 3 5 3 2" xfId="3649"/>
    <cellStyle name="SAPBEXHLevel1X 3 5 3 2 2" xfId="9106"/>
    <cellStyle name="SAPBEXHLevel1X 3 5 3 2 2 2" xfId="19766"/>
    <cellStyle name="SAPBEXHLevel1X 3 5 3 2 2 2 2" xfId="46180"/>
    <cellStyle name="SAPBEXHLevel1X 3 5 3 2 2 3" xfId="11184"/>
    <cellStyle name="SAPBEXHLevel1X 3 5 3 2 2 3 2" xfId="37605"/>
    <cellStyle name="SAPBEXHLevel1X 3 5 3 2 2 4" xfId="35602"/>
    <cellStyle name="SAPBEXHLevel1X 3 5 3 2 3" xfId="9781"/>
    <cellStyle name="SAPBEXHLevel1X 3 5 3 2 3 2" xfId="20441"/>
    <cellStyle name="SAPBEXHLevel1X 3 5 3 2 3 2 2" xfId="46855"/>
    <cellStyle name="SAPBEXHLevel1X 3 5 3 2 3 3" xfId="26706"/>
    <cellStyle name="SAPBEXHLevel1X 3 5 3 2 3 3 2" xfId="53120"/>
    <cellStyle name="SAPBEXHLevel1X 3 5 3 2 3 4" xfId="36277"/>
    <cellStyle name="SAPBEXHLevel1X 3 5 3 2 4" xfId="8617"/>
    <cellStyle name="SAPBEXHLevel1X 3 5 3 2 4 2" xfId="19277"/>
    <cellStyle name="SAPBEXHLevel1X 3 5 3 2 4 2 2" xfId="45691"/>
    <cellStyle name="SAPBEXHLevel1X 3 5 3 2 4 3" xfId="12793"/>
    <cellStyle name="SAPBEXHLevel1X 3 5 3 2 4 3 2" xfId="39214"/>
    <cellStyle name="SAPBEXHLevel1X 3 5 3 2 4 4" xfId="35113"/>
    <cellStyle name="SAPBEXHLevel1X 3 5 3 2 5" xfId="14434"/>
    <cellStyle name="SAPBEXHLevel1X 3 5 3 2 5 2" xfId="40854"/>
    <cellStyle name="SAPBEXHLevel1X 3 5 3 2 6" xfId="22728"/>
    <cellStyle name="SAPBEXHLevel1X 3 5 3 2 6 2" xfId="49142"/>
    <cellStyle name="SAPBEXHLevel1X 3 5 3 2 7" xfId="30319"/>
    <cellStyle name="SAPBEXHLevel1X 3 5 3 3" xfId="2684"/>
    <cellStyle name="SAPBEXHLevel1X 3 5 3 3 2" xfId="9475"/>
    <cellStyle name="SAPBEXHLevel1X 3 5 3 3 2 2" xfId="20135"/>
    <cellStyle name="SAPBEXHLevel1X 3 5 3 3 2 2 2" xfId="46549"/>
    <cellStyle name="SAPBEXHLevel1X 3 5 3 3 2 3" xfId="25936"/>
    <cellStyle name="SAPBEXHLevel1X 3 5 3 3 2 3 2" xfId="52350"/>
    <cellStyle name="SAPBEXHLevel1X 3 5 3 3 2 4" xfId="35971"/>
    <cellStyle name="SAPBEXHLevel1X 3 5 3 3 3" xfId="13476"/>
    <cellStyle name="SAPBEXHLevel1X 3 5 3 3 3 2" xfId="39896"/>
    <cellStyle name="SAPBEXHLevel1X 3 5 3 3 4" xfId="26070"/>
    <cellStyle name="SAPBEXHLevel1X 3 5 3 3 4 2" xfId="52484"/>
    <cellStyle name="SAPBEXHLevel1X 3 5 3 3 5" xfId="29354"/>
    <cellStyle name="SAPBEXHLevel1X 3 5 3 4" xfId="3085"/>
    <cellStyle name="SAPBEXHLevel1X 3 5 3 4 2" xfId="10028"/>
    <cellStyle name="SAPBEXHLevel1X 3 5 3 4 2 2" xfId="20688"/>
    <cellStyle name="SAPBEXHLevel1X 3 5 3 4 2 2 2" xfId="47102"/>
    <cellStyle name="SAPBEXHLevel1X 3 5 3 4 2 3" xfId="27781"/>
    <cellStyle name="SAPBEXHLevel1X 3 5 3 4 2 3 2" xfId="54195"/>
    <cellStyle name="SAPBEXHLevel1X 3 5 3 4 2 4" xfId="36524"/>
    <cellStyle name="SAPBEXHLevel1X 3 5 3 4 3" xfId="13877"/>
    <cellStyle name="SAPBEXHLevel1X 3 5 3 4 3 2" xfId="40297"/>
    <cellStyle name="SAPBEXHLevel1X 3 5 3 4 4" xfId="27237"/>
    <cellStyle name="SAPBEXHLevel1X 3 5 3 4 4 2" xfId="53651"/>
    <cellStyle name="SAPBEXHLevel1X 3 5 3 4 5" xfId="29755"/>
    <cellStyle name="SAPBEXHLevel1X 3 5 3 5" xfId="4470"/>
    <cellStyle name="SAPBEXHLevel1X 3 5 3 5 2" xfId="15248"/>
    <cellStyle name="SAPBEXHLevel1X 3 5 3 5 2 2" xfId="41668"/>
    <cellStyle name="SAPBEXHLevel1X 3 5 3 5 3" xfId="23604"/>
    <cellStyle name="SAPBEXHLevel1X 3 5 3 5 3 2" xfId="50018"/>
    <cellStyle name="SAPBEXHLevel1X 3 5 3 5 4" xfId="31140"/>
    <cellStyle name="SAPBEXHLevel1X 3 5 3 6" xfId="5530"/>
    <cellStyle name="SAPBEXHLevel1X 3 5 3 6 2" xfId="16301"/>
    <cellStyle name="SAPBEXHLevel1X 3 5 3 6 2 2" xfId="42720"/>
    <cellStyle name="SAPBEXHLevel1X 3 5 3 6 3" xfId="23352"/>
    <cellStyle name="SAPBEXHLevel1X 3 5 3 6 3 2" xfId="49766"/>
    <cellStyle name="SAPBEXHLevel1X 3 5 3 6 4" xfId="32200"/>
    <cellStyle name="SAPBEXHLevel1X 3 5 3 7" xfId="6143"/>
    <cellStyle name="SAPBEXHLevel1X 3 5 3 7 2" xfId="23018"/>
    <cellStyle name="SAPBEXHLevel1X 3 5 3 7 2 2" xfId="49432"/>
    <cellStyle name="SAPBEXHLevel1X 3 5 3 7 3" xfId="32813"/>
    <cellStyle name="SAPBEXHLevel1X 3 5 3 8" xfId="6267"/>
    <cellStyle name="SAPBEXHLevel1X 3 5 3 8 2" xfId="17006"/>
    <cellStyle name="SAPBEXHLevel1X 3 5 3 8 2 2" xfId="43424"/>
    <cellStyle name="SAPBEXHLevel1X 3 5 3 8 3" xfId="23821"/>
    <cellStyle name="SAPBEXHLevel1X 3 5 3 8 3 2" xfId="50235"/>
    <cellStyle name="SAPBEXHLevel1X 3 5 3 8 4" xfId="32937"/>
    <cellStyle name="SAPBEXHLevel1X 3 5 3 9" xfId="7780"/>
    <cellStyle name="SAPBEXHLevel1X 3 5 3 9 2" xfId="18447"/>
    <cellStyle name="SAPBEXHLevel1X 3 5 3 9 2 2" xfId="44862"/>
    <cellStyle name="SAPBEXHLevel1X 3 5 3 9 3" xfId="22358"/>
    <cellStyle name="SAPBEXHLevel1X 3 5 3 9 3 2" xfId="48772"/>
    <cellStyle name="SAPBEXHLevel1X 3 5 3 9 4" xfId="34450"/>
    <cellStyle name="SAPBEXHLevel1X 3 5 4" xfId="1915"/>
    <cellStyle name="SAPBEXHLevel1X 3 5 4 10" xfId="8562"/>
    <cellStyle name="SAPBEXHLevel1X 3 5 4 10 2" xfId="19222"/>
    <cellStyle name="SAPBEXHLevel1X 3 5 4 10 2 2" xfId="45636"/>
    <cellStyle name="SAPBEXHLevel1X 3 5 4 10 3" xfId="16373"/>
    <cellStyle name="SAPBEXHLevel1X 3 5 4 10 3 2" xfId="42791"/>
    <cellStyle name="SAPBEXHLevel1X 3 5 4 10 4" xfId="35058"/>
    <cellStyle name="SAPBEXHLevel1X 3 5 4 11" xfId="11665"/>
    <cellStyle name="SAPBEXHLevel1X 3 5 4 11 2" xfId="38086"/>
    <cellStyle name="SAPBEXHLevel1X 3 5 4 12" xfId="25337"/>
    <cellStyle name="SAPBEXHLevel1X 3 5 4 12 2" xfId="51751"/>
    <cellStyle name="SAPBEXHLevel1X 3 5 4 2" xfId="3892"/>
    <cellStyle name="SAPBEXHLevel1X 3 5 4 2 2" xfId="9175"/>
    <cellStyle name="SAPBEXHLevel1X 3 5 4 2 2 2" xfId="19835"/>
    <cellStyle name="SAPBEXHLevel1X 3 5 4 2 2 2 2" xfId="46249"/>
    <cellStyle name="SAPBEXHLevel1X 3 5 4 2 2 3" xfId="28239"/>
    <cellStyle name="SAPBEXHLevel1X 3 5 4 2 2 3 2" xfId="54653"/>
    <cellStyle name="SAPBEXHLevel1X 3 5 4 2 2 4" xfId="35671"/>
    <cellStyle name="SAPBEXHLevel1X 3 5 4 2 3" xfId="14675"/>
    <cellStyle name="SAPBEXHLevel1X 3 5 4 2 3 2" xfId="41095"/>
    <cellStyle name="SAPBEXHLevel1X 3 5 4 2 4" xfId="26085"/>
    <cellStyle name="SAPBEXHLevel1X 3 5 4 2 4 2" xfId="52499"/>
    <cellStyle name="SAPBEXHLevel1X 3 5 4 2 5" xfId="30562"/>
    <cellStyle name="SAPBEXHLevel1X 3 5 4 3" xfId="4619"/>
    <cellStyle name="SAPBEXHLevel1X 3 5 4 3 2" xfId="10061"/>
    <cellStyle name="SAPBEXHLevel1X 3 5 4 3 2 2" xfId="20721"/>
    <cellStyle name="SAPBEXHLevel1X 3 5 4 3 2 2 2" xfId="47135"/>
    <cellStyle name="SAPBEXHLevel1X 3 5 4 3 2 3" xfId="27769"/>
    <cellStyle name="SAPBEXHLevel1X 3 5 4 3 2 3 2" xfId="54183"/>
    <cellStyle name="SAPBEXHLevel1X 3 5 4 3 2 4" xfId="36557"/>
    <cellStyle name="SAPBEXHLevel1X 3 5 4 3 3" xfId="15397"/>
    <cellStyle name="SAPBEXHLevel1X 3 5 4 3 3 2" xfId="41817"/>
    <cellStyle name="SAPBEXHLevel1X 3 5 4 3 4" xfId="25692"/>
    <cellStyle name="SAPBEXHLevel1X 3 5 4 3 4 2" xfId="52106"/>
    <cellStyle name="SAPBEXHLevel1X 3 5 4 3 5" xfId="31289"/>
    <cellStyle name="SAPBEXHLevel1X 3 5 4 4" xfId="5197"/>
    <cellStyle name="SAPBEXHLevel1X 3 5 4 4 2" xfId="15972"/>
    <cellStyle name="SAPBEXHLevel1X 3 5 4 4 2 2" xfId="42391"/>
    <cellStyle name="SAPBEXHLevel1X 3 5 4 4 3" xfId="28142"/>
    <cellStyle name="SAPBEXHLevel1X 3 5 4 4 3 2" xfId="54556"/>
    <cellStyle name="SAPBEXHLevel1X 3 5 4 4 4" xfId="31867"/>
    <cellStyle name="SAPBEXHLevel1X 3 5 4 5" xfId="5813"/>
    <cellStyle name="SAPBEXHLevel1X 3 5 4 5 2" xfId="16572"/>
    <cellStyle name="SAPBEXHLevel1X 3 5 4 5 2 2" xfId="42990"/>
    <cellStyle name="SAPBEXHLevel1X 3 5 4 5 3" xfId="23659"/>
    <cellStyle name="SAPBEXHLevel1X 3 5 4 5 3 2" xfId="50073"/>
    <cellStyle name="SAPBEXHLevel1X 3 5 4 5 4" xfId="32483"/>
    <cellStyle name="SAPBEXHLevel1X 3 5 4 6" xfId="6416"/>
    <cellStyle name="SAPBEXHLevel1X 3 5 4 6 2" xfId="17152"/>
    <cellStyle name="SAPBEXHLevel1X 3 5 4 6 2 2" xfId="43570"/>
    <cellStyle name="SAPBEXHLevel1X 3 5 4 6 3" xfId="23357"/>
    <cellStyle name="SAPBEXHLevel1X 3 5 4 6 3 2" xfId="49771"/>
    <cellStyle name="SAPBEXHLevel1X 3 5 4 6 4" xfId="33086"/>
    <cellStyle name="SAPBEXHLevel1X 3 5 4 7" xfId="7031"/>
    <cellStyle name="SAPBEXHLevel1X 3 5 4 7 2" xfId="24107"/>
    <cellStyle name="SAPBEXHLevel1X 3 5 4 7 2 2" xfId="50521"/>
    <cellStyle name="SAPBEXHLevel1X 3 5 4 7 3" xfId="33701"/>
    <cellStyle name="SAPBEXHLevel1X 3 5 4 8" xfId="7578"/>
    <cellStyle name="SAPBEXHLevel1X 3 5 4 8 2" xfId="18245"/>
    <cellStyle name="SAPBEXHLevel1X 3 5 4 8 2 2" xfId="44661"/>
    <cellStyle name="SAPBEXHLevel1X 3 5 4 8 3" xfId="25439"/>
    <cellStyle name="SAPBEXHLevel1X 3 5 4 8 3 2" xfId="51853"/>
    <cellStyle name="SAPBEXHLevel1X 3 5 4 8 4" xfId="34248"/>
    <cellStyle name="SAPBEXHLevel1X 3 5 4 9" xfId="7278"/>
    <cellStyle name="SAPBEXHLevel1X 3 5 4 9 2" xfId="17945"/>
    <cellStyle name="SAPBEXHLevel1X 3 5 4 9 2 2" xfId="44362"/>
    <cellStyle name="SAPBEXHLevel1X 3 5 4 9 3" xfId="21912"/>
    <cellStyle name="SAPBEXHLevel1X 3 5 4 9 3 2" xfId="48326"/>
    <cellStyle name="SAPBEXHLevel1X 3 5 4 9 4" xfId="33948"/>
    <cellStyle name="SAPBEXHLevel1X 3 5 5" xfId="2101"/>
    <cellStyle name="SAPBEXHLevel1X 3 5 5 10" xfId="8862"/>
    <cellStyle name="SAPBEXHLevel1X 3 5 5 10 2" xfId="19522"/>
    <cellStyle name="SAPBEXHLevel1X 3 5 5 10 2 2" xfId="45936"/>
    <cellStyle name="SAPBEXHLevel1X 3 5 5 10 3" xfId="11160"/>
    <cellStyle name="SAPBEXHLevel1X 3 5 5 10 3 2" xfId="37581"/>
    <cellStyle name="SAPBEXHLevel1X 3 5 5 10 4" xfId="35358"/>
    <cellStyle name="SAPBEXHLevel1X 3 5 5 11" xfId="11499"/>
    <cellStyle name="SAPBEXHLevel1X 3 5 5 11 2" xfId="37920"/>
    <cellStyle name="SAPBEXHLevel1X 3 5 5 12" xfId="23908"/>
    <cellStyle name="SAPBEXHLevel1X 3 5 5 12 2" xfId="50322"/>
    <cellStyle name="SAPBEXHLevel1X 3 5 5 2" xfId="4066"/>
    <cellStyle name="SAPBEXHLevel1X 3 5 5 2 2" xfId="9844"/>
    <cellStyle name="SAPBEXHLevel1X 3 5 5 2 2 2" xfId="20504"/>
    <cellStyle name="SAPBEXHLevel1X 3 5 5 2 2 2 2" xfId="46918"/>
    <cellStyle name="SAPBEXHLevel1X 3 5 5 2 2 3" xfId="12584"/>
    <cellStyle name="SAPBEXHLevel1X 3 5 5 2 2 3 2" xfId="39005"/>
    <cellStyle name="SAPBEXHLevel1X 3 5 5 2 2 4" xfId="36340"/>
    <cellStyle name="SAPBEXHLevel1X 3 5 5 2 3" xfId="14848"/>
    <cellStyle name="SAPBEXHLevel1X 3 5 5 2 3 2" xfId="41268"/>
    <cellStyle name="SAPBEXHLevel1X 3 5 5 2 4" xfId="27044"/>
    <cellStyle name="SAPBEXHLevel1X 3 5 5 2 4 2" xfId="53458"/>
    <cellStyle name="SAPBEXHLevel1X 3 5 5 2 5" xfId="30736"/>
    <cellStyle name="SAPBEXHLevel1X 3 5 5 3" xfId="4794"/>
    <cellStyle name="SAPBEXHLevel1X 3 5 5 3 2" xfId="10211"/>
    <cellStyle name="SAPBEXHLevel1X 3 5 5 3 2 2" xfId="20871"/>
    <cellStyle name="SAPBEXHLevel1X 3 5 5 3 2 2 2" xfId="47285"/>
    <cellStyle name="SAPBEXHLevel1X 3 5 5 3 2 3" xfId="12829"/>
    <cellStyle name="SAPBEXHLevel1X 3 5 5 3 2 3 2" xfId="39250"/>
    <cellStyle name="SAPBEXHLevel1X 3 5 5 3 2 4" xfId="36707"/>
    <cellStyle name="SAPBEXHLevel1X 3 5 5 3 3" xfId="15571"/>
    <cellStyle name="SAPBEXHLevel1X 3 5 5 3 3 2" xfId="41991"/>
    <cellStyle name="SAPBEXHLevel1X 3 5 5 3 4" xfId="24680"/>
    <cellStyle name="SAPBEXHLevel1X 3 5 5 3 4 2" xfId="51094"/>
    <cellStyle name="SAPBEXHLevel1X 3 5 5 3 5" xfId="31464"/>
    <cellStyle name="SAPBEXHLevel1X 3 5 5 4" xfId="5374"/>
    <cellStyle name="SAPBEXHLevel1X 3 5 5 4 2" xfId="16147"/>
    <cellStyle name="SAPBEXHLevel1X 3 5 5 4 2 2" xfId="42566"/>
    <cellStyle name="SAPBEXHLevel1X 3 5 5 4 3" xfId="22520"/>
    <cellStyle name="SAPBEXHLevel1X 3 5 5 4 3 2" xfId="48934"/>
    <cellStyle name="SAPBEXHLevel1X 3 5 5 4 4" xfId="32044"/>
    <cellStyle name="SAPBEXHLevel1X 3 5 5 5" xfId="5981"/>
    <cellStyle name="SAPBEXHLevel1X 3 5 5 5 2" xfId="16733"/>
    <cellStyle name="SAPBEXHLevel1X 3 5 5 5 2 2" xfId="43151"/>
    <cellStyle name="SAPBEXHLevel1X 3 5 5 5 3" xfId="26648"/>
    <cellStyle name="SAPBEXHLevel1X 3 5 5 5 3 2" xfId="53062"/>
    <cellStyle name="SAPBEXHLevel1X 3 5 5 5 4" xfId="32651"/>
    <cellStyle name="SAPBEXHLevel1X 3 5 5 6" xfId="6581"/>
    <cellStyle name="SAPBEXHLevel1X 3 5 5 6 2" xfId="17306"/>
    <cellStyle name="SAPBEXHLevel1X 3 5 5 6 2 2" xfId="43724"/>
    <cellStyle name="SAPBEXHLevel1X 3 5 5 6 3" xfId="11336"/>
    <cellStyle name="SAPBEXHLevel1X 3 5 5 6 3 2" xfId="37757"/>
    <cellStyle name="SAPBEXHLevel1X 3 5 5 6 4" xfId="33251"/>
    <cellStyle name="SAPBEXHLevel1X 3 5 5 7" xfId="7153"/>
    <cellStyle name="SAPBEXHLevel1X 3 5 5 7 2" xfId="22380"/>
    <cellStyle name="SAPBEXHLevel1X 3 5 5 7 2 2" xfId="48794"/>
    <cellStyle name="SAPBEXHLevel1X 3 5 5 7 3" xfId="33823"/>
    <cellStyle name="SAPBEXHLevel1X 3 5 5 8" xfId="7712"/>
    <cellStyle name="SAPBEXHLevel1X 3 5 5 8 2" xfId="18379"/>
    <cellStyle name="SAPBEXHLevel1X 3 5 5 8 2 2" xfId="44795"/>
    <cellStyle name="SAPBEXHLevel1X 3 5 5 8 3" xfId="24538"/>
    <cellStyle name="SAPBEXHLevel1X 3 5 5 8 3 2" xfId="50952"/>
    <cellStyle name="SAPBEXHLevel1X 3 5 5 8 4" xfId="34382"/>
    <cellStyle name="SAPBEXHLevel1X 3 5 5 9" xfId="7864"/>
    <cellStyle name="SAPBEXHLevel1X 3 5 5 9 2" xfId="18531"/>
    <cellStyle name="SAPBEXHLevel1X 3 5 5 9 2 2" xfId="44946"/>
    <cellStyle name="SAPBEXHLevel1X 3 5 5 9 3" xfId="26232"/>
    <cellStyle name="SAPBEXHLevel1X 3 5 5 9 3 2" xfId="52646"/>
    <cellStyle name="SAPBEXHLevel1X 3 5 5 9 4" xfId="34534"/>
    <cellStyle name="SAPBEXHLevel1X 3 5 6" xfId="1842"/>
    <cellStyle name="SAPBEXHLevel1X 3 5 6 10" xfId="9548"/>
    <cellStyle name="SAPBEXHLevel1X 3 5 6 10 2" xfId="20208"/>
    <cellStyle name="SAPBEXHLevel1X 3 5 6 10 2 2" xfId="46622"/>
    <cellStyle name="SAPBEXHLevel1X 3 5 6 10 3" xfId="11262"/>
    <cellStyle name="SAPBEXHLevel1X 3 5 6 10 3 2" xfId="37683"/>
    <cellStyle name="SAPBEXHLevel1X 3 5 6 10 4" xfId="36044"/>
    <cellStyle name="SAPBEXHLevel1X 3 5 6 11" xfId="11738"/>
    <cellStyle name="SAPBEXHLevel1X 3 5 6 11 2" xfId="38159"/>
    <cellStyle name="SAPBEXHLevel1X 3 5 6 12" xfId="23136"/>
    <cellStyle name="SAPBEXHLevel1X 3 5 6 12 2" xfId="49550"/>
    <cellStyle name="SAPBEXHLevel1X 3 5 6 2" xfId="3819"/>
    <cellStyle name="SAPBEXHLevel1X 3 5 6 2 2" xfId="10685"/>
    <cellStyle name="SAPBEXHLevel1X 3 5 6 2 2 2" xfId="21330"/>
    <cellStyle name="SAPBEXHLevel1X 3 5 6 2 2 2 2" xfId="47744"/>
    <cellStyle name="SAPBEXHLevel1X 3 5 6 2 2 3" xfId="28428"/>
    <cellStyle name="SAPBEXHLevel1X 3 5 6 2 2 3 2" xfId="54842"/>
    <cellStyle name="SAPBEXHLevel1X 3 5 6 2 2 4" xfId="37109"/>
    <cellStyle name="SAPBEXHLevel1X 3 5 6 2 3" xfId="14602"/>
    <cellStyle name="SAPBEXHLevel1X 3 5 6 2 3 2" xfId="41022"/>
    <cellStyle name="SAPBEXHLevel1X 3 5 6 2 4" xfId="22920"/>
    <cellStyle name="SAPBEXHLevel1X 3 5 6 2 4 2" xfId="49334"/>
    <cellStyle name="SAPBEXHLevel1X 3 5 6 2 5" xfId="30489"/>
    <cellStyle name="SAPBEXHLevel1X 3 5 6 3" xfId="4546"/>
    <cellStyle name="SAPBEXHLevel1X 3 5 6 3 2" xfId="15324"/>
    <cellStyle name="SAPBEXHLevel1X 3 5 6 3 2 2" xfId="41744"/>
    <cellStyle name="SAPBEXHLevel1X 3 5 6 3 3" xfId="22158"/>
    <cellStyle name="SAPBEXHLevel1X 3 5 6 3 3 2" xfId="48572"/>
    <cellStyle name="SAPBEXHLevel1X 3 5 6 3 4" xfId="31216"/>
    <cellStyle name="SAPBEXHLevel1X 3 5 6 4" xfId="3340"/>
    <cellStyle name="SAPBEXHLevel1X 3 5 6 4 2" xfId="14127"/>
    <cellStyle name="SAPBEXHLevel1X 3 5 6 4 2 2" xfId="40547"/>
    <cellStyle name="SAPBEXHLevel1X 3 5 6 4 3" xfId="22229"/>
    <cellStyle name="SAPBEXHLevel1X 3 5 6 4 3 2" xfId="48643"/>
    <cellStyle name="SAPBEXHLevel1X 3 5 6 4 4" xfId="30010"/>
    <cellStyle name="SAPBEXHLevel1X 3 5 6 5" xfId="2753"/>
    <cellStyle name="SAPBEXHLevel1X 3 5 6 5 2" xfId="13545"/>
    <cellStyle name="SAPBEXHLevel1X 3 5 6 5 2 2" xfId="39965"/>
    <cellStyle name="SAPBEXHLevel1X 3 5 6 5 3" xfId="24401"/>
    <cellStyle name="SAPBEXHLevel1X 3 5 6 5 3 2" xfId="50815"/>
    <cellStyle name="SAPBEXHLevel1X 3 5 6 5 4" xfId="29423"/>
    <cellStyle name="SAPBEXHLevel1X 3 5 6 6" xfId="5620"/>
    <cellStyle name="SAPBEXHLevel1X 3 5 6 6 2" xfId="16384"/>
    <cellStyle name="SAPBEXHLevel1X 3 5 6 6 2 2" xfId="42802"/>
    <cellStyle name="SAPBEXHLevel1X 3 5 6 6 3" xfId="23818"/>
    <cellStyle name="SAPBEXHLevel1X 3 5 6 6 3 2" xfId="50232"/>
    <cellStyle name="SAPBEXHLevel1X 3 5 6 6 4" xfId="32290"/>
    <cellStyle name="SAPBEXHLevel1X 3 5 6 7" xfId="6958"/>
    <cellStyle name="SAPBEXHLevel1X 3 5 6 7 2" xfId="22821"/>
    <cellStyle name="SAPBEXHLevel1X 3 5 6 7 2 2" xfId="49235"/>
    <cellStyle name="SAPBEXHLevel1X 3 5 6 7 3" xfId="33628"/>
    <cellStyle name="SAPBEXHLevel1X 3 5 6 8" xfId="7505"/>
    <cellStyle name="SAPBEXHLevel1X 3 5 6 8 2" xfId="18172"/>
    <cellStyle name="SAPBEXHLevel1X 3 5 6 8 2 2" xfId="44588"/>
    <cellStyle name="SAPBEXHLevel1X 3 5 6 8 3" xfId="28005"/>
    <cellStyle name="SAPBEXHLevel1X 3 5 6 8 3 2" xfId="54419"/>
    <cellStyle name="SAPBEXHLevel1X 3 5 6 8 4" xfId="34175"/>
    <cellStyle name="SAPBEXHLevel1X 3 5 6 9" xfId="5421"/>
    <cellStyle name="SAPBEXHLevel1X 3 5 6 9 2" xfId="16194"/>
    <cellStyle name="SAPBEXHLevel1X 3 5 6 9 2 2" xfId="42613"/>
    <cellStyle name="SAPBEXHLevel1X 3 5 6 9 3" xfId="22840"/>
    <cellStyle name="SAPBEXHLevel1X 3 5 6 9 3 2" xfId="49254"/>
    <cellStyle name="SAPBEXHLevel1X 3 5 6 9 4" xfId="32091"/>
    <cellStyle name="SAPBEXHLevel1X 3 5 7" xfId="2502"/>
    <cellStyle name="SAPBEXHLevel1X 3 5 7 10" xfId="22184"/>
    <cellStyle name="SAPBEXHLevel1X 3 5 7 10 2" xfId="48598"/>
    <cellStyle name="SAPBEXHLevel1X 3 5 7 2" xfId="4397"/>
    <cellStyle name="SAPBEXHLevel1X 3 5 7 2 2" xfId="15175"/>
    <cellStyle name="SAPBEXHLevel1X 3 5 7 2 2 2" xfId="41595"/>
    <cellStyle name="SAPBEXHLevel1X 3 5 7 2 3" xfId="24226"/>
    <cellStyle name="SAPBEXHLevel1X 3 5 7 2 3 2" xfId="50640"/>
    <cellStyle name="SAPBEXHLevel1X 3 5 7 2 4" xfId="31067"/>
    <cellStyle name="SAPBEXHLevel1X 3 5 7 3" xfId="5130"/>
    <cellStyle name="SAPBEXHLevel1X 3 5 7 3 2" xfId="15907"/>
    <cellStyle name="SAPBEXHLevel1X 3 5 7 3 2 2" xfId="42326"/>
    <cellStyle name="SAPBEXHLevel1X 3 5 7 3 3" xfId="23724"/>
    <cellStyle name="SAPBEXHLevel1X 3 5 7 3 3 2" xfId="50138"/>
    <cellStyle name="SAPBEXHLevel1X 3 5 7 3 4" xfId="31800"/>
    <cellStyle name="SAPBEXHLevel1X 3 5 7 4" xfId="6312"/>
    <cellStyle name="SAPBEXHLevel1X 3 5 7 4 2" xfId="17051"/>
    <cellStyle name="SAPBEXHLevel1X 3 5 7 4 2 2" xfId="43469"/>
    <cellStyle name="SAPBEXHLevel1X 3 5 7 4 3" xfId="21867"/>
    <cellStyle name="SAPBEXHLevel1X 3 5 7 4 3 2" xfId="48281"/>
    <cellStyle name="SAPBEXHLevel1X 3 5 7 4 4" xfId="32982"/>
    <cellStyle name="SAPBEXHLevel1X 3 5 7 5" xfId="6888"/>
    <cellStyle name="SAPBEXHLevel1X 3 5 7 5 2" xfId="17593"/>
    <cellStyle name="SAPBEXHLevel1X 3 5 7 5 2 2" xfId="44010"/>
    <cellStyle name="SAPBEXHLevel1X 3 5 7 5 3" xfId="22033"/>
    <cellStyle name="SAPBEXHLevel1X 3 5 7 5 3 2" xfId="48447"/>
    <cellStyle name="SAPBEXHLevel1X 3 5 7 5 4" xfId="33558"/>
    <cellStyle name="SAPBEXHLevel1X 3 5 7 6" xfId="7412"/>
    <cellStyle name="SAPBEXHLevel1X 3 5 7 6 2" xfId="18079"/>
    <cellStyle name="SAPBEXHLevel1X 3 5 7 6 2 2" xfId="44495"/>
    <cellStyle name="SAPBEXHLevel1X 3 5 7 6 3" xfId="23104"/>
    <cellStyle name="SAPBEXHLevel1X 3 5 7 6 3 2" xfId="49518"/>
    <cellStyle name="SAPBEXHLevel1X 3 5 7 6 4" xfId="34082"/>
    <cellStyle name="SAPBEXHLevel1X 3 5 7 7" xfId="8035"/>
    <cellStyle name="SAPBEXHLevel1X 3 5 7 7 2" xfId="18702"/>
    <cellStyle name="SAPBEXHLevel1X 3 5 7 7 2 2" xfId="45116"/>
    <cellStyle name="SAPBEXHLevel1X 3 5 7 7 3" xfId="13760"/>
    <cellStyle name="SAPBEXHLevel1X 3 5 7 7 3 2" xfId="40180"/>
    <cellStyle name="SAPBEXHLevel1X 3 5 7 7 4" xfId="34639"/>
    <cellStyle name="SAPBEXHLevel1X 3 5 7 8" xfId="13298"/>
    <cellStyle name="SAPBEXHLevel1X 3 5 7 8 2" xfId="39718"/>
    <cellStyle name="SAPBEXHLevel1X 3 5 7 9" xfId="11227"/>
    <cellStyle name="SAPBEXHLevel1X 3 5 7 9 2" xfId="37648"/>
    <cellStyle name="SAPBEXHLevel1X 3 5 8" xfId="3252"/>
    <cellStyle name="SAPBEXHLevel1X 3 5 8 2" xfId="14042"/>
    <cellStyle name="SAPBEXHLevel1X 3 5 8 2 2" xfId="40462"/>
    <cellStyle name="SAPBEXHLevel1X 3 5 8 3" xfId="26077"/>
    <cellStyle name="SAPBEXHLevel1X 3 5 8 3 2" xfId="52491"/>
    <cellStyle name="SAPBEXHLevel1X 3 5 8 4" xfId="29922"/>
    <cellStyle name="SAPBEXHLevel1X 3 5 9" xfId="2734"/>
    <cellStyle name="SAPBEXHLevel1X 3 5 9 2" xfId="13526"/>
    <cellStyle name="SAPBEXHLevel1X 3 5 9 2 2" xfId="39946"/>
    <cellStyle name="SAPBEXHLevel1X 3 5 9 3" xfId="26306"/>
    <cellStyle name="SAPBEXHLevel1X 3 5 9 3 2" xfId="52720"/>
    <cellStyle name="SAPBEXHLevel1X 3 5 9 4" xfId="29404"/>
    <cellStyle name="SAPBEXHLevel1X 3 6" xfId="1230"/>
    <cellStyle name="SAPBEXHLevel1X 3 6 10" xfId="4458"/>
    <cellStyle name="SAPBEXHLevel1X 3 6 10 2" xfId="15236"/>
    <cellStyle name="SAPBEXHLevel1X 3 6 10 2 2" xfId="41656"/>
    <cellStyle name="SAPBEXHLevel1X 3 6 10 3" xfId="22213"/>
    <cellStyle name="SAPBEXHLevel1X 3 6 10 3 2" xfId="48627"/>
    <cellStyle name="SAPBEXHLevel1X 3 6 10 4" xfId="31128"/>
    <cellStyle name="SAPBEXHLevel1X 3 6 11" xfId="5607"/>
    <cellStyle name="SAPBEXHLevel1X 3 6 11 2" xfId="23097"/>
    <cellStyle name="SAPBEXHLevel1X 3 6 11 2 2" xfId="49511"/>
    <cellStyle name="SAPBEXHLevel1X 3 6 11 3" xfId="32277"/>
    <cellStyle name="SAPBEXHLevel1X 3 6 12" xfId="13644"/>
    <cellStyle name="SAPBEXHLevel1X 3 6 12 2" xfId="40064"/>
    <cellStyle name="SAPBEXHLevel1X 3 6 13" xfId="23881"/>
    <cellStyle name="SAPBEXHLevel1X 3 6 13 2" xfId="50295"/>
    <cellStyle name="SAPBEXHLevel1X 3 6 2" xfId="1544"/>
    <cellStyle name="SAPBEXHLevel1X 3 6 2 10" xfId="8436"/>
    <cellStyle name="SAPBEXHLevel1X 3 6 2 10 2" xfId="19096"/>
    <cellStyle name="SAPBEXHLevel1X 3 6 2 10 2 2" xfId="45510"/>
    <cellStyle name="SAPBEXHLevel1X 3 6 2 10 3" xfId="16876"/>
    <cellStyle name="SAPBEXHLevel1X 3 6 2 10 3 2" xfId="43294"/>
    <cellStyle name="SAPBEXHLevel1X 3 6 2 10 4" xfId="34932"/>
    <cellStyle name="SAPBEXHLevel1X 3 6 2 11" xfId="11998"/>
    <cellStyle name="SAPBEXHLevel1X 3 6 2 11 2" xfId="38419"/>
    <cellStyle name="SAPBEXHLevel1X 3 6 2 12" xfId="27354"/>
    <cellStyle name="SAPBEXHLevel1X 3 6 2 12 2" xfId="53768"/>
    <cellStyle name="SAPBEXHLevel1X 3 6 2 2" xfId="3538"/>
    <cellStyle name="SAPBEXHLevel1X 3 6 2 2 2" xfId="8986"/>
    <cellStyle name="SAPBEXHLevel1X 3 6 2 2 2 2" xfId="19646"/>
    <cellStyle name="SAPBEXHLevel1X 3 6 2 2 2 2 2" xfId="46060"/>
    <cellStyle name="SAPBEXHLevel1X 3 6 2 2 2 3" xfId="25973"/>
    <cellStyle name="SAPBEXHLevel1X 3 6 2 2 2 3 2" xfId="52387"/>
    <cellStyle name="SAPBEXHLevel1X 3 6 2 2 2 4" xfId="35482"/>
    <cellStyle name="SAPBEXHLevel1X 3 6 2 2 3" xfId="10115"/>
    <cellStyle name="SAPBEXHLevel1X 3 6 2 2 3 2" xfId="20775"/>
    <cellStyle name="SAPBEXHLevel1X 3 6 2 2 3 2 2" xfId="47189"/>
    <cellStyle name="SAPBEXHLevel1X 3 6 2 2 3 3" xfId="12982"/>
    <cellStyle name="SAPBEXHLevel1X 3 6 2 2 3 3 2" xfId="39403"/>
    <cellStyle name="SAPBEXHLevel1X 3 6 2 2 3 4" xfId="36611"/>
    <cellStyle name="SAPBEXHLevel1X 3 6 2 2 4" xfId="8749"/>
    <cellStyle name="SAPBEXHLevel1X 3 6 2 2 4 2" xfId="19409"/>
    <cellStyle name="SAPBEXHLevel1X 3 6 2 2 4 2 2" xfId="45823"/>
    <cellStyle name="SAPBEXHLevel1X 3 6 2 2 4 3" xfId="27297"/>
    <cellStyle name="SAPBEXHLevel1X 3 6 2 2 4 3 2" xfId="53711"/>
    <cellStyle name="SAPBEXHLevel1X 3 6 2 2 4 4" xfId="35245"/>
    <cellStyle name="SAPBEXHLevel1X 3 6 2 2 5" xfId="14323"/>
    <cellStyle name="SAPBEXHLevel1X 3 6 2 2 5 2" xfId="40743"/>
    <cellStyle name="SAPBEXHLevel1X 3 6 2 2 6" xfId="25383"/>
    <cellStyle name="SAPBEXHLevel1X 3 6 2 2 6 2" xfId="51797"/>
    <cellStyle name="SAPBEXHLevel1X 3 6 2 2 7" xfId="30208"/>
    <cellStyle name="SAPBEXHLevel1X 3 6 2 3" xfId="2771"/>
    <cellStyle name="SAPBEXHLevel1X 3 6 2 3 2" xfId="9344"/>
    <cellStyle name="SAPBEXHLevel1X 3 6 2 3 2 2" xfId="20004"/>
    <cellStyle name="SAPBEXHLevel1X 3 6 2 3 2 2 2" xfId="46418"/>
    <cellStyle name="SAPBEXHLevel1X 3 6 2 3 2 3" xfId="11807"/>
    <cellStyle name="SAPBEXHLevel1X 3 6 2 3 2 3 2" xfId="38228"/>
    <cellStyle name="SAPBEXHLevel1X 3 6 2 3 2 4" xfId="35840"/>
    <cellStyle name="SAPBEXHLevel1X 3 6 2 3 3" xfId="13563"/>
    <cellStyle name="SAPBEXHLevel1X 3 6 2 3 3 2" xfId="39983"/>
    <cellStyle name="SAPBEXHLevel1X 3 6 2 3 4" xfId="27234"/>
    <cellStyle name="SAPBEXHLevel1X 3 6 2 3 4 2" xfId="53648"/>
    <cellStyle name="SAPBEXHLevel1X 3 6 2 3 5" xfId="29441"/>
    <cellStyle name="SAPBEXHLevel1X 3 6 2 4" xfId="4693"/>
    <cellStyle name="SAPBEXHLevel1X 3 6 2 4 2" xfId="10246"/>
    <cellStyle name="SAPBEXHLevel1X 3 6 2 4 2 2" xfId="20906"/>
    <cellStyle name="SAPBEXHLevel1X 3 6 2 4 2 2 2" xfId="47320"/>
    <cellStyle name="SAPBEXHLevel1X 3 6 2 4 2 3" xfId="16857"/>
    <cellStyle name="SAPBEXHLevel1X 3 6 2 4 2 3 2" xfId="43275"/>
    <cellStyle name="SAPBEXHLevel1X 3 6 2 4 2 4" xfId="36742"/>
    <cellStyle name="SAPBEXHLevel1X 3 6 2 4 3" xfId="15470"/>
    <cellStyle name="SAPBEXHLevel1X 3 6 2 4 3 2" xfId="41890"/>
    <cellStyle name="SAPBEXHLevel1X 3 6 2 4 4" xfId="25096"/>
    <cellStyle name="SAPBEXHLevel1X 3 6 2 4 4 2" xfId="51510"/>
    <cellStyle name="SAPBEXHLevel1X 3 6 2 4 5" xfId="31363"/>
    <cellStyle name="SAPBEXHLevel1X 3 6 2 5" xfId="5643"/>
    <cellStyle name="SAPBEXHLevel1X 3 6 2 5 2" xfId="16407"/>
    <cellStyle name="SAPBEXHLevel1X 3 6 2 5 2 2" xfId="42825"/>
    <cellStyle name="SAPBEXHLevel1X 3 6 2 5 3" xfId="23396"/>
    <cellStyle name="SAPBEXHLevel1X 3 6 2 5 3 2" xfId="49810"/>
    <cellStyle name="SAPBEXHLevel1X 3 6 2 5 4" xfId="32313"/>
    <cellStyle name="SAPBEXHLevel1X 3 6 2 6" xfId="2597"/>
    <cellStyle name="SAPBEXHLevel1X 3 6 2 6 2" xfId="13389"/>
    <cellStyle name="SAPBEXHLevel1X 3 6 2 6 2 2" xfId="39809"/>
    <cellStyle name="SAPBEXHLevel1X 3 6 2 6 3" xfId="22745"/>
    <cellStyle name="SAPBEXHLevel1X 3 6 2 6 3 2" xfId="49159"/>
    <cellStyle name="SAPBEXHLevel1X 3 6 2 6 4" xfId="29267"/>
    <cellStyle name="SAPBEXHLevel1X 3 6 2 7" xfId="6947"/>
    <cellStyle name="SAPBEXHLevel1X 3 6 2 7 2" xfId="12145"/>
    <cellStyle name="SAPBEXHLevel1X 3 6 2 7 2 2" xfId="38566"/>
    <cellStyle name="SAPBEXHLevel1X 3 6 2 7 3" xfId="33617"/>
    <cellStyle name="SAPBEXHLevel1X 3 6 2 8" xfId="2939"/>
    <cellStyle name="SAPBEXHLevel1X 3 6 2 8 2" xfId="13731"/>
    <cellStyle name="SAPBEXHLevel1X 3 6 2 8 2 2" xfId="40151"/>
    <cellStyle name="SAPBEXHLevel1X 3 6 2 8 3" xfId="24641"/>
    <cellStyle name="SAPBEXHLevel1X 3 6 2 8 3 2" xfId="51055"/>
    <cellStyle name="SAPBEXHLevel1X 3 6 2 8 4" xfId="29609"/>
    <cellStyle name="SAPBEXHLevel1X 3 6 2 9" xfId="3372"/>
    <cellStyle name="SAPBEXHLevel1X 3 6 2 9 2" xfId="14159"/>
    <cellStyle name="SAPBEXHLevel1X 3 6 2 9 2 2" xfId="40579"/>
    <cellStyle name="SAPBEXHLevel1X 3 6 2 9 3" xfId="24199"/>
    <cellStyle name="SAPBEXHLevel1X 3 6 2 9 3 2" xfId="50613"/>
    <cellStyle name="SAPBEXHLevel1X 3 6 2 9 4" xfId="30042"/>
    <cellStyle name="SAPBEXHLevel1X 3 6 3" xfId="1657"/>
    <cellStyle name="SAPBEXHLevel1X 3 6 3 10" xfId="8476"/>
    <cellStyle name="SAPBEXHLevel1X 3 6 3 10 2" xfId="19136"/>
    <cellStyle name="SAPBEXHLevel1X 3 6 3 10 2 2" xfId="45550"/>
    <cellStyle name="SAPBEXHLevel1X 3 6 3 10 3" xfId="17714"/>
    <cellStyle name="SAPBEXHLevel1X 3 6 3 10 3 2" xfId="44131"/>
    <cellStyle name="SAPBEXHLevel1X 3 6 3 10 4" xfId="34972"/>
    <cellStyle name="SAPBEXHLevel1X 3 6 3 11" xfId="11909"/>
    <cellStyle name="SAPBEXHLevel1X 3 6 3 11 2" xfId="38330"/>
    <cellStyle name="SAPBEXHLevel1X 3 6 3 12" xfId="25725"/>
    <cellStyle name="SAPBEXHLevel1X 3 6 3 12 2" xfId="52139"/>
    <cellStyle name="SAPBEXHLevel1X 3 6 3 2" xfId="3650"/>
    <cellStyle name="SAPBEXHLevel1X 3 6 3 2 2" xfId="8943"/>
    <cellStyle name="SAPBEXHLevel1X 3 6 3 2 2 2" xfId="19603"/>
    <cellStyle name="SAPBEXHLevel1X 3 6 3 2 2 2 2" xfId="46017"/>
    <cellStyle name="SAPBEXHLevel1X 3 6 3 2 2 3" xfId="16789"/>
    <cellStyle name="SAPBEXHLevel1X 3 6 3 2 2 3 2" xfId="43207"/>
    <cellStyle name="SAPBEXHLevel1X 3 6 3 2 2 4" xfId="35439"/>
    <cellStyle name="SAPBEXHLevel1X 3 6 3 2 3" xfId="9954"/>
    <cellStyle name="SAPBEXHLevel1X 3 6 3 2 3 2" xfId="20614"/>
    <cellStyle name="SAPBEXHLevel1X 3 6 3 2 3 2 2" xfId="47028"/>
    <cellStyle name="SAPBEXHLevel1X 3 6 3 2 3 3" xfId="27506"/>
    <cellStyle name="SAPBEXHLevel1X 3 6 3 2 3 3 2" xfId="53920"/>
    <cellStyle name="SAPBEXHLevel1X 3 6 3 2 3 4" xfId="36450"/>
    <cellStyle name="SAPBEXHLevel1X 3 6 3 2 4" xfId="8792"/>
    <cellStyle name="SAPBEXHLevel1X 3 6 3 2 4 2" xfId="19452"/>
    <cellStyle name="SAPBEXHLevel1X 3 6 3 2 4 2 2" xfId="45866"/>
    <cellStyle name="SAPBEXHLevel1X 3 6 3 2 4 3" xfId="26630"/>
    <cellStyle name="SAPBEXHLevel1X 3 6 3 2 4 3 2" xfId="53044"/>
    <cellStyle name="SAPBEXHLevel1X 3 6 3 2 4 4" xfId="35288"/>
    <cellStyle name="SAPBEXHLevel1X 3 6 3 2 5" xfId="14435"/>
    <cellStyle name="SAPBEXHLevel1X 3 6 3 2 5 2" xfId="40855"/>
    <cellStyle name="SAPBEXHLevel1X 3 6 3 2 6" xfId="26216"/>
    <cellStyle name="SAPBEXHLevel1X 3 6 3 2 6 2" xfId="52630"/>
    <cellStyle name="SAPBEXHLevel1X 3 6 3 2 7" xfId="30320"/>
    <cellStyle name="SAPBEXHLevel1X 3 6 3 3" xfId="2683"/>
    <cellStyle name="SAPBEXHLevel1X 3 6 3 3 2" xfId="9301"/>
    <cellStyle name="SAPBEXHLevel1X 3 6 3 3 2 2" xfId="19961"/>
    <cellStyle name="SAPBEXHLevel1X 3 6 3 3 2 2 2" xfId="46375"/>
    <cellStyle name="SAPBEXHLevel1X 3 6 3 3 2 3" xfId="11802"/>
    <cellStyle name="SAPBEXHLevel1X 3 6 3 3 2 3 2" xfId="38223"/>
    <cellStyle name="SAPBEXHLevel1X 3 6 3 3 2 4" xfId="35797"/>
    <cellStyle name="SAPBEXHLevel1X 3 6 3 3 3" xfId="13475"/>
    <cellStyle name="SAPBEXHLevel1X 3 6 3 3 3 2" xfId="39895"/>
    <cellStyle name="SAPBEXHLevel1X 3 6 3 3 4" xfId="22558"/>
    <cellStyle name="SAPBEXHLevel1X 3 6 3 3 4 2" xfId="48972"/>
    <cellStyle name="SAPBEXHLevel1X 3 6 3 3 5" xfId="29353"/>
    <cellStyle name="SAPBEXHLevel1X 3 6 3 4" xfId="3086"/>
    <cellStyle name="SAPBEXHLevel1X 3 6 3 4 2" xfId="10168"/>
    <cellStyle name="SAPBEXHLevel1X 3 6 3 4 2 2" xfId="20828"/>
    <cellStyle name="SAPBEXHLevel1X 3 6 3 4 2 2 2" xfId="47242"/>
    <cellStyle name="SAPBEXHLevel1X 3 6 3 4 2 3" xfId="27766"/>
    <cellStyle name="SAPBEXHLevel1X 3 6 3 4 2 3 2" xfId="54180"/>
    <cellStyle name="SAPBEXHLevel1X 3 6 3 4 2 4" xfId="36664"/>
    <cellStyle name="SAPBEXHLevel1X 3 6 3 4 3" xfId="13878"/>
    <cellStyle name="SAPBEXHLevel1X 3 6 3 4 3 2" xfId="40298"/>
    <cellStyle name="SAPBEXHLevel1X 3 6 3 4 4" xfId="22874"/>
    <cellStyle name="SAPBEXHLevel1X 3 6 3 4 4 2" xfId="49288"/>
    <cellStyle name="SAPBEXHLevel1X 3 6 3 4 5" xfId="29756"/>
    <cellStyle name="SAPBEXHLevel1X 3 6 3 5" xfId="2807"/>
    <cellStyle name="SAPBEXHLevel1X 3 6 3 5 2" xfId="13599"/>
    <cellStyle name="SAPBEXHLevel1X 3 6 3 5 2 2" xfId="40019"/>
    <cellStyle name="SAPBEXHLevel1X 3 6 3 5 3" xfId="27486"/>
    <cellStyle name="SAPBEXHLevel1X 3 6 3 5 3 2" xfId="53900"/>
    <cellStyle name="SAPBEXHLevel1X 3 6 3 5 4" xfId="29477"/>
    <cellStyle name="SAPBEXHLevel1X 3 6 3 6" xfId="5526"/>
    <cellStyle name="SAPBEXHLevel1X 3 6 3 6 2" xfId="16297"/>
    <cellStyle name="SAPBEXHLevel1X 3 6 3 6 2 2" xfId="42716"/>
    <cellStyle name="SAPBEXHLevel1X 3 6 3 6 3" xfId="24682"/>
    <cellStyle name="SAPBEXHLevel1X 3 6 3 6 3 2" xfId="51096"/>
    <cellStyle name="SAPBEXHLevel1X 3 6 3 6 4" xfId="32196"/>
    <cellStyle name="SAPBEXHLevel1X 3 6 3 7" xfId="6140"/>
    <cellStyle name="SAPBEXHLevel1X 3 6 3 7 2" xfId="25789"/>
    <cellStyle name="SAPBEXHLevel1X 3 6 3 7 2 2" xfId="52203"/>
    <cellStyle name="SAPBEXHLevel1X 3 6 3 7 3" xfId="32810"/>
    <cellStyle name="SAPBEXHLevel1X 3 6 3 8" xfId="4360"/>
    <cellStyle name="SAPBEXHLevel1X 3 6 3 8 2" xfId="15138"/>
    <cellStyle name="SAPBEXHLevel1X 3 6 3 8 2 2" xfId="41558"/>
    <cellStyle name="SAPBEXHLevel1X 3 6 3 8 3" xfId="24016"/>
    <cellStyle name="SAPBEXHLevel1X 3 6 3 8 3 2" xfId="50430"/>
    <cellStyle name="SAPBEXHLevel1X 3 6 3 8 4" xfId="31030"/>
    <cellStyle name="SAPBEXHLevel1X 3 6 3 9" xfId="6505"/>
    <cellStyle name="SAPBEXHLevel1X 3 6 3 9 2" xfId="17235"/>
    <cellStyle name="SAPBEXHLevel1X 3 6 3 9 2 2" xfId="43653"/>
    <cellStyle name="SAPBEXHLevel1X 3 6 3 9 3" xfId="24887"/>
    <cellStyle name="SAPBEXHLevel1X 3 6 3 9 3 2" xfId="51301"/>
    <cellStyle name="SAPBEXHLevel1X 3 6 3 9 4" xfId="33175"/>
    <cellStyle name="SAPBEXHLevel1X 3 6 4" xfId="1916"/>
    <cellStyle name="SAPBEXHLevel1X 3 6 4 10" xfId="8563"/>
    <cellStyle name="SAPBEXHLevel1X 3 6 4 10 2" xfId="19223"/>
    <cellStyle name="SAPBEXHLevel1X 3 6 4 10 2 2" xfId="45637"/>
    <cellStyle name="SAPBEXHLevel1X 3 6 4 10 3" xfId="12470"/>
    <cellStyle name="SAPBEXHLevel1X 3 6 4 10 3 2" xfId="38891"/>
    <cellStyle name="SAPBEXHLevel1X 3 6 4 10 4" xfId="35059"/>
    <cellStyle name="SAPBEXHLevel1X 3 6 4 11" xfId="11664"/>
    <cellStyle name="SAPBEXHLevel1X 3 6 4 11 2" xfId="38085"/>
    <cellStyle name="SAPBEXHLevel1X 3 6 4 12" xfId="24938"/>
    <cellStyle name="SAPBEXHLevel1X 3 6 4 12 2" xfId="51352"/>
    <cellStyle name="SAPBEXHLevel1X 3 6 4 2" xfId="3893"/>
    <cellStyle name="SAPBEXHLevel1X 3 6 4 2 2" xfId="9174"/>
    <cellStyle name="SAPBEXHLevel1X 3 6 4 2 2 2" xfId="19834"/>
    <cellStyle name="SAPBEXHLevel1X 3 6 4 2 2 2 2" xfId="46248"/>
    <cellStyle name="SAPBEXHLevel1X 3 6 4 2 2 3" xfId="25962"/>
    <cellStyle name="SAPBEXHLevel1X 3 6 4 2 2 3 2" xfId="52376"/>
    <cellStyle name="SAPBEXHLevel1X 3 6 4 2 2 4" xfId="35670"/>
    <cellStyle name="SAPBEXHLevel1X 3 6 4 2 3" xfId="14676"/>
    <cellStyle name="SAPBEXHLevel1X 3 6 4 2 3 2" xfId="41096"/>
    <cellStyle name="SAPBEXHLevel1X 3 6 4 2 4" xfId="22643"/>
    <cellStyle name="SAPBEXHLevel1X 3 6 4 2 4 2" xfId="49057"/>
    <cellStyle name="SAPBEXHLevel1X 3 6 4 2 5" xfId="30563"/>
    <cellStyle name="SAPBEXHLevel1X 3 6 4 3" xfId="4620"/>
    <cellStyle name="SAPBEXHLevel1X 3 6 4 3 2" xfId="10316"/>
    <cellStyle name="SAPBEXHLevel1X 3 6 4 3 2 2" xfId="20976"/>
    <cellStyle name="SAPBEXHLevel1X 3 6 4 3 2 2 2" xfId="47390"/>
    <cellStyle name="SAPBEXHLevel1X 3 6 4 3 2 3" xfId="18756"/>
    <cellStyle name="SAPBEXHLevel1X 3 6 4 3 2 3 2" xfId="45170"/>
    <cellStyle name="SAPBEXHLevel1X 3 6 4 3 2 4" xfId="36812"/>
    <cellStyle name="SAPBEXHLevel1X 3 6 4 3 3" xfId="15398"/>
    <cellStyle name="SAPBEXHLevel1X 3 6 4 3 3 2" xfId="41818"/>
    <cellStyle name="SAPBEXHLevel1X 3 6 4 3 4" xfId="25588"/>
    <cellStyle name="SAPBEXHLevel1X 3 6 4 3 4 2" xfId="52002"/>
    <cellStyle name="SAPBEXHLevel1X 3 6 4 3 5" xfId="31290"/>
    <cellStyle name="SAPBEXHLevel1X 3 6 4 4" xfId="5198"/>
    <cellStyle name="SAPBEXHLevel1X 3 6 4 4 2" xfId="15973"/>
    <cellStyle name="SAPBEXHLevel1X 3 6 4 4 2 2" xfId="42392"/>
    <cellStyle name="SAPBEXHLevel1X 3 6 4 4 3" xfId="27333"/>
    <cellStyle name="SAPBEXHLevel1X 3 6 4 4 3 2" xfId="53747"/>
    <cellStyle name="SAPBEXHLevel1X 3 6 4 4 4" xfId="31868"/>
    <cellStyle name="SAPBEXHLevel1X 3 6 4 5" xfId="5814"/>
    <cellStyle name="SAPBEXHLevel1X 3 6 4 5 2" xfId="16573"/>
    <cellStyle name="SAPBEXHLevel1X 3 6 4 5 2 2" xfId="42991"/>
    <cellStyle name="SAPBEXHLevel1X 3 6 4 5 3" xfId="22035"/>
    <cellStyle name="SAPBEXHLevel1X 3 6 4 5 3 2" xfId="48449"/>
    <cellStyle name="SAPBEXHLevel1X 3 6 4 5 4" xfId="32484"/>
    <cellStyle name="SAPBEXHLevel1X 3 6 4 6" xfId="6417"/>
    <cellStyle name="SAPBEXHLevel1X 3 6 4 6 2" xfId="17153"/>
    <cellStyle name="SAPBEXHLevel1X 3 6 4 6 2 2" xfId="43571"/>
    <cellStyle name="SAPBEXHLevel1X 3 6 4 6 3" xfId="22407"/>
    <cellStyle name="SAPBEXHLevel1X 3 6 4 6 3 2" xfId="48821"/>
    <cellStyle name="SAPBEXHLevel1X 3 6 4 6 4" xfId="33087"/>
    <cellStyle name="SAPBEXHLevel1X 3 6 4 7" xfId="7032"/>
    <cellStyle name="SAPBEXHLevel1X 3 6 4 7 2" xfId="22134"/>
    <cellStyle name="SAPBEXHLevel1X 3 6 4 7 2 2" xfId="48548"/>
    <cellStyle name="SAPBEXHLevel1X 3 6 4 7 3" xfId="33702"/>
    <cellStyle name="SAPBEXHLevel1X 3 6 4 8" xfId="7579"/>
    <cellStyle name="SAPBEXHLevel1X 3 6 4 8 2" xfId="18246"/>
    <cellStyle name="SAPBEXHLevel1X 3 6 4 8 2 2" xfId="44662"/>
    <cellStyle name="SAPBEXHLevel1X 3 6 4 8 3" xfId="24086"/>
    <cellStyle name="SAPBEXHLevel1X 3 6 4 8 3 2" xfId="50500"/>
    <cellStyle name="SAPBEXHLevel1X 3 6 4 8 4" xfId="34249"/>
    <cellStyle name="SAPBEXHLevel1X 3 6 4 9" xfId="7277"/>
    <cellStyle name="SAPBEXHLevel1X 3 6 4 9 2" xfId="17944"/>
    <cellStyle name="SAPBEXHLevel1X 3 6 4 9 2 2" xfId="44361"/>
    <cellStyle name="SAPBEXHLevel1X 3 6 4 9 3" xfId="28008"/>
    <cellStyle name="SAPBEXHLevel1X 3 6 4 9 3 2" xfId="54422"/>
    <cellStyle name="SAPBEXHLevel1X 3 6 4 9 4" xfId="33947"/>
    <cellStyle name="SAPBEXHLevel1X 3 6 5" xfId="2102"/>
    <cellStyle name="SAPBEXHLevel1X 3 6 5 10" xfId="8861"/>
    <cellStyle name="SAPBEXHLevel1X 3 6 5 10 2" xfId="19521"/>
    <cellStyle name="SAPBEXHLevel1X 3 6 5 10 2 2" xfId="45935"/>
    <cellStyle name="SAPBEXHLevel1X 3 6 5 10 3" xfId="27492"/>
    <cellStyle name="SAPBEXHLevel1X 3 6 5 10 3 2" xfId="53906"/>
    <cellStyle name="SAPBEXHLevel1X 3 6 5 10 4" xfId="35357"/>
    <cellStyle name="SAPBEXHLevel1X 3 6 5 11" xfId="11498"/>
    <cellStyle name="SAPBEXHLevel1X 3 6 5 11 2" xfId="37919"/>
    <cellStyle name="SAPBEXHLevel1X 3 6 5 12" xfId="27375"/>
    <cellStyle name="SAPBEXHLevel1X 3 6 5 12 2" xfId="53789"/>
    <cellStyle name="SAPBEXHLevel1X 3 6 5 2" xfId="4067"/>
    <cellStyle name="SAPBEXHLevel1X 3 6 5 2 2" xfId="9843"/>
    <cellStyle name="SAPBEXHLevel1X 3 6 5 2 2 2" xfId="20503"/>
    <cellStyle name="SAPBEXHLevel1X 3 6 5 2 2 2 2" xfId="46917"/>
    <cellStyle name="SAPBEXHLevel1X 3 6 5 2 2 3" xfId="16346"/>
    <cellStyle name="SAPBEXHLevel1X 3 6 5 2 2 3 2" xfId="42765"/>
    <cellStyle name="SAPBEXHLevel1X 3 6 5 2 2 4" xfId="36339"/>
    <cellStyle name="SAPBEXHLevel1X 3 6 5 2 3" xfId="14849"/>
    <cellStyle name="SAPBEXHLevel1X 3 6 5 2 3 2" xfId="41269"/>
    <cellStyle name="SAPBEXHLevel1X 3 6 5 2 4" xfId="25700"/>
    <cellStyle name="SAPBEXHLevel1X 3 6 5 2 4 2" xfId="52114"/>
    <cellStyle name="SAPBEXHLevel1X 3 6 5 2 5" xfId="30737"/>
    <cellStyle name="SAPBEXHLevel1X 3 6 5 3" xfId="4795"/>
    <cellStyle name="SAPBEXHLevel1X 3 6 5 3 2" xfId="10389"/>
    <cellStyle name="SAPBEXHLevel1X 3 6 5 3 2 2" xfId="21049"/>
    <cellStyle name="SAPBEXHLevel1X 3 6 5 3 2 2 2" xfId="47463"/>
    <cellStyle name="SAPBEXHLevel1X 3 6 5 3 2 3" xfId="28314"/>
    <cellStyle name="SAPBEXHLevel1X 3 6 5 3 2 3 2" xfId="54728"/>
    <cellStyle name="SAPBEXHLevel1X 3 6 5 3 2 4" xfId="36885"/>
    <cellStyle name="SAPBEXHLevel1X 3 6 5 3 3" xfId="15572"/>
    <cellStyle name="SAPBEXHLevel1X 3 6 5 3 3 2" xfId="41992"/>
    <cellStyle name="SAPBEXHLevel1X 3 6 5 3 4" xfId="24498"/>
    <cellStyle name="SAPBEXHLevel1X 3 6 5 3 4 2" xfId="50912"/>
    <cellStyle name="SAPBEXHLevel1X 3 6 5 3 5" xfId="31465"/>
    <cellStyle name="SAPBEXHLevel1X 3 6 5 4" xfId="5375"/>
    <cellStyle name="SAPBEXHLevel1X 3 6 5 4 2" xfId="16148"/>
    <cellStyle name="SAPBEXHLevel1X 3 6 5 4 2 2" xfId="42567"/>
    <cellStyle name="SAPBEXHLevel1X 3 6 5 4 3" xfId="26102"/>
    <cellStyle name="SAPBEXHLevel1X 3 6 5 4 3 2" xfId="52516"/>
    <cellStyle name="SAPBEXHLevel1X 3 6 5 4 4" xfId="32045"/>
    <cellStyle name="SAPBEXHLevel1X 3 6 5 5" xfId="5982"/>
    <cellStyle name="SAPBEXHLevel1X 3 6 5 5 2" xfId="16734"/>
    <cellStyle name="SAPBEXHLevel1X 3 6 5 5 2 2" xfId="43152"/>
    <cellStyle name="SAPBEXHLevel1X 3 6 5 5 3" xfId="22513"/>
    <cellStyle name="SAPBEXHLevel1X 3 6 5 5 3 2" xfId="48927"/>
    <cellStyle name="SAPBEXHLevel1X 3 6 5 5 4" xfId="32652"/>
    <cellStyle name="SAPBEXHLevel1X 3 6 5 6" xfId="6582"/>
    <cellStyle name="SAPBEXHLevel1X 3 6 5 6 2" xfId="17307"/>
    <cellStyle name="SAPBEXHLevel1X 3 6 5 6 2 2" xfId="43725"/>
    <cellStyle name="SAPBEXHLevel1X 3 6 5 6 3" xfId="25255"/>
    <cellStyle name="SAPBEXHLevel1X 3 6 5 6 3 2" xfId="51669"/>
    <cellStyle name="SAPBEXHLevel1X 3 6 5 6 4" xfId="33252"/>
    <cellStyle name="SAPBEXHLevel1X 3 6 5 7" xfId="7154"/>
    <cellStyle name="SAPBEXHLevel1X 3 6 5 7 2" xfId="26145"/>
    <cellStyle name="SAPBEXHLevel1X 3 6 5 7 2 2" xfId="52559"/>
    <cellStyle name="SAPBEXHLevel1X 3 6 5 7 3" xfId="33824"/>
    <cellStyle name="SAPBEXHLevel1X 3 6 5 8" xfId="7713"/>
    <cellStyle name="SAPBEXHLevel1X 3 6 5 8 2" xfId="18380"/>
    <cellStyle name="SAPBEXHLevel1X 3 6 5 8 2 2" xfId="44796"/>
    <cellStyle name="SAPBEXHLevel1X 3 6 5 8 3" xfId="27458"/>
    <cellStyle name="SAPBEXHLevel1X 3 6 5 8 3 2" xfId="53872"/>
    <cellStyle name="SAPBEXHLevel1X 3 6 5 8 4" xfId="34383"/>
    <cellStyle name="SAPBEXHLevel1X 3 6 5 9" xfId="7865"/>
    <cellStyle name="SAPBEXHLevel1X 3 6 5 9 2" xfId="18532"/>
    <cellStyle name="SAPBEXHLevel1X 3 6 5 9 2 2" xfId="44947"/>
    <cellStyle name="SAPBEXHLevel1X 3 6 5 9 3" xfId="25265"/>
    <cellStyle name="SAPBEXHLevel1X 3 6 5 9 3 2" xfId="51679"/>
    <cellStyle name="SAPBEXHLevel1X 3 6 5 9 4" xfId="34535"/>
    <cellStyle name="SAPBEXHLevel1X 3 6 6" xfId="1843"/>
    <cellStyle name="SAPBEXHLevel1X 3 6 6 10" xfId="9547"/>
    <cellStyle name="SAPBEXHLevel1X 3 6 6 10 2" xfId="20207"/>
    <cellStyle name="SAPBEXHLevel1X 3 6 6 10 2 2" xfId="46621"/>
    <cellStyle name="SAPBEXHLevel1X 3 6 6 10 3" xfId="28205"/>
    <cellStyle name="SAPBEXHLevel1X 3 6 6 10 3 2" xfId="54619"/>
    <cellStyle name="SAPBEXHLevel1X 3 6 6 10 4" xfId="36043"/>
    <cellStyle name="SAPBEXHLevel1X 3 6 6 11" xfId="11737"/>
    <cellStyle name="SAPBEXHLevel1X 3 6 6 11 2" xfId="38158"/>
    <cellStyle name="SAPBEXHLevel1X 3 6 6 12" xfId="25407"/>
    <cellStyle name="SAPBEXHLevel1X 3 6 6 12 2" xfId="51821"/>
    <cellStyle name="SAPBEXHLevel1X 3 6 6 2" xfId="3820"/>
    <cellStyle name="SAPBEXHLevel1X 3 6 6 2 2" xfId="10684"/>
    <cellStyle name="SAPBEXHLevel1X 3 6 6 2 2 2" xfId="21329"/>
    <cellStyle name="SAPBEXHLevel1X 3 6 6 2 2 2 2" xfId="47743"/>
    <cellStyle name="SAPBEXHLevel1X 3 6 6 2 2 3" xfId="28427"/>
    <cellStyle name="SAPBEXHLevel1X 3 6 6 2 2 3 2" xfId="54841"/>
    <cellStyle name="SAPBEXHLevel1X 3 6 6 2 2 4" xfId="37108"/>
    <cellStyle name="SAPBEXHLevel1X 3 6 6 2 3" xfId="14603"/>
    <cellStyle name="SAPBEXHLevel1X 3 6 6 2 3 2" xfId="41023"/>
    <cellStyle name="SAPBEXHLevel1X 3 6 6 2 4" xfId="26419"/>
    <cellStyle name="SAPBEXHLevel1X 3 6 6 2 4 2" xfId="52833"/>
    <cellStyle name="SAPBEXHLevel1X 3 6 6 2 5" xfId="30490"/>
    <cellStyle name="SAPBEXHLevel1X 3 6 6 3" xfId="4547"/>
    <cellStyle name="SAPBEXHLevel1X 3 6 6 3 2" xfId="15325"/>
    <cellStyle name="SAPBEXHLevel1X 3 6 6 3 2 2" xfId="41745"/>
    <cellStyle name="SAPBEXHLevel1X 3 6 6 3 3" xfId="23228"/>
    <cellStyle name="SAPBEXHLevel1X 3 6 6 3 3 2" xfId="49642"/>
    <cellStyle name="SAPBEXHLevel1X 3 6 6 3 4" xfId="31217"/>
    <cellStyle name="SAPBEXHLevel1X 3 6 6 4" xfId="3193"/>
    <cellStyle name="SAPBEXHLevel1X 3 6 6 4 2" xfId="13983"/>
    <cellStyle name="SAPBEXHLevel1X 3 6 6 4 2 2" xfId="40403"/>
    <cellStyle name="SAPBEXHLevel1X 3 6 6 4 3" xfId="27465"/>
    <cellStyle name="SAPBEXHLevel1X 3 6 6 4 3 2" xfId="53879"/>
    <cellStyle name="SAPBEXHLevel1X 3 6 6 4 4" xfId="29863"/>
    <cellStyle name="SAPBEXHLevel1X 3 6 6 5" xfId="3392"/>
    <cellStyle name="SAPBEXHLevel1X 3 6 6 5 2" xfId="14178"/>
    <cellStyle name="SAPBEXHLevel1X 3 6 6 5 2 2" xfId="40598"/>
    <cellStyle name="SAPBEXHLevel1X 3 6 6 5 3" xfId="26211"/>
    <cellStyle name="SAPBEXHLevel1X 3 6 6 5 3 2" xfId="52625"/>
    <cellStyle name="SAPBEXHLevel1X 3 6 6 5 4" xfId="30062"/>
    <cellStyle name="SAPBEXHLevel1X 3 6 6 6" xfId="5071"/>
    <cellStyle name="SAPBEXHLevel1X 3 6 6 6 2" xfId="15848"/>
    <cellStyle name="SAPBEXHLevel1X 3 6 6 6 2 2" xfId="42267"/>
    <cellStyle name="SAPBEXHLevel1X 3 6 6 6 3" xfId="28131"/>
    <cellStyle name="SAPBEXHLevel1X 3 6 6 6 3 2" xfId="54545"/>
    <cellStyle name="SAPBEXHLevel1X 3 6 6 6 4" xfId="31741"/>
    <cellStyle name="SAPBEXHLevel1X 3 6 6 7" xfId="6959"/>
    <cellStyle name="SAPBEXHLevel1X 3 6 6 7 2" xfId="23639"/>
    <cellStyle name="SAPBEXHLevel1X 3 6 6 7 2 2" xfId="50053"/>
    <cellStyle name="SAPBEXHLevel1X 3 6 6 7 3" xfId="33629"/>
    <cellStyle name="SAPBEXHLevel1X 3 6 6 8" xfId="7506"/>
    <cellStyle name="SAPBEXHLevel1X 3 6 6 8 2" xfId="18173"/>
    <cellStyle name="SAPBEXHLevel1X 3 6 6 8 2 2" xfId="44589"/>
    <cellStyle name="SAPBEXHLevel1X 3 6 6 8 3" xfId="22614"/>
    <cellStyle name="SAPBEXHLevel1X 3 6 6 8 3 2" xfId="49028"/>
    <cellStyle name="SAPBEXHLevel1X 3 6 6 8 4" xfId="34176"/>
    <cellStyle name="SAPBEXHLevel1X 3 6 6 9" xfId="6676"/>
    <cellStyle name="SAPBEXHLevel1X 3 6 6 9 2" xfId="17388"/>
    <cellStyle name="SAPBEXHLevel1X 3 6 6 9 2 2" xfId="43806"/>
    <cellStyle name="SAPBEXHLevel1X 3 6 6 9 3" xfId="12057"/>
    <cellStyle name="SAPBEXHLevel1X 3 6 6 9 3 2" xfId="38478"/>
    <cellStyle name="SAPBEXHLevel1X 3 6 6 9 4" xfId="33346"/>
    <cellStyle name="SAPBEXHLevel1X 3 6 7" xfId="2503"/>
    <cellStyle name="SAPBEXHLevel1X 3 6 7 10" xfId="23259"/>
    <cellStyle name="SAPBEXHLevel1X 3 6 7 10 2" xfId="49673"/>
    <cellStyle name="SAPBEXHLevel1X 3 6 7 2" xfId="4398"/>
    <cellStyle name="SAPBEXHLevel1X 3 6 7 2 2" xfId="15176"/>
    <cellStyle name="SAPBEXHLevel1X 3 6 7 2 2 2" xfId="41596"/>
    <cellStyle name="SAPBEXHLevel1X 3 6 7 2 3" xfId="23761"/>
    <cellStyle name="SAPBEXHLevel1X 3 6 7 2 3 2" xfId="50175"/>
    <cellStyle name="SAPBEXHLevel1X 3 6 7 2 4" xfId="31068"/>
    <cellStyle name="SAPBEXHLevel1X 3 6 7 3" xfId="5131"/>
    <cellStyle name="SAPBEXHLevel1X 3 6 7 3 2" xfId="15908"/>
    <cellStyle name="SAPBEXHLevel1X 3 6 7 3 2 2" xfId="42327"/>
    <cellStyle name="SAPBEXHLevel1X 3 6 7 3 3" xfId="26959"/>
    <cellStyle name="SAPBEXHLevel1X 3 6 7 3 3 2" xfId="53373"/>
    <cellStyle name="SAPBEXHLevel1X 3 6 7 3 4" xfId="31801"/>
    <cellStyle name="SAPBEXHLevel1X 3 6 7 4" xfId="6313"/>
    <cellStyle name="SAPBEXHLevel1X 3 6 7 4 2" xfId="17052"/>
    <cellStyle name="SAPBEXHLevel1X 3 6 7 4 2 2" xfId="43470"/>
    <cellStyle name="SAPBEXHLevel1X 3 6 7 4 3" xfId="22320"/>
    <cellStyle name="SAPBEXHLevel1X 3 6 7 4 3 2" xfId="48734"/>
    <cellStyle name="SAPBEXHLevel1X 3 6 7 4 4" xfId="32983"/>
    <cellStyle name="SAPBEXHLevel1X 3 6 7 5" xfId="6889"/>
    <cellStyle name="SAPBEXHLevel1X 3 6 7 5 2" xfId="17594"/>
    <cellStyle name="SAPBEXHLevel1X 3 6 7 5 2 2" xfId="44011"/>
    <cellStyle name="SAPBEXHLevel1X 3 6 7 5 3" xfId="22296"/>
    <cellStyle name="SAPBEXHLevel1X 3 6 7 5 3 2" xfId="48710"/>
    <cellStyle name="SAPBEXHLevel1X 3 6 7 5 4" xfId="33559"/>
    <cellStyle name="SAPBEXHLevel1X 3 6 7 6" xfId="7413"/>
    <cellStyle name="SAPBEXHLevel1X 3 6 7 6 2" xfId="18080"/>
    <cellStyle name="SAPBEXHLevel1X 3 6 7 6 2 2" xfId="44496"/>
    <cellStyle name="SAPBEXHLevel1X 3 6 7 6 3" xfId="25667"/>
    <cellStyle name="SAPBEXHLevel1X 3 6 7 6 3 2" xfId="52081"/>
    <cellStyle name="SAPBEXHLevel1X 3 6 7 6 4" xfId="34083"/>
    <cellStyle name="SAPBEXHLevel1X 3 6 7 7" xfId="8036"/>
    <cellStyle name="SAPBEXHLevel1X 3 6 7 7 2" xfId="18703"/>
    <cellStyle name="SAPBEXHLevel1X 3 6 7 7 2 2" xfId="45117"/>
    <cellStyle name="SAPBEXHLevel1X 3 6 7 7 3" xfId="16352"/>
    <cellStyle name="SAPBEXHLevel1X 3 6 7 7 3 2" xfId="42771"/>
    <cellStyle name="SAPBEXHLevel1X 3 6 7 7 4" xfId="34640"/>
    <cellStyle name="SAPBEXHLevel1X 3 6 7 8" xfId="13299"/>
    <cellStyle name="SAPBEXHLevel1X 3 6 7 8 2" xfId="39719"/>
    <cellStyle name="SAPBEXHLevel1X 3 6 7 9" xfId="11226"/>
    <cellStyle name="SAPBEXHLevel1X 3 6 7 9 2" xfId="37647"/>
    <cellStyle name="SAPBEXHLevel1X 3 6 8" xfId="3253"/>
    <cellStyle name="SAPBEXHLevel1X 3 6 8 2" xfId="14043"/>
    <cellStyle name="SAPBEXHLevel1X 3 6 8 2 2" xfId="40463"/>
    <cellStyle name="SAPBEXHLevel1X 3 6 8 3" xfId="25348"/>
    <cellStyle name="SAPBEXHLevel1X 3 6 8 3 2" xfId="51762"/>
    <cellStyle name="SAPBEXHLevel1X 3 6 8 4" xfId="29923"/>
    <cellStyle name="SAPBEXHLevel1X 3 6 9" xfId="2854"/>
    <cellStyle name="SAPBEXHLevel1X 3 6 9 2" xfId="13646"/>
    <cellStyle name="SAPBEXHLevel1X 3 6 9 2 2" xfId="40066"/>
    <cellStyle name="SAPBEXHLevel1X 3 6 9 3" xfId="24772"/>
    <cellStyle name="SAPBEXHLevel1X 3 6 9 3 2" xfId="51186"/>
    <cellStyle name="SAPBEXHLevel1X 3 6 9 4" xfId="29524"/>
    <cellStyle name="SAPBEXHLevel1X 3 7" xfId="1231"/>
    <cellStyle name="SAPBEXHLevel1X 3 7 10" xfId="5686"/>
    <cellStyle name="SAPBEXHLevel1X 3 7 10 2" xfId="16450"/>
    <cellStyle name="SAPBEXHLevel1X 3 7 10 2 2" xfId="42868"/>
    <cellStyle name="SAPBEXHLevel1X 3 7 10 3" xfId="22894"/>
    <cellStyle name="SAPBEXHLevel1X 3 7 10 3 2" xfId="49308"/>
    <cellStyle name="SAPBEXHLevel1X 3 7 10 4" xfId="32356"/>
    <cellStyle name="SAPBEXHLevel1X 3 7 11" xfId="6516"/>
    <cellStyle name="SAPBEXHLevel1X 3 7 11 2" xfId="17221"/>
    <cellStyle name="SAPBEXHLevel1X 3 7 11 2 2" xfId="43639"/>
    <cellStyle name="SAPBEXHLevel1X 3 7 11 3" xfId="33186"/>
    <cellStyle name="SAPBEXHLevel1X 3 7 12" xfId="16469"/>
    <cellStyle name="SAPBEXHLevel1X 3 7 12 2" xfId="42887"/>
    <cellStyle name="SAPBEXHLevel1X 3 7 13" xfId="27227"/>
    <cellStyle name="SAPBEXHLevel1X 3 7 13 2" xfId="53641"/>
    <cellStyle name="SAPBEXHLevel1X 3 7 2" xfId="1545"/>
    <cellStyle name="SAPBEXHLevel1X 3 7 2 10" xfId="8437"/>
    <cellStyle name="SAPBEXHLevel1X 3 7 2 10 2" xfId="19097"/>
    <cellStyle name="SAPBEXHLevel1X 3 7 2 10 2 2" xfId="45511"/>
    <cellStyle name="SAPBEXHLevel1X 3 7 2 10 3" xfId="12778"/>
    <cellStyle name="SAPBEXHLevel1X 3 7 2 10 3 2" xfId="39199"/>
    <cellStyle name="SAPBEXHLevel1X 3 7 2 10 4" xfId="34933"/>
    <cellStyle name="SAPBEXHLevel1X 3 7 2 11" xfId="11997"/>
    <cellStyle name="SAPBEXHLevel1X 3 7 2 11 2" xfId="38418"/>
    <cellStyle name="SAPBEXHLevel1X 3 7 2 12" xfId="23174"/>
    <cellStyle name="SAPBEXHLevel1X 3 7 2 12 2" xfId="49588"/>
    <cellStyle name="SAPBEXHLevel1X 3 7 2 2" xfId="3539"/>
    <cellStyle name="SAPBEXHLevel1X 3 7 2 2 2" xfId="8985"/>
    <cellStyle name="SAPBEXHLevel1X 3 7 2 2 2 2" xfId="19645"/>
    <cellStyle name="SAPBEXHLevel1X 3 7 2 2 2 2 2" xfId="46059"/>
    <cellStyle name="SAPBEXHLevel1X 3 7 2 2 2 3" xfId="12969"/>
    <cellStyle name="SAPBEXHLevel1X 3 7 2 2 2 3 2" xfId="39390"/>
    <cellStyle name="SAPBEXHLevel1X 3 7 2 2 2 4" xfId="35481"/>
    <cellStyle name="SAPBEXHLevel1X 3 7 2 2 3" xfId="10370"/>
    <cellStyle name="SAPBEXHLevel1X 3 7 2 2 3 2" xfId="21030"/>
    <cellStyle name="SAPBEXHLevel1X 3 7 2 2 3 2 2" xfId="47444"/>
    <cellStyle name="SAPBEXHLevel1X 3 7 2 2 3 3" xfId="28295"/>
    <cellStyle name="SAPBEXHLevel1X 3 7 2 2 3 3 2" xfId="54709"/>
    <cellStyle name="SAPBEXHLevel1X 3 7 2 2 3 4" xfId="36866"/>
    <cellStyle name="SAPBEXHLevel1X 3 7 2 2 4" xfId="8750"/>
    <cellStyle name="SAPBEXHLevel1X 3 7 2 2 4 2" xfId="19410"/>
    <cellStyle name="SAPBEXHLevel1X 3 7 2 2 4 2 2" xfId="45824"/>
    <cellStyle name="SAPBEXHLevel1X 3 7 2 2 4 3" xfId="23096"/>
    <cellStyle name="SAPBEXHLevel1X 3 7 2 2 4 3 2" xfId="49510"/>
    <cellStyle name="SAPBEXHLevel1X 3 7 2 2 4 4" xfId="35246"/>
    <cellStyle name="SAPBEXHLevel1X 3 7 2 2 5" xfId="14324"/>
    <cellStyle name="SAPBEXHLevel1X 3 7 2 2 5 2" xfId="40744"/>
    <cellStyle name="SAPBEXHLevel1X 3 7 2 2 6" xfId="25012"/>
    <cellStyle name="SAPBEXHLevel1X 3 7 2 2 6 2" xfId="51426"/>
    <cellStyle name="SAPBEXHLevel1X 3 7 2 2 7" xfId="30209"/>
    <cellStyle name="SAPBEXHLevel1X 3 7 2 3" xfId="4138"/>
    <cellStyle name="SAPBEXHLevel1X 3 7 2 3 2" xfId="9343"/>
    <cellStyle name="SAPBEXHLevel1X 3 7 2 3 2 2" xfId="20003"/>
    <cellStyle name="SAPBEXHLevel1X 3 7 2 3 2 2 2" xfId="46417"/>
    <cellStyle name="SAPBEXHLevel1X 3 7 2 3 2 3" xfId="27866"/>
    <cellStyle name="SAPBEXHLevel1X 3 7 2 3 2 3 2" xfId="54280"/>
    <cellStyle name="SAPBEXHLevel1X 3 7 2 3 2 4" xfId="35839"/>
    <cellStyle name="SAPBEXHLevel1X 3 7 2 3 3" xfId="14920"/>
    <cellStyle name="SAPBEXHLevel1X 3 7 2 3 3 2" xfId="41340"/>
    <cellStyle name="SAPBEXHLevel1X 3 7 2 3 4" xfId="25596"/>
    <cellStyle name="SAPBEXHLevel1X 3 7 2 3 4 2" xfId="52010"/>
    <cellStyle name="SAPBEXHLevel1X 3 7 2 3 5" xfId="30808"/>
    <cellStyle name="SAPBEXHLevel1X 3 7 2 4" xfId="2832"/>
    <cellStyle name="SAPBEXHLevel1X 3 7 2 4 2" xfId="10162"/>
    <cellStyle name="SAPBEXHLevel1X 3 7 2 4 2 2" xfId="20822"/>
    <cellStyle name="SAPBEXHLevel1X 3 7 2 4 2 2 2" xfId="47236"/>
    <cellStyle name="SAPBEXHLevel1X 3 7 2 4 2 3" xfId="16248"/>
    <cellStyle name="SAPBEXHLevel1X 3 7 2 4 2 3 2" xfId="42667"/>
    <cellStyle name="SAPBEXHLevel1X 3 7 2 4 2 4" xfId="36658"/>
    <cellStyle name="SAPBEXHLevel1X 3 7 2 4 3" xfId="13624"/>
    <cellStyle name="SAPBEXHLevel1X 3 7 2 4 3 2" xfId="40044"/>
    <cellStyle name="SAPBEXHLevel1X 3 7 2 4 4" xfId="26194"/>
    <cellStyle name="SAPBEXHLevel1X 3 7 2 4 4 2" xfId="52608"/>
    <cellStyle name="SAPBEXHLevel1X 3 7 2 4 5" xfId="29502"/>
    <cellStyle name="SAPBEXHLevel1X 3 7 2 5" xfId="4188"/>
    <cellStyle name="SAPBEXHLevel1X 3 7 2 5 2" xfId="14967"/>
    <cellStyle name="SAPBEXHLevel1X 3 7 2 5 2 2" xfId="41387"/>
    <cellStyle name="SAPBEXHLevel1X 3 7 2 5 3" xfId="23059"/>
    <cellStyle name="SAPBEXHLevel1X 3 7 2 5 3 2" xfId="49473"/>
    <cellStyle name="SAPBEXHLevel1X 3 7 2 5 4" xfId="30858"/>
    <cellStyle name="SAPBEXHLevel1X 3 7 2 6" xfId="2972"/>
    <cellStyle name="SAPBEXHLevel1X 3 7 2 6 2" xfId="13764"/>
    <cellStyle name="SAPBEXHLevel1X 3 7 2 6 2 2" xfId="40184"/>
    <cellStyle name="SAPBEXHLevel1X 3 7 2 6 3" xfId="26577"/>
    <cellStyle name="SAPBEXHLevel1X 3 7 2 6 3 2" xfId="52991"/>
    <cellStyle name="SAPBEXHLevel1X 3 7 2 6 4" xfId="29642"/>
    <cellStyle name="SAPBEXHLevel1X 3 7 2 7" xfId="6929"/>
    <cellStyle name="SAPBEXHLevel1X 3 7 2 7 2" xfId="23788"/>
    <cellStyle name="SAPBEXHLevel1X 3 7 2 7 2 2" xfId="50202"/>
    <cellStyle name="SAPBEXHLevel1X 3 7 2 7 3" xfId="33599"/>
    <cellStyle name="SAPBEXHLevel1X 3 7 2 8" xfId="6934"/>
    <cellStyle name="SAPBEXHLevel1X 3 7 2 8 2" xfId="17639"/>
    <cellStyle name="SAPBEXHLevel1X 3 7 2 8 2 2" xfId="44056"/>
    <cellStyle name="SAPBEXHLevel1X 3 7 2 8 3" xfId="24858"/>
    <cellStyle name="SAPBEXHLevel1X 3 7 2 8 3 2" xfId="51272"/>
    <cellStyle name="SAPBEXHLevel1X 3 7 2 8 4" xfId="33604"/>
    <cellStyle name="SAPBEXHLevel1X 3 7 2 9" xfId="7797"/>
    <cellStyle name="SAPBEXHLevel1X 3 7 2 9 2" xfId="18464"/>
    <cellStyle name="SAPBEXHLevel1X 3 7 2 9 2 2" xfId="44879"/>
    <cellStyle name="SAPBEXHLevel1X 3 7 2 9 3" xfId="24007"/>
    <cellStyle name="SAPBEXHLevel1X 3 7 2 9 3 2" xfId="50421"/>
    <cellStyle name="SAPBEXHLevel1X 3 7 2 9 4" xfId="34467"/>
    <cellStyle name="SAPBEXHLevel1X 3 7 3" xfId="1658"/>
    <cellStyle name="SAPBEXHLevel1X 3 7 3 10" xfId="8315"/>
    <cellStyle name="SAPBEXHLevel1X 3 7 3 10 2" xfId="18975"/>
    <cellStyle name="SAPBEXHLevel1X 3 7 3 10 2 2" xfId="45389"/>
    <cellStyle name="SAPBEXHLevel1X 3 7 3 10 3" xfId="13692"/>
    <cellStyle name="SAPBEXHLevel1X 3 7 3 10 3 2" xfId="40112"/>
    <cellStyle name="SAPBEXHLevel1X 3 7 3 10 4" xfId="34811"/>
    <cellStyle name="SAPBEXHLevel1X 3 7 3 11" xfId="11908"/>
    <cellStyle name="SAPBEXHLevel1X 3 7 3 11 2" xfId="38329"/>
    <cellStyle name="SAPBEXHLevel1X 3 7 3 12" xfId="25623"/>
    <cellStyle name="SAPBEXHLevel1X 3 7 3 12 2" xfId="52037"/>
    <cellStyle name="SAPBEXHLevel1X 3 7 3 2" xfId="3651"/>
    <cellStyle name="SAPBEXHLevel1X 3 7 3 2 2" xfId="9107"/>
    <cellStyle name="SAPBEXHLevel1X 3 7 3 2 2 2" xfId="19767"/>
    <cellStyle name="SAPBEXHLevel1X 3 7 3 2 2 2 2" xfId="46181"/>
    <cellStyle name="SAPBEXHLevel1X 3 7 3 2 2 3" xfId="27741"/>
    <cellStyle name="SAPBEXHLevel1X 3 7 3 2 2 3 2" xfId="54155"/>
    <cellStyle name="SAPBEXHLevel1X 3 7 3 2 2 4" xfId="35603"/>
    <cellStyle name="SAPBEXHLevel1X 3 7 3 2 3" xfId="10394"/>
    <cellStyle name="SAPBEXHLevel1X 3 7 3 2 3 2" xfId="21054"/>
    <cellStyle name="SAPBEXHLevel1X 3 7 3 2 3 2 2" xfId="47468"/>
    <cellStyle name="SAPBEXHLevel1X 3 7 3 2 3 3" xfId="28319"/>
    <cellStyle name="SAPBEXHLevel1X 3 7 3 2 3 3 2" xfId="54733"/>
    <cellStyle name="SAPBEXHLevel1X 3 7 3 2 3 4" xfId="36890"/>
    <cellStyle name="SAPBEXHLevel1X 3 7 3 2 4" xfId="8616"/>
    <cellStyle name="SAPBEXHLevel1X 3 7 3 2 4 2" xfId="19276"/>
    <cellStyle name="SAPBEXHLevel1X 3 7 3 2 4 2 2" xfId="45690"/>
    <cellStyle name="SAPBEXHLevel1X 3 7 3 2 4 3" xfId="16887"/>
    <cellStyle name="SAPBEXHLevel1X 3 7 3 2 4 3 2" xfId="43305"/>
    <cellStyle name="SAPBEXHLevel1X 3 7 3 2 4 4" xfId="35112"/>
    <cellStyle name="SAPBEXHLevel1X 3 7 3 2 5" xfId="14436"/>
    <cellStyle name="SAPBEXHLevel1X 3 7 3 2 5 2" xfId="40856"/>
    <cellStyle name="SAPBEXHLevel1X 3 7 3 2 6" xfId="24840"/>
    <cellStyle name="SAPBEXHLevel1X 3 7 3 2 6 2" xfId="51254"/>
    <cellStyle name="SAPBEXHLevel1X 3 7 3 2 7" xfId="30321"/>
    <cellStyle name="SAPBEXHLevel1X 3 7 3 3" xfId="2682"/>
    <cellStyle name="SAPBEXHLevel1X 3 7 3 3 2" xfId="9476"/>
    <cellStyle name="SAPBEXHLevel1X 3 7 3 3 2 2" xfId="20136"/>
    <cellStyle name="SAPBEXHLevel1X 3 7 3 3 2 2 2" xfId="46550"/>
    <cellStyle name="SAPBEXHLevel1X 3 7 3 3 2 3" xfId="28212"/>
    <cellStyle name="SAPBEXHLevel1X 3 7 3 3 2 3 2" xfId="54626"/>
    <cellStyle name="SAPBEXHLevel1X 3 7 3 3 2 4" xfId="35972"/>
    <cellStyle name="SAPBEXHLevel1X 3 7 3 3 3" xfId="13474"/>
    <cellStyle name="SAPBEXHLevel1X 3 7 3 3 3 2" xfId="39894"/>
    <cellStyle name="SAPBEXHLevel1X 3 7 3 3 4" xfId="26691"/>
    <cellStyle name="SAPBEXHLevel1X 3 7 3 3 4 2" xfId="53105"/>
    <cellStyle name="SAPBEXHLevel1X 3 7 3 3 5" xfId="29352"/>
    <cellStyle name="SAPBEXHLevel1X 3 7 3 4" xfId="3087"/>
    <cellStyle name="SAPBEXHLevel1X 3 7 3 4 2" xfId="9767"/>
    <cellStyle name="SAPBEXHLevel1X 3 7 3 4 2 2" xfId="20427"/>
    <cellStyle name="SAPBEXHLevel1X 3 7 3 4 2 2 2" xfId="46841"/>
    <cellStyle name="SAPBEXHLevel1X 3 7 3 4 2 3" xfId="25905"/>
    <cellStyle name="SAPBEXHLevel1X 3 7 3 4 2 3 2" xfId="52319"/>
    <cellStyle name="SAPBEXHLevel1X 3 7 3 4 2 4" xfId="36263"/>
    <cellStyle name="SAPBEXHLevel1X 3 7 3 4 3" xfId="13879"/>
    <cellStyle name="SAPBEXHLevel1X 3 7 3 4 3 2" xfId="40299"/>
    <cellStyle name="SAPBEXHLevel1X 3 7 3 4 4" xfId="26476"/>
    <cellStyle name="SAPBEXHLevel1X 3 7 3 4 4 2" xfId="52890"/>
    <cellStyle name="SAPBEXHLevel1X 3 7 3 4 5" xfId="29757"/>
    <cellStyle name="SAPBEXHLevel1X 3 7 3 5" xfId="5449"/>
    <cellStyle name="SAPBEXHLevel1X 3 7 3 5 2" xfId="16222"/>
    <cellStyle name="SAPBEXHLevel1X 3 7 3 5 2 2" xfId="42641"/>
    <cellStyle name="SAPBEXHLevel1X 3 7 3 5 3" xfId="26342"/>
    <cellStyle name="SAPBEXHLevel1X 3 7 3 5 3 2" xfId="52756"/>
    <cellStyle name="SAPBEXHLevel1X 3 7 3 5 4" xfId="32119"/>
    <cellStyle name="SAPBEXHLevel1X 3 7 3 6" xfId="5531"/>
    <cellStyle name="SAPBEXHLevel1X 3 7 3 6 2" xfId="16302"/>
    <cellStyle name="SAPBEXHLevel1X 3 7 3 6 2 2" xfId="42721"/>
    <cellStyle name="SAPBEXHLevel1X 3 7 3 6 3" xfId="26894"/>
    <cellStyle name="SAPBEXHLevel1X 3 7 3 6 3 2" xfId="53308"/>
    <cellStyle name="SAPBEXHLevel1X 3 7 3 6 4" xfId="32201"/>
    <cellStyle name="SAPBEXHLevel1X 3 7 3 7" xfId="6144"/>
    <cellStyle name="SAPBEXHLevel1X 3 7 3 7 2" xfId="11293"/>
    <cellStyle name="SAPBEXHLevel1X 3 7 3 7 2 2" xfId="37714"/>
    <cellStyle name="SAPBEXHLevel1X 3 7 3 7 3" xfId="32814"/>
    <cellStyle name="SAPBEXHLevel1X 3 7 3 8" xfId="6072"/>
    <cellStyle name="SAPBEXHLevel1X 3 7 3 8 2" xfId="16823"/>
    <cellStyle name="SAPBEXHLevel1X 3 7 3 8 2 2" xfId="43241"/>
    <cellStyle name="SAPBEXHLevel1X 3 7 3 8 3" xfId="21861"/>
    <cellStyle name="SAPBEXHLevel1X 3 7 3 8 3 2" xfId="48275"/>
    <cellStyle name="SAPBEXHLevel1X 3 7 3 8 4" xfId="32742"/>
    <cellStyle name="SAPBEXHLevel1X 3 7 3 9" xfId="7640"/>
    <cellStyle name="SAPBEXHLevel1X 3 7 3 9 2" xfId="18307"/>
    <cellStyle name="SAPBEXHLevel1X 3 7 3 9 2 2" xfId="44723"/>
    <cellStyle name="SAPBEXHLevel1X 3 7 3 9 3" xfId="23101"/>
    <cellStyle name="SAPBEXHLevel1X 3 7 3 9 3 2" xfId="49515"/>
    <cellStyle name="SAPBEXHLevel1X 3 7 3 9 4" xfId="34310"/>
    <cellStyle name="SAPBEXHLevel1X 3 7 4" xfId="1917"/>
    <cellStyle name="SAPBEXHLevel1X 3 7 4 10" xfId="8564"/>
    <cellStyle name="SAPBEXHLevel1X 3 7 4 10 2" xfId="19224"/>
    <cellStyle name="SAPBEXHLevel1X 3 7 4 10 2 2" xfId="45638"/>
    <cellStyle name="SAPBEXHLevel1X 3 7 4 10 3" xfId="17652"/>
    <cellStyle name="SAPBEXHLevel1X 3 7 4 10 3 2" xfId="44069"/>
    <cellStyle name="SAPBEXHLevel1X 3 7 4 10 4" xfId="35060"/>
    <cellStyle name="SAPBEXHLevel1X 3 7 4 11" xfId="11663"/>
    <cellStyle name="SAPBEXHLevel1X 3 7 4 11 2" xfId="38084"/>
    <cellStyle name="SAPBEXHLevel1X 3 7 4 12" xfId="28173"/>
    <cellStyle name="SAPBEXHLevel1X 3 7 4 12 2" xfId="54587"/>
    <cellStyle name="SAPBEXHLevel1X 3 7 4 2" xfId="3894"/>
    <cellStyle name="SAPBEXHLevel1X 3 7 4 2 2" xfId="9173"/>
    <cellStyle name="SAPBEXHLevel1X 3 7 4 2 2 2" xfId="19833"/>
    <cellStyle name="SAPBEXHLevel1X 3 7 4 2 2 2 2" xfId="46247"/>
    <cellStyle name="SAPBEXHLevel1X 3 7 4 2 2 3" xfId="13084"/>
    <cellStyle name="SAPBEXHLevel1X 3 7 4 2 2 3 2" xfId="39505"/>
    <cellStyle name="SAPBEXHLevel1X 3 7 4 2 2 4" xfId="35669"/>
    <cellStyle name="SAPBEXHLevel1X 3 7 4 2 3" xfId="14677"/>
    <cellStyle name="SAPBEXHLevel1X 3 7 4 2 3 2" xfId="41097"/>
    <cellStyle name="SAPBEXHLevel1X 3 7 4 2 4" xfId="25244"/>
    <cellStyle name="SAPBEXHLevel1X 3 7 4 2 4 2" xfId="51658"/>
    <cellStyle name="SAPBEXHLevel1X 3 7 4 2 5" xfId="30564"/>
    <cellStyle name="SAPBEXHLevel1X 3 7 4 3" xfId="4621"/>
    <cellStyle name="SAPBEXHLevel1X 3 7 4 3 2" xfId="9499"/>
    <cellStyle name="SAPBEXHLevel1X 3 7 4 3 2 2" xfId="20159"/>
    <cellStyle name="SAPBEXHLevel1X 3 7 4 3 2 2 2" xfId="46573"/>
    <cellStyle name="SAPBEXHLevel1X 3 7 4 3 2 3" xfId="11585"/>
    <cellStyle name="SAPBEXHLevel1X 3 7 4 3 2 3 2" xfId="38006"/>
    <cellStyle name="SAPBEXHLevel1X 3 7 4 3 2 4" xfId="35995"/>
    <cellStyle name="SAPBEXHLevel1X 3 7 4 3 3" xfId="15399"/>
    <cellStyle name="SAPBEXHLevel1X 3 7 4 3 3 2" xfId="41819"/>
    <cellStyle name="SAPBEXHLevel1X 3 7 4 3 4" xfId="25179"/>
    <cellStyle name="SAPBEXHLevel1X 3 7 4 3 4 2" xfId="51593"/>
    <cellStyle name="SAPBEXHLevel1X 3 7 4 3 5" xfId="31291"/>
    <cellStyle name="SAPBEXHLevel1X 3 7 4 4" xfId="5199"/>
    <cellStyle name="SAPBEXHLevel1X 3 7 4 4 2" xfId="15974"/>
    <cellStyle name="SAPBEXHLevel1X 3 7 4 4 2 2" xfId="42393"/>
    <cellStyle name="SAPBEXHLevel1X 3 7 4 4 3" xfId="27128"/>
    <cellStyle name="SAPBEXHLevel1X 3 7 4 4 3 2" xfId="53542"/>
    <cellStyle name="SAPBEXHLevel1X 3 7 4 4 4" xfId="31869"/>
    <cellStyle name="SAPBEXHLevel1X 3 7 4 5" xfId="5815"/>
    <cellStyle name="SAPBEXHLevel1X 3 7 4 5 2" xfId="16574"/>
    <cellStyle name="SAPBEXHLevel1X 3 7 4 5 2 2" xfId="42992"/>
    <cellStyle name="SAPBEXHLevel1X 3 7 4 5 3" xfId="24804"/>
    <cellStyle name="SAPBEXHLevel1X 3 7 4 5 3 2" xfId="51218"/>
    <cellStyle name="SAPBEXHLevel1X 3 7 4 5 4" xfId="32485"/>
    <cellStyle name="SAPBEXHLevel1X 3 7 4 6" xfId="6418"/>
    <cellStyle name="SAPBEXHLevel1X 3 7 4 6 2" xfId="17154"/>
    <cellStyle name="SAPBEXHLevel1X 3 7 4 6 2 2" xfId="43572"/>
    <cellStyle name="SAPBEXHLevel1X 3 7 4 6 3" xfId="12050"/>
    <cellStyle name="SAPBEXHLevel1X 3 7 4 6 3 2" xfId="38471"/>
    <cellStyle name="SAPBEXHLevel1X 3 7 4 6 4" xfId="33088"/>
    <cellStyle name="SAPBEXHLevel1X 3 7 4 7" xfId="7033"/>
    <cellStyle name="SAPBEXHLevel1X 3 7 4 7 2" xfId="23360"/>
    <cellStyle name="SAPBEXHLevel1X 3 7 4 7 2 2" xfId="49774"/>
    <cellStyle name="SAPBEXHLevel1X 3 7 4 7 3" xfId="33703"/>
    <cellStyle name="SAPBEXHLevel1X 3 7 4 8" xfId="7580"/>
    <cellStyle name="SAPBEXHLevel1X 3 7 4 8 2" xfId="18247"/>
    <cellStyle name="SAPBEXHLevel1X 3 7 4 8 2 2" xfId="44663"/>
    <cellStyle name="SAPBEXHLevel1X 3 7 4 8 3" xfId="24140"/>
    <cellStyle name="SAPBEXHLevel1X 3 7 4 8 3 2" xfId="50554"/>
    <cellStyle name="SAPBEXHLevel1X 3 7 4 8 4" xfId="34250"/>
    <cellStyle name="SAPBEXHLevel1X 3 7 4 9" xfId="7279"/>
    <cellStyle name="SAPBEXHLevel1X 3 7 4 9 2" xfId="17946"/>
    <cellStyle name="SAPBEXHLevel1X 3 7 4 9 2 2" xfId="44363"/>
    <cellStyle name="SAPBEXHLevel1X 3 7 4 9 3" xfId="27401"/>
    <cellStyle name="SAPBEXHLevel1X 3 7 4 9 3 2" xfId="53815"/>
    <cellStyle name="SAPBEXHLevel1X 3 7 4 9 4" xfId="33949"/>
    <cellStyle name="SAPBEXHLevel1X 3 7 5" xfId="2103"/>
    <cellStyle name="SAPBEXHLevel1X 3 7 5 10" xfId="8838"/>
    <cellStyle name="SAPBEXHLevel1X 3 7 5 10 2" xfId="19498"/>
    <cellStyle name="SAPBEXHLevel1X 3 7 5 10 2 2" xfId="45912"/>
    <cellStyle name="SAPBEXHLevel1X 3 7 5 10 3" xfId="26230"/>
    <cellStyle name="SAPBEXHLevel1X 3 7 5 10 3 2" xfId="52644"/>
    <cellStyle name="SAPBEXHLevel1X 3 7 5 10 4" xfId="35334"/>
    <cellStyle name="SAPBEXHLevel1X 3 7 5 11" xfId="11497"/>
    <cellStyle name="SAPBEXHLevel1X 3 7 5 11 2" xfId="37918"/>
    <cellStyle name="SAPBEXHLevel1X 3 7 5 12" xfId="22098"/>
    <cellStyle name="SAPBEXHLevel1X 3 7 5 12 2" xfId="48512"/>
    <cellStyle name="SAPBEXHLevel1X 3 7 5 2" xfId="4068"/>
    <cellStyle name="SAPBEXHLevel1X 3 7 5 2 2" xfId="9816"/>
    <cellStyle name="SAPBEXHLevel1X 3 7 5 2 2 2" xfId="20476"/>
    <cellStyle name="SAPBEXHLevel1X 3 7 5 2 2 2 2" xfId="46890"/>
    <cellStyle name="SAPBEXHLevel1X 3 7 5 2 2 3" xfId="11852"/>
    <cellStyle name="SAPBEXHLevel1X 3 7 5 2 2 3 2" xfId="38273"/>
    <cellStyle name="SAPBEXHLevel1X 3 7 5 2 2 4" xfId="36312"/>
    <cellStyle name="SAPBEXHLevel1X 3 7 5 2 3" xfId="14850"/>
    <cellStyle name="SAPBEXHLevel1X 3 7 5 2 3 2" xfId="41270"/>
    <cellStyle name="SAPBEXHLevel1X 3 7 5 2 4" xfId="25597"/>
    <cellStyle name="SAPBEXHLevel1X 3 7 5 2 4 2" xfId="52011"/>
    <cellStyle name="SAPBEXHLevel1X 3 7 5 2 5" xfId="30738"/>
    <cellStyle name="SAPBEXHLevel1X 3 7 5 3" xfId="4796"/>
    <cellStyle name="SAPBEXHLevel1X 3 7 5 3 2" xfId="10377"/>
    <cellStyle name="SAPBEXHLevel1X 3 7 5 3 2 2" xfId="21037"/>
    <cellStyle name="SAPBEXHLevel1X 3 7 5 3 2 2 2" xfId="47451"/>
    <cellStyle name="SAPBEXHLevel1X 3 7 5 3 2 3" xfId="28302"/>
    <cellStyle name="SAPBEXHLevel1X 3 7 5 3 2 3 2" xfId="54716"/>
    <cellStyle name="SAPBEXHLevel1X 3 7 5 3 2 4" xfId="36873"/>
    <cellStyle name="SAPBEXHLevel1X 3 7 5 3 3" xfId="15573"/>
    <cellStyle name="SAPBEXHLevel1X 3 7 5 3 3 2" xfId="41993"/>
    <cellStyle name="SAPBEXHLevel1X 3 7 5 3 4" xfId="27961"/>
    <cellStyle name="SAPBEXHLevel1X 3 7 5 3 4 2" xfId="54375"/>
    <cellStyle name="SAPBEXHLevel1X 3 7 5 3 5" xfId="31466"/>
    <cellStyle name="SAPBEXHLevel1X 3 7 5 4" xfId="5376"/>
    <cellStyle name="SAPBEXHLevel1X 3 7 5 4 2" xfId="16149"/>
    <cellStyle name="SAPBEXHLevel1X 3 7 5 4 2 2" xfId="42568"/>
    <cellStyle name="SAPBEXHLevel1X 3 7 5 4 3" xfId="23163"/>
    <cellStyle name="SAPBEXHLevel1X 3 7 5 4 3 2" xfId="49577"/>
    <cellStyle name="SAPBEXHLevel1X 3 7 5 4 4" xfId="32046"/>
    <cellStyle name="SAPBEXHLevel1X 3 7 5 5" xfId="5983"/>
    <cellStyle name="SAPBEXHLevel1X 3 7 5 5 2" xfId="16735"/>
    <cellStyle name="SAPBEXHLevel1X 3 7 5 5 2 2" xfId="43153"/>
    <cellStyle name="SAPBEXHLevel1X 3 7 5 5 3" xfId="26108"/>
    <cellStyle name="SAPBEXHLevel1X 3 7 5 5 3 2" xfId="52522"/>
    <cellStyle name="SAPBEXHLevel1X 3 7 5 5 4" xfId="32653"/>
    <cellStyle name="SAPBEXHLevel1X 3 7 5 6" xfId="6583"/>
    <cellStyle name="SAPBEXHLevel1X 3 7 5 6 2" xfId="17308"/>
    <cellStyle name="SAPBEXHLevel1X 3 7 5 6 2 2" xfId="43726"/>
    <cellStyle name="SAPBEXHLevel1X 3 7 5 6 3" xfId="24956"/>
    <cellStyle name="SAPBEXHLevel1X 3 7 5 6 3 2" xfId="51370"/>
    <cellStyle name="SAPBEXHLevel1X 3 7 5 6 4" xfId="33253"/>
    <cellStyle name="SAPBEXHLevel1X 3 7 5 7" xfId="7155"/>
    <cellStyle name="SAPBEXHLevel1X 3 7 5 7 2" xfId="24344"/>
    <cellStyle name="SAPBEXHLevel1X 3 7 5 7 2 2" xfId="50758"/>
    <cellStyle name="SAPBEXHLevel1X 3 7 5 7 3" xfId="33825"/>
    <cellStyle name="SAPBEXHLevel1X 3 7 5 8" xfId="7714"/>
    <cellStyle name="SAPBEXHLevel1X 3 7 5 8 2" xfId="18381"/>
    <cellStyle name="SAPBEXHLevel1X 3 7 5 8 2 2" xfId="44797"/>
    <cellStyle name="SAPBEXHLevel1X 3 7 5 8 3" xfId="23671"/>
    <cellStyle name="SAPBEXHLevel1X 3 7 5 8 3 2" xfId="50085"/>
    <cellStyle name="SAPBEXHLevel1X 3 7 5 8 4" xfId="34384"/>
    <cellStyle name="SAPBEXHLevel1X 3 7 5 9" xfId="7866"/>
    <cellStyle name="SAPBEXHLevel1X 3 7 5 9 2" xfId="18533"/>
    <cellStyle name="SAPBEXHLevel1X 3 7 5 9 2 2" xfId="44948"/>
    <cellStyle name="SAPBEXHLevel1X 3 7 5 9 3" xfId="25435"/>
    <cellStyle name="SAPBEXHLevel1X 3 7 5 9 3 2" xfId="51849"/>
    <cellStyle name="SAPBEXHLevel1X 3 7 5 9 4" xfId="34536"/>
    <cellStyle name="SAPBEXHLevel1X 3 7 6" xfId="1844"/>
    <cellStyle name="SAPBEXHLevel1X 3 7 6 10" xfId="9546"/>
    <cellStyle name="SAPBEXHLevel1X 3 7 6 10 2" xfId="20206"/>
    <cellStyle name="SAPBEXHLevel1X 3 7 6 10 2 2" xfId="46620"/>
    <cellStyle name="SAPBEXHLevel1X 3 7 6 10 3" xfId="25929"/>
    <cellStyle name="SAPBEXHLevel1X 3 7 6 10 3 2" xfId="52343"/>
    <cellStyle name="SAPBEXHLevel1X 3 7 6 10 4" xfId="36042"/>
    <cellStyle name="SAPBEXHLevel1X 3 7 6 11" xfId="11736"/>
    <cellStyle name="SAPBEXHLevel1X 3 7 6 11 2" xfId="38157"/>
    <cellStyle name="SAPBEXHLevel1X 3 7 6 12" xfId="25468"/>
    <cellStyle name="SAPBEXHLevel1X 3 7 6 12 2" xfId="51882"/>
    <cellStyle name="SAPBEXHLevel1X 3 7 6 2" xfId="3821"/>
    <cellStyle name="SAPBEXHLevel1X 3 7 6 2 2" xfId="10683"/>
    <cellStyle name="SAPBEXHLevel1X 3 7 6 2 2 2" xfId="21328"/>
    <cellStyle name="SAPBEXHLevel1X 3 7 6 2 2 2 2" xfId="47742"/>
    <cellStyle name="SAPBEXHLevel1X 3 7 6 2 2 3" xfId="28426"/>
    <cellStyle name="SAPBEXHLevel1X 3 7 6 2 2 3 2" xfId="54840"/>
    <cellStyle name="SAPBEXHLevel1X 3 7 6 2 2 4" xfId="37107"/>
    <cellStyle name="SAPBEXHLevel1X 3 7 6 2 3" xfId="14604"/>
    <cellStyle name="SAPBEXHLevel1X 3 7 6 2 3 2" xfId="41024"/>
    <cellStyle name="SAPBEXHLevel1X 3 7 6 2 4" xfId="27529"/>
    <cellStyle name="SAPBEXHLevel1X 3 7 6 2 4 2" xfId="53943"/>
    <cellStyle name="SAPBEXHLevel1X 3 7 6 2 5" xfId="30491"/>
    <cellStyle name="SAPBEXHLevel1X 3 7 6 3" xfId="4548"/>
    <cellStyle name="SAPBEXHLevel1X 3 7 6 3 2" xfId="15326"/>
    <cellStyle name="SAPBEXHLevel1X 3 7 6 3 2 2" xfId="41746"/>
    <cellStyle name="SAPBEXHLevel1X 3 7 6 3 3" xfId="27937"/>
    <cellStyle name="SAPBEXHLevel1X 3 7 6 3 3 2" xfId="54351"/>
    <cellStyle name="SAPBEXHLevel1X 3 7 6 3 4" xfId="31218"/>
    <cellStyle name="SAPBEXHLevel1X 3 7 6 4" xfId="3194"/>
    <cellStyle name="SAPBEXHLevel1X 3 7 6 4 2" xfId="13984"/>
    <cellStyle name="SAPBEXHLevel1X 3 7 6 4 2 2" xfId="40404"/>
    <cellStyle name="SAPBEXHLevel1X 3 7 6 4 3" xfId="26570"/>
    <cellStyle name="SAPBEXHLevel1X 3 7 6 4 3 2" xfId="52984"/>
    <cellStyle name="SAPBEXHLevel1X 3 7 6 4 4" xfId="29864"/>
    <cellStyle name="SAPBEXHLevel1X 3 7 6 5" xfId="2867"/>
    <cellStyle name="SAPBEXHLevel1X 3 7 6 5 2" xfId="13659"/>
    <cellStyle name="SAPBEXHLevel1X 3 7 6 5 2 2" xfId="40079"/>
    <cellStyle name="SAPBEXHLevel1X 3 7 6 5 3" xfId="23745"/>
    <cellStyle name="SAPBEXHLevel1X 3 7 6 5 3 2" xfId="50159"/>
    <cellStyle name="SAPBEXHLevel1X 3 7 6 5 4" xfId="29537"/>
    <cellStyle name="SAPBEXHLevel1X 3 7 6 6" xfId="5621"/>
    <cellStyle name="SAPBEXHLevel1X 3 7 6 6 2" xfId="16385"/>
    <cellStyle name="SAPBEXHLevel1X 3 7 6 6 2 2" xfId="42803"/>
    <cellStyle name="SAPBEXHLevel1X 3 7 6 6 3" xfId="27179"/>
    <cellStyle name="SAPBEXHLevel1X 3 7 6 6 3 2" xfId="53593"/>
    <cellStyle name="SAPBEXHLevel1X 3 7 6 6 4" xfId="32291"/>
    <cellStyle name="SAPBEXHLevel1X 3 7 6 7" xfId="6960"/>
    <cellStyle name="SAPBEXHLevel1X 3 7 6 7 2" xfId="22386"/>
    <cellStyle name="SAPBEXHLevel1X 3 7 6 7 2 2" xfId="48800"/>
    <cellStyle name="SAPBEXHLevel1X 3 7 6 7 3" xfId="33630"/>
    <cellStyle name="SAPBEXHLevel1X 3 7 6 8" xfId="7507"/>
    <cellStyle name="SAPBEXHLevel1X 3 7 6 8 2" xfId="18174"/>
    <cellStyle name="SAPBEXHLevel1X 3 7 6 8 2 2" xfId="44590"/>
    <cellStyle name="SAPBEXHLevel1X 3 7 6 8 3" xfId="27493"/>
    <cellStyle name="SAPBEXHLevel1X 3 7 6 8 3 2" xfId="53907"/>
    <cellStyle name="SAPBEXHLevel1X 3 7 6 8 4" xfId="34177"/>
    <cellStyle name="SAPBEXHLevel1X 3 7 6 9" xfId="2623"/>
    <cellStyle name="SAPBEXHLevel1X 3 7 6 9 2" xfId="13415"/>
    <cellStyle name="SAPBEXHLevel1X 3 7 6 9 2 2" xfId="39835"/>
    <cellStyle name="SAPBEXHLevel1X 3 7 6 9 3" xfId="27660"/>
    <cellStyle name="SAPBEXHLevel1X 3 7 6 9 3 2" xfId="54074"/>
    <cellStyle name="SAPBEXHLevel1X 3 7 6 9 4" xfId="29293"/>
    <cellStyle name="SAPBEXHLevel1X 3 7 7" xfId="2504"/>
    <cellStyle name="SAPBEXHLevel1X 3 7 7 10" xfId="27911"/>
    <cellStyle name="SAPBEXHLevel1X 3 7 7 10 2" xfId="54325"/>
    <cellStyle name="SAPBEXHLevel1X 3 7 7 2" xfId="4399"/>
    <cellStyle name="SAPBEXHLevel1X 3 7 7 2 2" xfId="15177"/>
    <cellStyle name="SAPBEXHLevel1X 3 7 7 2 2 2" xfId="41597"/>
    <cellStyle name="SAPBEXHLevel1X 3 7 7 2 3" xfId="23328"/>
    <cellStyle name="SAPBEXHLevel1X 3 7 7 2 3 2" xfId="49742"/>
    <cellStyle name="SAPBEXHLevel1X 3 7 7 2 4" xfId="31069"/>
    <cellStyle name="SAPBEXHLevel1X 3 7 7 3" xfId="5132"/>
    <cellStyle name="SAPBEXHLevel1X 3 7 7 3 2" xfId="15909"/>
    <cellStyle name="SAPBEXHLevel1X 3 7 7 3 2 2" xfId="42328"/>
    <cellStyle name="SAPBEXHLevel1X 3 7 7 3 3" xfId="21786"/>
    <cellStyle name="SAPBEXHLevel1X 3 7 7 3 3 2" xfId="48200"/>
    <cellStyle name="SAPBEXHLevel1X 3 7 7 3 4" xfId="31802"/>
    <cellStyle name="SAPBEXHLevel1X 3 7 7 4" xfId="6314"/>
    <cellStyle name="SAPBEXHLevel1X 3 7 7 4 2" xfId="17053"/>
    <cellStyle name="SAPBEXHLevel1X 3 7 7 4 2 2" xfId="43471"/>
    <cellStyle name="SAPBEXHLevel1X 3 7 7 4 3" xfId="22417"/>
    <cellStyle name="SAPBEXHLevel1X 3 7 7 4 3 2" xfId="48831"/>
    <cellStyle name="SAPBEXHLevel1X 3 7 7 4 4" xfId="32984"/>
    <cellStyle name="SAPBEXHLevel1X 3 7 7 5" xfId="6890"/>
    <cellStyle name="SAPBEXHLevel1X 3 7 7 5 2" xfId="17595"/>
    <cellStyle name="SAPBEXHLevel1X 3 7 7 5 2 2" xfId="44012"/>
    <cellStyle name="SAPBEXHLevel1X 3 7 7 5 3" xfId="17391"/>
    <cellStyle name="SAPBEXHLevel1X 3 7 7 5 3 2" xfId="43809"/>
    <cellStyle name="SAPBEXHLevel1X 3 7 7 5 4" xfId="33560"/>
    <cellStyle name="SAPBEXHLevel1X 3 7 7 6" xfId="7414"/>
    <cellStyle name="SAPBEXHLevel1X 3 7 7 6 2" xfId="18081"/>
    <cellStyle name="SAPBEXHLevel1X 3 7 7 6 2 2" xfId="44497"/>
    <cellStyle name="SAPBEXHLevel1X 3 7 7 6 3" xfId="24270"/>
    <cellStyle name="SAPBEXHLevel1X 3 7 7 6 3 2" xfId="50684"/>
    <cellStyle name="SAPBEXHLevel1X 3 7 7 6 4" xfId="34084"/>
    <cellStyle name="SAPBEXHLevel1X 3 7 7 7" xfId="8037"/>
    <cellStyle name="SAPBEXHLevel1X 3 7 7 7 2" xfId="18704"/>
    <cellStyle name="SAPBEXHLevel1X 3 7 7 7 2 2" xfId="45118"/>
    <cellStyle name="SAPBEXHLevel1X 3 7 7 7 3" xfId="12440"/>
    <cellStyle name="SAPBEXHLevel1X 3 7 7 7 3 2" xfId="38861"/>
    <cellStyle name="SAPBEXHLevel1X 3 7 7 7 4" xfId="34641"/>
    <cellStyle name="SAPBEXHLevel1X 3 7 7 8" xfId="13300"/>
    <cellStyle name="SAPBEXHLevel1X 3 7 7 8 2" xfId="39720"/>
    <cellStyle name="SAPBEXHLevel1X 3 7 7 9" xfId="13013"/>
    <cellStyle name="SAPBEXHLevel1X 3 7 7 9 2" xfId="39434"/>
    <cellStyle name="SAPBEXHLevel1X 3 7 8" xfId="3254"/>
    <cellStyle name="SAPBEXHLevel1X 3 7 8 2" xfId="14044"/>
    <cellStyle name="SAPBEXHLevel1X 3 7 8 2 2" xfId="40464"/>
    <cellStyle name="SAPBEXHLevel1X 3 7 8 3" xfId="25038"/>
    <cellStyle name="SAPBEXHLevel1X 3 7 8 3 2" xfId="51452"/>
    <cellStyle name="SAPBEXHLevel1X 3 7 8 4" xfId="29924"/>
    <cellStyle name="SAPBEXHLevel1X 3 7 9" xfId="3004"/>
    <cellStyle name="SAPBEXHLevel1X 3 7 9 2" xfId="13796"/>
    <cellStyle name="SAPBEXHLevel1X 3 7 9 2 2" xfId="40216"/>
    <cellStyle name="SAPBEXHLevel1X 3 7 9 3" xfId="27916"/>
    <cellStyle name="SAPBEXHLevel1X 3 7 9 3 2" xfId="54330"/>
    <cellStyle name="SAPBEXHLevel1X 3 7 9 4" xfId="29674"/>
    <cellStyle name="SAPBEXHLevel1X 3 8" xfId="1232"/>
    <cellStyle name="SAPBEXHLevel1X 3 8 10" xfId="4835"/>
    <cellStyle name="SAPBEXHLevel1X 3 8 10 2" xfId="15612"/>
    <cellStyle name="SAPBEXHLevel1X 3 8 10 2 2" xfId="42032"/>
    <cellStyle name="SAPBEXHLevel1X 3 8 10 3" xfId="25094"/>
    <cellStyle name="SAPBEXHLevel1X 3 8 10 3 2" xfId="51508"/>
    <cellStyle name="SAPBEXHLevel1X 3 8 10 4" xfId="31505"/>
    <cellStyle name="SAPBEXHLevel1X 3 8 11" xfId="6251"/>
    <cellStyle name="SAPBEXHLevel1X 3 8 11 2" xfId="24519"/>
    <cellStyle name="SAPBEXHLevel1X 3 8 11 2 2" xfId="50933"/>
    <cellStyle name="SAPBEXHLevel1X 3 8 11 3" xfId="32921"/>
    <cellStyle name="SAPBEXHLevel1X 3 8 12" xfId="12401"/>
    <cellStyle name="SAPBEXHLevel1X 3 8 12 2" xfId="38822"/>
    <cellStyle name="SAPBEXHLevel1X 3 8 13" xfId="23443"/>
    <cellStyle name="SAPBEXHLevel1X 3 8 13 2" xfId="49857"/>
    <cellStyle name="SAPBEXHLevel1X 3 8 2" xfId="1546"/>
    <cellStyle name="SAPBEXHLevel1X 3 8 2 10" xfId="8438"/>
    <cellStyle name="SAPBEXHLevel1X 3 8 2 10 2" xfId="19098"/>
    <cellStyle name="SAPBEXHLevel1X 3 8 2 10 2 2" xfId="45512"/>
    <cellStyle name="SAPBEXHLevel1X 3 8 2 10 3" xfId="17711"/>
    <cellStyle name="SAPBEXHLevel1X 3 8 2 10 3 2" xfId="44128"/>
    <cellStyle name="SAPBEXHLevel1X 3 8 2 10 4" xfId="34934"/>
    <cellStyle name="SAPBEXHLevel1X 3 8 2 11" xfId="11996"/>
    <cellStyle name="SAPBEXHLevel1X 3 8 2 11 2" xfId="38417"/>
    <cellStyle name="SAPBEXHLevel1X 3 8 2 12" xfId="27126"/>
    <cellStyle name="SAPBEXHLevel1X 3 8 2 12 2" xfId="53540"/>
    <cellStyle name="SAPBEXHLevel1X 3 8 2 2" xfId="3540"/>
    <cellStyle name="SAPBEXHLevel1X 3 8 2 2 2" xfId="8984"/>
    <cellStyle name="SAPBEXHLevel1X 3 8 2 2 2 2" xfId="19644"/>
    <cellStyle name="SAPBEXHLevel1X 3 8 2 2 2 2 2" xfId="46058"/>
    <cellStyle name="SAPBEXHLevel1X 3 8 2 2 2 3" xfId="17734"/>
    <cellStyle name="SAPBEXHLevel1X 3 8 2 2 2 3 2" xfId="44151"/>
    <cellStyle name="SAPBEXHLevel1X 3 8 2 2 2 4" xfId="35480"/>
    <cellStyle name="SAPBEXHLevel1X 3 8 2 2 3" xfId="10201"/>
    <cellStyle name="SAPBEXHLevel1X 3 8 2 2 3 2" xfId="20861"/>
    <cellStyle name="SAPBEXHLevel1X 3 8 2 2 3 2 2" xfId="47275"/>
    <cellStyle name="SAPBEXHLevel1X 3 8 2 2 3 3" xfId="12502"/>
    <cellStyle name="SAPBEXHLevel1X 3 8 2 2 3 3 2" xfId="38923"/>
    <cellStyle name="SAPBEXHLevel1X 3 8 2 2 3 4" xfId="36697"/>
    <cellStyle name="SAPBEXHLevel1X 3 8 2 2 4" xfId="8751"/>
    <cellStyle name="SAPBEXHLevel1X 3 8 2 2 4 2" xfId="19411"/>
    <cellStyle name="SAPBEXHLevel1X 3 8 2 2 4 2 2" xfId="45825"/>
    <cellStyle name="SAPBEXHLevel1X 3 8 2 2 4 3" xfId="24120"/>
    <cellStyle name="SAPBEXHLevel1X 3 8 2 2 4 3 2" xfId="50534"/>
    <cellStyle name="SAPBEXHLevel1X 3 8 2 2 4 4" xfId="35247"/>
    <cellStyle name="SAPBEXHLevel1X 3 8 2 2 5" xfId="14325"/>
    <cellStyle name="SAPBEXHLevel1X 3 8 2 2 5 2" xfId="40745"/>
    <cellStyle name="SAPBEXHLevel1X 3 8 2 2 6" xfId="24559"/>
    <cellStyle name="SAPBEXHLevel1X 3 8 2 2 6 2" xfId="50973"/>
    <cellStyle name="SAPBEXHLevel1X 3 8 2 2 7" xfId="30210"/>
    <cellStyle name="SAPBEXHLevel1X 3 8 2 3" xfId="2770"/>
    <cellStyle name="SAPBEXHLevel1X 3 8 2 3 2" xfId="9342"/>
    <cellStyle name="SAPBEXHLevel1X 3 8 2 3 2 2" xfId="20002"/>
    <cellStyle name="SAPBEXHLevel1X 3 8 2 3 2 2 2" xfId="46416"/>
    <cellStyle name="SAPBEXHLevel1X 3 8 2 3 2 3" xfId="21167"/>
    <cellStyle name="SAPBEXHLevel1X 3 8 2 3 2 3 2" xfId="47581"/>
    <cellStyle name="SAPBEXHLevel1X 3 8 2 3 2 4" xfId="35838"/>
    <cellStyle name="SAPBEXHLevel1X 3 8 2 3 3" xfId="13562"/>
    <cellStyle name="SAPBEXHLevel1X 3 8 2 3 3 2" xfId="39982"/>
    <cellStyle name="SAPBEXHLevel1X 3 8 2 3 4" xfId="23608"/>
    <cellStyle name="SAPBEXHLevel1X 3 8 2 3 4 2" xfId="50022"/>
    <cellStyle name="SAPBEXHLevel1X 3 8 2 3 5" xfId="29440"/>
    <cellStyle name="SAPBEXHLevel1X 3 8 2 4" xfId="3061"/>
    <cellStyle name="SAPBEXHLevel1X 3 8 2 4 2" xfId="10437"/>
    <cellStyle name="SAPBEXHLevel1X 3 8 2 4 2 2" xfId="21097"/>
    <cellStyle name="SAPBEXHLevel1X 3 8 2 4 2 2 2" xfId="47511"/>
    <cellStyle name="SAPBEXHLevel1X 3 8 2 4 2 3" xfId="28361"/>
    <cellStyle name="SAPBEXHLevel1X 3 8 2 4 2 3 2" xfId="54775"/>
    <cellStyle name="SAPBEXHLevel1X 3 8 2 4 2 4" xfId="36933"/>
    <cellStyle name="SAPBEXHLevel1X 3 8 2 4 3" xfId="13853"/>
    <cellStyle name="SAPBEXHLevel1X 3 8 2 4 3 2" xfId="40273"/>
    <cellStyle name="SAPBEXHLevel1X 3 8 2 4 4" xfId="25847"/>
    <cellStyle name="SAPBEXHLevel1X 3 8 2 4 4 2" xfId="52261"/>
    <cellStyle name="SAPBEXHLevel1X 3 8 2 4 5" xfId="29731"/>
    <cellStyle name="SAPBEXHLevel1X 3 8 2 5" xfId="5265"/>
    <cellStyle name="SAPBEXHLevel1X 3 8 2 5 2" xfId="16040"/>
    <cellStyle name="SAPBEXHLevel1X 3 8 2 5 2 2" xfId="42459"/>
    <cellStyle name="SAPBEXHLevel1X 3 8 2 5 3" xfId="25629"/>
    <cellStyle name="SAPBEXHLevel1X 3 8 2 5 3 2" xfId="52043"/>
    <cellStyle name="SAPBEXHLevel1X 3 8 2 5 4" xfId="31935"/>
    <cellStyle name="SAPBEXHLevel1X 3 8 2 6" xfId="6228"/>
    <cellStyle name="SAPBEXHLevel1X 3 8 2 6 2" xfId="16969"/>
    <cellStyle name="SAPBEXHLevel1X 3 8 2 6 2 2" xfId="43387"/>
    <cellStyle name="SAPBEXHLevel1X 3 8 2 6 3" xfId="13756"/>
    <cellStyle name="SAPBEXHLevel1X 3 8 2 6 3 2" xfId="40176"/>
    <cellStyle name="SAPBEXHLevel1X 3 8 2 6 4" xfId="32898"/>
    <cellStyle name="SAPBEXHLevel1X 3 8 2 7" xfId="6662"/>
    <cellStyle name="SAPBEXHLevel1X 3 8 2 7 2" xfId="17530"/>
    <cellStyle name="SAPBEXHLevel1X 3 8 2 7 2 2" xfId="43947"/>
    <cellStyle name="SAPBEXHLevel1X 3 8 2 7 3" xfId="33332"/>
    <cellStyle name="SAPBEXHLevel1X 3 8 2 8" xfId="7222"/>
    <cellStyle name="SAPBEXHLevel1X 3 8 2 8 2" xfId="17889"/>
    <cellStyle name="SAPBEXHLevel1X 3 8 2 8 2 2" xfId="44306"/>
    <cellStyle name="SAPBEXHLevel1X 3 8 2 8 3" xfId="26386"/>
    <cellStyle name="SAPBEXHLevel1X 3 8 2 8 3 2" xfId="52800"/>
    <cellStyle name="SAPBEXHLevel1X 3 8 2 8 4" xfId="33892"/>
    <cellStyle name="SAPBEXHLevel1X 3 8 2 9" xfId="6834"/>
    <cellStyle name="SAPBEXHLevel1X 3 8 2 9 2" xfId="17541"/>
    <cellStyle name="SAPBEXHLevel1X 3 8 2 9 2 2" xfId="43958"/>
    <cellStyle name="SAPBEXHLevel1X 3 8 2 9 3" xfId="11412"/>
    <cellStyle name="SAPBEXHLevel1X 3 8 2 9 3 2" xfId="37833"/>
    <cellStyle name="SAPBEXHLevel1X 3 8 2 9 4" xfId="33504"/>
    <cellStyle name="SAPBEXHLevel1X 3 8 3" xfId="1659"/>
    <cellStyle name="SAPBEXHLevel1X 3 8 3 10" xfId="8314"/>
    <cellStyle name="SAPBEXHLevel1X 3 8 3 10 2" xfId="18974"/>
    <cellStyle name="SAPBEXHLevel1X 3 8 3 10 2 2" xfId="45388"/>
    <cellStyle name="SAPBEXHLevel1X 3 8 3 10 3" xfId="12448"/>
    <cellStyle name="SAPBEXHLevel1X 3 8 3 10 3 2" xfId="38869"/>
    <cellStyle name="SAPBEXHLevel1X 3 8 3 10 4" xfId="34810"/>
    <cellStyle name="SAPBEXHLevel1X 3 8 3 11" xfId="11907"/>
    <cellStyle name="SAPBEXHLevel1X 3 8 3 11 2" xfId="38328"/>
    <cellStyle name="SAPBEXHLevel1X 3 8 3 12" xfId="25214"/>
    <cellStyle name="SAPBEXHLevel1X 3 8 3 12 2" xfId="51628"/>
    <cellStyle name="SAPBEXHLevel1X 3 8 3 2" xfId="3652"/>
    <cellStyle name="SAPBEXHLevel1X 3 8 3 2 2" xfId="9108"/>
    <cellStyle name="SAPBEXHLevel1X 3 8 3 2 2 2" xfId="19768"/>
    <cellStyle name="SAPBEXHLevel1X 3 8 3 2 2 2 2" xfId="46182"/>
    <cellStyle name="SAPBEXHLevel1X 3 8 3 2 2 3" xfId="13060"/>
    <cellStyle name="SAPBEXHLevel1X 3 8 3 2 2 3 2" xfId="39481"/>
    <cellStyle name="SAPBEXHLevel1X 3 8 3 2 2 4" xfId="35604"/>
    <cellStyle name="SAPBEXHLevel1X 3 8 3 2 3" xfId="10184"/>
    <cellStyle name="SAPBEXHLevel1X 3 8 3 2 3 2" xfId="20844"/>
    <cellStyle name="SAPBEXHLevel1X 3 8 3 2 3 2 2" xfId="47258"/>
    <cellStyle name="SAPBEXHLevel1X 3 8 3 2 3 3" xfId="13183"/>
    <cellStyle name="SAPBEXHLevel1X 3 8 3 2 3 3 2" xfId="39603"/>
    <cellStyle name="SAPBEXHLevel1X 3 8 3 2 3 4" xfId="36680"/>
    <cellStyle name="SAPBEXHLevel1X 3 8 3 2 4" xfId="8615"/>
    <cellStyle name="SAPBEXHLevel1X 3 8 3 2 4 2" xfId="19275"/>
    <cellStyle name="SAPBEXHLevel1X 3 8 3 2 4 2 2" xfId="45689"/>
    <cellStyle name="SAPBEXHLevel1X 3 8 3 2 4 3" xfId="12565"/>
    <cellStyle name="SAPBEXHLevel1X 3 8 3 2 4 3 2" xfId="38986"/>
    <cellStyle name="SAPBEXHLevel1X 3 8 3 2 4 4" xfId="35111"/>
    <cellStyle name="SAPBEXHLevel1X 3 8 3 2 5" xfId="14437"/>
    <cellStyle name="SAPBEXHLevel1X 3 8 3 2 5 2" xfId="40857"/>
    <cellStyle name="SAPBEXHLevel1X 3 8 3 2 6" xfId="24274"/>
    <cellStyle name="SAPBEXHLevel1X 3 8 3 2 6 2" xfId="50688"/>
    <cellStyle name="SAPBEXHLevel1X 3 8 3 2 7" xfId="30322"/>
    <cellStyle name="SAPBEXHLevel1X 3 8 3 3" xfId="2681"/>
    <cellStyle name="SAPBEXHLevel1X 3 8 3 3 2" xfId="9477"/>
    <cellStyle name="SAPBEXHLevel1X 3 8 3 3 2 2" xfId="20137"/>
    <cellStyle name="SAPBEXHLevel1X 3 8 3 3 2 2 2" xfId="46551"/>
    <cellStyle name="SAPBEXHLevel1X 3 8 3 3 2 3" xfId="21203"/>
    <cellStyle name="SAPBEXHLevel1X 3 8 3 3 2 3 2" xfId="47617"/>
    <cellStyle name="SAPBEXHLevel1X 3 8 3 3 2 4" xfId="35973"/>
    <cellStyle name="SAPBEXHLevel1X 3 8 3 3 3" xfId="13473"/>
    <cellStyle name="SAPBEXHLevel1X 3 8 3 3 3 2" xfId="39893"/>
    <cellStyle name="SAPBEXHLevel1X 3 8 3 3 4" xfId="26999"/>
    <cellStyle name="SAPBEXHLevel1X 3 8 3 3 4 2" xfId="53413"/>
    <cellStyle name="SAPBEXHLevel1X 3 8 3 3 5" xfId="29351"/>
    <cellStyle name="SAPBEXHLevel1X 3 8 3 4" xfId="3088"/>
    <cellStyle name="SAPBEXHLevel1X 3 8 3 4 2" xfId="10454"/>
    <cellStyle name="SAPBEXHLevel1X 3 8 3 4 2 2" xfId="21114"/>
    <cellStyle name="SAPBEXHLevel1X 3 8 3 4 2 2 2" xfId="47528"/>
    <cellStyle name="SAPBEXHLevel1X 3 8 3 4 2 3" xfId="28378"/>
    <cellStyle name="SAPBEXHLevel1X 3 8 3 4 2 3 2" xfId="54792"/>
    <cellStyle name="SAPBEXHLevel1X 3 8 3 4 2 4" xfId="36950"/>
    <cellStyle name="SAPBEXHLevel1X 3 8 3 4 3" xfId="13880"/>
    <cellStyle name="SAPBEXHLevel1X 3 8 3 4 3 2" xfId="40300"/>
    <cellStyle name="SAPBEXHLevel1X 3 8 3 4 4" xfId="25295"/>
    <cellStyle name="SAPBEXHLevel1X 3 8 3 4 4 2" xfId="51709"/>
    <cellStyle name="SAPBEXHLevel1X 3 8 3 4 5" xfId="29758"/>
    <cellStyle name="SAPBEXHLevel1X 3 8 3 5" xfId="4356"/>
    <cellStyle name="SAPBEXHLevel1X 3 8 3 5 2" xfId="15134"/>
    <cellStyle name="SAPBEXHLevel1X 3 8 3 5 2 2" xfId="41554"/>
    <cellStyle name="SAPBEXHLevel1X 3 8 3 5 3" xfId="23415"/>
    <cellStyle name="SAPBEXHLevel1X 3 8 3 5 3 2" xfId="49829"/>
    <cellStyle name="SAPBEXHLevel1X 3 8 3 5 4" xfId="31026"/>
    <cellStyle name="SAPBEXHLevel1X 3 8 3 6" xfId="6046"/>
    <cellStyle name="SAPBEXHLevel1X 3 8 3 6 2" xfId="16797"/>
    <cellStyle name="SAPBEXHLevel1X 3 8 3 6 2 2" xfId="43215"/>
    <cellStyle name="SAPBEXHLevel1X 3 8 3 6 3" xfId="26146"/>
    <cellStyle name="SAPBEXHLevel1X 3 8 3 6 3 2" xfId="52560"/>
    <cellStyle name="SAPBEXHLevel1X 3 8 3 6 4" xfId="32716"/>
    <cellStyle name="SAPBEXHLevel1X 3 8 3 7" xfId="5325"/>
    <cellStyle name="SAPBEXHLevel1X 3 8 3 7 2" xfId="24922"/>
    <cellStyle name="SAPBEXHLevel1X 3 8 3 7 2 2" xfId="51336"/>
    <cellStyle name="SAPBEXHLevel1X 3 8 3 7 3" xfId="31995"/>
    <cellStyle name="SAPBEXHLevel1X 3 8 3 8" xfId="6071"/>
    <cellStyle name="SAPBEXHLevel1X 3 8 3 8 2" xfId="16822"/>
    <cellStyle name="SAPBEXHLevel1X 3 8 3 8 2 2" xfId="43240"/>
    <cellStyle name="SAPBEXHLevel1X 3 8 3 8 3" xfId="26901"/>
    <cellStyle name="SAPBEXHLevel1X 3 8 3 8 3 2" xfId="53315"/>
    <cellStyle name="SAPBEXHLevel1X 3 8 3 8 4" xfId="32741"/>
    <cellStyle name="SAPBEXHLevel1X 3 8 3 9" xfId="2918"/>
    <cellStyle name="SAPBEXHLevel1X 3 8 3 9 2" xfId="13710"/>
    <cellStyle name="SAPBEXHLevel1X 3 8 3 9 2 2" xfId="40130"/>
    <cellStyle name="SAPBEXHLevel1X 3 8 3 9 3" xfId="24045"/>
    <cellStyle name="SAPBEXHLevel1X 3 8 3 9 3 2" xfId="50459"/>
    <cellStyle name="SAPBEXHLevel1X 3 8 3 9 4" xfId="29588"/>
    <cellStyle name="SAPBEXHLevel1X 3 8 4" xfId="1918"/>
    <cellStyle name="SAPBEXHLevel1X 3 8 4 10" xfId="8565"/>
    <cellStyle name="SAPBEXHLevel1X 3 8 4 10 2" xfId="19225"/>
    <cellStyle name="SAPBEXHLevel1X 3 8 4 10 2 2" xfId="45639"/>
    <cellStyle name="SAPBEXHLevel1X 3 8 4 10 3" xfId="12561"/>
    <cellStyle name="SAPBEXHLevel1X 3 8 4 10 3 2" xfId="38982"/>
    <cellStyle name="SAPBEXHLevel1X 3 8 4 10 4" xfId="35061"/>
    <cellStyle name="SAPBEXHLevel1X 3 8 4 11" xfId="11662"/>
    <cellStyle name="SAPBEXHLevel1X 3 8 4 11 2" xfId="38083"/>
    <cellStyle name="SAPBEXHLevel1X 3 8 4 12" xfId="24481"/>
    <cellStyle name="SAPBEXHLevel1X 3 8 4 12 2" xfId="50895"/>
    <cellStyle name="SAPBEXHLevel1X 3 8 4 2" xfId="3895"/>
    <cellStyle name="SAPBEXHLevel1X 3 8 4 2 2" xfId="9172"/>
    <cellStyle name="SAPBEXHLevel1X 3 8 4 2 2 2" xfId="19832"/>
    <cellStyle name="SAPBEXHLevel1X 3 8 4 2 2 2 2" xfId="46246"/>
    <cellStyle name="SAPBEXHLevel1X 3 8 4 2 2 3" xfId="11559"/>
    <cellStyle name="SAPBEXHLevel1X 3 8 4 2 2 3 2" xfId="37980"/>
    <cellStyle name="SAPBEXHLevel1X 3 8 4 2 2 4" xfId="35668"/>
    <cellStyle name="SAPBEXHLevel1X 3 8 4 2 3" xfId="14678"/>
    <cellStyle name="SAPBEXHLevel1X 3 8 4 2 3 2" xfId="41098"/>
    <cellStyle name="SAPBEXHLevel1X 3 8 4 2 4" xfId="24014"/>
    <cellStyle name="SAPBEXHLevel1X 3 8 4 2 4 2" xfId="50428"/>
    <cellStyle name="SAPBEXHLevel1X 3 8 4 2 5" xfId="30565"/>
    <cellStyle name="SAPBEXHLevel1X 3 8 4 3" xfId="4622"/>
    <cellStyle name="SAPBEXHLevel1X 3 8 4 3 2" xfId="10103"/>
    <cellStyle name="SAPBEXHLevel1X 3 8 4 3 2 2" xfId="20763"/>
    <cellStyle name="SAPBEXHLevel1X 3 8 4 3 2 2 2" xfId="47177"/>
    <cellStyle name="SAPBEXHLevel1X 3 8 4 3 2 3" xfId="16522"/>
    <cellStyle name="SAPBEXHLevel1X 3 8 4 3 2 3 2" xfId="42940"/>
    <cellStyle name="SAPBEXHLevel1X 3 8 4 3 2 4" xfId="36599"/>
    <cellStyle name="SAPBEXHLevel1X 3 8 4 3 3" xfId="15400"/>
    <cellStyle name="SAPBEXHLevel1X 3 8 4 3 3 2" xfId="41820"/>
    <cellStyle name="SAPBEXHLevel1X 3 8 4 3 4" xfId="24746"/>
    <cellStyle name="SAPBEXHLevel1X 3 8 4 3 4 2" xfId="51160"/>
    <cellStyle name="SAPBEXHLevel1X 3 8 4 3 5" xfId="31292"/>
    <cellStyle name="SAPBEXHLevel1X 3 8 4 4" xfId="5200"/>
    <cellStyle name="SAPBEXHLevel1X 3 8 4 4 2" xfId="15975"/>
    <cellStyle name="SAPBEXHLevel1X 3 8 4 4 2 2" xfId="42394"/>
    <cellStyle name="SAPBEXHLevel1X 3 8 4 4 3" xfId="22707"/>
    <cellStyle name="SAPBEXHLevel1X 3 8 4 4 3 2" xfId="49121"/>
    <cellStyle name="SAPBEXHLevel1X 3 8 4 4 4" xfId="31870"/>
    <cellStyle name="SAPBEXHLevel1X 3 8 4 5" xfId="5816"/>
    <cellStyle name="SAPBEXHLevel1X 3 8 4 5 2" xfId="16575"/>
    <cellStyle name="SAPBEXHLevel1X 3 8 4 5 2 2" xfId="42993"/>
    <cellStyle name="SAPBEXHLevel1X 3 8 4 5 3" xfId="22031"/>
    <cellStyle name="SAPBEXHLevel1X 3 8 4 5 3 2" xfId="48445"/>
    <cellStyle name="SAPBEXHLevel1X 3 8 4 5 4" xfId="32486"/>
    <cellStyle name="SAPBEXHLevel1X 3 8 4 6" xfId="6419"/>
    <cellStyle name="SAPBEXHLevel1X 3 8 4 6 2" xfId="17155"/>
    <cellStyle name="SAPBEXHLevel1X 3 8 4 6 2 2" xfId="43573"/>
    <cellStyle name="SAPBEXHLevel1X 3 8 4 6 3" xfId="23069"/>
    <cellStyle name="SAPBEXHLevel1X 3 8 4 6 3 2" xfId="49483"/>
    <cellStyle name="SAPBEXHLevel1X 3 8 4 6 4" xfId="33089"/>
    <cellStyle name="SAPBEXHLevel1X 3 8 4 7" xfId="7034"/>
    <cellStyle name="SAPBEXHLevel1X 3 8 4 7 2" xfId="22383"/>
    <cellStyle name="SAPBEXHLevel1X 3 8 4 7 2 2" xfId="48797"/>
    <cellStyle name="SAPBEXHLevel1X 3 8 4 7 3" xfId="33704"/>
    <cellStyle name="SAPBEXHLevel1X 3 8 4 8" xfId="7581"/>
    <cellStyle name="SAPBEXHLevel1X 3 8 4 8 2" xfId="18248"/>
    <cellStyle name="SAPBEXHLevel1X 3 8 4 8 2 2" xfId="44664"/>
    <cellStyle name="SAPBEXHLevel1X 3 8 4 8 3" xfId="28004"/>
    <cellStyle name="SAPBEXHLevel1X 3 8 4 8 3 2" xfId="54418"/>
    <cellStyle name="SAPBEXHLevel1X 3 8 4 8 4" xfId="34251"/>
    <cellStyle name="SAPBEXHLevel1X 3 8 4 9" xfId="7282"/>
    <cellStyle name="SAPBEXHLevel1X 3 8 4 9 2" xfId="17949"/>
    <cellStyle name="SAPBEXHLevel1X 3 8 4 9 2 2" xfId="44366"/>
    <cellStyle name="SAPBEXHLevel1X 3 8 4 9 3" xfId="23238"/>
    <cellStyle name="SAPBEXHLevel1X 3 8 4 9 3 2" xfId="49652"/>
    <cellStyle name="SAPBEXHLevel1X 3 8 4 9 4" xfId="33952"/>
    <cellStyle name="SAPBEXHLevel1X 3 8 5" xfId="2104"/>
    <cellStyle name="SAPBEXHLevel1X 3 8 5 10" xfId="8860"/>
    <cellStyle name="SAPBEXHLevel1X 3 8 5 10 2" xfId="19520"/>
    <cellStyle name="SAPBEXHLevel1X 3 8 5 10 2 2" xfId="45934"/>
    <cellStyle name="SAPBEXHLevel1X 3 8 5 10 3" xfId="21934"/>
    <cellStyle name="SAPBEXHLevel1X 3 8 5 10 3 2" xfId="48348"/>
    <cellStyle name="SAPBEXHLevel1X 3 8 5 10 4" xfId="35356"/>
    <cellStyle name="SAPBEXHLevel1X 3 8 5 11" xfId="11496"/>
    <cellStyle name="SAPBEXHLevel1X 3 8 5 11 2" xfId="37917"/>
    <cellStyle name="SAPBEXHLevel1X 3 8 5 12" xfId="26990"/>
    <cellStyle name="SAPBEXHLevel1X 3 8 5 12 2" xfId="53404"/>
    <cellStyle name="SAPBEXHLevel1X 3 8 5 2" xfId="4069"/>
    <cellStyle name="SAPBEXHLevel1X 3 8 5 2 2" xfId="9842"/>
    <cellStyle name="SAPBEXHLevel1X 3 8 5 2 2 2" xfId="20502"/>
    <cellStyle name="SAPBEXHLevel1X 3 8 5 2 2 2 2" xfId="46916"/>
    <cellStyle name="SAPBEXHLevel1X 3 8 5 2 2 3" xfId="12493"/>
    <cellStyle name="SAPBEXHLevel1X 3 8 5 2 2 3 2" xfId="38914"/>
    <cellStyle name="SAPBEXHLevel1X 3 8 5 2 2 4" xfId="36338"/>
    <cellStyle name="SAPBEXHLevel1X 3 8 5 2 3" xfId="14851"/>
    <cellStyle name="SAPBEXHLevel1X 3 8 5 2 3 2" xfId="41271"/>
    <cellStyle name="SAPBEXHLevel1X 3 8 5 2 4" xfId="25188"/>
    <cellStyle name="SAPBEXHLevel1X 3 8 5 2 4 2" xfId="51602"/>
    <cellStyle name="SAPBEXHLevel1X 3 8 5 2 5" xfId="30739"/>
    <cellStyle name="SAPBEXHLevel1X 3 8 5 3" xfId="4797"/>
    <cellStyle name="SAPBEXHLevel1X 3 8 5 3 2" xfId="10136"/>
    <cellStyle name="SAPBEXHLevel1X 3 8 5 3 2 2" xfId="20796"/>
    <cellStyle name="SAPBEXHLevel1X 3 8 5 3 2 2 2" xfId="47210"/>
    <cellStyle name="SAPBEXHLevel1X 3 8 5 3 2 3" xfId="25886"/>
    <cellStyle name="SAPBEXHLevel1X 3 8 5 3 2 3 2" xfId="52300"/>
    <cellStyle name="SAPBEXHLevel1X 3 8 5 3 2 4" xfId="36632"/>
    <cellStyle name="SAPBEXHLevel1X 3 8 5 3 3" xfId="15574"/>
    <cellStyle name="SAPBEXHLevel1X 3 8 5 3 3 2" xfId="41994"/>
    <cellStyle name="SAPBEXHLevel1X 3 8 5 3 4" xfId="23779"/>
    <cellStyle name="SAPBEXHLevel1X 3 8 5 3 4 2" xfId="50193"/>
    <cellStyle name="SAPBEXHLevel1X 3 8 5 3 5" xfId="31467"/>
    <cellStyle name="SAPBEXHLevel1X 3 8 5 4" xfId="5377"/>
    <cellStyle name="SAPBEXHLevel1X 3 8 5 4 2" xfId="16150"/>
    <cellStyle name="SAPBEXHLevel1X 3 8 5 4 2 2" xfId="42569"/>
    <cellStyle name="SAPBEXHLevel1X 3 8 5 4 3" xfId="24844"/>
    <cellStyle name="SAPBEXHLevel1X 3 8 5 4 3 2" xfId="51258"/>
    <cellStyle name="SAPBEXHLevel1X 3 8 5 4 4" xfId="32047"/>
    <cellStyle name="SAPBEXHLevel1X 3 8 5 5" xfId="5984"/>
    <cellStyle name="SAPBEXHLevel1X 3 8 5 5 2" xfId="16736"/>
    <cellStyle name="SAPBEXHLevel1X 3 8 5 5 2 2" xfId="43154"/>
    <cellStyle name="SAPBEXHLevel1X 3 8 5 5 3" xfId="25563"/>
    <cellStyle name="SAPBEXHLevel1X 3 8 5 5 3 2" xfId="51977"/>
    <cellStyle name="SAPBEXHLevel1X 3 8 5 5 4" xfId="32654"/>
    <cellStyle name="SAPBEXHLevel1X 3 8 5 6" xfId="6584"/>
    <cellStyle name="SAPBEXHLevel1X 3 8 5 6 2" xfId="17309"/>
    <cellStyle name="SAPBEXHLevel1X 3 8 5 6 2 2" xfId="43727"/>
    <cellStyle name="SAPBEXHLevel1X 3 8 5 6 3" xfId="18753"/>
    <cellStyle name="SAPBEXHLevel1X 3 8 5 6 3 2" xfId="45167"/>
    <cellStyle name="SAPBEXHLevel1X 3 8 5 6 4" xfId="33254"/>
    <cellStyle name="SAPBEXHLevel1X 3 8 5 7" xfId="7156"/>
    <cellStyle name="SAPBEXHLevel1X 3 8 5 7 2" xfId="22934"/>
    <cellStyle name="SAPBEXHLevel1X 3 8 5 7 2 2" xfId="49348"/>
    <cellStyle name="SAPBEXHLevel1X 3 8 5 7 3" xfId="33826"/>
    <cellStyle name="SAPBEXHLevel1X 3 8 5 8" xfId="7715"/>
    <cellStyle name="SAPBEXHLevel1X 3 8 5 8 2" xfId="18382"/>
    <cellStyle name="SAPBEXHLevel1X 3 8 5 8 2 2" xfId="44798"/>
    <cellStyle name="SAPBEXHLevel1X 3 8 5 8 3" xfId="27294"/>
    <cellStyle name="SAPBEXHLevel1X 3 8 5 8 3 2" xfId="53708"/>
    <cellStyle name="SAPBEXHLevel1X 3 8 5 8 4" xfId="34385"/>
    <cellStyle name="SAPBEXHLevel1X 3 8 5 9" xfId="7867"/>
    <cellStyle name="SAPBEXHLevel1X 3 8 5 9 2" xfId="18534"/>
    <cellStyle name="SAPBEXHLevel1X 3 8 5 9 2 2" xfId="44949"/>
    <cellStyle name="SAPBEXHLevel1X 3 8 5 9 3" xfId="22785"/>
    <cellStyle name="SAPBEXHLevel1X 3 8 5 9 3 2" xfId="49199"/>
    <cellStyle name="SAPBEXHLevel1X 3 8 5 9 4" xfId="34537"/>
    <cellStyle name="SAPBEXHLevel1X 3 8 6" xfId="1845"/>
    <cellStyle name="SAPBEXHLevel1X 3 8 6 10" xfId="9545"/>
    <cellStyle name="SAPBEXHLevel1X 3 8 6 10 2" xfId="20205"/>
    <cellStyle name="SAPBEXHLevel1X 3 8 6 10 2 2" xfId="46619"/>
    <cellStyle name="SAPBEXHLevel1X 3 8 6 10 3" xfId="12215"/>
    <cellStyle name="SAPBEXHLevel1X 3 8 6 10 3 2" xfId="38636"/>
    <cellStyle name="SAPBEXHLevel1X 3 8 6 10 4" xfId="36041"/>
    <cellStyle name="SAPBEXHLevel1X 3 8 6 11" xfId="11735"/>
    <cellStyle name="SAPBEXHLevel1X 3 8 6 11 2" xfId="38156"/>
    <cellStyle name="SAPBEXHLevel1X 3 8 6 12" xfId="25072"/>
    <cellStyle name="SAPBEXHLevel1X 3 8 6 12 2" xfId="51486"/>
    <cellStyle name="SAPBEXHLevel1X 3 8 6 2" xfId="3822"/>
    <cellStyle name="SAPBEXHLevel1X 3 8 6 2 2" xfId="10682"/>
    <cellStyle name="SAPBEXHLevel1X 3 8 6 2 2 2" xfId="21327"/>
    <cellStyle name="SAPBEXHLevel1X 3 8 6 2 2 2 2" xfId="47741"/>
    <cellStyle name="SAPBEXHLevel1X 3 8 6 2 2 3" xfId="28425"/>
    <cellStyle name="SAPBEXHLevel1X 3 8 6 2 2 3 2" xfId="54839"/>
    <cellStyle name="SAPBEXHLevel1X 3 8 6 2 2 4" xfId="37106"/>
    <cellStyle name="SAPBEXHLevel1X 3 8 6 2 3" xfId="14605"/>
    <cellStyle name="SAPBEXHLevel1X 3 8 6 2 3 2" xfId="41025"/>
    <cellStyle name="SAPBEXHLevel1X 3 8 6 2 4" xfId="26589"/>
    <cellStyle name="SAPBEXHLevel1X 3 8 6 2 4 2" xfId="53003"/>
    <cellStyle name="SAPBEXHLevel1X 3 8 6 2 5" xfId="30492"/>
    <cellStyle name="SAPBEXHLevel1X 3 8 6 3" xfId="4549"/>
    <cellStyle name="SAPBEXHLevel1X 3 8 6 3 2" xfId="15327"/>
    <cellStyle name="SAPBEXHLevel1X 3 8 6 3 2 2" xfId="41747"/>
    <cellStyle name="SAPBEXHLevel1X 3 8 6 3 3" xfId="22657"/>
    <cellStyle name="SAPBEXHLevel1X 3 8 6 3 3 2" xfId="49071"/>
    <cellStyle name="SAPBEXHLevel1X 3 8 6 3 4" xfId="31219"/>
    <cellStyle name="SAPBEXHLevel1X 3 8 6 4" xfId="3195"/>
    <cellStyle name="SAPBEXHLevel1X 3 8 6 4 2" xfId="13985"/>
    <cellStyle name="SAPBEXHLevel1X 3 8 6 4 2 2" xfId="40405"/>
    <cellStyle name="SAPBEXHLevel1X 3 8 6 4 3" xfId="22470"/>
    <cellStyle name="SAPBEXHLevel1X 3 8 6 4 3 2" xfId="48884"/>
    <cellStyle name="SAPBEXHLevel1X 3 8 6 4 4" xfId="29865"/>
    <cellStyle name="SAPBEXHLevel1X 3 8 6 5" xfId="4336"/>
    <cellStyle name="SAPBEXHLevel1X 3 8 6 5 2" xfId="15114"/>
    <cellStyle name="SAPBEXHLevel1X 3 8 6 5 2 2" xfId="41534"/>
    <cellStyle name="SAPBEXHLevel1X 3 8 6 5 3" xfId="24550"/>
    <cellStyle name="SAPBEXHLevel1X 3 8 6 5 3 2" xfId="50964"/>
    <cellStyle name="SAPBEXHLevel1X 3 8 6 5 4" xfId="31006"/>
    <cellStyle name="SAPBEXHLevel1X 3 8 6 6" xfId="5622"/>
    <cellStyle name="SAPBEXHLevel1X 3 8 6 6 2" xfId="16386"/>
    <cellStyle name="SAPBEXHLevel1X 3 8 6 6 2 2" xfId="42804"/>
    <cellStyle name="SAPBEXHLevel1X 3 8 6 6 3" xfId="23064"/>
    <cellStyle name="SAPBEXHLevel1X 3 8 6 6 3 2" xfId="49478"/>
    <cellStyle name="SAPBEXHLevel1X 3 8 6 6 4" xfId="32292"/>
    <cellStyle name="SAPBEXHLevel1X 3 8 6 7" xfId="6961"/>
    <cellStyle name="SAPBEXHLevel1X 3 8 6 7 2" xfId="12070"/>
    <cellStyle name="SAPBEXHLevel1X 3 8 6 7 2 2" xfId="38491"/>
    <cellStyle name="SAPBEXHLevel1X 3 8 6 7 3" xfId="33631"/>
    <cellStyle name="SAPBEXHLevel1X 3 8 6 8" xfId="7508"/>
    <cellStyle name="SAPBEXHLevel1X 3 8 6 8 2" xfId="18175"/>
    <cellStyle name="SAPBEXHLevel1X 3 8 6 8 2 2" xfId="44591"/>
    <cellStyle name="SAPBEXHLevel1X 3 8 6 8 3" xfId="22165"/>
    <cellStyle name="SAPBEXHLevel1X 3 8 6 8 3 2" xfId="48579"/>
    <cellStyle name="SAPBEXHLevel1X 3 8 6 8 4" xfId="34178"/>
    <cellStyle name="SAPBEXHLevel1X 3 8 6 9" xfId="5612"/>
    <cellStyle name="SAPBEXHLevel1X 3 8 6 9 2" xfId="16376"/>
    <cellStyle name="SAPBEXHLevel1X 3 8 6 9 2 2" xfId="42794"/>
    <cellStyle name="SAPBEXHLevel1X 3 8 6 9 3" xfId="27435"/>
    <cellStyle name="SAPBEXHLevel1X 3 8 6 9 3 2" xfId="53849"/>
    <cellStyle name="SAPBEXHLevel1X 3 8 6 9 4" xfId="32282"/>
    <cellStyle name="SAPBEXHLevel1X 3 8 7" xfId="2505"/>
    <cellStyle name="SAPBEXHLevel1X 3 8 7 10" xfId="22688"/>
    <cellStyle name="SAPBEXHLevel1X 3 8 7 10 2" xfId="49102"/>
    <cellStyle name="SAPBEXHLevel1X 3 8 7 2" xfId="4400"/>
    <cellStyle name="SAPBEXHLevel1X 3 8 7 2 2" xfId="15178"/>
    <cellStyle name="SAPBEXHLevel1X 3 8 7 2 2 2" xfId="41598"/>
    <cellStyle name="SAPBEXHLevel1X 3 8 7 2 3" xfId="27935"/>
    <cellStyle name="SAPBEXHLevel1X 3 8 7 2 3 2" xfId="54349"/>
    <cellStyle name="SAPBEXHLevel1X 3 8 7 2 4" xfId="31070"/>
    <cellStyle name="SAPBEXHLevel1X 3 8 7 3" xfId="5133"/>
    <cellStyle name="SAPBEXHLevel1X 3 8 7 3 2" xfId="15910"/>
    <cellStyle name="SAPBEXHLevel1X 3 8 7 3 2 2" xfId="42329"/>
    <cellStyle name="SAPBEXHLevel1X 3 8 7 3 3" xfId="26338"/>
    <cellStyle name="SAPBEXHLevel1X 3 8 7 3 3 2" xfId="52752"/>
    <cellStyle name="SAPBEXHLevel1X 3 8 7 3 4" xfId="31803"/>
    <cellStyle name="SAPBEXHLevel1X 3 8 7 4" xfId="6315"/>
    <cellStyle name="SAPBEXHLevel1X 3 8 7 4 2" xfId="17054"/>
    <cellStyle name="SAPBEXHLevel1X 3 8 7 4 2 2" xfId="43472"/>
    <cellStyle name="SAPBEXHLevel1X 3 8 7 4 3" xfId="12040"/>
    <cellStyle name="SAPBEXHLevel1X 3 8 7 4 3 2" xfId="38461"/>
    <cellStyle name="SAPBEXHLevel1X 3 8 7 4 4" xfId="32985"/>
    <cellStyle name="SAPBEXHLevel1X 3 8 7 5" xfId="6891"/>
    <cellStyle name="SAPBEXHLevel1X 3 8 7 5 2" xfId="17596"/>
    <cellStyle name="SAPBEXHLevel1X 3 8 7 5 2 2" xfId="44013"/>
    <cellStyle name="SAPBEXHLevel1X 3 8 7 5 3" xfId="25740"/>
    <cellStyle name="SAPBEXHLevel1X 3 8 7 5 3 2" xfId="52154"/>
    <cellStyle name="SAPBEXHLevel1X 3 8 7 5 4" xfId="33561"/>
    <cellStyle name="SAPBEXHLevel1X 3 8 7 6" xfId="7415"/>
    <cellStyle name="SAPBEXHLevel1X 3 8 7 6 2" xfId="18082"/>
    <cellStyle name="SAPBEXHLevel1X 3 8 7 6 2 2" xfId="44498"/>
    <cellStyle name="SAPBEXHLevel1X 3 8 7 6 3" xfId="24001"/>
    <cellStyle name="SAPBEXHLevel1X 3 8 7 6 3 2" xfId="50415"/>
    <cellStyle name="SAPBEXHLevel1X 3 8 7 6 4" xfId="34085"/>
    <cellStyle name="SAPBEXHLevel1X 3 8 7 7" xfId="8038"/>
    <cellStyle name="SAPBEXHLevel1X 3 8 7 7 2" xfId="18705"/>
    <cellStyle name="SAPBEXHLevel1X 3 8 7 7 2 2" xfId="45119"/>
    <cellStyle name="SAPBEXHLevel1X 3 8 7 7 3" xfId="16637"/>
    <cellStyle name="SAPBEXHLevel1X 3 8 7 7 3 2" xfId="43055"/>
    <cellStyle name="SAPBEXHLevel1X 3 8 7 7 4" xfId="34642"/>
    <cellStyle name="SAPBEXHLevel1X 3 8 7 8" xfId="13301"/>
    <cellStyle name="SAPBEXHLevel1X 3 8 7 8 2" xfId="39721"/>
    <cellStyle name="SAPBEXHLevel1X 3 8 7 9" xfId="11225"/>
    <cellStyle name="SAPBEXHLevel1X 3 8 7 9 2" xfId="37646"/>
    <cellStyle name="SAPBEXHLevel1X 3 8 8" xfId="3255"/>
    <cellStyle name="SAPBEXHLevel1X 3 8 8 2" xfId="14045"/>
    <cellStyle name="SAPBEXHLevel1X 3 8 8 2 2" xfId="40465"/>
    <cellStyle name="SAPBEXHLevel1X 3 8 8 3" xfId="23660"/>
    <cellStyle name="SAPBEXHLevel1X 3 8 8 3 2" xfId="50074"/>
    <cellStyle name="SAPBEXHLevel1X 3 8 8 4" xfId="29925"/>
    <cellStyle name="SAPBEXHLevel1X 3 8 9" xfId="4887"/>
    <cellStyle name="SAPBEXHLevel1X 3 8 9 2" xfId="15664"/>
    <cellStyle name="SAPBEXHLevel1X 3 8 9 2 2" xfId="42084"/>
    <cellStyle name="SAPBEXHLevel1X 3 8 9 3" xfId="24742"/>
    <cellStyle name="SAPBEXHLevel1X 3 8 9 3 2" xfId="51156"/>
    <cellStyle name="SAPBEXHLevel1X 3 8 9 4" xfId="31557"/>
    <cellStyle name="SAPBEXHLevel1X 3 9" xfId="1539"/>
    <cellStyle name="SAPBEXHLevel1X 3 9 10" xfId="8431"/>
    <cellStyle name="SAPBEXHLevel1X 3 9 10 2" xfId="19091"/>
    <cellStyle name="SAPBEXHLevel1X 3 9 10 2 2" xfId="45505"/>
    <cellStyle name="SAPBEXHLevel1X 3 9 10 3" xfId="12187"/>
    <cellStyle name="SAPBEXHLevel1X 3 9 10 3 2" xfId="38608"/>
    <cellStyle name="SAPBEXHLevel1X 3 9 10 4" xfId="34927"/>
    <cellStyle name="SAPBEXHLevel1X 3 9 11" xfId="12003"/>
    <cellStyle name="SAPBEXHLevel1X 3 9 11 2" xfId="38424"/>
    <cellStyle name="SAPBEXHLevel1X 3 9 12" xfId="24836"/>
    <cellStyle name="SAPBEXHLevel1X 3 9 12 2" xfId="51250"/>
    <cellStyle name="SAPBEXHLevel1X 3 9 2" xfId="3533"/>
    <cellStyle name="SAPBEXHLevel1X 3 9 2 2" xfId="8991"/>
    <cellStyle name="SAPBEXHLevel1X 3 9 2 2 2" xfId="19651"/>
    <cellStyle name="SAPBEXHLevel1X 3 9 2 2 2 2" xfId="46065"/>
    <cellStyle name="SAPBEXHLevel1X 3 9 2 2 3" xfId="26796"/>
    <cellStyle name="SAPBEXHLevel1X 3 9 2 2 3 2" xfId="53210"/>
    <cellStyle name="SAPBEXHLevel1X 3 9 2 2 4" xfId="35487"/>
    <cellStyle name="SAPBEXHLevel1X 3 9 2 3" xfId="10200"/>
    <cellStyle name="SAPBEXHLevel1X 3 9 2 3 2" xfId="20860"/>
    <cellStyle name="SAPBEXHLevel1X 3 9 2 3 2 2" xfId="47274"/>
    <cellStyle name="SAPBEXHLevel1X 3 9 2 3 3" xfId="14105"/>
    <cellStyle name="SAPBEXHLevel1X 3 9 2 3 3 2" xfId="40525"/>
    <cellStyle name="SAPBEXHLevel1X 3 9 2 3 4" xfId="36696"/>
    <cellStyle name="SAPBEXHLevel1X 3 9 2 4" xfId="8744"/>
    <cellStyle name="SAPBEXHLevel1X 3 9 2 4 2" xfId="19404"/>
    <cellStyle name="SAPBEXHLevel1X 3 9 2 4 2 2" xfId="45818"/>
    <cellStyle name="SAPBEXHLevel1X 3 9 2 4 3" xfId="24986"/>
    <cellStyle name="SAPBEXHLevel1X 3 9 2 4 3 2" xfId="51400"/>
    <cellStyle name="SAPBEXHLevel1X 3 9 2 4 4" xfId="35240"/>
    <cellStyle name="SAPBEXHLevel1X 3 9 2 5" xfId="14318"/>
    <cellStyle name="SAPBEXHLevel1X 3 9 2 5 2" xfId="40738"/>
    <cellStyle name="SAPBEXHLevel1X 3 9 2 6" xfId="22546"/>
    <cellStyle name="SAPBEXHLevel1X 3 9 2 6 2" xfId="48960"/>
    <cellStyle name="SAPBEXHLevel1X 3 9 2 7" xfId="30203"/>
    <cellStyle name="SAPBEXHLevel1X 3 9 3" xfId="4140"/>
    <cellStyle name="SAPBEXHLevel1X 3 9 3 2" xfId="9349"/>
    <cellStyle name="SAPBEXHLevel1X 3 9 3 2 2" xfId="20009"/>
    <cellStyle name="SAPBEXHLevel1X 3 9 3 2 2 2" xfId="46423"/>
    <cellStyle name="SAPBEXHLevel1X 3 9 3 2 3" xfId="25949"/>
    <cellStyle name="SAPBEXHLevel1X 3 9 3 2 3 2" xfId="52363"/>
    <cellStyle name="SAPBEXHLevel1X 3 9 3 2 4" xfId="35845"/>
    <cellStyle name="SAPBEXHLevel1X 3 9 3 3" xfId="14922"/>
    <cellStyle name="SAPBEXHLevel1X 3 9 3 3 2" xfId="41342"/>
    <cellStyle name="SAPBEXHLevel1X 3 9 3 4" xfId="24754"/>
    <cellStyle name="SAPBEXHLevel1X 3 9 3 4 2" xfId="51168"/>
    <cellStyle name="SAPBEXHLevel1X 3 9 3 5" xfId="30810"/>
    <cellStyle name="SAPBEXHLevel1X 3 9 4" xfId="4694"/>
    <cellStyle name="SAPBEXHLevel1X 3 9 4 2" xfId="10438"/>
    <cellStyle name="SAPBEXHLevel1X 3 9 4 2 2" xfId="21098"/>
    <cellStyle name="SAPBEXHLevel1X 3 9 4 2 2 2" xfId="47512"/>
    <cellStyle name="SAPBEXHLevel1X 3 9 4 2 3" xfId="28362"/>
    <cellStyle name="SAPBEXHLevel1X 3 9 4 2 3 2" xfId="54776"/>
    <cellStyle name="SAPBEXHLevel1X 3 9 4 2 4" xfId="36934"/>
    <cellStyle name="SAPBEXHLevel1X 3 9 4 3" xfId="15471"/>
    <cellStyle name="SAPBEXHLevel1X 3 9 4 3 2" xfId="41891"/>
    <cellStyle name="SAPBEXHLevel1X 3 9 4 4" xfId="24625"/>
    <cellStyle name="SAPBEXHLevel1X 3 9 4 4 2" xfId="51039"/>
    <cellStyle name="SAPBEXHLevel1X 3 9 4 5" xfId="31364"/>
    <cellStyle name="SAPBEXHLevel1X 3 9 5" xfId="3123"/>
    <cellStyle name="SAPBEXHLevel1X 3 9 5 2" xfId="13914"/>
    <cellStyle name="SAPBEXHLevel1X 3 9 5 2 2" xfId="40334"/>
    <cellStyle name="SAPBEXHLevel1X 3 9 5 3" xfId="27659"/>
    <cellStyle name="SAPBEXHLevel1X 3 9 5 3 2" xfId="54073"/>
    <cellStyle name="SAPBEXHLevel1X 3 9 5 4" xfId="29793"/>
    <cellStyle name="SAPBEXHLevel1X 3 9 6" xfId="3308"/>
    <cellStyle name="SAPBEXHLevel1X 3 9 6 2" xfId="14098"/>
    <cellStyle name="SAPBEXHLevel1X 3 9 6 2 2" xfId="40518"/>
    <cellStyle name="SAPBEXHLevel1X 3 9 6 3" xfId="26276"/>
    <cellStyle name="SAPBEXHLevel1X 3 9 6 3 2" xfId="52690"/>
    <cellStyle name="SAPBEXHLevel1X 3 9 6 4" xfId="29978"/>
    <cellStyle name="SAPBEXHLevel1X 3 9 7" xfId="5579"/>
    <cellStyle name="SAPBEXHLevel1X 3 9 7 2" xfId="28115"/>
    <cellStyle name="SAPBEXHLevel1X 3 9 7 2 2" xfId="54529"/>
    <cellStyle name="SAPBEXHLevel1X 3 9 7 3" xfId="32249"/>
    <cellStyle name="SAPBEXHLevel1X 3 9 8" xfId="5936"/>
    <cellStyle name="SAPBEXHLevel1X 3 9 8 2" xfId="16688"/>
    <cellStyle name="SAPBEXHLevel1X 3 9 8 2 2" xfId="43106"/>
    <cellStyle name="SAPBEXHLevel1X 3 9 8 3" xfId="27680"/>
    <cellStyle name="SAPBEXHLevel1X 3 9 8 3 2" xfId="54094"/>
    <cellStyle name="SAPBEXHLevel1X 3 9 8 4" xfId="32606"/>
    <cellStyle name="SAPBEXHLevel1X 3 9 9" xfId="6685"/>
    <cellStyle name="SAPBEXHLevel1X 3 9 9 2" xfId="17397"/>
    <cellStyle name="SAPBEXHLevel1X 3 9 9 2 2" xfId="43815"/>
    <cellStyle name="SAPBEXHLevel1X 3 9 9 3" xfId="24957"/>
    <cellStyle name="SAPBEXHLevel1X 3 9 9 3 2" xfId="51371"/>
    <cellStyle name="SAPBEXHLevel1X 3 9 9 4" xfId="33355"/>
    <cellStyle name="SAPBEXHLevel1X 4" xfId="1537"/>
    <cellStyle name="SAPBEXHLevel1X 4 10" xfId="8429"/>
    <cellStyle name="SAPBEXHLevel1X 4 10 2" xfId="19089"/>
    <cellStyle name="SAPBEXHLevel1X 4 10 2 2" xfId="45503"/>
    <cellStyle name="SAPBEXHLevel1X 4 10 3" xfId="12725"/>
    <cellStyle name="SAPBEXHLevel1X 4 10 3 2" xfId="39146"/>
    <cellStyle name="SAPBEXHLevel1X 4 10 4" xfId="34925"/>
    <cellStyle name="SAPBEXHLevel1X 4 11" xfId="12005"/>
    <cellStyle name="SAPBEXHLevel1X 4 11 2" xfId="38426"/>
    <cellStyle name="SAPBEXHLevel1X 4 12" xfId="22752"/>
    <cellStyle name="SAPBEXHLevel1X 4 12 2" xfId="49166"/>
    <cellStyle name="SAPBEXHLevel1X 4 2" xfId="3531"/>
    <cellStyle name="SAPBEXHLevel1X 4 2 2" xfId="8993"/>
    <cellStyle name="SAPBEXHLevel1X 4 2 2 2" xfId="19653"/>
    <cellStyle name="SAPBEXHLevel1X 4 2 2 2 2" xfId="46067"/>
    <cellStyle name="SAPBEXHLevel1X 4 2 2 3" xfId="13350"/>
    <cellStyle name="SAPBEXHLevel1X 4 2 2 3 2" xfId="39770"/>
    <cellStyle name="SAPBEXHLevel1X 4 2 2 4" xfId="35489"/>
    <cellStyle name="SAPBEXHLevel1X 4 2 3" xfId="10114"/>
    <cellStyle name="SAPBEXHLevel1X 4 2 3 2" xfId="20774"/>
    <cellStyle name="SAPBEXHLevel1X 4 2 3 2 2" xfId="47188"/>
    <cellStyle name="SAPBEXHLevel1X 4 2 3 3" xfId="27802"/>
    <cellStyle name="SAPBEXHLevel1X 4 2 3 3 2" xfId="54216"/>
    <cellStyle name="SAPBEXHLevel1X 4 2 3 4" xfId="36610"/>
    <cellStyle name="SAPBEXHLevel1X 4 2 4" xfId="8742"/>
    <cellStyle name="SAPBEXHLevel1X 4 2 4 2" xfId="19402"/>
    <cellStyle name="SAPBEXHLevel1X 4 2 4 2 2" xfId="45816"/>
    <cellStyle name="SAPBEXHLevel1X 4 2 4 3" xfId="25817"/>
    <cellStyle name="SAPBEXHLevel1X 4 2 4 3 2" xfId="52231"/>
    <cellStyle name="SAPBEXHLevel1X 4 2 4 4" xfId="35238"/>
    <cellStyle name="SAPBEXHLevel1X 4 2 5" xfId="14316"/>
    <cellStyle name="SAPBEXHLevel1X 4 2 5 2" xfId="40736"/>
    <cellStyle name="SAPBEXHLevel1X 4 2 6" xfId="27517"/>
    <cellStyle name="SAPBEXHLevel1X 4 2 6 2" xfId="53931"/>
    <cellStyle name="SAPBEXHLevel1X 4 2 7" xfId="30201"/>
    <cellStyle name="SAPBEXHLevel1X 4 3" xfId="4141"/>
    <cellStyle name="SAPBEXHLevel1X 4 3 2" xfId="9351"/>
    <cellStyle name="SAPBEXHLevel1X 4 3 2 2" xfId="20011"/>
    <cellStyle name="SAPBEXHLevel1X 4 3 2 2 2" xfId="46425"/>
    <cellStyle name="SAPBEXHLevel1X 4 3 2 3" xfId="11254"/>
    <cellStyle name="SAPBEXHLevel1X 4 3 2 3 2" xfId="37675"/>
    <cellStyle name="SAPBEXHLevel1X 4 3 2 4" xfId="35847"/>
    <cellStyle name="SAPBEXHLevel1X 4 3 3" xfId="14923"/>
    <cellStyle name="SAPBEXHLevel1X 4 3 3 2" xfId="41343"/>
    <cellStyle name="SAPBEXHLevel1X 4 3 4" xfId="24312"/>
    <cellStyle name="SAPBEXHLevel1X 4 3 4 2" xfId="50726"/>
    <cellStyle name="SAPBEXHLevel1X 4 3 5" xfId="30811"/>
    <cellStyle name="SAPBEXHLevel1X 4 4" xfId="5049"/>
    <cellStyle name="SAPBEXHLevel1X 4 4 2" xfId="10247"/>
    <cellStyle name="SAPBEXHLevel1X 4 4 2 2" xfId="20907"/>
    <cellStyle name="SAPBEXHLevel1X 4 4 2 2 2" xfId="47321"/>
    <cellStyle name="SAPBEXHLevel1X 4 4 2 3" xfId="12594"/>
    <cellStyle name="SAPBEXHLevel1X 4 4 2 3 2" xfId="39015"/>
    <cellStyle name="SAPBEXHLevel1X 4 4 2 4" xfId="36743"/>
    <cellStyle name="SAPBEXHLevel1X 4 4 3" xfId="15826"/>
    <cellStyle name="SAPBEXHLevel1X 4 4 3 2" xfId="42245"/>
    <cellStyle name="SAPBEXHLevel1X 4 4 4" xfId="21866"/>
    <cellStyle name="SAPBEXHLevel1X 4 4 4 2" xfId="48280"/>
    <cellStyle name="SAPBEXHLevel1X 4 4 5" xfId="31719"/>
    <cellStyle name="SAPBEXHLevel1X 4 5" xfId="3767"/>
    <cellStyle name="SAPBEXHLevel1X 4 5 2" xfId="14550"/>
    <cellStyle name="SAPBEXHLevel1X 4 5 2 2" xfId="40970"/>
    <cellStyle name="SAPBEXHLevel1X 4 5 3" xfId="25139"/>
    <cellStyle name="SAPBEXHLevel1X 4 5 3 2" xfId="51553"/>
    <cellStyle name="SAPBEXHLevel1X 4 5 4" xfId="30437"/>
    <cellStyle name="SAPBEXHLevel1X 4 6" xfId="3345"/>
    <cellStyle name="SAPBEXHLevel1X 4 6 2" xfId="14132"/>
    <cellStyle name="SAPBEXHLevel1X 4 6 2 2" xfId="40552"/>
    <cellStyle name="SAPBEXHLevel1X 4 6 3" xfId="23695"/>
    <cellStyle name="SAPBEXHLevel1X 4 6 3 2" xfId="50109"/>
    <cellStyle name="SAPBEXHLevel1X 4 6 4" xfId="30015"/>
    <cellStyle name="SAPBEXHLevel1X 4 7" xfId="5767"/>
    <cellStyle name="SAPBEXHLevel1X 4 7 2" xfId="22434"/>
    <cellStyle name="SAPBEXHLevel1X 4 7 2 2" xfId="48848"/>
    <cellStyle name="SAPBEXHLevel1X 4 7 3" xfId="32437"/>
    <cellStyle name="SAPBEXHLevel1X 4 8" xfId="3752"/>
    <cellStyle name="SAPBEXHLevel1X 4 8 2" xfId="14535"/>
    <cellStyle name="SAPBEXHLevel1X 4 8 2 2" xfId="40955"/>
    <cellStyle name="SAPBEXHLevel1X 4 8 3" xfId="24091"/>
    <cellStyle name="SAPBEXHLevel1X 4 8 3 2" xfId="50505"/>
    <cellStyle name="SAPBEXHLevel1X 4 8 4" xfId="30422"/>
    <cellStyle name="SAPBEXHLevel1X 4 9" xfId="7659"/>
    <cellStyle name="SAPBEXHLevel1X 4 9 2" xfId="18326"/>
    <cellStyle name="SAPBEXHLevel1X 4 9 2 2" xfId="44742"/>
    <cellStyle name="SAPBEXHLevel1X 4 9 3" xfId="27367"/>
    <cellStyle name="SAPBEXHLevel1X 4 9 3 2" xfId="53781"/>
    <cellStyle name="SAPBEXHLevel1X 4 9 4" xfId="34329"/>
    <cellStyle name="SAPBEXHLevel1X 5" xfId="1650"/>
    <cellStyle name="SAPBEXHLevel1X 5 10" xfId="8321"/>
    <cellStyle name="SAPBEXHLevel1X 5 10 2" xfId="18981"/>
    <cellStyle name="SAPBEXHLevel1X 5 10 2 2" xfId="45395"/>
    <cellStyle name="SAPBEXHLevel1X 5 10 3" xfId="17802"/>
    <cellStyle name="SAPBEXHLevel1X 5 10 3 2" xfId="44219"/>
    <cellStyle name="SAPBEXHLevel1X 5 10 4" xfId="34817"/>
    <cellStyle name="SAPBEXHLevel1X 5 11" xfId="11916"/>
    <cellStyle name="SAPBEXHLevel1X 5 11 2" xfId="38337"/>
    <cellStyle name="SAPBEXHLevel1X 5 12" xfId="24052"/>
    <cellStyle name="SAPBEXHLevel1X 5 12 2" xfId="50466"/>
    <cellStyle name="SAPBEXHLevel1X 5 2" xfId="3643"/>
    <cellStyle name="SAPBEXHLevel1X 5 2 2" xfId="9101"/>
    <cellStyle name="SAPBEXHLevel1X 5 2 2 2" xfId="19761"/>
    <cellStyle name="SAPBEXHLevel1X 5 2 2 2 2" xfId="46175"/>
    <cellStyle name="SAPBEXHLevel1X 5 2 2 3" xfId="27090"/>
    <cellStyle name="SAPBEXHLevel1X 5 2 2 3 2" xfId="53504"/>
    <cellStyle name="SAPBEXHLevel1X 5 2 2 4" xfId="35597"/>
    <cellStyle name="SAPBEXHLevel1X 5 2 3" xfId="9644"/>
    <cellStyle name="SAPBEXHLevel1X 5 2 3 2" xfId="20304"/>
    <cellStyle name="SAPBEXHLevel1X 5 2 3 2 2" xfId="46718"/>
    <cellStyle name="SAPBEXHLevel1X 5 2 3 3" xfId="26721"/>
    <cellStyle name="SAPBEXHLevel1X 5 2 3 3 2" xfId="53135"/>
    <cellStyle name="SAPBEXHLevel1X 5 2 3 4" xfId="36140"/>
    <cellStyle name="SAPBEXHLevel1X 5 2 4" xfId="8622"/>
    <cellStyle name="SAPBEXHLevel1X 5 2 4 2" xfId="19282"/>
    <cellStyle name="SAPBEXHLevel1X 5 2 4 2 2" xfId="45696"/>
    <cellStyle name="SAPBEXHLevel1X 5 2 4 3" xfId="17667"/>
    <cellStyle name="SAPBEXHLevel1X 5 2 4 3 2" xfId="44084"/>
    <cellStyle name="SAPBEXHLevel1X 5 2 4 4" xfId="35118"/>
    <cellStyle name="SAPBEXHLevel1X 5 2 5" xfId="14428"/>
    <cellStyle name="SAPBEXHLevel1X 5 2 5 2" xfId="40848"/>
    <cellStyle name="SAPBEXHLevel1X 5 2 6" xfId="26836"/>
    <cellStyle name="SAPBEXHLevel1X 5 2 6 2" xfId="53250"/>
    <cellStyle name="SAPBEXHLevel1X 5 2 7" xfId="30313"/>
    <cellStyle name="SAPBEXHLevel1X 5 3" xfId="4125"/>
    <cellStyle name="SAPBEXHLevel1X 5 3 2" xfId="9470"/>
    <cellStyle name="SAPBEXHLevel1X 5 3 2 2" xfId="20130"/>
    <cellStyle name="SAPBEXHLevel1X 5 3 2 2 2" xfId="46544"/>
    <cellStyle name="SAPBEXHLevel1X 5 3 2 3" xfId="11820"/>
    <cellStyle name="SAPBEXHLevel1X 5 3 2 3 2" xfId="38241"/>
    <cellStyle name="SAPBEXHLevel1X 5 3 2 4" xfId="35966"/>
    <cellStyle name="SAPBEXHLevel1X 5 3 3" xfId="14907"/>
    <cellStyle name="SAPBEXHLevel1X 5 3 3 2" xfId="41327"/>
    <cellStyle name="SAPBEXHLevel1X 5 3 4" xfId="23686"/>
    <cellStyle name="SAPBEXHLevel1X 5 3 4 2" xfId="50100"/>
    <cellStyle name="SAPBEXHLevel1X 5 3 5" xfId="30795"/>
    <cellStyle name="SAPBEXHLevel1X 5 4" xfId="2846"/>
    <cellStyle name="SAPBEXHLevel1X 5 4 2" xfId="10360"/>
    <cellStyle name="SAPBEXHLevel1X 5 4 2 2" xfId="21020"/>
    <cellStyle name="SAPBEXHLevel1X 5 4 2 2 2" xfId="47434"/>
    <cellStyle name="SAPBEXHLevel1X 5 4 2 3" xfId="28285"/>
    <cellStyle name="SAPBEXHLevel1X 5 4 2 3 2" xfId="54699"/>
    <cellStyle name="SAPBEXHLevel1X 5 4 2 4" xfId="36856"/>
    <cellStyle name="SAPBEXHLevel1X 5 4 3" xfId="13638"/>
    <cellStyle name="SAPBEXHLevel1X 5 4 3 2" xfId="40058"/>
    <cellStyle name="SAPBEXHLevel1X 5 4 4" xfId="22181"/>
    <cellStyle name="SAPBEXHLevel1X 5 4 4 2" xfId="48595"/>
    <cellStyle name="SAPBEXHLevel1X 5 4 5" xfId="29516"/>
    <cellStyle name="SAPBEXHLevel1X 5 5" xfId="5452"/>
    <cellStyle name="SAPBEXHLevel1X 5 5 2" xfId="16225"/>
    <cellStyle name="SAPBEXHLevel1X 5 5 2 2" xfId="42644"/>
    <cellStyle name="SAPBEXHLevel1X 5 5 3" xfId="26654"/>
    <cellStyle name="SAPBEXHLevel1X 5 5 3 2" xfId="53068"/>
    <cellStyle name="SAPBEXHLevel1X 5 5 4" xfId="32122"/>
    <cellStyle name="SAPBEXHLevel1X 5 6" xfId="5528"/>
    <cellStyle name="SAPBEXHLevel1X 5 6 2" xfId="16299"/>
    <cellStyle name="SAPBEXHLevel1X 5 6 2 2" xfId="42718"/>
    <cellStyle name="SAPBEXHLevel1X 5 6 3" xfId="23781"/>
    <cellStyle name="SAPBEXHLevel1X 5 6 3 2" xfId="50195"/>
    <cellStyle name="SAPBEXHLevel1X 5 6 4" xfId="32198"/>
    <cellStyle name="SAPBEXHLevel1X 5 7" xfId="6134"/>
    <cellStyle name="SAPBEXHLevel1X 5 7 2" xfId="24162"/>
    <cellStyle name="SAPBEXHLevel1X 5 7 2 2" xfId="50576"/>
    <cellStyle name="SAPBEXHLevel1X 5 7 3" xfId="32804"/>
    <cellStyle name="SAPBEXHLevel1X 5 8" xfId="2947"/>
    <cellStyle name="SAPBEXHLevel1X 5 8 2" xfId="13739"/>
    <cellStyle name="SAPBEXHLevel1X 5 8 2 2" xfId="40159"/>
    <cellStyle name="SAPBEXHLevel1X 5 8 3" xfId="25645"/>
    <cellStyle name="SAPBEXHLevel1X 5 8 3 2" xfId="52059"/>
    <cellStyle name="SAPBEXHLevel1X 5 8 4" xfId="29617"/>
    <cellStyle name="SAPBEXHLevel1X 5 9" xfId="7781"/>
    <cellStyle name="SAPBEXHLevel1X 5 9 2" xfId="18448"/>
    <cellStyle name="SAPBEXHLevel1X 5 9 2 2" xfId="44863"/>
    <cellStyle name="SAPBEXHLevel1X 5 9 3" xfId="27208"/>
    <cellStyle name="SAPBEXHLevel1X 5 9 3 2" xfId="53622"/>
    <cellStyle name="SAPBEXHLevel1X 5 9 4" xfId="34451"/>
    <cellStyle name="SAPBEXHLevel1X 6" xfId="1909"/>
    <cellStyle name="SAPBEXHLevel1X 6 10" xfId="8556"/>
    <cellStyle name="SAPBEXHLevel1X 6 10 2" xfId="19216"/>
    <cellStyle name="SAPBEXHLevel1X 6 10 2 2" xfId="45630"/>
    <cellStyle name="SAPBEXHLevel1X 6 10 3" xfId="17720"/>
    <cellStyle name="SAPBEXHLevel1X 6 10 3 2" xfId="44137"/>
    <cellStyle name="SAPBEXHLevel1X 6 10 4" xfId="35052"/>
    <cellStyle name="SAPBEXHLevel1X 6 11" xfId="11671"/>
    <cellStyle name="SAPBEXHLevel1X 6 11 2" xfId="38092"/>
    <cellStyle name="SAPBEXHLevel1X 6 12" xfId="27141"/>
    <cellStyle name="SAPBEXHLevel1X 6 12 2" xfId="53555"/>
    <cellStyle name="SAPBEXHLevel1X 6 2" xfId="3886"/>
    <cellStyle name="SAPBEXHLevel1X 6 2 2" xfId="9186"/>
    <cellStyle name="SAPBEXHLevel1X 6 2 2 2" xfId="19846"/>
    <cellStyle name="SAPBEXHLevel1X 6 2 2 2 2" xfId="46260"/>
    <cellStyle name="SAPBEXHLevel1X 6 2 2 3" xfId="27878"/>
    <cellStyle name="SAPBEXHLevel1X 6 2 2 3 2" xfId="54292"/>
    <cellStyle name="SAPBEXHLevel1X 6 2 2 4" xfId="35682"/>
    <cellStyle name="SAPBEXHLevel1X 6 2 3" xfId="14669"/>
    <cellStyle name="SAPBEXHLevel1X 6 2 3 2" xfId="41089"/>
    <cellStyle name="SAPBEXHLevel1X 6 2 4" xfId="26978"/>
    <cellStyle name="SAPBEXHLevel1X 6 2 4 2" xfId="53392"/>
    <cellStyle name="SAPBEXHLevel1X 6 2 5" xfId="30556"/>
    <cellStyle name="SAPBEXHLevel1X 6 3" xfId="4613"/>
    <cellStyle name="SAPBEXHLevel1X 6 3 2" xfId="10315"/>
    <cellStyle name="SAPBEXHLevel1X 6 3 2 2" xfId="20975"/>
    <cellStyle name="SAPBEXHLevel1X 6 3 2 2 2" xfId="47389"/>
    <cellStyle name="SAPBEXHLevel1X 6 3 2 3" xfId="11448"/>
    <cellStyle name="SAPBEXHLevel1X 6 3 2 3 2" xfId="37869"/>
    <cellStyle name="SAPBEXHLevel1X 6 3 2 4" xfId="36811"/>
    <cellStyle name="SAPBEXHLevel1X 6 3 3" xfId="15391"/>
    <cellStyle name="SAPBEXHLevel1X 6 3 3 2" xfId="41811"/>
    <cellStyle name="SAPBEXHLevel1X 6 3 4" xfId="24581"/>
    <cellStyle name="SAPBEXHLevel1X 6 3 4 2" xfId="50995"/>
    <cellStyle name="SAPBEXHLevel1X 6 3 5" xfId="31283"/>
    <cellStyle name="SAPBEXHLevel1X 6 4" xfId="3928"/>
    <cellStyle name="SAPBEXHLevel1X 6 4 2" xfId="14711"/>
    <cellStyle name="SAPBEXHLevel1X 6 4 2 2" xfId="41131"/>
    <cellStyle name="SAPBEXHLevel1X 6 4 3" xfId="25599"/>
    <cellStyle name="SAPBEXHLevel1X 6 4 3 2" xfId="52013"/>
    <cellStyle name="SAPBEXHLevel1X 6 4 4" xfId="30598"/>
    <cellStyle name="SAPBEXHLevel1X 6 5" xfId="5807"/>
    <cellStyle name="SAPBEXHLevel1X 6 5 2" xfId="16566"/>
    <cellStyle name="SAPBEXHLevel1X 6 5 2 2" xfId="42984"/>
    <cellStyle name="SAPBEXHLevel1X 6 5 3" xfId="22251"/>
    <cellStyle name="SAPBEXHLevel1X 6 5 3 2" xfId="48665"/>
    <cellStyle name="SAPBEXHLevel1X 6 5 4" xfId="32477"/>
    <cellStyle name="SAPBEXHLevel1X 6 6" xfId="6410"/>
    <cellStyle name="SAPBEXHLevel1X 6 6 2" xfId="17146"/>
    <cellStyle name="SAPBEXHLevel1X 6 6 2 2" xfId="43564"/>
    <cellStyle name="SAPBEXHLevel1X 6 6 3" xfId="22991"/>
    <cellStyle name="SAPBEXHLevel1X 6 6 3 2" xfId="49405"/>
    <cellStyle name="SAPBEXHLevel1X 6 6 4" xfId="33080"/>
    <cellStyle name="SAPBEXHLevel1X 6 7" xfId="7025"/>
    <cellStyle name="SAPBEXHLevel1X 6 7 2" xfId="24851"/>
    <cellStyle name="SAPBEXHLevel1X 6 7 2 2" xfId="51265"/>
    <cellStyle name="SAPBEXHLevel1X 6 7 3" xfId="33695"/>
    <cellStyle name="SAPBEXHLevel1X 6 8" xfId="7572"/>
    <cellStyle name="SAPBEXHLevel1X 6 8 2" xfId="18239"/>
    <cellStyle name="SAPBEXHLevel1X 6 8 2 2" xfId="44655"/>
    <cellStyle name="SAPBEXHLevel1X 6 8 3" xfId="27507"/>
    <cellStyle name="SAPBEXHLevel1X 6 8 3 2" xfId="53921"/>
    <cellStyle name="SAPBEXHLevel1X 6 8 4" xfId="34242"/>
    <cellStyle name="SAPBEXHLevel1X 6 9" xfId="7254"/>
    <cellStyle name="SAPBEXHLevel1X 6 9 2" xfId="17921"/>
    <cellStyle name="SAPBEXHLevel1X 6 9 2 2" xfId="44338"/>
    <cellStyle name="SAPBEXHLevel1X 6 9 3" xfId="24997"/>
    <cellStyle name="SAPBEXHLevel1X 6 9 3 2" xfId="51411"/>
    <cellStyle name="SAPBEXHLevel1X 6 9 4" xfId="33924"/>
    <cellStyle name="SAPBEXHLevel1X 7" xfId="2095"/>
    <cellStyle name="SAPBEXHLevel1X 7 10" xfId="8867"/>
    <cellStyle name="SAPBEXHLevel1X 7 10 2" xfId="19527"/>
    <cellStyle name="SAPBEXHLevel1X 7 10 2 2" xfId="45941"/>
    <cellStyle name="SAPBEXHLevel1X 7 10 3" xfId="27348"/>
    <cellStyle name="SAPBEXHLevel1X 7 10 3 2" xfId="53762"/>
    <cellStyle name="SAPBEXHLevel1X 7 10 4" xfId="35363"/>
    <cellStyle name="SAPBEXHLevel1X 7 11" xfId="11505"/>
    <cellStyle name="SAPBEXHLevel1X 7 11 2" xfId="37926"/>
    <cellStyle name="SAPBEXHLevel1X 7 12" xfId="22742"/>
    <cellStyle name="SAPBEXHLevel1X 7 12 2" xfId="49156"/>
    <cellStyle name="SAPBEXHLevel1X 7 2" xfId="4060"/>
    <cellStyle name="SAPBEXHLevel1X 7 2 2" xfId="9849"/>
    <cellStyle name="SAPBEXHLevel1X 7 2 2 2" xfId="20509"/>
    <cellStyle name="SAPBEXHLevel1X 7 2 2 2 2" xfId="46923"/>
    <cellStyle name="SAPBEXHLevel1X 7 2 2 3" xfId="17845"/>
    <cellStyle name="SAPBEXHLevel1X 7 2 2 3 2" xfId="44262"/>
    <cellStyle name="SAPBEXHLevel1X 7 2 2 4" xfId="36345"/>
    <cellStyle name="SAPBEXHLevel1X 7 2 3" xfId="14842"/>
    <cellStyle name="SAPBEXHLevel1X 7 2 3 2" xfId="41262"/>
    <cellStyle name="SAPBEXHLevel1X 7 2 4" xfId="24354"/>
    <cellStyle name="SAPBEXHLevel1X 7 2 4 2" xfId="50768"/>
    <cellStyle name="SAPBEXHLevel1X 7 2 5" xfId="30730"/>
    <cellStyle name="SAPBEXHLevel1X 7 3" xfId="4788"/>
    <cellStyle name="SAPBEXHLevel1X 7 3 2" xfId="10126"/>
    <cellStyle name="SAPBEXHLevel1X 7 3 2 2" xfId="20786"/>
    <cellStyle name="SAPBEXHLevel1X 7 3 2 2 2" xfId="47200"/>
    <cellStyle name="SAPBEXHLevel1X 7 3 2 3" xfId="25892"/>
    <cellStyle name="SAPBEXHLevel1X 7 3 2 3 2" xfId="52306"/>
    <cellStyle name="SAPBEXHLevel1X 7 3 2 4" xfId="36622"/>
    <cellStyle name="SAPBEXHLevel1X 7 3 3" xfId="15565"/>
    <cellStyle name="SAPBEXHLevel1X 7 3 3 2" xfId="41985"/>
    <cellStyle name="SAPBEXHLevel1X 7 3 4" xfId="27343"/>
    <cellStyle name="SAPBEXHLevel1X 7 3 4 2" xfId="53757"/>
    <cellStyle name="SAPBEXHLevel1X 7 3 5" xfId="31458"/>
    <cellStyle name="SAPBEXHLevel1X 7 4" xfId="5368"/>
    <cellStyle name="SAPBEXHLevel1X 7 4 2" xfId="16141"/>
    <cellStyle name="SAPBEXHLevel1X 7 4 2 2" xfId="42560"/>
    <cellStyle name="SAPBEXHLevel1X 7 4 3" xfId="26957"/>
    <cellStyle name="SAPBEXHLevel1X 7 4 3 2" xfId="53371"/>
    <cellStyle name="SAPBEXHLevel1X 7 4 4" xfId="32038"/>
    <cellStyle name="SAPBEXHLevel1X 7 5" xfId="5975"/>
    <cellStyle name="SAPBEXHLevel1X 7 5 2" xfId="16727"/>
    <cellStyle name="SAPBEXHLevel1X 7 5 2 2" xfId="43145"/>
    <cellStyle name="SAPBEXHLevel1X 7 5 3" xfId="22084"/>
    <cellStyle name="SAPBEXHLevel1X 7 5 3 2" xfId="48498"/>
    <cellStyle name="SAPBEXHLevel1X 7 5 4" xfId="32645"/>
    <cellStyle name="SAPBEXHLevel1X 7 6" xfId="6575"/>
    <cellStyle name="SAPBEXHLevel1X 7 6 2" xfId="17300"/>
    <cellStyle name="SAPBEXHLevel1X 7 6 2 2" xfId="43718"/>
    <cellStyle name="SAPBEXHLevel1X 7 6 3" xfId="25048"/>
    <cellStyle name="SAPBEXHLevel1X 7 6 3 2" xfId="51462"/>
    <cellStyle name="SAPBEXHLevel1X 7 6 4" xfId="33245"/>
    <cellStyle name="SAPBEXHLevel1X 7 7" xfId="7147"/>
    <cellStyle name="SAPBEXHLevel1X 7 7 2" xfId="22051"/>
    <cellStyle name="SAPBEXHLevel1X 7 7 2 2" xfId="48465"/>
    <cellStyle name="SAPBEXHLevel1X 7 7 3" xfId="33817"/>
    <cellStyle name="SAPBEXHLevel1X 7 8" xfId="7706"/>
    <cellStyle name="SAPBEXHLevel1X 7 8 2" xfId="18373"/>
    <cellStyle name="SAPBEXHLevel1X 7 8 2 2" xfId="44789"/>
    <cellStyle name="SAPBEXHLevel1X 7 8 3" xfId="27077"/>
    <cellStyle name="SAPBEXHLevel1X 7 8 3 2" xfId="53491"/>
    <cellStyle name="SAPBEXHLevel1X 7 8 4" xfId="34376"/>
    <cellStyle name="SAPBEXHLevel1X 7 9" xfId="7858"/>
    <cellStyle name="SAPBEXHLevel1X 7 9 2" xfId="18525"/>
    <cellStyle name="SAPBEXHLevel1X 7 9 2 2" xfId="44940"/>
    <cellStyle name="SAPBEXHLevel1X 7 9 3" xfId="28035"/>
    <cellStyle name="SAPBEXHLevel1X 7 9 3 2" xfId="54449"/>
    <cellStyle name="SAPBEXHLevel1X 7 9 4" xfId="34528"/>
    <cellStyle name="SAPBEXHLevel1X 8" xfId="1837"/>
    <cellStyle name="SAPBEXHLevel1X 8 10" xfId="9554"/>
    <cellStyle name="SAPBEXHLevel1X 8 10 2" xfId="20214"/>
    <cellStyle name="SAPBEXHLevel1X 8 10 2 2" xfId="46628"/>
    <cellStyle name="SAPBEXHLevel1X 8 10 3" xfId="17243"/>
    <cellStyle name="SAPBEXHLevel1X 8 10 3 2" xfId="43661"/>
    <cellStyle name="SAPBEXHLevel1X 8 10 4" xfId="36050"/>
    <cellStyle name="SAPBEXHLevel1X 8 11" xfId="11743"/>
    <cellStyle name="SAPBEXHLevel1X 8 11 2" xfId="38164"/>
    <cellStyle name="SAPBEXHLevel1X 8 12" xfId="25854"/>
    <cellStyle name="SAPBEXHLevel1X 8 12 2" xfId="52268"/>
    <cellStyle name="SAPBEXHLevel1X 8 2" xfId="3814"/>
    <cellStyle name="SAPBEXHLevel1X 8 2 2" xfId="10691"/>
    <cellStyle name="SAPBEXHLevel1X 8 2 2 2" xfId="21336"/>
    <cellStyle name="SAPBEXHLevel1X 8 2 2 2 2" xfId="47750"/>
    <cellStyle name="SAPBEXHLevel1X 8 2 2 3" xfId="28434"/>
    <cellStyle name="SAPBEXHLevel1X 8 2 2 3 2" xfId="54848"/>
    <cellStyle name="SAPBEXHLevel1X 8 2 2 4" xfId="37115"/>
    <cellStyle name="SAPBEXHLevel1X 8 2 3" xfId="14597"/>
    <cellStyle name="SAPBEXHLevel1X 8 2 3 2" xfId="41017"/>
    <cellStyle name="SAPBEXHLevel1X 8 2 4" xfId="24497"/>
    <cellStyle name="SAPBEXHLevel1X 8 2 4 2" xfId="50911"/>
    <cellStyle name="SAPBEXHLevel1X 8 2 5" xfId="30484"/>
    <cellStyle name="SAPBEXHLevel1X 8 3" xfId="4541"/>
    <cellStyle name="SAPBEXHLevel1X 8 3 2" xfId="15319"/>
    <cellStyle name="SAPBEXHLevel1X 8 3 2 2" xfId="41739"/>
    <cellStyle name="SAPBEXHLevel1X 8 3 3" xfId="24122"/>
    <cellStyle name="SAPBEXHLevel1X 8 3 3 2" xfId="50536"/>
    <cellStyle name="SAPBEXHLevel1X 8 3 4" xfId="31211"/>
    <cellStyle name="SAPBEXHLevel1X 8 4" xfId="3190"/>
    <cellStyle name="SAPBEXHLevel1X 8 4 2" xfId="13980"/>
    <cellStyle name="SAPBEXHLevel1X 8 4 2 2" xfId="40400"/>
    <cellStyle name="SAPBEXHLevel1X 8 4 3" xfId="26861"/>
    <cellStyle name="SAPBEXHLevel1X 8 4 3 2" xfId="53275"/>
    <cellStyle name="SAPBEXHLevel1X 8 4 4" xfId="29860"/>
    <cellStyle name="SAPBEXHLevel1X 8 5" xfId="3393"/>
    <cellStyle name="SAPBEXHLevel1X 8 5 2" xfId="14179"/>
    <cellStyle name="SAPBEXHLevel1X 8 5 2 2" xfId="40599"/>
    <cellStyle name="SAPBEXHLevel1X 8 5 3" xfId="25226"/>
    <cellStyle name="SAPBEXHLevel1X 8 5 3 2" xfId="51640"/>
    <cellStyle name="SAPBEXHLevel1X 8 5 4" xfId="30063"/>
    <cellStyle name="SAPBEXHLevel1X 8 6" xfId="5619"/>
    <cellStyle name="SAPBEXHLevel1X 8 6 2" xfId="16383"/>
    <cellStyle name="SAPBEXHLevel1X 8 6 2 2" xfId="42801"/>
    <cellStyle name="SAPBEXHLevel1X 8 6 3" xfId="27200"/>
    <cellStyle name="SAPBEXHLevel1X 8 6 3 2" xfId="53614"/>
    <cellStyle name="SAPBEXHLevel1X 8 6 4" xfId="32289"/>
    <cellStyle name="SAPBEXHLevel1X 8 7" xfId="6953"/>
    <cellStyle name="SAPBEXHLevel1X 8 7 2" xfId="22960"/>
    <cellStyle name="SAPBEXHLevel1X 8 7 2 2" xfId="49374"/>
    <cellStyle name="SAPBEXHLevel1X 8 7 3" xfId="33623"/>
    <cellStyle name="SAPBEXHLevel1X 8 8" xfId="7500"/>
    <cellStyle name="SAPBEXHLevel1X 8 8 2" xfId="18167"/>
    <cellStyle name="SAPBEXHLevel1X 8 8 2 2" xfId="44583"/>
    <cellStyle name="SAPBEXHLevel1X 8 8 3" xfId="26237"/>
    <cellStyle name="SAPBEXHLevel1X 8 8 3 2" xfId="52651"/>
    <cellStyle name="SAPBEXHLevel1X 8 8 4" xfId="34170"/>
    <cellStyle name="SAPBEXHLevel1X 8 9" xfId="6532"/>
    <cellStyle name="SAPBEXHLevel1X 8 9 2" xfId="17257"/>
    <cellStyle name="SAPBEXHLevel1X 8 9 2 2" xfId="43675"/>
    <cellStyle name="SAPBEXHLevel1X 8 9 3" xfId="24981"/>
    <cellStyle name="SAPBEXHLevel1X 8 9 3 2" xfId="51395"/>
    <cellStyle name="SAPBEXHLevel1X 8 9 4" xfId="33202"/>
    <cellStyle name="SAPBEXHLevel1X 9" xfId="2378"/>
    <cellStyle name="SAPBEXHLevel1X 9 10" xfId="11281"/>
    <cellStyle name="SAPBEXHLevel1X 9 10 2" xfId="37702"/>
    <cellStyle name="SAPBEXHLevel1X 9 11" xfId="25305"/>
    <cellStyle name="SAPBEXHLevel1X 9 11 2" xfId="51719"/>
    <cellStyle name="SAPBEXHLevel1X 9 2" xfId="4285"/>
    <cellStyle name="SAPBEXHLevel1X 9 2 2" xfId="15064"/>
    <cellStyle name="SAPBEXHLevel1X 9 2 2 2" xfId="41484"/>
    <cellStyle name="SAPBEXHLevel1X 9 2 3" xfId="27262"/>
    <cellStyle name="SAPBEXHLevel1X 9 2 3 2" xfId="53676"/>
    <cellStyle name="SAPBEXHLevel1X 9 2 4" xfId="30955"/>
    <cellStyle name="SAPBEXHLevel1X 9 3" xfId="5012"/>
    <cellStyle name="SAPBEXHLevel1X 9 3 2" xfId="15789"/>
    <cellStyle name="SAPBEXHLevel1X 9 3 2 2" xfId="42208"/>
    <cellStyle name="SAPBEXHLevel1X 9 3 3" xfId="27538"/>
    <cellStyle name="SAPBEXHLevel1X 9 3 3 2" xfId="53952"/>
    <cellStyle name="SAPBEXHLevel1X 9 3 4" xfId="31682"/>
    <cellStyle name="SAPBEXHLevel1X 9 4" xfId="6201"/>
    <cellStyle name="SAPBEXHLevel1X 9 4 2" xfId="16942"/>
    <cellStyle name="SAPBEXHLevel1X 9 4 2 2" xfId="43360"/>
    <cellStyle name="SAPBEXHLevel1X 9 4 3" xfId="25783"/>
    <cellStyle name="SAPBEXHLevel1X 9 4 3 2" xfId="52197"/>
    <cellStyle name="SAPBEXHLevel1X 9 4 4" xfId="32871"/>
    <cellStyle name="SAPBEXHLevel1X 9 5" xfId="6787"/>
    <cellStyle name="SAPBEXHLevel1X 9 5 2" xfId="17499"/>
    <cellStyle name="SAPBEXHLevel1X 9 5 2 2" xfId="43916"/>
    <cellStyle name="SAPBEXHLevel1X 9 5 3" xfId="23650"/>
    <cellStyle name="SAPBEXHLevel1X 9 5 3 2" xfId="50064"/>
    <cellStyle name="SAPBEXHLevel1X 9 5 4" xfId="33457"/>
    <cellStyle name="SAPBEXHLevel1X 9 6" xfId="7343"/>
    <cellStyle name="SAPBEXHLevel1X 9 6 2" xfId="18010"/>
    <cellStyle name="SAPBEXHLevel1X 9 6 2 2" xfId="44426"/>
    <cellStyle name="SAPBEXHLevel1X 9 6 3" xfId="23473"/>
    <cellStyle name="SAPBEXHLevel1X 9 6 3 2" xfId="49887"/>
    <cellStyle name="SAPBEXHLevel1X 9 6 4" xfId="34013"/>
    <cellStyle name="SAPBEXHLevel1X 9 7" xfId="7987"/>
    <cellStyle name="SAPBEXHLevel1X 9 7 2" xfId="18654"/>
    <cellStyle name="SAPBEXHLevel1X 9 7 2 2" xfId="45068"/>
    <cellStyle name="SAPBEXHLevel1X 9 7 3" xfId="16653"/>
    <cellStyle name="SAPBEXHLevel1X 9 7 3 2" xfId="43071"/>
    <cellStyle name="SAPBEXHLevel1X 9 7 4" xfId="34593"/>
    <cellStyle name="SAPBEXHLevel1X 9 8" xfId="9755"/>
    <cellStyle name="SAPBEXHLevel1X 9 8 2" xfId="20415"/>
    <cellStyle name="SAPBEXHLevel1X 9 8 2 2" xfId="46829"/>
    <cellStyle name="SAPBEXHLevel1X 9 8 3" xfId="14730"/>
    <cellStyle name="SAPBEXHLevel1X 9 8 3 2" xfId="41150"/>
    <cellStyle name="SAPBEXHLevel1X 9 8 4" xfId="36251"/>
    <cellStyle name="SAPBEXHLevel1X 9 9" xfId="13175"/>
    <cellStyle name="SAPBEXHLevel1X 9 9 2" xfId="39595"/>
    <cellStyle name="SAPBEXHLevel1X_0910 GSO Capex RRP - Final (Detail) v2 220710" xfId="1233"/>
    <cellStyle name="SAPBEXHLevel2" xfId="1234"/>
    <cellStyle name="SAPBEXHLevel2 10" xfId="3027"/>
    <cellStyle name="SAPBEXHLevel2 10 2" xfId="9624"/>
    <cellStyle name="SAPBEXHLevel2 10 2 2" xfId="20284"/>
    <cellStyle name="SAPBEXHLevel2 10 2 2 2" xfId="46698"/>
    <cellStyle name="SAPBEXHLevel2 10 2 3" xfId="27838"/>
    <cellStyle name="SAPBEXHLevel2 10 2 3 2" xfId="54252"/>
    <cellStyle name="SAPBEXHLevel2 10 2 4" xfId="36120"/>
    <cellStyle name="SAPBEXHLevel2 10 3" xfId="13819"/>
    <cellStyle name="SAPBEXHLevel2 10 3 2" xfId="40239"/>
    <cellStyle name="SAPBEXHLevel2 10 4" xfId="22739"/>
    <cellStyle name="SAPBEXHLevel2 10 4 2" xfId="49153"/>
    <cellStyle name="SAPBEXHLevel2 10 5" xfId="29697"/>
    <cellStyle name="SAPBEXHLevel2 11" xfId="6842"/>
    <cellStyle name="SAPBEXHLevel2 11 2" xfId="22955"/>
    <cellStyle name="SAPBEXHLevel2 11 2 2" xfId="49369"/>
    <cellStyle name="SAPBEXHLevel2 11 3" xfId="33512"/>
    <cellStyle name="SAPBEXHLevel2 12" xfId="2896"/>
    <cellStyle name="SAPBEXHLevel2 12 2" xfId="13688"/>
    <cellStyle name="SAPBEXHLevel2 12 2 2" xfId="40108"/>
    <cellStyle name="SAPBEXHLevel2 12 3" xfId="26442"/>
    <cellStyle name="SAPBEXHLevel2 12 3 2" xfId="52856"/>
    <cellStyle name="SAPBEXHLevel2 12 4" xfId="29566"/>
    <cellStyle name="SAPBEXHLevel2 13" xfId="8268"/>
    <cellStyle name="SAPBEXHLevel2 13 2" xfId="18929"/>
    <cellStyle name="SAPBEXHLevel2 13 2 2" xfId="45343"/>
    <cellStyle name="SAPBEXHLevel2 13 3" xfId="12932"/>
    <cellStyle name="SAPBEXHLevel2 13 3 2" xfId="39353"/>
    <cellStyle name="SAPBEXHLevel2 13 4" xfId="34781"/>
    <cellStyle name="SAPBEXHLevel2 14" xfId="13674"/>
    <cellStyle name="SAPBEXHLevel2 14 2" xfId="40094"/>
    <cellStyle name="SAPBEXHLevel2 15" xfId="22885"/>
    <cellStyle name="SAPBEXHLevel2 15 2" xfId="49299"/>
    <cellStyle name="SAPBEXHLevel2 2" xfId="1235"/>
    <cellStyle name="SAPBEXHLevel2 2 10" xfId="2851"/>
    <cellStyle name="SAPBEXHLevel2 2 10 2" xfId="13643"/>
    <cellStyle name="SAPBEXHLevel2 2 10 2 2" xfId="40063"/>
    <cellStyle name="SAPBEXHLevel2 2 10 3" xfId="25716"/>
    <cellStyle name="SAPBEXHLevel2 2 10 3 2" xfId="52130"/>
    <cellStyle name="SAPBEXHLevel2 2 10 4" xfId="29521"/>
    <cellStyle name="SAPBEXHLevel2 2 11" xfId="5605"/>
    <cellStyle name="SAPBEXHLevel2 2 11 2" xfId="23156"/>
    <cellStyle name="SAPBEXHLevel2 2 11 2 2" xfId="49570"/>
    <cellStyle name="SAPBEXHLevel2 2 11 3" xfId="32275"/>
    <cellStyle name="SAPBEXHLevel2 2 12" xfId="12402"/>
    <cellStyle name="SAPBEXHLevel2 2 12 2" xfId="38823"/>
    <cellStyle name="SAPBEXHLevel2 2 13" xfId="26525"/>
    <cellStyle name="SAPBEXHLevel2 2 13 2" xfId="52939"/>
    <cellStyle name="SAPBEXHLevel2 2 2" xfId="1548"/>
    <cellStyle name="SAPBEXHLevel2 2 2 10" xfId="8440"/>
    <cellStyle name="SAPBEXHLevel2 2 2 10 2" xfId="19100"/>
    <cellStyle name="SAPBEXHLevel2 2 2 10 2 2" xfId="45514"/>
    <cellStyle name="SAPBEXHLevel2 2 2 10 3" xfId="17813"/>
    <cellStyle name="SAPBEXHLevel2 2 2 10 3 2" xfId="44230"/>
    <cellStyle name="SAPBEXHLevel2 2 2 10 4" xfId="34936"/>
    <cellStyle name="SAPBEXHLevel2 2 2 11" xfId="13352"/>
    <cellStyle name="SAPBEXHLevel2 2 2 11 2" xfId="39772"/>
    <cellStyle name="SAPBEXHLevel2 2 2 12" xfId="26467"/>
    <cellStyle name="SAPBEXHLevel2 2 2 12 2" xfId="52881"/>
    <cellStyle name="SAPBEXHLevel2 2 2 2" xfId="3542"/>
    <cellStyle name="SAPBEXHLevel2 2 2 2 2" xfId="8982"/>
    <cellStyle name="SAPBEXHLevel2 2 2 2 2 2" xfId="19642"/>
    <cellStyle name="SAPBEXHLevel2 2 2 2 2 2 2" xfId="46056"/>
    <cellStyle name="SAPBEXHLevel2 2 2 2 2 3" xfId="11545"/>
    <cellStyle name="SAPBEXHLevel2 2 2 2 2 3 2" xfId="37966"/>
    <cellStyle name="SAPBEXHLevel2 2 2 2 2 4" xfId="35478"/>
    <cellStyle name="SAPBEXHLevel2 2 2 2 3" xfId="9730"/>
    <cellStyle name="SAPBEXHLevel2 2 2 2 3 2" xfId="20390"/>
    <cellStyle name="SAPBEXHLevel2 2 2 2 3 2 2" xfId="46804"/>
    <cellStyle name="SAPBEXHLevel2 2 2 2 3 3" xfId="25909"/>
    <cellStyle name="SAPBEXHLevel2 2 2 2 3 3 2" xfId="52323"/>
    <cellStyle name="SAPBEXHLevel2 2 2 2 3 4" xfId="36226"/>
    <cellStyle name="SAPBEXHLevel2 2 2 2 4" xfId="8753"/>
    <cellStyle name="SAPBEXHLevel2 2 2 2 4 2" xfId="19413"/>
    <cellStyle name="SAPBEXHLevel2 2 2 2 4 2 2" xfId="45827"/>
    <cellStyle name="SAPBEXHLevel2 2 2 2 4 3" xfId="24579"/>
    <cellStyle name="SAPBEXHLevel2 2 2 2 4 3 2" xfId="50993"/>
    <cellStyle name="SAPBEXHLevel2 2 2 2 4 4" xfId="35249"/>
    <cellStyle name="SAPBEXHLevel2 2 2 2 5" xfId="14327"/>
    <cellStyle name="SAPBEXHLevel2 2 2 2 5 2" xfId="40747"/>
    <cellStyle name="SAPBEXHLevel2 2 2 2 6" xfId="23121"/>
    <cellStyle name="SAPBEXHLevel2 2 2 2 6 2" xfId="49535"/>
    <cellStyle name="SAPBEXHLevel2 2 2 2 7" xfId="30212"/>
    <cellStyle name="SAPBEXHLevel2 2 2 3" xfId="2769"/>
    <cellStyle name="SAPBEXHLevel2 2 2 3 2" xfId="9340"/>
    <cellStyle name="SAPBEXHLevel2 2 2 3 2 2" xfId="20000"/>
    <cellStyle name="SAPBEXHLevel2 2 2 3 2 2 2" xfId="46414"/>
    <cellStyle name="SAPBEXHLevel2 2 2 3 2 3" xfId="25950"/>
    <cellStyle name="SAPBEXHLevel2 2 2 3 2 3 2" xfId="52364"/>
    <cellStyle name="SAPBEXHLevel2 2 2 3 2 4" xfId="35836"/>
    <cellStyle name="SAPBEXHLevel2 2 2 3 3" xfId="13561"/>
    <cellStyle name="SAPBEXHLevel2 2 2 3 3 2" xfId="39981"/>
    <cellStyle name="SAPBEXHLevel2 2 2 3 4" xfId="27540"/>
    <cellStyle name="SAPBEXHLevel2 2 2 3 4 2" xfId="53954"/>
    <cellStyle name="SAPBEXHLevel2 2 2 3 5" xfId="29439"/>
    <cellStyle name="SAPBEXHLevel2 2 2 4" xfId="2613"/>
    <cellStyle name="SAPBEXHLevel2 2 2 4 2" xfId="10046"/>
    <cellStyle name="SAPBEXHLevel2 2 2 4 2 2" xfId="20706"/>
    <cellStyle name="SAPBEXHLevel2 2 2 4 2 2 2" xfId="47120"/>
    <cellStyle name="SAPBEXHLevel2 2 2 4 2 3" xfId="13061"/>
    <cellStyle name="SAPBEXHLevel2 2 2 4 2 3 2" xfId="39482"/>
    <cellStyle name="SAPBEXHLevel2 2 2 4 2 4" xfId="36542"/>
    <cellStyle name="SAPBEXHLevel2 2 2 4 3" xfId="13405"/>
    <cellStyle name="SAPBEXHLevel2 2 2 4 3 2" xfId="39825"/>
    <cellStyle name="SAPBEXHLevel2 2 2 4 4" xfId="22145"/>
    <cellStyle name="SAPBEXHLevel2 2 2 4 4 2" xfId="48559"/>
    <cellStyle name="SAPBEXHLevel2 2 2 4 5" xfId="29283"/>
    <cellStyle name="SAPBEXHLevel2 2 2 5" xfId="4308"/>
    <cellStyle name="SAPBEXHLevel2 2 2 5 2" xfId="15087"/>
    <cellStyle name="SAPBEXHLevel2 2 2 5 2 2" xfId="41507"/>
    <cellStyle name="SAPBEXHLevel2 2 2 5 3" xfId="26326"/>
    <cellStyle name="SAPBEXHLevel2 2 2 5 3 2" xfId="52740"/>
    <cellStyle name="SAPBEXHLevel2 2 2 5 4" xfId="30978"/>
    <cellStyle name="SAPBEXHLevel2 2 2 6" xfId="5872"/>
    <cellStyle name="SAPBEXHLevel2 2 2 6 2" xfId="16627"/>
    <cellStyle name="SAPBEXHLevel2 2 2 6 2 2" xfId="43045"/>
    <cellStyle name="SAPBEXHLevel2 2 2 6 3" xfId="26245"/>
    <cellStyle name="SAPBEXHLevel2 2 2 6 3 2" xfId="52659"/>
    <cellStyle name="SAPBEXHLevel2 2 2 6 4" xfId="32542"/>
    <cellStyle name="SAPBEXHLevel2 2 2 7" xfId="6932"/>
    <cellStyle name="SAPBEXHLevel2 2 2 7 2" xfId="12068"/>
    <cellStyle name="SAPBEXHLevel2 2 2 7 2 2" xfId="38489"/>
    <cellStyle name="SAPBEXHLevel2 2 2 7 3" xfId="33602"/>
    <cellStyle name="SAPBEXHLevel2 2 2 8" xfId="7221"/>
    <cellStyle name="SAPBEXHLevel2 2 2 8 2" xfId="17888"/>
    <cellStyle name="SAPBEXHLevel2 2 2 8 2 2" xfId="44305"/>
    <cellStyle name="SAPBEXHLevel2 2 2 8 3" xfId="23050"/>
    <cellStyle name="SAPBEXHLevel2 2 2 8 3 2" xfId="49464"/>
    <cellStyle name="SAPBEXHLevel2 2 2 8 4" xfId="33891"/>
    <cellStyle name="SAPBEXHLevel2 2 2 9" xfId="2921"/>
    <cellStyle name="SAPBEXHLevel2 2 2 9 2" xfId="13713"/>
    <cellStyle name="SAPBEXHLevel2 2 2 9 2 2" xfId="40133"/>
    <cellStyle name="SAPBEXHLevel2 2 2 9 3" xfId="23247"/>
    <cellStyle name="SAPBEXHLevel2 2 2 9 3 2" xfId="49661"/>
    <cellStyle name="SAPBEXHLevel2 2 2 9 4" xfId="29591"/>
    <cellStyle name="SAPBEXHLevel2 2 3" xfId="1661"/>
    <cellStyle name="SAPBEXHLevel2 2 3 10" xfId="8312"/>
    <cellStyle name="SAPBEXHLevel2 2 3 10 2" xfId="18972"/>
    <cellStyle name="SAPBEXHLevel2 2 3 10 2 2" xfId="45386"/>
    <cellStyle name="SAPBEXHLevel2 2 3 10 3" xfId="17378"/>
    <cellStyle name="SAPBEXHLevel2 2 3 10 3 2" xfId="43796"/>
    <cellStyle name="SAPBEXHLevel2 2 3 10 4" xfId="34808"/>
    <cellStyle name="SAPBEXHLevel2 2 3 11" xfId="11905"/>
    <cellStyle name="SAPBEXHLevel2 2 3 11 2" xfId="38326"/>
    <cellStyle name="SAPBEXHLevel2 2 3 12" xfId="24340"/>
    <cellStyle name="SAPBEXHLevel2 2 3 12 2" xfId="50754"/>
    <cellStyle name="SAPBEXHLevel2 2 3 2" xfId="3654"/>
    <cellStyle name="SAPBEXHLevel2 2 3 2 2" xfId="9110"/>
    <cellStyle name="SAPBEXHLevel2 2 3 2 2 2" xfId="19770"/>
    <cellStyle name="SAPBEXHLevel2 2 3 2 2 2 2" xfId="46184"/>
    <cellStyle name="SAPBEXHLevel2 2 3 2 2 3" xfId="18751"/>
    <cellStyle name="SAPBEXHLevel2 2 3 2 2 3 2" xfId="45165"/>
    <cellStyle name="SAPBEXHLevel2 2 3 2 2 4" xfId="35606"/>
    <cellStyle name="SAPBEXHLevel2 2 3 2 3" xfId="9969"/>
    <cellStyle name="SAPBEXHLevel2 2 3 2 3 2" xfId="20629"/>
    <cellStyle name="SAPBEXHLevel2 2 3 2 3 2 2" xfId="47043"/>
    <cellStyle name="SAPBEXHLevel2 2 3 2 3 3" xfId="26470"/>
    <cellStyle name="SAPBEXHLevel2 2 3 2 3 3 2" xfId="52884"/>
    <cellStyle name="SAPBEXHLevel2 2 3 2 3 4" xfId="36465"/>
    <cellStyle name="SAPBEXHLevel2 2 3 2 4" xfId="8613"/>
    <cellStyle name="SAPBEXHLevel2 2 3 2 4 2" xfId="19273"/>
    <cellStyle name="SAPBEXHLevel2 2 3 2 4 2 2" xfId="45687"/>
    <cellStyle name="SAPBEXHLevel2 2 3 2 4 3" xfId="12474"/>
    <cellStyle name="SAPBEXHLevel2 2 3 2 4 3 2" xfId="38895"/>
    <cellStyle name="SAPBEXHLevel2 2 3 2 4 4" xfId="35109"/>
    <cellStyle name="SAPBEXHLevel2 2 3 2 5" xfId="14439"/>
    <cellStyle name="SAPBEXHLevel2 2 3 2 5 2" xfId="40859"/>
    <cellStyle name="SAPBEXHLevel2 2 3 2 6" xfId="23975"/>
    <cellStyle name="SAPBEXHLevel2 2 3 2 6 2" xfId="50389"/>
    <cellStyle name="SAPBEXHLevel2 2 3 2 7" xfId="30324"/>
    <cellStyle name="SAPBEXHLevel2 2 3 3" xfId="2679"/>
    <cellStyle name="SAPBEXHLevel2 2 3 3 2" xfId="9479"/>
    <cellStyle name="SAPBEXHLevel2 2 3 3 2 2" xfId="20139"/>
    <cellStyle name="SAPBEXHLevel2 2 3 3 2 2 2" xfId="46553"/>
    <cellStyle name="SAPBEXHLevel2 2 3 3 2 3" xfId="11821"/>
    <cellStyle name="SAPBEXHLevel2 2 3 3 2 3 2" xfId="38242"/>
    <cellStyle name="SAPBEXHLevel2 2 3 3 2 4" xfId="35975"/>
    <cellStyle name="SAPBEXHLevel2 2 3 3 3" xfId="13471"/>
    <cellStyle name="SAPBEXHLevel2 2 3 3 3 2" xfId="39891"/>
    <cellStyle name="SAPBEXHLevel2 2 3 3 4" xfId="11166"/>
    <cellStyle name="SAPBEXHLevel2 2 3 3 4 2" xfId="37587"/>
    <cellStyle name="SAPBEXHLevel2 2 3 3 5" xfId="29349"/>
    <cellStyle name="SAPBEXHLevel2 2 3 4" xfId="3090"/>
    <cellStyle name="SAPBEXHLevel2 2 3 4 2" xfId="10264"/>
    <cellStyle name="SAPBEXHLevel2 2 3 4 2 2" xfId="20924"/>
    <cellStyle name="SAPBEXHLevel2 2 3 4 2 2 2" xfId="47338"/>
    <cellStyle name="SAPBEXHLevel2 2 3 4 2 3" xfId="17856"/>
    <cellStyle name="SAPBEXHLevel2 2 3 4 2 3 2" xfId="44273"/>
    <cellStyle name="SAPBEXHLevel2 2 3 4 2 4" xfId="36760"/>
    <cellStyle name="SAPBEXHLevel2 2 3 4 3" xfId="13882"/>
    <cellStyle name="SAPBEXHLevel2 2 3 4 3 2" xfId="40302"/>
    <cellStyle name="SAPBEXHLevel2 2 3 4 4" xfId="25119"/>
    <cellStyle name="SAPBEXHLevel2 2 3 4 4 2" xfId="51533"/>
    <cellStyle name="SAPBEXHLevel2 2 3 4 5" xfId="29760"/>
    <cellStyle name="SAPBEXHLevel2 2 3 5" xfId="4329"/>
    <cellStyle name="SAPBEXHLevel2 2 3 5 2" xfId="15107"/>
    <cellStyle name="SAPBEXHLevel2 2 3 5 2 2" xfId="41527"/>
    <cellStyle name="SAPBEXHLevel2 2 3 5 3" xfId="25047"/>
    <cellStyle name="SAPBEXHLevel2 2 3 5 3 2" xfId="51461"/>
    <cellStyle name="SAPBEXHLevel2 2 3 5 4" xfId="30999"/>
    <cellStyle name="SAPBEXHLevel2 2 3 6" xfId="6045"/>
    <cellStyle name="SAPBEXHLevel2 2 3 6 2" xfId="16796"/>
    <cellStyle name="SAPBEXHLevel2 2 3 6 2 2" xfId="43214"/>
    <cellStyle name="SAPBEXHLevel2 2 3 6 3" xfId="22696"/>
    <cellStyle name="SAPBEXHLevel2 2 3 6 3 2" xfId="49110"/>
    <cellStyle name="SAPBEXHLevel2 2 3 6 4" xfId="32715"/>
    <cellStyle name="SAPBEXHLevel2 2 3 7" xfId="6146"/>
    <cellStyle name="SAPBEXHLevel2 2 3 7 2" xfId="24413"/>
    <cellStyle name="SAPBEXHLevel2 2 3 7 2 2" xfId="50827"/>
    <cellStyle name="SAPBEXHLevel2 2 3 7 3" xfId="32816"/>
    <cellStyle name="SAPBEXHLevel2 2 3 8" xfId="6359"/>
    <cellStyle name="SAPBEXHLevel2 2 3 8 2" xfId="17095"/>
    <cellStyle name="SAPBEXHLevel2 2 3 8 2 2" xfId="43513"/>
    <cellStyle name="SAPBEXHLevel2 2 3 8 3" xfId="21922"/>
    <cellStyle name="SAPBEXHLevel2 2 3 8 3 2" xfId="48336"/>
    <cellStyle name="SAPBEXHLevel2 2 3 8 4" xfId="33029"/>
    <cellStyle name="SAPBEXHLevel2 2 3 9" xfId="7779"/>
    <cellStyle name="SAPBEXHLevel2 2 3 9 2" xfId="18446"/>
    <cellStyle name="SAPBEXHLevel2 2 3 9 2 2" xfId="44861"/>
    <cellStyle name="SAPBEXHLevel2 2 3 9 3" xfId="27330"/>
    <cellStyle name="SAPBEXHLevel2 2 3 9 3 2" xfId="53744"/>
    <cellStyle name="SAPBEXHLevel2 2 3 9 4" xfId="34449"/>
    <cellStyle name="SAPBEXHLevel2 2 4" xfId="1920"/>
    <cellStyle name="SAPBEXHLevel2 2 4 10" xfId="8567"/>
    <cellStyle name="SAPBEXHLevel2 2 4 10 2" xfId="19227"/>
    <cellStyle name="SAPBEXHLevel2 2 4 10 2 2" xfId="45641"/>
    <cellStyle name="SAPBEXHLevel2 2 4 10 3" xfId="12789"/>
    <cellStyle name="SAPBEXHLevel2 2 4 10 3 2" xfId="39210"/>
    <cellStyle name="SAPBEXHLevel2 2 4 10 4" xfId="35063"/>
    <cellStyle name="SAPBEXHLevel2 2 4 11" xfId="11660"/>
    <cellStyle name="SAPBEXHLevel2 2 4 11 2" xfId="38081"/>
    <cellStyle name="SAPBEXHLevel2 2 4 12" xfId="23610"/>
    <cellStyle name="SAPBEXHLevel2 2 4 12 2" xfId="50024"/>
    <cellStyle name="SAPBEXHLevel2 2 4 2" xfId="3897"/>
    <cellStyle name="SAPBEXHLevel2 2 4 2 2" xfId="9169"/>
    <cellStyle name="SAPBEXHLevel2 2 4 2 2 2" xfId="19829"/>
    <cellStyle name="SAPBEXHLevel2 2 4 2 2 2 2" xfId="46243"/>
    <cellStyle name="SAPBEXHLevel2 2 4 2 2 3" xfId="27877"/>
    <cellStyle name="SAPBEXHLevel2 2 4 2 2 3 2" xfId="54291"/>
    <cellStyle name="SAPBEXHLevel2 2 4 2 2 4" xfId="35665"/>
    <cellStyle name="SAPBEXHLevel2 2 4 2 3" xfId="14680"/>
    <cellStyle name="SAPBEXHLevel2 2 4 2 3 2" xfId="41100"/>
    <cellStyle name="SAPBEXHLevel2 2 4 2 4" xfId="22116"/>
    <cellStyle name="SAPBEXHLevel2 2 4 2 4 2" xfId="48530"/>
    <cellStyle name="SAPBEXHLevel2 2 4 2 5" xfId="30567"/>
    <cellStyle name="SAPBEXHLevel2 2 4 3" xfId="4624"/>
    <cellStyle name="SAPBEXHLevel2 2 4 3 2" xfId="10178"/>
    <cellStyle name="SAPBEXHLevel2 2 4 3 2 2" xfId="20838"/>
    <cellStyle name="SAPBEXHLevel2 2 4 3 2 2 2" xfId="47252"/>
    <cellStyle name="SAPBEXHLevel2 2 4 3 2 3" xfId="17758"/>
    <cellStyle name="SAPBEXHLevel2 2 4 3 2 3 2" xfId="44175"/>
    <cellStyle name="SAPBEXHLevel2 2 4 3 2 4" xfId="36674"/>
    <cellStyle name="SAPBEXHLevel2 2 4 3 3" xfId="15402"/>
    <cellStyle name="SAPBEXHLevel2 2 4 3 3 2" xfId="41822"/>
    <cellStyle name="SAPBEXHLevel2 2 4 3 4" xfId="23847"/>
    <cellStyle name="SAPBEXHLevel2 2 4 3 4 2" xfId="50261"/>
    <cellStyle name="SAPBEXHLevel2 2 4 3 5" xfId="31294"/>
    <cellStyle name="SAPBEXHLevel2 2 4 4" xfId="5202"/>
    <cellStyle name="SAPBEXHLevel2 2 4 4 2" xfId="15977"/>
    <cellStyle name="SAPBEXHLevel2 2 4 4 2 2" xfId="42396"/>
    <cellStyle name="SAPBEXHLevel2 2 4 4 3" xfId="25549"/>
    <cellStyle name="SAPBEXHLevel2 2 4 4 3 2" xfId="51963"/>
    <cellStyle name="SAPBEXHLevel2 2 4 4 4" xfId="31872"/>
    <cellStyle name="SAPBEXHLevel2 2 4 5" xfId="5818"/>
    <cellStyle name="SAPBEXHLevel2 2 4 5 2" xfId="16577"/>
    <cellStyle name="SAPBEXHLevel2 2 4 5 2 2" xfId="42995"/>
    <cellStyle name="SAPBEXHLevel2 2 4 5 3" xfId="27398"/>
    <cellStyle name="SAPBEXHLevel2 2 4 5 3 2" xfId="53812"/>
    <cellStyle name="SAPBEXHLevel2 2 4 5 4" xfId="32488"/>
    <cellStyle name="SAPBEXHLevel2 2 4 6" xfId="6421"/>
    <cellStyle name="SAPBEXHLevel2 2 4 6 2" xfId="17157"/>
    <cellStyle name="SAPBEXHLevel2 2 4 6 2 2" xfId="43575"/>
    <cellStyle name="SAPBEXHLevel2 2 4 6 3" xfId="25769"/>
    <cellStyle name="SAPBEXHLevel2 2 4 6 3 2" xfId="52183"/>
    <cellStyle name="SAPBEXHLevel2 2 4 6 4" xfId="33091"/>
    <cellStyle name="SAPBEXHLevel2 2 4 7" xfId="7036"/>
    <cellStyle name="SAPBEXHLevel2 2 4 7 2" xfId="12418"/>
    <cellStyle name="SAPBEXHLevel2 2 4 7 2 2" xfId="38839"/>
    <cellStyle name="SAPBEXHLevel2 2 4 7 3" xfId="33706"/>
    <cellStyle name="SAPBEXHLevel2 2 4 8" xfId="7583"/>
    <cellStyle name="SAPBEXHLevel2 2 4 8 2" xfId="18250"/>
    <cellStyle name="SAPBEXHLevel2 2 4 8 2 2" xfId="44666"/>
    <cellStyle name="SAPBEXHLevel2 2 4 8 3" xfId="27569"/>
    <cellStyle name="SAPBEXHLevel2 2 4 8 3 2" xfId="53983"/>
    <cellStyle name="SAPBEXHLevel2 2 4 8 4" xfId="34253"/>
    <cellStyle name="SAPBEXHLevel2 2 4 9" xfId="7283"/>
    <cellStyle name="SAPBEXHLevel2 2 4 9 2" xfId="17950"/>
    <cellStyle name="SAPBEXHLevel2 2 4 9 2 2" xfId="44367"/>
    <cellStyle name="SAPBEXHLevel2 2 4 9 3" xfId="26376"/>
    <cellStyle name="SAPBEXHLevel2 2 4 9 3 2" xfId="52790"/>
    <cellStyle name="SAPBEXHLevel2 2 4 9 4" xfId="33953"/>
    <cellStyle name="SAPBEXHLevel2 2 5" xfId="2106"/>
    <cellStyle name="SAPBEXHLevel2 2 5 10" xfId="8859"/>
    <cellStyle name="SAPBEXHLevel2 2 5 10 2" xfId="19519"/>
    <cellStyle name="SAPBEXHLevel2 2 5 10 2 2" xfId="45933"/>
    <cellStyle name="SAPBEXHLevel2 2 5 10 3" xfId="27942"/>
    <cellStyle name="SAPBEXHLevel2 2 5 10 3 2" xfId="54356"/>
    <cellStyle name="SAPBEXHLevel2 2 5 10 4" xfId="35355"/>
    <cellStyle name="SAPBEXHLevel2 2 5 11" xfId="11494"/>
    <cellStyle name="SAPBEXHLevel2 2 5 11 2" xfId="37915"/>
    <cellStyle name="SAPBEXHLevel2 2 5 12" xfId="26307"/>
    <cellStyle name="SAPBEXHLevel2 2 5 12 2" xfId="52721"/>
    <cellStyle name="SAPBEXHLevel2 2 5 2" xfId="4071"/>
    <cellStyle name="SAPBEXHLevel2 2 5 2 2" xfId="9841"/>
    <cellStyle name="SAPBEXHLevel2 2 5 2 2 2" xfId="20501"/>
    <cellStyle name="SAPBEXHLevel2 2 5 2 2 2 2" xfId="46915"/>
    <cellStyle name="SAPBEXHLevel2 2 5 2 2 3" xfId="16368"/>
    <cellStyle name="SAPBEXHLevel2 2 5 2 2 3 2" xfId="42787"/>
    <cellStyle name="SAPBEXHLevel2 2 5 2 2 4" xfId="36337"/>
    <cellStyle name="SAPBEXHLevel2 2 5 2 3" xfId="14853"/>
    <cellStyle name="SAPBEXHLevel2 2 5 2 3 2" xfId="41273"/>
    <cellStyle name="SAPBEXHLevel2 2 5 2 4" xfId="24313"/>
    <cellStyle name="SAPBEXHLevel2 2 5 2 4 2" xfId="50727"/>
    <cellStyle name="SAPBEXHLevel2 2 5 2 5" xfId="30741"/>
    <cellStyle name="SAPBEXHLevel2 2 5 3" xfId="4799"/>
    <cellStyle name="SAPBEXHLevel2 2 5 3 2" xfId="10380"/>
    <cellStyle name="SAPBEXHLevel2 2 5 3 2 2" xfId="21040"/>
    <cellStyle name="SAPBEXHLevel2 2 5 3 2 2 2" xfId="47454"/>
    <cellStyle name="SAPBEXHLevel2 2 5 3 2 3" xfId="28305"/>
    <cellStyle name="SAPBEXHLevel2 2 5 3 2 3 2" xfId="54719"/>
    <cellStyle name="SAPBEXHLevel2 2 5 3 2 4" xfId="36876"/>
    <cellStyle name="SAPBEXHLevel2 2 5 3 3" xfId="15576"/>
    <cellStyle name="SAPBEXHLevel2 2 5 3 3 2" xfId="41996"/>
    <cellStyle name="SAPBEXHLevel2 2 5 3 4" xfId="22071"/>
    <cellStyle name="SAPBEXHLevel2 2 5 3 4 2" xfId="48485"/>
    <cellStyle name="SAPBEXHLevel2 2 5 3 5" xfId="31469"/>
    <cellStyle name="SAPBEXHLevel2 2 5 4" xfId="5379"/>
    <cellStyle name="SAPBEXHLevel2 2 5 4 2" xfId="16152"/>
    <cellStyle name="SAPBEXHLevel2 2 5 4 2 2" xfId="42571"/>
    <cellStyle name="SAPBEXHLevel2 2 5 4 3" xfId="24241"/>
    <cellStyle name="SAPBEXHLevel2 2 5 4 3 2" xfId="50655"/>
    <cellStyle name="SAPBEXHLevel2 2 5 4 4" xfId="32049"/>
    <cellStyle name="SAPBEXHLevel2 2 5 5" xfId="5986"/>
    <cellStyle name="SAPBEXHLevel2 2 5 5 2" xfId="16738"/>
    <cellStyle name="SAPBEXHLevel2 2 5 5 2 2" xfId="43156"/>
    <cellStyle name="SAPBEXHLevel2 2 5 5 3" xfId="24017"/>
    <cellStyle name="SAPBEXHLevel2 2 5 5 3 2" xfId="50431"/>
    <cellStyle name="SAPBEXHLevel2 2 5 5 4" xfId="32656"/>
    <cellStyle name="SAPBEXHLevel2 2 5 6" xfId="6586"/>
    <cellStyle name="SAPBEXHLevel2 2 5 6 2" xfId="17311"/>
    <cellStyle name="SAPBEXHLevel2 2 5 6 2 2" xfId="43729"/>
    <cellStyle name="SAPBEXHLevel2 2 5 6 3" xfId="23636"/>
    <cellStyle name="SAPBEXHLevel2 2 5 6 3 2" xfId="50050"/>
    <cellStyle name="SAPBEXHLevel2 2 5 6 4" xfId="33256"/>
    <cellStyle name="SAPBEXHLevel2 2 5 7" xfId="7158"/>
    <cellStyle name="SAPBEXHLevel2 2 5 7 2" xfId="27759"/>
    <cellStyle name="SAPBEXHLevel2 2 5 7 2 2" xfId="54173"/>
    <cellStyle name="SAPBEXHLevel2 2 5 7 3" xfId="33828"/>
    <cellStyle name="SAPBEXHLevel2 2 5 8" xfId="7717"/>
    <cellStyle name="SAPBEXHLevel2 2 5 8 2" xfId="18384"/>
    <cellStyle name="SAPBEXHLevel2 2 5 8 2 2" xfId="44800"/>
    <cellStyle name="SAPBEXHLevel2 2 5 8 3" xfId="24077"/>
    <cellStyle name="SAPBEXHLevel2 2 5 8 3 2" xfId="50491"/>
    <cellStyle name="SAPBEXHLevel2 2 5 8 4" xfId="34387"/>
    <cellStyle name="SAPBEXHLevel2 2 5 9" xfId="7869"/>
    <cellStyle name="SAPBEXHLevel2 2 5 9 2" xfId="18536"/>
    <cellStyle name="SAPBEXHLevel2 2 5 9 2 2" xfId="44951"/>
    <cellStyle name="SAPBEXHLevel2 2 5 9 3" xfId="28001"/>
    <cellStyle name="SAPBEXHLevel2 2 5 9 3 2" xfId="54415"/>
    <cellStyle name="SAPBEXHLevel2 2 5 9 4" xfId="34539"/>
    <cellStyle name="SAPBEXHLevel2 2 6" xfId="1846"/>
    <cellStyle name="SAPBEXHLevel2 2 6 10" xfId="9543"/>
    <cellStyle name="SAPBEXHLevel2 2 6 10 2" xfId="20203"/>
    <cellStyle name="SAPBEXHLevel2 2 6 10 2 2" xfId="46617"/>
    <cellStyle name="SAPBEXHLevel2 2 6 10 3" xfId="11589"/>
    <cellStyle name="SAPBEXHLevel2 2 6 10 3 2" xfId="38010"/>
    <cellStyle name="SAPBEXHLevel2 2 6 10 4" xfId="36039"/>
    <cellStyle name="SAPBEXHLevel2 2 6 11" xfId="11734"/>
    <cellStyle name="SAPBEXHLevel2 2 6 11 2" xfId="38155"/>
    <cellStyle name="SAPBEXHLevel2 2 6 12" xfId="24151"/>
    <cellStyle name="SAPBEXHLevel2 2 6 12 2" xfId="50565"/>
    <cellStyle name="SAPBEXHLevel2 2 6 2" xfId="3823"/>
    <cellStyle name="SAPBEXHLevel2 2 6 2 2" xfId="10681"/>
    <cellStyle name="SAPBEXHLevel2 2 6 2 2 2" xfId="21326"/>
    <cellStyle name="SAPBEXHLevel2 2 6 2 2 2 2" xfId="47740"/>
    <cellStyle name="SAPBEXHLevel2 2 6 2 2 3" xfId="28424"/>
    <cellStyle name="SAPBEXHLevel2 2 6 2 2 3 2" xfId="54838"/>
    <cellStyle name="SAPBEXHLevel2 2 6 2 2 4" xfId="37105"/>
    <cellStyle name="SAPBEXHLevel2 2 6 2 3" xfId="14606"/>
    <cellStyle name="SAPBEXHLevel2 2 6 2 3 2" xfId="41026"/>
    <cellStyle name="SAPBEXHLevel2 2 6 2 4" xfId="22451"/>
    <cellStyle name="SAPBEXHLevel2 2 6 2 4 2" xfId="48865"/>
    <cellStyle name="SAPBEXHLevel2 2 6 2 5" xfId="30493"/>
    <cellStyle name="SAPBEXHLevel2 2 6 3" xfId="4550"/>
    <cellStyle name="SAPBEXHLevel2 2 6 3 2" xfId="15328"/>
    <cellStyle name="SAPBEXHLevel2 2 6 3 2 2" xfId="41748"/>
    <cellStyle name="SAPBEXHLevel2 2 6 3 3" xfId="27051"/>
    <cellStyle name="SAPBEXHLevel2 2 6 3 3 2" xfId="53465"/>
    <cellStyle name="SAPBEXHLevel2 2 6 3 4" xfId="31220"/>
    <cellStyle name="SAPBEXHLevel2 2 6 4" xfId="3196"/>
    <cellStyle name="SAPBEXHLevel2 2 6 4 2" xfId="13986"/>
    <cellStyle name="SAPBEXHLevel2 2 6 4 2 2" xfId="40406"/>
    <cellStyle name="SAPBEXHLevel2 2 6 4 3" xfId="26191"/>
    <cellStyle name="SAPBEXHLevel2 2 6 4 3 2" xfId="52605"/>
    <cellStyle name="SAPBEXHLevel2 2 6 4 4" xfId="29866"/>
    <cellStyle name="SAPBEXHLevel2 2 6 5" xfId="3744"/>
    <cellStyle name="SAPBEXHLevel2 2 6 5 2" xfId="14527"/>
    <cellStyle name="SAPBEXHLevel2 2 6 5 2 2" xfId="40947"/>
    <cellStyle name="SAPBEXHLevel2 2 6 5 3" xfId="26869"/>
    <cellStyle name="SAPBEXHLevel2 2 6 5 3 2" xfId="53283"/>
    <cellStyle name="SAPBEXHLevel2 2 6 5 4" xfId="30414"/>
    <cellStyle name="SAPBEXHLevel2 2 6 6" xfId="5305"/>
    <cellStyle name="SAPBEXHLevel2 2 6 6 2" xfId="16079"/>
    <cellStyle name="SAPBEXHLevel2 2 6 6 2 2" xfId="42498"/>
    <cellStyle name="SAPBEXHLevel2 2 6 6 3" xfId="26891"/>
    <cellStyle name="SAPBEXHLevel2 2 6 6 3 2" xfId="53305"/>
    <cellStyle name="SAPBEXHLevel2 2 6 6 4" xfId="31975"/>
    <cellStyle name="SAPBEXHLevel2 2 6 7" xfId="6962"/>
    <cellStyle name="SAPBEXHLevel2 2 6 7 2" xfId="24829"/>
    <cellStyle name="SAPBEXHLevel2 2 6 7 2 2" xfId="51243"/>
    <cellStyle name="SAPBEXHLevel2 2 6 7 3" xfId="33632"/>
    <cellStyle name="SAPBEXHLevel2 2 6 8" xfId="7509"/>
    <cellStyle name="SAPBEXHLevel2 2 6 8 2" xfId="18176"/>
    <cellStyle name="SAPBEXHLevel2 2 6 8 2 2" xfId="44592"/>
    <cellStyle name="SAPBEXHLevel2 2 6 8 3" xfId="26925"/>
    <cellStyle name="SAPBEXHLevel2 2 6 8 3 2" xfId="53339"/>
    <cellStyle name="SAPBEXHLevel2 2 6 8 4" xfId="34179"/>
    <cellStyle name="SAPBEXHLevel2 2 6 9" xfId="6537"/>
    <cellStyle name="SAPBEXHLevel2 2 6 9 2" xfId="17262"/>
    <cellStyle name="SAPBEXHLevel2 2 6 9 2 2" xfId="43680"/>
    <cellStyle name="SAPBEXHLevel2 2 6 9 3" xfId="22993"/>
    <cellStyle name="SAPBEXHLevel2 2 6 9 3 2" xfId="49407"/>
    <cellStyle name="SAPBEXHLevel2 2 6 9 4" xfId="33207"/>
    <cellStyle name="SAPBEXHLevel2 2 7" xfId="2506"/>
    <cellStyle name="SAPBEXHLevel2 2 7 10" xfId="27024"/>
    <cellStyle name="SAPBEXHLevel2 2 7 10 2" xfId="53438"/>
    <cellStyle name="SAPBEXHLevel2 2 7 2" xfId="4401"/>
    <cellStyle name="SAPBEXHLevel2 2 7 2 2" xfId="15179"/>
    <cellStyle name="SAPBEXHLevel2 2 7 2 2 2" xfId="41599"/>
    <cellStyle name="SAPBEXHLevel2 2 7 2 3" xfId="22763"/>
    <cellStyle name="SAPBEXHLevel2 2 7 2 3 2" xfId="49177"/>
    <cellStyle name="SAPBEXHLevel2 2 7 2 4" xfId="31071"/>
    <cellStyle name="SAPBEXHLevel2 2 7 3" xfId="5134"/>
    <cellStyle name="SAPBEXHLevel2 2 7 3 2" xfId="15911"/>
    <cellStyle name="SAPBEXHLevel2 2 7 3 2 2" xfId="42330"/>
    <cellStyle name="SAPBEXHLevel2 2 7 3 3" xfId="28067"/>
    <cellStyle name="SAPBEXHLevel2 2 7 3 3 2" xfId="54481"/>
    <cellStyle name="SAPBEXHLevel2 2 7 3 4" xfId="31804"/>
    <cellStyle name="SAPBEXHLevel2 2 7 4" xfId="6316"/>
    <cellStyle name="SAPBEXHLevel2 2 7 4 2" xfId="17055"/>
    <cellStyle name="SAPBEXHLevel2 2 7 4 2 2" xfId="43473"/>
    <cellStyle name="SAPBEXHLevel2 2 7 4 3" xfId="24979"/>
    <cellStyle name="SAPBEXHLevel2 2 7 4 3 2" xfId="51393"/>
    <cellStyle name="SAPBEXHLevel2 2 7 4 4" xfId="32986"/>
    <cellStyle name="SAPBEXHLevel2 2 7 5" xfId="6892"/>
    <cellStyle name="SAPBEXHLevel2 2 7 5 2" xfId="17597"/>
    <cellStyle name="SAPBEXHLevel2 2 7 5 2 2" xfId="44014"/>
    <cellStyle name="SAPBEXHLevel2 2 7 5 3" xfId="24860"/>
    <cellStyle name="SAPBEXHLevel2 2 7 5 3 2" xfId="51274"/>
    <cellStyle name="SAPBEXHLevel2 2 7 5 4" xfId="33562"/>
    <cellStyle name="SAPBEXHLevel2 2 7 6" xfId="7416"/>
    <cellStyle name="SAPBEXHLevel2 2 7 6 2" xfId="18083"/>
    <cellStyle name="SAPBEXHLevel2 2 7 6 2 2" xfId="44499"/>
    <cellStyle name="SAPBEXHLevel2 2 7 6 3" xfId="24004"/>
    <cellStyle name="SAPBEXHLevel2 2 7 6 3 2" xfId="50418"/>
    <cellStyle name="SAPBEXHLevel2 2 7 6 4" xfId="34086"/>
    <cellStyle name="SAPBEXHLevel2 2 7 7" xfId="8039"/>
    <cellStyle name="SAPBEXHLevel2 2 7 7 2" xfId="18706"/>
    <cellStyle name="SAPBEXHLevel2 2 7 7 2 2" xfId="45120"/>
    <cellStyle name="SAPBEXHLevel2 2 7 7 3" xfId="14558"/>
    <cellStyle name="SAPBEXHLevel2 2 7 7 3 2" xfId="40978"/>
    <cellStyle name="SAPBEXHLevel2 2 7 7 4" xfId="34643"/>
    <cellStyle name="SAPBEXHLevel2 2 7 8" xfId="13302"/>
    <cellStyle name="SAPBEXHLevel2 2 7 8 2" xfId="39722"/>
    <cellStyle name="SAPBEXHLevel2 2 7 9" xfId="11224"/>
    <cellStyle name="SAPBEXHLevel2 2 7 9 2" xfId="37645"/>
    <cellStyle name="SAPBEXHLevel2 2 8" xfId="3257"/>
    <cellStyle name="SAPBEXHLevel2 2 8 2" xfId="14047"/>
    <cellStyle name="SAPBEXHLevel2 2 8 2 2" xfId="40467"/>
    <cellStyle name="SAPBEXHLevel2 2 8 3" xfId="21811"/>
    <cellStyle name="SAPBEXHLevel2 2 8 3 2" xfId="48225"/>
    <cellStyle name="SAPBEXHLevel2 2 8 4" xfId="29927"/>
    <cellStyle name="SAPBEXHLevel2 2 9" xfId="5184"/>
    <cellStyle name="SAPBEXHLevel2 2 9 2" xfId="15959"/>
    <cellStyle name="SAPBEXHLevel2 2 9 2 2" xfId="42378"/>
    <cellStyle name="SAPBEXHLevel2 2 9 3" xfId="22843"/>
    <cellStyle name="SAPBEXHLevel2 2 9 3 2" xfId="49257"/>
    <cellStyle name="SAPBEXHLevel2 2 9 4" xfId="31854"/>
    <cellStyle name="SAPBEXHLevel2 3" xfId="1547"/>
    <cellStyle name="SAPBEXHLevel2 3 10" xfId="8439"/>
    <cellStyle name="SAPBEXHLevel2 3 10 2" xfId="19099"/>
    <cellStyle name="SAPBEXHLevel2 3 10 2 2" xfId="45513"/>
    <cellStyle name="SAPBEXHLevel2 3 10 3" xfId="12945"/>
    <cellStyle name="SAPBEXHLevel2 3 10 3 2" xfId="39366"/>
    <cellStyle name="SAPBEXHLevel2 3 10 4" xfId="34935"/>
    <cellStyle name="SAPBEXHLevel2 3 11" xfId="11995"/>
    <cellStyle name="SAPBEXHLevel2 3 11 2" xfId="38416"/>
    <cellStyle name="SAPBEXHLevel2 3 12" xfId="21753"/>
    <cellStyle name="SAPBEXHLevel2 3 12 2" xfId="48167"/>
    <cellStyle name="SAPBEXHLevel2 3 2" xfId="3541"/>
    <cellStyle name="SAPBEXHLevel2 3 2 2" xfId="8983"/>
    <cellStyle name="SAPBEXHLevel2 3 2 2 2" xfId="19643"/>
    <cellStyle name="SAPBEXHLevel2 3 2 2 2 2" xfId="46057"/>
    <cellStyle name="SAPBEXHLevel2 3 2 2 3" xfId="12091"/>
    <cellStyle name="SAPBEXHLevel2 3 2 2 3 2" xfId="38512"/>
    <cellStyle name="SAPBEXHLevel2 3 2 2 4" xfId="35479"/>
    <cellStyle name="SAPBEXHLevel2 3 2 3" xfId="10410"/>
    <cellStyle name="SAPBEXHLevel2 3 2 3 2" xfId="21070"/>
    <cellStyle name="SAPBEXHLevel2 3 2 3 2 2" xfId="47484"/>
    <cellStyle name="SAPBEXHLevel2 3 2 3 3" xfId="28335"/>
    <cellStyle name="SAPBEXHLevel2 3 2 3 3 2" xfId="54749"/>
    <cellStyle name="SAPBEXHLevel2 3 2 3 4" xfId="36906"/>
    <cellStyle name="SAPBEXHLevel2 3 2 4" xfId="10948"/>
    <cellStyle name="SAPBEXHLevel2 3 2 4 2" xfId="21593"/>
    <cellStyle name="SAPBEXHLevel2 3 2 4 2 2" xfId="48007"/>
    <cellStyle name="SAPBEXHLevel2 3 2 4 3" xfId="28682"/>
    <cellStyle name="SAPBEXHLevel2 3 2 4 3 2" xfId="55096"/>
    <cellStyle name="SAPBEXHLevel2 3 2 4 4" xfId="37369"/>
    <cellStyle name="SAPBEXHLevel2 3 2 5" xfId="8752"/>
    <cellStyle name="SAPBEXHLevel2 3 2 5 2" xfId="19412"/>
    <cellStyle name="SAPBEXHLevel2 3 2 5 2 2" xfId="45826"/>
    <cellStyle name="SAPBEXHLevel2 3 2 5 3" xfId="25421"/>
    <cellStyle name="SAPBEXHLevel2 3 2 5 3 2" xfId="51835"/>
    <cellStyle name="SAPBEXHLevel2 3 2 5 4" xfId="35248"/>
    <cellStyle name="SAPBEXHLevel2 3 2 6" xfId="14326"/>
    <cellStyle name="SAPBEXHLevel2 3 2 6 2" xfId="40746"/>
    <cellStyle name="SAPBEXHLevel2 3 2 7" xfId="23692"/>
    <cellStyle name="SAPBEXHLevel2 3 2 7 2" xfId="50106"/>
    <cellStyle name="SAPBEXHLevel2 3 2 8" xfId="30211"/>
    <cellStyle name="SAPBEXHLevel2 3 3" xfId="4137"/>
    <cellStyle name="SAPBEXHLevel2 3 3 2" xfId="9341"/>
    <cellStyle name="SAPBEXHLevel2 3 3 2 2" xfId="20001"/>
    <cellStyle name="SAPBEXHLevel2 3 3 2 2 2" xfId="46415"/>
    <cellStyle name="SAPBEXHLevel2 3 3 2 3" xfId="28226"/>
    <cellStyle name="SAPBEXHLevel2 3 3 2 3 2" xfId="54640"/>
    <cellStyle name="SAPBEXHLevel2 3 3 2 4" xfId="35837"/>
    <cellStyle name="SAPBEXHLevel2 3 3 3" xfId="14919"/>
    <cellStyle name="SAPBEXHLevel2 3 3 3 2" xfId="41339"/>
    <cellStyle name="SAPBEXHLevel2 3 3 4" xfId="25699"/>
    <cellStyle name="SAPBEXHLevel2 3 3 4 2" xfId="52113"/>
    <cellStyle name="SAPBEXHLevel2 3 3 5" xfId="30807"/>
    <cellStyle name="SAPBEXHLevel2 3 4" xfId="5047"/>
    <cellStyle name="SAPBEXHLevel2 3 4 2" xfId="9760"/>
    <cellStyle name="SAPBEXHLevel2 3 4 2 2" xfId="20420"/>
    <cellStyle name="SAPBEXHLevel2 3 4 2 2 2" xfId="46834"/>
    <cellStyle name="SAPBEXHLevel2 3 4 2 3" xfId="13019"/>
    <cellStyle name="SAPBEXHLevel2 3 4 2 3 2" xfId="39440"/>
    <cellStyle name="SAPBEXHLevel2 3 4 2 4" xfId="36256"/>
    <cellStyle name="SAPBEXHLevel2 3 4 3" xfId="15824"/>
    <cellStyle name="SAPBEXHLevel2 3 4 3 2" xfId="42243"/>
    <cellStyle name="SAPBEXHLevel2 3 4 4" xfId="24371"/>
    <cellStyle name="SAPBEXHLevel2 3 4 4 2" xfId="50785"/>
    <cellStyle name="SAPBEXHLevel2 3 4 5" xfId="31717"/>
    <cellStyle name="SAPBEXHLevel2 3 5" xfId="4479"/>
    <cellStyle name="SAPBEXHLevel2 3 5 2" xfId="10738"/>
    <cellStyle name="SAPBEXHLevel2 3 5 2 2" xfId="21383"/>
    <cellStyle name="SAPBEXHLevel2 3 5 2 2 2" xfId="47797"/>
    <cellStyle name="SAPBEXHLevel2 3 5 2 3" xfId="28478"/>
    <cellStyle name="SAPBEXHLevel2 3 5 2 3 2" xfId="54892"/>
    <cellStyle name="SAPBEXHLevel2 3 5 2 4" xfId="37159"/>
    <cellStyle name="SAPBEXHLevel2 3 5 3" xfId="15257"/>
    <cellStyle name="SAPBEXHLevel2 3 5 3 2" xfId="41677"/>
    <cellStyle name="SAPBEXHLevel2 3 5 4" xfId="23848"/>
    <cellStyle name="SAPBEXHLevel2 3 5 4 2" xfId="50262"/>
    <cellStyle name="SAPBEXHLevel2 3 5 5" xfId="31149"/>
    <cellStyle name="SAPBEXHLevel2 3 6" xfId="4129"/>
    <cellStyle name="SAPBEXHLevel2 3 6 2" xfId="14911"/>
    <cellStyle name="SAPBEXHLevel2 3 6 2 2" xfId="41331"/>
    <cellStyle name="SAPBEXHLevel2 3 6 3" xfId="23602"/>
    <cellStyle name="SAPBEXHLevel2 3 6 3 2" xfId="50016"/>
    <cellStyle name="SAPBEXHLevel2 3 6 4" xfId="30799"/>
    <cellStyle name="SAPBEXHLevel2 3 7" xfId="6661"/>
    <cellStyle name="SAPBEXHLevel2 3 7 2" xfId="14893"/>
    <cellStyle name="SAPBEXHLevel2 3 7 2 2" xfId="41313"/>
    <cellStyle name="SAPBEXHLevel2 3 7 3" xfId="33331"/>
    <cellStyle name="SAPBEXHLevel2 3 8" xfId="6082"/>
    <cellStyle name="SAPBEXHLevel2 3 8 2" xfId="16833"/>
    <cellStyle name="SAPBEXHLevel2 3 8 2 2" xfId="43251"/>
    <cellStyle name="SAPBEXHLevel2 3 8 3" xfId="11292"/>
    <cellStyle name="SAPBEXHLevel2 3 8 3 2" xfId="37713"/>
    <cellStyle name="SAPBEXHLevel2 3 8 4" xfId="32752"/>
    <cellStyle name="SAPBEXHLevel2 3 9" xfId="7657"/>
    <cellStyle name="SAPBEXHLevel2 3 9 2" xfId="18324"/>
    <cellStyle name="SAPBEXHLevel2 3 9 2 2" xfId="44740"/>
    <cellStyle name="SAPBEXHLevel2 3 9 3" xfId="28003"/>
    <cellStyle name="SAPBEXHLevel2 3 9 3 2" xfId="54417"/>
    <cellStyle name="SAPBEXHLevel2 3 9 4" xfId="34327"/>
    <cellStyle name="SAPBEXHLevel2 4" xfId="1660"/>
    <cellStyle name="SAPBEXHLevel2 4 10" xfId="8313"/>
    <cellStyle name="SAPBEXHLevel2 4 10 2" xfId="18973"/>
    <cellStyle name="SAPBEXHLevel2 4 10 2 2" xfId="45387"/>
    <cellStyle name="SAPBEXHLevel2 4 10 3" xfId="12176"/>
    <cellStyle name="SAPBEXHLevel2 4 10 3 2" xfId="38597"/>
    <cellStyle name="SAPBEXHLevel2 4 10 4" xfId="34809"/>
    <cellStyle name="SAPBEXHLevel2 4 11" xfId="11906"/>
    <cellStyle name="SAPBEXHLevel2 4 11 2" xfId="38327"/>
    <cellStyle name="SAPBEXHLevel2 4 12" xfId="24780"/>
    <cellStyle name="SAPBEXHLevel2 4 12 2" xfId="51194"/>
    <cellStyle name="SAPBEXHLevel2 4 2" xfId="3653"/>
    <cellStyle name="SAPBEXHLevel2 4 2 2" xfId="9109"/>
    <cellStyle name="SAPBEXHLevel2 4 2 2 2" xfId="19769"/>
    <cellStyle name="SAPBEXHLevel2 4 2 2 2 2" xfId="46183"/>
    <cellStyle name="SAPBEXHLevel2 4 2 2 3" xfId="27096"/>
    <cellStyle name="SAPBEXHLevel2 4 2 2 3 2" xfId="53510"/>
    <cellStyle name="SAPBEXHLevel2 4 2 2 4" xfId="35605"/>
    <cellStyle name="SAPBEXHLevel2 4 2 3" xfId="10228"/>
    <cellStyle name="SAPBEXHLevel2 4 2 3 2" xfId="20888"/>
    <cellStyle name="SAPBEXHLevel2 4 2 3 2 2" xfId="47302"/>
    <cellStyle name="SAPBEXHLevel2 4 2 3 3" xfId="17761"/>
    <cellStyle name="SAPBEXHLevel2 4 2 3 3 2" xfId="44178"/>
    <cellStyle name="SAPBEXHLevel2 4 2 3 4" xfId="36724"/>
    <cellStyle name="SAPBEXHLevel2 4 2 4" xfId="10871"/>
    <cellStyle name="SAPBEXHLevel2 4 2 4 2" xfId="21516"/>
    <cellStyle name="SAPBEXHLevel2 4 2 4 2 2" xfId="47930"/>
    <cellStyle name="SAPBEXHLevel2 4 2 4 3" xfId="28605"/>
    <cellStyle name="SAPBEXHLevel2 4 2 4 3 2" xfId="55019"/>
    <cellStyle name="SAPBEXHLevel2 4 2 4 4" xfId="37292"/>
    <cellStyle name="SAPBEXHLevel2 4 2 5" xfId="8614"/>
    <cellStyle name="SAPBEXHLevel2 4 2 5 2" xfId="19274"/>
    <cellStyle name="SAPBEXHLevel2 4 2 5 2 2" xfId="45688"/>
    <cellStyle name="SAPBEXHLevel2 4 2 5 3" xfId="17637"/>
    <cellStyle name="SAPBEXHLevel2 4 2 5 3 2" xfId="44054"/>
    <cellStyle name="SAPBEXHLevel2 4 2 5 4" xfId="35110"/>
    <cellStyle name="SAPBEXHLevel2 4 2 6" xfId="14438"/>
    <cellStyle name="SAPBEXHLevel2 4 2 6 2" xfId="40858"/>
    <cellStyle name="SAPBEXHLevel2 4 2 7" xfId="21938"/>
    <cellStyle name="SAPBEXHLevel2 4 2 7 2" xfId="48352"/>
    <cellStyle name="SAPBEXHLevel2 4 2 8" xfId="30323"/>
    <cellStyle name="SAPBEXHLevel2 4 3" xfId="2680"/>
    <cellStyle name="SAPBEXHLevel2 4 3 2" xfId="9478"/>
    <cellStyle name="SAPBEXHLevel2 4 3 2 2" xfId="20138"/>
    <cellStyle name="SAPBEXHLevel2 4 3 2 2 2" xfId="46552"/>
    <cellStyle name="SAPBEXHLevel2 4 3 2 3" xfId="27852"/>
    <cellStyle name="SAPBEXHLevel2 4 3 2 3 2" xfId="54266"/>
    <cellStyle name="SAPBEXHLevel2 4 3 2 4" xfId="35974"/>
    <cellStyle name="SAPBEXHLevel2 4 3 3" xfId="13472"/>
    <cellStyle name="SAPBEXHLevel2 4 3 3 2" xfId="39892"/>
    <cellStyle name="SAPBEXHLevel2 4 3 4" xfId="26305"/>
    <cellStyle name="SAPBEXHLevel2 4 3 4 2" xfId="52719"/>
    <cellStyle name="SAPBEXHLevel2 4 3 5" xfId="29350"/>
    <cellStyle name="SAPBEXHLevel2 4 4" xfId="3089"/>
    <cellStyle name="SAPBEXHLevel2 4 4 2" xfId="10144"/>
    <cellStyle name="SAPBEXHLevel2 4 4 2 2" xfId="20804"/>
    <cellStyle name="SAPBEXHLevel2 4 4 2 2 2" xfId="47218"/>
    <cellStyle name="SAPBEXHLevel2 4 4 2 3" xfId="27797"/>
    <cellStyle name="SAPBEXHLevel2 4 4 2 3 2" xfId="54211"/>
    <cellStyle name="SAPBEXHLevel2 4 4 2 4" xfId="36640"/>
    <cellStyle name="SAPBEXHLevel2 4 4 3" xfId="13881"/>
    <cellStyle name="SAPBEXHLevel2 4 4 3 2" xfId="40301"/>
    <cellStyle name="SAPBEXHLevel2 4 4 4" xfId="25516"/>
    <cellStyle name="SAPBEXHLevel2 4 4 4 2" xfId="51930"/>
    <cellStyle name="SAPBEXHLevel2 4 4 5" xfId="29759"/>
    <cellStyle name="SAPBEXHLevel2 4 5" xfId="5448"/>
    <cellStyle name="SAPBEXHLevel2 4 5 2" xfId="10763"/>
    <cellStyle name="SAPBEXHLevel2 4 5 2 2" xfId="21408"/>
    <cellStyle name="SAPBEXHLevel2 4 5 2 2 2" xfId="47822"/>
    <cellStyle name="SAPBEXHLevel2 4 5 2 3" xfId="28497"/>
    <cellStyle name="SAPBEXHLevel2 4 5 2 3 2" xfId="54911"/>
    <cellStyle name="SAPBEXHLevel2 4 5 2 4" xfId="37184"/>
    <cellStyle name="SAPBEXHLevel2 4 5 3" xfId="16221"/>
    <cellStyle name="SAPBEXHLevel2 4 5 3 2" xfId="42640"/>
    <cellStyle name="SAPBEXHLevel2 4 5 4" xfId="21790"/>
    <cellStyle name="SAPBEXHLevel2 4 5 4 2" xfId="48204"/>
    <cellStyle name="SAPBEXHLevel2 4 5 5" xfId="32118"/>
    <cellStyle name="SAPBEXHLevel2 4 6" xfId="5534"/>
    <cellStyle name="SAPBEXHLevel2 4 6 2" xfId="16305"/>
    <cellStyle name="SAPBEXHLevel2 4 6 2 2" xfId="42724"/>
    <cellStyle name="SAPBEXHLevel2 4 6 3" xfId="27632"/>
    <cellStyle name="SAPBEXHLevel2 4 6 3 2" xfId="54046"/>
    <cellStyle name="SAPBEXHLevel2 4 6 4" xfId="32204"/>
    <cellStyle name="SAPBEXHLevel2 4 7" xfId="2615"/>
    <cellStyle name="SAPBEXHLevel2 4 7 2" xfId="24816"/>
    <cellStyle name="SAPBEXHLevel2 4 7 2 2" xfId="51230"/>
    <cellStyle name="SAPBEXHLevel2 4 7 3" xfId="29285"/>
    <cellStyle name="SAPBEXHLevel2 4 8" xfId="6370"/>
    <cellStyle name="SAPBEXHLevel2 4 8 2" xfId="17106"/>
    <cellStyle name="SAPBEXHLevel2 4 8 2 2" xfId="43524"/>
    <cellStyle name="SAPBEXHLevel2 4 8 3" xfId="23355"/>
    <cellStyle name="SAPBEXHLevel2 4 8 3 2" xfId="49769"/>
    <cellStyle name="SAPBEXHLevel2 4 8 4" xfId="33040"/>
    <cellStyle name="SAPBEXHLevel2 4 9" xfId="4467"/>
    <cellStyle name="SAPBEXHLevel2 4 9 2" xfId="15245"/>
    <cellStyle name="SAPBEXHLevel2 4 9 2 2" xfId="41665"/>
    <cellStyle name="SAPBEXHLevel2 4 9 3" xfId="28149"/>
    <cellStyle name="SAPBEXHLevel2 4 9 3 2" xfId="54563"/>
    <cellStyle name="SAPBEXHLevel2 4 9 4" xfId="31137"/>
    <cellStyle name="SAPBEXHLevel2 5" xfId="1919"/>
    <cellStyle name="SAPBEXHLevel2 5 10" xfId="8463"/>
    <cellStyle name="SAPBEXHLevel2 5 10 2" xfId="19123"/>
    <cellStyle name="SAPBEXHLevel2 5 10 2 2" xfId="45537"/>
    <cellStyle name="SAPBEXHLevel2 5 10 3" xfId="12937"/>
    <cellStyle name="SAPBEXHLevel2 5 10 3 2" xfId="39358"/>
    <cellStyle name="SAPBEXHLevel2 5 10 4" xfId="34959"/>
    <cellStyle name="SAPBEXHLevel2 5 11" xfId="11661"/>
    <cellStyle name="SAPBEXHLevel2 5 11 2" xfId="38082"/>
    <cellStyle name="SAPBEXHLevel2 5 12" xfId="27731"/>
    <cellStyle name="SAPBEXHLevel2 5 12 2" xfId="54145"/>
    <cellStyle name="SAPBEXHLevel2 5 2" xfId="3896"/>
    <cellStyle name="SAPBEXHLevel2 5 2 2" xfId="8959"/>
    <cellStyle name="SAPBEXHLevel2 5 2 2 2" xfId="19619"/>
    <cellStyle name="SAPBEXHLevel2 5 2 2 2 2" xfId="46033"/>
    <cellStyle name="SAPBEXHLevel2 5 2 2 3" xfId="25974"/>
    <cellStyle name="SAPBEXHLevel2 5 2 2 3 2" xfId="52388"/>
    <cellStyle name="SAPBEXHLevel2 5 2 2 4" xfId="35455"/>
    <cellStyle name="SAPBEXHLevel2 5 2 3" xfId="10077"/>
    <cellStyle name="SAPBEXHLevel2 5 2 3 2" xfId="20737"/>
    <cellStyle name="SAPBEXHLevel2 5 2 3 2 2" xfId="47151"/>
    <cellStyle name="SAPBEXHLevel2 5 2 3 3" xfId="11126"/>
    <cellStyle name="SAPBEXHLevel2 5 2 3 3 2" xfId="37547"/>
    <cellStyle name="SAPBEXHLevel2 5 2 3 4" xfId="36573"/>
    <cellStyle name="SAPBEXHLevel2 5 2 4" xfId="10950"/>
    <cellStyle name="SAPBEXHLevel2 5 2 4 2" xfId="21595"/>
    <cellStyle name="SAPBEXHLevel2 5 2 4 2 2" xfId="48009"/>
    <cellStyle name="SAPBEXHLevel2 5 2 4 3" xfId="28684"/>
    <cellStyle name="SAPBEXHLevel2 5 2 4 3 2" xfId="55098"/>
    <cellStyle name="SAPBEXHLevel2 5 2 4 4" xfId="37371"/>
    <cellStyle name="SAPBEXHLevel2 5 2 5" xfId="8776"/>
    <cellStyle name="SAPBEXHLevel2 5 2 5 2" xfId="19436"/>
    <cellStyle name="SAPBEXHLevel2 5 2 5 2 2" xfId="45850"/>
    <cellStyle name="SAPBEXHLevel2 5 2 5 3" xfId="26631"/>
    <cellStyle name="SAPBEXHLevel2 5 2 5 3 2" xfId="53045"/>
    <cellStyle name="SAPBEXHLevel2 5 2 5 4" xfId="35272"/>
    <cellStyle name="SAPBEXHLevel2 5 2 6" xfId="14679"/>
    <cellStyle name="SAPBEXHLevel2 5 2 6 2" xfId="41099"/>
    <cellStyle name="SAPBEXHLevel2 5 2 7" xfId="23153"/>
    <cellStyle name="SAPBEXHLevel2 5 2 7 2" xfId="49567"/>
    <cellStyle name="SAPBEXHLevel2 5 2 8" xfId="30566"/>
    <cellStyle name="SAPBEXHLevel2 5 3" xfId="4623"/>
    <cellStyle name="SAPBEXHLevel2 5 3 2" xfId="9317"/>
    <cellStyle name="SAPBEXHLevel2 5 3 2 2" xfId="19977"/>
    <cellStyle name="SAPBEXHLevel2 5 3 2 2 2" xfId="46391"/>
    <cellStyle name="SAPBEXHLevel2 5 3 2 3" xfId="11252"/>
    <cellStyle name="SAPBEXHLevel2 5 3 2 3 2" xfId="37673"/>
    <cellStyle name="SAPBEXHLevel2 5 3 2 4" xfId="35813"/>
    <cellStyle name="SAPBEXHLevel2 5 3 3" xfId="15401"/>
    <cellStyle name="SAPBEXHLevel2 5 3 3 2" xfId="41821"/>
    <cellStyle name="SAPBEXHLevel2 5 3 4" xfId="24304"/>
    <cellStyle name="SAPBEXHLevel2 5 3 4 2" xfId="50718"/>
    <cellStyle name="SAPBEXHLevel2 5 3 5" xfId="31293"/>
    <cellStyle name="SAPBEXHLevel2 5 4" xfId="5201"/>
    <cellStyle name="SAPBEXHLevel2 5 4 2" xfId="9985"/>
    <cellStyle name="SAPBEXHLevel2 5 4 2 2" xfId="20645"/>
    <cellStyle name="SAPBEXHLevel2 5 4 2 2 2" xfId="47059"/>
    <cellStyle name="SAPBEXHLevel2 5 4 2 3" xfId="26457"/>
    <cellStyle name="SAPBEXHLevel2 5 4 2 3 2" xfId="52871"/>
    <cellStyle name="SAPBEXHLevel2 5 4 2 4" xfId="36481"/>
    <cellStyle name="SAPBEXHLevel2 5 4 3" xfId="15976"/>
    <cellStyle name="SAPBEXHLevel2 5 4 3 2" xfId="42395"/>
    <cellStyle name="SAPBEXHLevel2 5 4 4" xfId="26218"/>
    <cellStyle name="SAPBEXHLevel2 5 4 4 2" xfId="52632"/>
    <cellStyle name="SAPBEXHLevel2 5 4 5" xfId="31871"/>
    <cellStyle name="SAPBEXHLevel2 5 5" xfId="5817"/>
    <cellStyle name="SAPBEXHLevel2 5 5 2" xfId="10814"/>
    <cellStyle name="SAPBEXHLevel2 5 5 2 2" xfId="21459"/>
    <cellStyle name="SAPBEXHLevel2 5 5 2 2 2" xfId="47873"/>
    <cellStyle name="SAPBEXHLevel2 5 5 2 3" xfId="28548"/>
    <cellStyle name="SAPBEXHLevel2 5 5 2 3 2" xfId="54962"/>
    <cellStyle name="SAPBEXHLevel2 5 5 2 4" xfId="37235"/>
    <cellStyle name="SAPBEXHLevel2 5 5 3" xfId="16576"/>
    <cellStyle name="SAPBEXHLevel2 5 5 3 2" xfId="42994"/>
    <cellStyle name="SAPBEXHLevel2 5 5 4" xfId="22112"/>
    <cellStyle name="SAPBEXHLevel2 5 5 4 2" xfId="48526"/>
    <cellStyle name="SAPBEXHLevel2 5 5 5" xfId="32487"/>
    <cellStyle name="SAPBEXHLevel2 5 6" xfId="6420"/>
    <cellStyle name="SAPBEXHLevel2 5 6 2" xfId="17156"/>
    <cellStyle name="SAPBEXHLevel2 5 6 2 2" xfId="43574"/>
    <cellStyle name="SAPBEXHLevel2 5 6 3" xfId="23499"/>
    <cellStyle name="SAPBEXHLevel2 5 6 3 2" xfId="49913"/>
    <cellStyle name="SAPBEXHLevel2 5 6 4" xfId="33090"/>
    <cellStyle name="SAPBEXHLevel2 5 7" xfId="7035"/>
    <cellStyle name="SAPBEXHLevel2 5 7 2" xfId="12073"/>
    <cellStyle name="SAPBEXHLevel2 5 7 2 2" xfId="38494"/>
    <cellStyle name="SAPBEXHLevel2 5 7 3" xfId="33705"/>
    <cellStyle name="SAPBEXHLevel2 5 8" xfId="7582"/>
    <cellStyle name="SAPBEXHLevel2 5 8 2" xfId="18249"/>
    <cellStyle name="SAPBEXHLevel2 5 8 2 2" xfId="44665"/>
    <cellStyle name="SAPBEXHLevel2 5 8 3" xfId="23075"/>
    <cellStyle name="SAPBEXHLevel2 5 8 3 2" xfId="49489"/>
    <cellStyle name="SAPBEXHLevel2 5 8 4" xfId="34252"/>
    <cellStyle name="SAPBEXHLevel2 5 9" xfId="7281"/>
    <cellStyle name="SAPBEXHLevel2 5 9 2" xfId="17948"/>
    <cellStyle name="SAPBEXHLevel2 5 9 2 2" xfId="44365"/>
    <cellStyle name="SAPBEXHLevel2 5 9 3" xfId="26922"/>
    <cellStyle name="SAPBEXHLevel2 5 9 3 2" xfId="53336"/>
    <cellStyle name="SAPBEXHLevel2 5 9 4" xfId="33951"/>
    <cellStyle name="SAPBEXHLevel2 6" xfId="2105"/>
    <cellStyle name="SAPBEXHLevel2 6 10" xfId="8566"/>
    <cellStyle name="SAPBEXHLevel2 6 10 2" xfId="19226"/>
    <cellStyle name="SAPBEXHLevel2 6 10 2 2" xfId="45640"/>
    <cellStyle name="SAPBEXHLevel2 6 10 3" xfId="16881"/>
    <cellStyle name="SAPBEXHLevel2 6 10 3 2" xfId="43299"/>
    <cellStyle name="SAPBEXHLevel2 6 10 4" xfId="35062"/>
    <cellStyle name="SAPBEXHLevel2 6 11" xfId="11495"/>
    <cellStyle name="SAPBEXHLevel2 6 11 2" xfId="37916"/>
    <cellStyle name="SAPBEXHLevel2 6 12" xfId="21764"/>
    <cellStyle name="SAPBEXHLevel2 6 12 2" xfId="48178"/>
    <cellStyle name="SAPBEXHLevel2 6 2" xfId="4070"/>
    <cellStyle name="SAPBEXHLevel2 6 2 2" xfId="9170"/>
    <cellStyle name="SAPBEXHLevel2 6 2 2 2" xfId="19830"/>
    <cellStyle name="SAPBEXHLevel2 6 2 2 2 2" xfId="46244"/>
    <cellStyle name="SAPBEXHLevel2 6 2 2 3" xfId="11796"/>
    <cellStyle name="SAPBEXHLevel2 6 2 2 3 2" xfId="38217"/>
    <cellStyle name="SAPBEXHLevel2 6 2 2 4" xfId="35666"/>
    <cellStyle name="SAPBEXHLevel2 6 2 3" xfId="14852"/>
    <cellStyle name="SAPBEXHLevel2 6 2 3 2" xfId="41272"/>
    <cellStyle name="SAPBEXHLevel2 6 2 4" xfId="24755"/>
    <cellStyle name="SAPBEXHLevel2 6 2 4 2" xfId="51169"/>
    <cellStyle name="SAPBEXHLevel2 6 2 5" xfId="30740"/>
    <cellStyle name="SAPBEXHLevel2 6 3" xfId="4798"/>
    <cellStyle name="SAPBEXHLevel2 6 3 2" xfId="10358"/>
    <cellStyle name="SAPBEXHLevel2 6 3 2 2" xfId="21018"/>
    <cellStyle name="SAPBEXHLevel2 6 3 2 2 2" xfId="47432"/>
    <cellStyle name="SAPBEXHLevel2 6 3 2 3" xfId="28283"/>
    <cellStyle name="SAPBEXHLevel2 6 3 2 3 2" xfId="54697"/>
    <cellStyle name="SAPBEXHLevel2 6 3 2 4" xfId="36854"/>
    <cellStyle name="SAPBEXHLevel2 6 3 3" xfId="15575"/>
    <cellStyle name="SAPBEXHLevel2 6 3 3 2" xfId="41995"/>
    <cellStyle name="SAPBEXHLevel2 6 3 4" xfId="27604"/>
    <cellStyle name="SAPBEXHLevel2 6 3 4 2" xfId="54018"/>
    <cellStyle name="SAPBEXHLevel2 6 3 5" xfId="31468"/>
    <cellStyle name="SAPBEXHLevel2 6 4" xfId="5378"/>
    <cellStyle name="SAPBEXHLevel2 6 4 2" xfId="10864"/>
    <cellStyle name="SAPBEXHLevel2 6 4 2 2" xfId="21509"/>
    <cellStyle name="SAPBEXHLevel2 6 4 2 2 2" xfId="47923"/>
    <cellStyle name="SAPBEXHLevel2 6 4 2 3" xfId="28598"/>
    <cellStyle name="SAPBEXHLevel2 6 4 2 3 2" xfId="55012"/>
    <cellStyle name="SAPBEXHLevel2 6 4 2 4" xfId="37285"/>
    <cellStyle name="SAPBEXHLevel2 6 4 3" xfId="16151"/>
    <cellStyle name="SAPBEXHLevel2 6 4 3 2" xfId="42570"/>
    <cellStyle name="SAPBEXHLevel2 6 4 4" xfId="22359"/>
    <cellStyle name="SAPBEXHLevel2 6 4 4 2" xfId="48773"/>
    <cellStyle name="SAPBEXHLevel2 6 4 5" xfId="32048"/>
    <cellStyle name="SAPBEXHLevel2 6 5" xfId="5985"/>
    <cellStyle name="SAPBEXHLevel2 6 5 2" xfId="16737"/>
    <cellStyle name="SAPBEXHLevel2 6 5 2 2" xfId="43155"/>
    <cellStyle name="SAPBEXHLevel2 6 5 3" xfId="24395"/>
    <cellStyle name="SAPBEXHLevel2 6 5 3 2" xfId="50809"/>
    <cellStyle name="SAPBEXHLevel2 6 5 4" xfId="32655"/>
    <cellStyle name="SAPBEXHLevel2 6 6" xfId="6585"/>
    <cellStyle name="SAPBEXHLevel2 6 6 2" xfId="17310"/>
    <cellStyle name="SAPBEXHLevel2 6 6 2 2" xfId="43728"/>
    <cellStyle name="SAPBEXHLevel2 6 6 3" xfId="23728"/>
    <cellStyle name="SAPBEXHLevel2 6 6 3 2" xfId="50142"/>
    <cellStyle name="SAPBEXHLevel2 6 6 4" xfId="33255"/>
    <cellStyle name="SAPBEXHLevel2 6 7" xfId="7157"/>
    <cellStyle name="SAPBEXHLevel2 6 7 2" xfId="21990"/>
    <cellStyle name="SAPBEXHLevel2 6 7 2 2" xfId="48404"/>
    <cellStyle name="SAPBEXHLevel2 6 7 3" xfId="33827"/>
    <cellStyle name="SAPBEXHLevel2 6 8" xfId="7716"/>
    <cellStyle name="SAPBEXHLevel2 6 8 2" xfId="18383"/>
    <cellStyle name="SAPBEXHLevel2 6 8 2 2" xfId="44799"/>
    <cellStyle name="SAPBEXHLevel2 6 8 3" xfId="23100"/>
    <cellStyle name="SAPBEXHLevel2 6 8 3 2" xfId="49514"/>
    <cellStyle name="SAPBEXHLevel2 6 8 4" xfId="34386"/>
    <cellStyle name="SAPBEXHLevel2 6 9" xfId="7868"/>
    <cellStyle name="SAPBEXHLevel2 6 9 2" xfId="18535"/>
    <cellStyle name="SAPBEXHLevel2 6 9 2 2" xfId="44950"/>
    <cellStyle name="SAPBEXHLevel2 6 9 3" xfId="24042"/>
    <cellStyle name="SAPBEXHLevel2 6 9 3 2" xfId="50456"/>
    <cellStyle name="SAPBEXHLevel2 6 9 4" xfId="34538"/>
    <cellStyle name="SAPBEXHLevel2 7" xfId="2379"/>
    <cellStyle name="SAPBEXHLevel2 7 10" xfId="13024"/>
    <cellStyle name="SAPBEXHLevel2 7 10 2" xfId="39445"/>
    <cellStyle name="SAPBEXHLevel2 7 11" xfId="25525"/>
    <cellStyle name="SAPBEXHLevel2 7 11 2" xfId="51939"/>
    <cellStyle name="SAPBEXHLevel2 7 2" xfId="4286"/>
    <cellStyle name="SAPBEXHLevel2 7 2 2" xfId="9812"/>
    <cellStyle name="SAPBEXHLevel2 7 2 2 2" xfId="20472"/>
    <cellStyle name="SAPBEXHLevel2 7 2 2 2 2" xfId="46886"/>
    <cellStyle name="SAPBEXHLevel2 7 2 2 3" xfId="25903"/>
    <cellStyle name="SAPBEXHLevel2 7 2 2 3 2" xfId="52317"/>
    <cellStyle name="SAPBEXHLevel2 7 2 2 4" xfId="36308"/>
    <cellStyle name="SAPBEXHLevel2 7 2 3" xfId="15065"/>
    <cellStyle name="SAPBEXHLevel2 7 2 3 2" xfId="41485"/>
    <cellStyle name="SAPBEXHLevel2 7 2 4" xfId="22857"/>
    <cellStyle name="SAPBEXHLevel2 7 2 4 2" xfId="49271"/>
    <cellStyle name="SAPBEXHLevel2 7 2 5" xfId="30956"/>
    <cellStyle name="SAPBEXHLevel2 7 3" xfId="5013"/>
    <cellStyle name="SAPBEXHLevel2 7 3 2" xfId="10217"/>
    <cellStyle name="SAPBEXHLevel2 7 3 2 2" xfId="20877"/>
    <cellStyle name="SAPBEXHLevel2 7 3 2 2 2" xfId="47291"/>
    <cellStyle name="SAPBEXHLevel2 7 3 2 3" xfId="12238"/>
    <cellStyle name="SAPBEXHLevel2 7 3 2 3 2" xfId="38659"/>
    <cellStyle name="SAPBEXHLevel2 7 3 2 4" xfId="36713"/>
    <cellStyle name="SAPBEXHLevel2 7 3 3" xfId="15790"/>
    <cellStyle name="SAPBEXHLevel2 7 3 3 2" xfId="42209"/>
    <cellStyle name="SAPBEXHLevel2 7 3 4" xfId="23599"/>
    <cellStyle name="SAPBEXHLevel2 7 3 4 2" xfId="50013"/>
    <cellStyle name="SAPBEXHLevel2 7 3 5" xfId="31683"/>
    <cellStyle name="SAPBEXHLevel2 7 4" xfId="6202"/>
    <cellStyle name="SAPBEXHLevel2 7 4 2" xfId="10972"/>
    <cellStyle name="SAPBEXHLevel2 7 4 2 2" xfId="21617"/>
    <cellStyle name="SAPBEXHLevel2 7 4 2 2 2" xfId="48031"/>
    <cellStyle name="SAPBEXHLevel2 7 4 2 3" xfId="28706"/>
    <cellStyle name="SAPBEXHLevel2 7 4 2 3 2" xfId="55120"/>
    <cellStyle name="SAPBEXHLevel2 7 4 2 4" xfId="37393"/>
    <cellStyle name="SAPBEXHLevel2 7 4 3" xfId="16943"/>
    <cellStyle name="SAPBEXHLevel2 7 4 3 2" xfId="43361"/>
    <cellStyle name="SAPBEXHLevel2 7 4 4" xfId="24904"/>
    <cellStyle name="SAPBEXHLevel2 7 4 4 2" xfId="51318"/>
    <cellStyle name="SAPBEXHLevel2 7 4 5" xfId="32872"/>
    <cellStyle name="SAPBEXHLevel2 7 5" xfId="6788"/>
    <cellStyle name="SAPBEXHLevel2 7 5 2" xfId="17500"/>
    <cellStyle name="SAPBEXHLevel2 7 5 2 2" xfId="43917"/>
    <cellStyle name="SAPBEXHLevel2 7 5 3" xfId="22054"/>
    <cellStyle name="SAPBEXHLevel2 7 5 3 2" xfId="48468"/>
    <cellStyle name="SAPBEXHLevel2 7 5 4" xfId="33458"/>
    <cellStyle name="SAPBEXHLevel2 7 6" xfId="7344"/>
    <cellStyle name="SAPBEXHLevel2 7 6 2" xfId="18011"/>
    <cellStyle name="SAPBEXHLevel2 7 6 2 2" xfId="44427"/>
    <cellStyle name="SAPBEXHLevel2 7 6 3" xfId="27085"/>
    <cellStyle name="SAPBEXHLevel2 7 6 3 2" xfId="53499"/>
    <cellStyle name="SAPBEXHLevel2 7 6 4" xfId="34014"/>
    <cellStyle name="SAPBEXHLevel2 7 7" xfId="7988"/>
    <cellStyle name="SAPBEXHLevel2 7 7 2" xfId="18655"/>
    <cellStyle name="SAPBEXHLevel2 7 7 2 2" xfId="45069"/>
    <cellStyle name="SAPBEXHLevel2 7 7 3" xfId="12162"/>
    <cellStyle name="SAPBEXHLevel2 7 7 3 2" xfId="38583"/>
    <cellStyle name="SAPBEXHLevel2 7 7 4" xfId="34594"/>
    <cellStyle name="SAPBEXHLevel2 7 8" xfId="8835"/>
    <cellStyle name="SAPBEXHLevel2 7 8 2" xfId="19495"/>
    <cellStyle name="SAPBEXHLevel2 7 8 2 2" xfId="45909"/>
    <cellStyle name="SAPBEXHLevel2 7 8 3" xfId="23218"/>
    <cellStyle name="SAPBEXHLevel2 7 8 3 2" xfId="49632"/>
    <cellStyle name="SAPBEXHLevel2 7 8 4" xfId="35331"/>
    <cellStyle name="SAPBEXHLevel2 7 9" xfId="13176"/>
    <cellStyle name="SAPBEXHLevel2 7 9 2" xfId="39596"/>
    <cellStyle name="SAPBEXHLevel2 8" xfId="3256"/>
    <cellStyle name="SAPBEXHLevel2 8 2" xfId="9544"/>
    <cellStyle name="SAPBEXHLevel2 8 2 2" xfId="20204"/>
    <cellStyle name="SAPBEXHLevel2 8 2 2 2" xfId="46618"/>
    <cellStyle name="SAPBEXHLevel2 8 2 3" xfId="12614"/>
    <cellStyle name="SAPBEXHLevel2 8 2 3 2" xfId="39035"/>
    <cellStyle name="SAPBEXHLevel2 8 2 4" xfId="36040"/>
    <cellStyle name="SAPBEXHLevel2 8 3" xfId="14046"/>
    <cellStyle name="SAPBEXHLevel2 8 3 2" xfId="40466"/>
    <cellStyle name="SAPBEXHLevel2 8 4" xfId="24236"/>
    <cellStyle name="SAPBEXHLevel2 8 4 2" xfId="50650"/>
    <cellStyle name="SAPBEXHLevel2 8 5" xfId="29926"/>
    <cellStyle name="SAPBEXHLevel2 9" xfId="5195"/>
    <cellStyle name="SAPBEXHLevel2 9 2" xfId="9669"/>
    <cellStyle name="SAPBEXHLevel2 9 2 2" xfId="20329"/>
    <cellStyle name="SAPBEXHLevel2 9 2 2 2" xfId="46743"/>
    <cellStyle name="SAPBEXHLevel2 9 2 3" xfId="27834"/>
    <cellStyle name="SAPBEXHLevel2 9 2 3 2" xfId="54248"/>
    <cellStyle name="SAPBEXHLevel2 9 2 4" xfId="36165"/>
    <cellStyle name="SAPBEXHLevel2 9 3" xfId="15970"/>
    <cellStyle name="SAPBEXHLevel2 9 3 2" xfId="42389"/>
    <cellStyle name="SAPBEXHLevel2 9 4" xfId="23278"/>
    <cellStyle name="SAPBEXHLevel2 9 4 2" xfId="49692"/>
    <cellStyle name="SAPBEXHLevel2 9 5" xfId="31865"/>
    <cellStyle name="SAPBEXHLevel2_0910 GSO Capex RRP - Final (Detail) v2 220710" xfId="1236"/>
    <cellStyle name="SAPBEXHLevel2X" xfId="1237"/>
    <cellStyle name="SAPBEXHLevel2X 10" xfId="3258"/>
    <cellStyle name="SAPBEXHLevel2X 10 2" xfId="14048"/>
    <cellStyle name="SAPBEXHLevel2X 10 2 2" xfId="40468"/>
    <cellStyle name="SAPBEXHLevel2X 10 3" xfId="27358"/>
    <cellStyle name="SAPBEXHLevel2X 10 3 2" xfId="53772"/>
    <cellStyle name="SAPBEXHLevel2X 10 4" xfId="29928"/>
    <cellStyle name="SAPBEXHLevel2X 11" xfId="4886"/>
    <cellStyle name="SAPBEXHLevel2X 11 2" xfId="15663"/>
    <cellStyle name="SAPBEXHLevel2X 11 2 2" xfId="42083"/>
    <cellStyle name="SAPBEXHLevel2X 11 3" xfId="25175"/>
    <cellStyle name="SAPBEXHLevel2X 11 3 2" xfId="51589"/>
    <cellStyle name="SAPBEXHLevel2X 11 4" xfId="31556"/>
    <cellStyle name="SAPBEXHLevel2X 12" xfId="4836"/>
    <cellStyle name="SAPBEXHLevel2X 12 2" xfId="15613"/>
    <cellStyle name="SAPBEXHLevel2X 12 2 2" xfId="42033"/>
    <cellStyle name="SAPBEXHLevel2X 12 3" xfId="24623"/>
    <cellStyle name="SAPBEXHLevel2X 12 3 2" xfId="51037"/>
    <cellStyle name="SAPBEXHLevel2X 12 4" xfId="31506"/>
    <cellStyle name="SAPBEXHLevel2X 13" xfId="4907"/>
    <cellStyle name="SAPBEXHLevel2X 13 2" xfId="24370"/>
    <cellStyle name="SAPBEXHLevel2X 13 2 2" xfId="50784"/>
    <cellStyle name="SAPBEXHLevel2X 13 3" xfId="31577"/>
    <cellStyle name="SAPBEXHLevel2X 14" xfId="12123"/>
    <cellStyle name="SAPBEXHLevel2X 14 2" xfId="38544"/>
    <cellStyle name="SAPBEXHLevel2X 15" xfId="25528"/>
    <cellStyle name="SAPBEXHLevel2X 15 2" xfId="51942"/>
    <cellStyle name="SAPBEXHLevel2X 2" xfId="1238"/>
    <cellStyle name="SAPBEXHLevel2X 2 10" xfId="5315"/>
    <cellStyle name="SAPBEXHLevel2X 2 10 2" xfId="16089"/>
    <cellStyle name="SAPBEXHLevel2X 2 10 2 2" xfId="42508"/>
    <cellStyle name="SAPBEXHLevel2X 2 10 3" xfId="24707"/>
    <cellStyle name="SAPBEXHLevel2X 2 10 3 2" xfId="51121"/>
    <cellStyle name="SAPBEXHLevel2X 2 10 4" xfId="31985"/>
    <cellStyle name="SAPBEXHLevel2X 2 11" xfId="6095"/>
    <cellStyle name="SAPBEXHLevel2X 2 11 2" xfId="22421"/>
    <cellStyle name="SAPBEXHLevel2X 2 11 2 2" xfId="48835"/>
    <cellStyle name="SAPBEXHLevel2X 2 11 3" xfId="32765"/>
    <cellStyle name="SAPBEXHLevel2X 2 12" xfId="16353"/>
    <cellStyle name="SAPBEXHLevel2X 2 12 2" xfId="42772"/>
    <cellStyle name="SAPBEXHLevel2X 2 13" xfId="25130"/>
    <cellStyle name="SAPBEXHLevel2X 2 13 2" xfId="51544"/>
    <cellStyle name="SAPBEXHLevel2X 2 2" xfId="1550"/>
    <cellStyle name="SAPBEXHLevel2X 2 2 10" xfId="8442"/>
    <cellStyle name="SAPBEXHLevel2X 2 2 10 2" xfId="19102"/>
    <cellStyle name="SAPBEXHLevel2X 2 2 10 2 2" xfId="45516"/>
    <cellStyle name="SAPBEXHLevel2X 2 2 10 3" xfId="17350"/>
    <cellStyle name="SAPBEXHLevel2X 2 2 10 3 2" xfId="43768"/>
    <cellStyle name="SAPBEXHLevel2X 2 2 10 4" xfId="34938"/>
    <cellStyle name="SAPBEXHLevel2X 2 2 11" xfId="11993"/>
    <cellStyle name="SAPBEXHLevel2X 2 2 11 2" xfId="38414"/>
    <cellStyle name="SAPBEXHLevel2X 2 2 12" xfId="26541"/>
    <cellStyle name="SAPBEXHLevel2X 2 2 12 2" xfId="52955"/>
    <cellStyle name="SAPBEXHLevel2X 2 2 2" xfId="3544"/>
    <cellStyle name="SAPBEXHLevel2X 2 2 2 2" xfId="8980"/>
    <cellStyle name="SAPBEXHLevel2X 2 2 2 2 2" xfId="19640"/>
    <cellStyle name="SAPBEXHLevel2X 2 2 2 2 2 2" xfId="46054"/>
    <cellStyle name="SAPBEXHLevel2X 2 2 2 2 3" xfId="11780"/>
    <cellStyle name="SAPBEXHLevel2X 2 2 2 2 3 2" xfId="38201"/>
    <cellStyle name="SAPBEXHLevel2X 2 2 2 2 4" xfId="35476"/>
    <cellStyle name="SAPBEXHLevel2X 2 2 2 3" xfId="10340"/>
    <cellStyle name="SAPBEXHLevel2X 2 2 2 3 2" xfId="21000"/>
    <cellStyle name="SAPBEXHLevel2X 2 2 2 3 2 2" xfId="47414"/>
    <cellStyle name="SAPBEXHLevel2X 2 2 2 3 3" xfId="28265"/>
    <cellStyle name="SAPBEXHLevel2X 2 2 2 3 3 2" xfId="54679"/>
    <cellStyle name="SAPBEXHLevel2X 2 2 2 3 4" xfId="36836"/>
    <cellStyle name="SAPBEXHLevel2X 2 2 2 4" xfId="8755"/>
    <cellStyle name="SAPBEXHLevel2X 2 2 2 4 2" xfId="19415"/>
    <cellStyle name="SAPBEXHLevel2X 2 2 2 4 2 2" xfId="45829"/>
    <cellStyle name="SAPBEXHLevel2X 2 2 2 4 3" xfId="21916"/>
    <cellStyle name="SAPBEXHLevel2X 2 2 2 4 3 2" xfId="48330"/>
    <cellStyle name="SAPBEXHLevel2X 2 2 2 4 4" xfId="35251"/>
    <cellStyle name="SAPBEXHLevel2X 2 2 2 5" xfId="14329"/>
    <cellStyle name="SAPBEXHLevel2X 2 2 2 5 2" xfId="40749"/>
    <cellStyle name="SAPBEXHLevel2X 2 2 2 6" xfId="25453"/>
    <cellStyle name="SAPBEXHLevel2X 2 2 2 6 2" xfId="51867"/>
    <cellStyle name="SAPBEXHLevel2X 2 2 2 7" xfId="30214"/>
    <cellStyle name="SAPBEXHLevel2X 2 2 3" xfId="2768"/>
    <cellStyle name="SAPBEXHLevel2X 2 2 3 2" xfId="9338"/>
    <cellStyle name="SAPBEXHLevel2X 2 2 3 2 2" xfId="19998"/>
    <cellStyle name="SAPBEXHLevel2X 2 2 3 2 2 2" xfId="46412"/>
    <cellStyle name="SAPBEXHLevel2X 2 2 3 2 3" xfId="16864"/>
    <cellStyle name="SAPBEXHLevel2X 2 2 3 2 3 2" xfId="43282"/>
    <cellStyle name="SAPBEXHLevel2X 2 2 3 2 4" xfId="35834"/>
    <cellStyle name="SAPBEXHLevel2X 2 2 3 3" xfId="13560"/>
    <cellStyle name="SAPBEXHLevel2X 2 2 3 3 2" xfId="39980"/>
    <cellStyle name="SAPBEXHLevel2X 2 2 3 4" xfId="24479"/>
    <cellStyle name="SAPBEXHLevel2X 2 2 3 4 2" xfId="50893"/>
    <cellStyle name="SAPBEXHLevel2X 2 2 3 5" xfId="29438"/>
    <cellStyle name="SAPBEXHLevel2X 2 2 4" xfId="2833"/>
    <cellStyle name="SAPBEXHLevel2X 2 2 4 2" xfId="9988"/>
    <cellStyle name="SAPBEXHLevel2X 2 2 4 2 2" xfId="20648"/>
    <cellStyle name="SAPBEXHLevel2X 2 2 4 2 2 2" xfId="47062"/>
    <cellStyle name="SAPBEXHLevel2X 2 2 4 2 3" xfId="26549"/>
    <cellStyle name="SAPBEXHLevel2X 2 2 4 2 3 2" xfId="52963"/>
    <cellStyle name="SAPBEXHLevel2X 2 2 4 2 4" xfId="36484"/>
    <cellStyle name="SAPBEXHLevel2X 2 2 4 3" xfId="13625"/>
    <cellStyle name="SAPBEXHLevel2X 2 2 4 3 2" xfId="40045"/>
    <cellStyle name="SAPBEXHLevel2X 2 2 4 4" xfId="23730"/>
    <cellStyle name="SAPBEXHLevel2X 2 2 4 4 2" xfId="50144"/>
    <cellStyle name="SAPBEXHLevel2X 2 2 4 5" xfId="29503"/>
    <cellStyle name="SAPBEXHLevel2X 2 2 5" xfId="3122"/>
    <cellStyle name="SAPBEXHLevel2X 2 2 5 2" xfId="13913"/>
    <cellStyle name="SAPBEXHLevel2X 2 2 5 2 2" xfId="40333"/>
    <cellStyle name="SAPBEXHLevel2X 2 2 5 3" xfId="26439"/>
    <cellStyle name="SAPBEXHLevel2X 2 2 5 3 2" xfId="52853"/>
    <cellStyle name="SAPBEXHLevel2X 2 2 5 4" xfId="29792"/>
    <cellStyle name="SAPBEXHLevel2X 2 2 6" xfId="2973"/>
    <cellStyle name="SAPBEXHLevel2X 2 2 6 2" xfId="13765"/>
    <cellStyle name="SAPBEXHLevel2X 2 2 6 2 2" xfId="40185"/>
    <cellStyle name="SAPBEXHLevel2X 2 2 6 3" xfId="22463"/>
    <cellStyle name="SAPBEXHLevel2X 2 2 6 3 2" xfId="48877"/>
    <cellStyle name="SAPBEXHLevel2X 2 2 6 4" xfId="29643"/>
    <cellStyle name="SAPBEXHLevel2X 2 2 7" xfId="6660"/>
    <cellStyle name="SAPBEXHLevel2X 2 2 7 2" xfId="12055"/>
    <cellStyle name="SAPBEXHLevel2X 2 2 7 2 2" xfId="38476"/>
    <cellStyle name="SAPBEXHLevel2X 2 2 7 3" xfId="33330"/>
    <cellStyle name="SAPBEXHLevel2X 2 2 8" xfId="7220"/>
    <cellStyle name="SAPBEXHLevel2X 2 2 8 2" xfId="17887"/>
    <cellStyle name="SAPBEXHLevel2X 2 2 8 2 2" xfId="44304"/>
    <cellStyle name="SAPBEXHLevel2X 2 2 8 3" xfId="28010"/>
    <cellStyle name="SAPBEXHLevel2X 2 2 8 3 2" xfId="54424"/>
    <cellStyle name="SAPBEXHLevel2X 2 2 8 4" xfId="33890"/>
    <cellStyle name="SAPBEXHLevel2X 2 2 9" xfId="6859"/>
    <cellStyle name="SAPBEXHLevel2X 2 2 9 2" xfId="17564"/>
    <cellStyle name="SAPBEXHLevel2X 2 2 9 2 2" xfId="43981"/>
    <cellStyle name="SAPBEXHLevel2X 2 2 9 3" xfId="23934"/>
    <cellStyle name="SAPBEXHLevel2X 2 2 9 3 2" xfId="50348"/>
    <cellStyle name="SAPBEXHLevel2X 2 2 9 4" xfId="33529"/>
    <cellStyle name="SAPBEXHLevel2X 2 3" xfId="1663"/>
    <cellStyle name="SAPBEXHLevel2X 2 3 10" xfId="8310"/>
    <cellStyle name="SAPBEXHLevel2X 2 3 10 2" xfId="18970"/>
    <cellStyle name="SAPBEXHLevel2X 2 3 10 2 2" xfId="45384"/>
    <cellStyle name="SAPBEXHLevel2X 2 3 10 3" xfId="13170"/>
    <cellStyle name="SAPBEXHLevel2X 2 3 10 3 2" xfId="39590"/>
    <cellStyle name="SAPBEXHLevel2X 2 3 10 4" xfId="34806"/>
    <cellStyle name="SAPBEXHLevel2X 2 3 11" xfId="13343"/>
    <cellStyle name="SAPBEXHLevel2X 2 3 11 2" xfId="39763"/>
    <cellStyle name="SAPBEXHLevel2X 2 3 12" xfId="27468"/>
    <cellStyle name="SAPBEXHLevel2X 2 3 12 2" xfId="53882"/>
    <cellStyle name="SAPBEXHLevel2X 2 3 2" xfId="3656"/>
    <cellStyle name="SAPBEXHLevel2X 2 3 2 2" xfId="9112"/>
    <cellStyle name="SAPBEXHLevel2X 2 3 2 2 2" xfId="19772"/>
    <cellStyle name="SAPBEXHLevel2X 2 3 2 2 2 2" xfId="46186"/>
    <cellStyle name="SAPBEXHLevel2X 2 3 2 2 3" xfId="25965"/>
    <cellStyle name="SAPBEXHLevel2X 2 3 2 2 3 2" xfId="52379"/>
    <cellStyle name="SAPBEXHLevel2X 2 3 2 2 4" xfId="35608"/>
    <cellStyle name="SAPBEXHLevel2X 2 3 2 3" xfId="10066"/>
    <cellStyle name="SAPBEXHLevel2X 2 3 2 3 2" xfId="20726"/>
    <cellStyle name="SAPBEXHLevel2X 2 3 2 3 2 2" xfId="47140"/>
    <cellStyle name="SAPBEXHLevel2X 2 3 2 3 3" xfId="13064"/>
    <cellStyle name="SAPBEXHLevel2X 2 3 2 3 3 2" xfId="39485"/>
    <cellStyle name="SAPBEXHLevel2X 2 3 2 3 4" xfId="36562"/>
    <cellStyle name="SAPBEXHLevel2X 2 3 2 4" xfId="8611"/>
    <cellStyle name="SAPBEXHLevel2X 2 3 2 4 2" xfId="19271"/>
    <cellStyle name="SAPBEXHLevel2X 2 3 2 4 2 2" xfId="45685"/>
    <cellStyle name="SAPBEXHLevel2X 2 3 2 4 3" xfId="12202"/>
    <cellStyle name="SAPBEXHLevel2X 2 3 2 4 3 2" xfId="38623"/>
    <cellStyle name="SAPBEXHLevel2X 2 3 2 4 4" xfId="35107"/>
    <cellStyle name="SAPBEXHLevel2X 2 3 2 5" xfId="14441"/>
    <cellStyle name="SAPBEXHLevel2X 2 3 2 5 2" xfId="40861"/>
    <cellStyle name="SAPBEXHLevel2X 2 3 2 6" xfId="22349"/>
    <cellStyle name="SAPBEXHLevel2X 2 3 2 6 2" xfId="48763"/>
    <cellStyle name="SAPBEXHLevel2X 2 3 2 7" xfId="30326"/>
    <cellStyle name="SAPBEXHLevel2X 2 3 3" xfId="2593"/>
    <cellStyle name="SAPBEXHLevel2X 2 3 3 2" xfId="9481"/>
    <cellStyle name="SAPBEXHLevel2X 2 3 3 2 2" xfId="20141"/>
    <cellStyle name="SAPBEXHLevel2X 2 3 3 2 2 2" xfId="46555"/>
    <cellStyle name="SAPBEXHLevel2X 2 3 3 2 3" xfId="11583"/>
    <cellStyle name="SAPBEXHLevel2X 2 3 3 2 3 2" xfId="38004"/>
    <cellStyle name="SAPBEXHLevel2X 2 3 3 2 4" xfId="35977"/>
    <cellStyle name="SAPBEXHLevel2X 2 3 3 3" xfId="13385"/>
    <cellStyle name="SAPBEXHLevel2X 2 3 3 3 2" xfId="39805"/>
    <cellStyle name="SAPBEXHLevel2X 2 3 3 4" xfId="23749"/>
    <cellStyle name="SAPBEXHLevel2X 2 3 3 4 2" xfId="50163"/>
    <cellStyle name="SAPBEXHLevel2X 2 3 3 5" xfId="29263"/>
    <cellStyle name="SAPBEXHLevel2X 2 3 4" xfId="3092"/>
    <cellStyle name="SAPBEXHLevel2X 2 3 4 2" xfId="10282"/>
    <cellStyle name="SAPBEXHLevel2X 2 3 4 2 2" xfId="20942"/>
    <cellStyle name="SAPBEXHLevel2X 2 3 4 2 2 2" xfId="47356"/>
    <cellStyle name="SAPBEXHLevel2X 2 3 4 2 3" xfId="17857"/>
    <cellStyle name="SAPBEXHLevel2X 2 3 4 2 3 2" xfId="44274"/>
    <cellStyle name="SAPBEXHLevel2X 2 3 4 2 4" xfId="36778"/>
    <cellStyle name="SAPBEXHLevel2X 2 3 4 3" xfId="13884"/>
    <cellStyle name="SAPBEXHLevel2X 2 3 4 3 2" xfId="40304"/>
    <cellStyle name="SAPBEXHLevel2X 2 3 4 4" xfId="24203"/>
    <cellStyle name="SAPBEXHLevel2X 2 3 4 4 2" xfId="50617"/>
    <cellStyle name="SAPBEXHLevel2X 2 3 4 5" xfId="29762"/>
    <cellStyle name="SAPBEXHLevel2X 2 3 5" xfId="2729"/>
    <cellStyle name="SAPBEXHLevel2X 2 3 5 2" xfId="13521"/>
    <cellStyle name="SAPBEXHLevel2X 2 3 5 2 2" xfId="39941"/>
    <cellStyle name="SAPBEXHLevel2X 2 3 5 3" xfId="21809"/>
    <cellStyle name="SAPBEXHLevel2X 2 3 5 3 2" xfId="48223"/>
    <cellStyle name="SAPBEXHLevel2X 2 3 5 4" xfId="29399"/>
    <cellStyle name="SAPBEXHLevel2X 2 3 6" xfId="6044"/>
    <cellStyle name="SAPBEXHLevel2X 2 3 6 2" xfId="16795"/>
    <cellStyle name="SAPBEXHLevel2X 2 3 6 2 2" xfId="43213"/>
    <cellStyle name="SAPBEXHLevel2X 2 3 6 3" xfId="26610"/>
    <cellStyle name="SAPBEXHLevel2X 2 3 6 3 2" xfId="53024"/>
    <cellStyle name="SAPBEXHLevel2X 2 3 6 4" xfId="32714"/>
    <cellStyle name="SAPBEXHLevel2X 2 3 7" xfId="6147"/>
    <cellStyle name="SAPBEXHLevel2X 2 3 7 2" xfId="23375"/>
    <cellStyle name="SAPBEXHLevel2X 2 3 7 2 2" xfId="49789"/>
    <cellStyle name="SAPBEXHLevel2X 2 3 7 3" xfId="32817"/>
    <cellStyle name="SAPBEXHLevel2X 2 3 8" xfId="6070"/>
    <cellStyle name="SAPBEXHLevel2X 2 3 8 2" xfId="16821"/>
    <cellStyle name="SAPBEXHLevel2X 2 3 8 2 2" xfId="43239"/>
    <cellStyle name="SAPBEXHLevel2X 2 3 8 3" xfId="22065"/>
    <cellStyle name="SAPBEXHLevel2X 2 3 8 3 2" xfId="48479"/>
    <cellStyle name="SAPBEXHLevel2X 2 3 8 4" xfId="32740"/>
    <cellStyle name="SAPBEXHLevel2X 2 3 9" xfId="7639"/>
    <cellStyle name="SAPBEXHLevel2X 2 3 9 2" xfId="18306"/>
    <cellStyle name="SAPBEXHLevel2X 2 3 9 2 2" xfId="44722"/>
    <cellStyle name="SAPBEXHLevel2X 2 3 9 3" xfId="27293"/>
    <cellStyle name="SAPBEXHLevel2X 2 3 9 3 2" xfId="53707"/>
    <cellStyle name="SAPBEXHLevel2X 2 3 9 4" xfId="34309"/>
    <cellStyle name="SAPBEXHLevel2X 2 4" xfId="1922"/>
    <cellStyle name="SAPBEXHLevel2X 2 4 10" xfId="8569"/>
    <cellStyle name="SAPBEXHLevel2X 2 4 10 2" xfId="19229"/>
    <cellStyle name="SAPBEXHLevel2X 2 4 10 2 2" xfId="45643"/>
    <cellStyle name="SAPBEXHLevel2X 2 4 10 3" xfId="12956"/>
    <cellStyle name="SAPBEXHLevel2X 2 4 10 3 2" xfId="39377"/>
    <cellStyle name="SAPBEXHLevel2X 2 4 10 4" xfId="35065"/>
    <cellStyle name="SAPBEXHLevel2X 2 4 11" xfId="11658"/>
    <cellStyle name="SAPBEXHLevel2X 2 4 11 2" xfId="38079"/>
    <cellStyle name="SAPBEXHLevel2X 2 4 12" xfId="23040"/>
    <cellStyle name="SAPBEXHLevel2X 2 4 12 2" xfId="49454"/>
    <cellStyle name="SAPBEXHLevel2X 2 4 2" xfId="3899"/>
    <cellStyle name="SAPBEXHLevel2X 2 4 2 2" xfId="9167"/>
    <cellStyle name="SAPBEXHLevel2X 2 4 2 2 2" xfId="19827"/>
    <cellStyle name="SAPBEXHLevel2X 2 4 2 2 2 2" xfId="46241"/>
    <cellStyle name="SAPBEXHLevel2X 2 4 2 2 3" xfId="28237"/>
    <cellStyle name="SAPBEXHLevel2X 2 4 2 2 3 2" xfId="54651"/>
    <cellStyle name="SAPBEXHLevel2X 2 4 2 2 4" xfId="35663"/>
    <cellStyle name="SAPBEXHLevel2X 2 4 2 3" xfId="14682"/>
    <cellStyle name="SAPBEXHLevel2X 2 4 2 3 2" xfId="41102"/>
    <cellStyle name="SAPBEXHLevel2X 2 4 2 4" xfId="23349"/>
    <cellStyle name="SAPBEXHLevel2X 2 4 2 4 2" xfId="49763"/>
    <cellStyle name="SAPBEXHLevel2X 2 4 2 5" xfId="30569"/>
    <cellStyle name="SAPBEXHLevel2X 2 4 3" xfId="4626"/>
    <cellStyle name="SAPBEXHLevel2X 2 4 3 2" xfId="9643"/>
    <cellStyle name="SAPBEXHLevel2X 2 4 3 2 2" xfId="20303"/>
    <cellStyle name="SAPBEXHLevel2X 2 4 3 2 2 2" xfId="46717"/>
    <cellStyle name="SAPBEXHLevel2X 2 4 3 2 3" xfId="13365"/>
    <cellStyle name="SAPBEXHLevel2X 2 4 3 2 3 2" xfId="39785"/>
    <cellStyle name="SAPBEXHLevel2X 2 4 3 2 4" xfId="36139"/>
    <cellStyle name="SAPBEXHLevel2X 2 4 3 3" xfId="15404"/>
    <cellStyle name="SAPBEXHLevel2X 2 4 3 3 2" xfId="41824"/>
    <cellStyle name="SAPBEXHLevel2X 2 4 3 4" xfId="23410"/>
    <cellStyle name="SAPBEXHLevel2X 2 4 3 4 2" xfId="49824"/>
    <cellStyle name="SAPBEXHLevel2X 2 4 3 5" xfId="31296"/>
    <cellStyle name="SAPBEXHLevel2X 2 4 4" xfId="5204"/>
    <cellStyle name="SAPBEXHLevel2X 2 4 4 2" xfId="15979"/>
    <cellStyle name="SAPBEXHLevel2X 2 4 4 2 2" xfId="42398"/>
    <cellStyle name="SAPBEXHLevel2X 2 4 4 3" xfId="24801"/>
    <cellStyle name="SAPBEXHLevel2X 2 4 4 3 2" xfId="51215"/>
    <cellStyle name="SAPBEXHLevel2X 2 4 4 4" xfId="31874"/>
    <cellStyle name="SAPBEXHLevel2X 2 4 5" xfId="5820"/>
    <cellStyle name="SAPBEXHLevel2X 2 4 5 2" xfId="16579"/>
    <cellStyle name="SAPBEXHLevel2X 2 4 5 2 2" xfId="42997"/>
    <cellStyle name="SAPBEXHLevel2X 2 4 5 3" xfId="26951"/>
    <cellStyle name="SAPBEXHLevel2X 2 4 5 3 2" xfId="53365"/>
    <cellStyle name="SAPBEXHLevel2X 2 4 5 4" xfId="32490"/>
    <cellStyle name="SAPBEXHLevel2X 2 4 6" xfId="6423"/>
    <cellStyle name="SAPBEXHLevel2X 2 4 6 2" xfId="17159"/>
    <cellStyle name="SAPBEXHLevel2X 2 4 6 2 2" xfId="43577"/>
    <cellStyle name="SAPBEXHLevel2X 2 4 6 3" xfId="23563"/>
    <cellStyle name="SAPBEXHLevel2X 2 4 6 3 2" xfId="49977"/>
    <cellStyle name="SAPBEXHLevel2X 2 4 6 4" xfId="33093"/>
    <cellStyle name="SAPBEXHLevel2X 2 4 7" xfId="7038"/>
    <cellStyle name="SAPBEXHLevel2X 2 4 7 2" xfId="24103"/>
    <cellStyle name="SAPBEXHLevel2X 2 4 7 2 2" xfId="50517"/>
    <cellStyle name="SAPBEXHLevel2X 2 4 7 3" xfId="33708"/>
    <cellStyle name="SAPBEXHLevel2X 2 4 8" xfId="7585"/>
    <cellStyle name="SAPBEXHLevel2X 2 4 8 2" xfId="18252"/>
    <cellStyle name="SAPBEXHLevel2X 2 4 8 2 2" xfId="44668"/>
    <cellStyle name="SAPBEXHLevel2X 2 4 8 3" xfId="26926"/>
    <cellStyle name="SAPBEXHLevel2X 2 4 8 3 2" xfId="53340"/>
    <cellStyle name="SAPBEXHLevel2X 2 4 8 4" xfId="34255"/>
    <cellStyle name="SAPBEXHLevel2X 2 4 9" xfId="7280"/>
    <cellStyle name="SAPBEXHLevel2X 2 4 9 2" xfId="17947"/>
    <cellStyle name="SAPBEXHLevel2X 2 4 9 2 2" xfId="44364"/>
    <cellStyle name="SAPBEXHLevel2X 2 4 9 3" xfId="22168"/>
    <cellStyle name="SAPBEXHLevel2X 2 4 9 3 2" xfId="48582"/>
    <cellStyle name="SAPBEXHLevel2X 2 4 9 4" xfId="33950"/>
    <cellStyle name="SAPBEXHLevel2X 2 5" xfId="2108"/>
    <cellStyle name="SAPBEXHLevel2X 2 5 10" xfId="8834"/>
    <cellStyle name="SAPBEXHLevel2X 2 5 10 2" xfId="19494"/>
    <cellStyle name="SAPBEXHLevel2X 2 5 10 2 2" xfId="45908"/>
    <cellStyle name="SAPBEXHLevel2X 2 5 10 3" xfId="27217"/>
    <cellStyle name="SAPBEXHLevel2X 2 5 10 3 2" xfId="53631"/>
    <cellStyle name="SAPBEXHLevel2X 2 5 10 4" xfId="35330"/>
    <cellStyle name="SAPBEXHLevel2X 2 5 11" xfId="11492"/>
    <cellStyle name="SAPBEXHLevel2X 2 5 11 2" xfId="37913"/>
    <cellStyle name="SAPBEXHLevel2X 2 5 12" xfId="26689"/>
    <cellStyle name="SAPBEXHLevel2X 2 5 12 2" xfId="53103"/>
    <cellStyle name="SAPBEXHLevel2X 2 5 2" xfId="4073"/>
    <cellStyle name="SAPBEXHLevel2X 2 5 2 2" xfId="9811"/>
    <cellStyle name="SAPBEXHLevel2X 2 5 2 2 2" xfId="20471"/>
    <cellStyle name="SAPBEXHLevel2X 2 5 2 2 2 2" xfId="46885"/>
    <cellStyle name="SAPBEXHLevel2X 2 5 2 2 3" xfId="17844"/>
    <cellStyle name="SAPBEXHLevel2X 2 5 2 2 3 2" xfId="44261"/>
    <cellStyle name="SAPBEXHLevel2X 2 5 2 2 4" xfId="36307"/>
    <cellStyle name="SAPBEXHLevel2X 2 5 2 3" xfId="14855"/>
    <cellStyle name="SAPBEXHLevel2X 2 5 2 3 2" xfId="41275"/>
    <cellStyle name="SAPBEXHLevel2X 2 5 2 4" xfId="27475"/>
    <cellStyle name="SAPBEXHLevel2X 2 5 2 4 2" xfId="53889"/>
    <cellStyle name="SAPBEXHLevel2X 2 5 2 5" xfId="30743"/>
    <cellStyle name="SAPBEXHLevel2X 2 5 3" xfId="4801"/>
    <cellStyle name="SAPBEXHLevel2X 2 5 3 2" xfId="10091"/>
    <cellStyle name="SAPBEXHLevel2X 2 5 3 2 2" xfId="20751"/>
    <cellStyle name="SAPBEXHLevel2X 2 5 3 2 2 2" xfId="47165"/>
    <cellStyle name="SAPBEXHLevel2X 2 5 3 2 3" xfId="16964"/>
    <cellStyle name="SAPBEXHLevel2X 2 5 3 2 3 2" xfId="43382"/>
    <cellStyle name="SAPBEXHLevel2X 2 5 3 2 4" xfId="36587"/>
    <cellStyle name="SAPBEXHLevel2X 2 5 3 3" xfId="15578"/>
    <cellStyle name="SAPBEXHLevel2X 2 5 3 3 2" xfId="41998"/>
    <cellStyle name="SAPBEXHLevel2X 2 5 3 4" xfId="21844"/>
    <cellStyle name="SAPBEXHLevel2X 2 5 3 4 2" xfId="48258"/>
    <cellStyle name="SAPBEXHLevel2X 2 5 3 5" xfId="31471"/>
    <cellStyle name="SAPBEXHLevel2X 2 5 4" xfId="5381"/>
    <cellStyle name="SAPBEXHLevel2X 2 5 4 2" xfId="16154"/>
    <cellStyle name="SAPBEXHLevel2X 2 5 4 2 2" xfId="42573"/>
    <cellStyle name="SAPBEXHLevel2X 2 5 4 3" xfId="22819"/>
    <cellStyle name="SAPBEXHLevel2X 2 5 4 3 2" xfId="49233"/>
    <cellStyle name="SAPBEXHLevel2X 2 5 4 4" xfId="32051"/>
    <cellStyle name="SAPBEXHLevel2X 2 5 5" xfId="5988"/>
    <cellStyle name="SAPBEXHLevel2X 2 5 5 2" xfId="16740"/>
    <cellStyle name="SAPBEXHLevel2X 2 5 5 2 2" xfId="43158"/>
    <cellStyle name="SAPBEXHLevel2X 2 5 5 3" xfId="27950"/>
    <cellStyle name="SAPBEXHLevel2X 2 5 5 3 2" xfId="54364"/>
    <cellStyle name="SAPBEXHLevel2X 2 5 5 4" xfId="32658"/>
    <cellStyle name="SAPBEXHLevel2X 2 5 6" xfId="6588"/>
    <cellStyle name="SAPBEXHLevel2X 2 5 6 2" xfId="17313"/>
    <cellStyle name="SAPBEXHLevel2X 2 5 6 2 2" xfId="43731"/>
    <cellStyle name="SAPBEXHLevel2X 2 5 6 3" xfId="12052"/>
    <cellStyle name="SAPBEXHLevel2X 2 5 6 3 2" xfId="38473"/>
    <cellStyle name="SAPBEXHLevel2X 2 5 6 4" xfId="33258"/>
    <cellStyle name="SAPBEXHLevel2X 2 5 7" xfId="7160"/>
    <cellStyle name="SAPBEXHLevel2X 2 5 7 2" xfId="25826"/>
    <cellStyle name="SAPBEXHLevel2X 2 5 7 2 2" xfId="52240"/>
    <cellStyle name="SAPBEXHLevel2X 2 5 7 3" xfId="33830"/>
    <cellStyle name="SAPBEXHLevel2X 2 5 8" xfId="7719"/>
    <cellStyle name="SAPBEXHLevel2X 2 5 8 2" xfId="18386"/>
    <cellStyle name="SAPBEXHLevel2X 2 5 8 2 2" xfId="44802"/>
    <cellStyle name="SAPBEXHLevel2X 2 5 8 3" xfId="23929"/>
    <cellStyle name="SAPBEXHLevel2X 2 5 8 3 2" xfId="50343"/>
    <cellStyle name="SAPBEXHLevel2X 2 5 8 4" xfId="34389"/>
    <cellStyle name="SAPBEXHLevel2X 2 5 9" xfId="7871"/>
    <cellStyle name="SAPBEXHLevel2X 2 5 9 2" xfId="18538"/>
    <cellStyle name="SAPBEXHLevel2X 2 5 9 2 2" xfId="44953"/>
    <cellStyle name="SAPBEXHLevel2X 2 5 9 3" xfId="27204"/>
    <cellStyle name="SAPBEXHLevel2X 2 5 9 3 2" xfId="53618"/>
    <cellStyle name="SAPBEXHLevel2X 2 5 9 4" xfId="34541"/>
    <cellStyle name="SAPBEXHLevel2X 2 6" xfId="1701"/>
    <cellStyle name="SAPBEXHLevel2X 2 6 10" xfId="9541"/>
    <cellStyle name="SAPBEXHLevel2X 2 6 10 2" xfId="20201"/>
    <cellStyle name="SAPBEXHLevel2X 2 6 10 2 2" xfId="46615"/>
    <cellStyle name="SAPBEXHLevel2X 2 6 10 3" xfId="11827"/>
    <cellStyle name="SAPBEXHLevel2X 2 6 10 3 2" xfId="38248"/>
    <cellStyle name="SAPBEXHLevel2X 2 6 10 4" xfId="36037"/>
    <cellStyle name="SAPBEXHLevel2X 2 6 11" xfId="11869"/>
    <cellStyle name="SAPBEXHLevel2X 2 6 11 2" xfId="38290"/>
    <cellStyle name="SAPBEXHLevel2X 2 6 12" xfId="22909"/>
    <cellStyle name="SAPBEXHLevel2X 2 6 12 2" xfId="49323"/>
    <cellStyle name="SAPBEXHLevel2X 2 6 2" xfId="3693"/>
    <cellStyle name="SAPBEXHLevel2X 2 6 2 2" xfId="10679"/>
    <cellStyle name="SAPBEXHLevel2X 2 6 2 2 2" xfId="21324"/>
    <cellStyle name="SAPBEXHLevel2X 2 6 2 2 2 2" xfId="47738"/>
    <cellStyle name="SAPBEXHLevel2X 2 6 2 2 3" xfId="28422"/>
    <cellStyle name="SAPBEXHLevel2X 2 6 2 2 3 2" xfId="54836"/>
    <cellStyle name="SAPBEXHLevel2X 2 6 2 2 4" xfId="37103"/>
    <cellStyle name="SAPBEXHLevel2X 2 6 2 3" xfId="14478"/>
    <cellStyle name="SAPBEXHLevel2X 2 6 2 3 2" xfId="40898"/>
    <cellStyle name="SAPBEXHLevel2X 2 6 2 4" xfId="25057"/>
    <cellStyle name="SAPBEXHLevel2X 2 6 2 4 2" xfId="51471"/>
    <cellStyle name="SAPBEXHLevel2X 2 6 2 5" xfId="30363"/>
    <cellStyle name="SAPBEXHLevel2X 2 6 3" xfId="2641"/>
    <cellStyle name="SAPBEXHLevel2X 2 6 3 2" xfId="13433"/>
    <cellStyle name="SAPBEXHLevel2X 2 6 3 2 2" xfId="39853"/>
    <cellStyle name="SAPBEXHLevel2X 2 6 3 3" xfId="25069"/>
    <cellStyle name="SAPBEXHLevel2X 2 6 3 3 2" xfId="51483"/>
    <cellStyle name="SAPBEXHLevel2X 2 6 3 4" xfId="29311"/>
    <cellStyle name="SAPBEXHLevel2X 2 6 4" xfId="3114"/>
    <cellStyle name="SAPBEXHLevel2X 2 6 4 2" xfId="13906"/>
    <cellStyle name="SAPBEXHLevel2X 2 6 4 2 2" xfId="40326"/>
    <cellStyle name="SAPBEXHLevel2X 2 6 4 3" xfId="25041"/>
    <cellStyle name="SAPBEXHLevel2X 2 6 4 3 2" xfId="51455"/>
    <cellStyle name="SAPBEXHLevel2X 2 6 4 4" xfId="29784"/>
    <cellStyle name="SAPBEXHLevel2X 2 6 5" xfId="4004"/>
    <cellStyle name="SAPBEXHLevel2X 2 6 5 2" xfId="14787"/>
    <cellStyle name="SAPBEXHLevel2X 2 6 5 2 2" xfId="41207"/>
    <cellStyle name="SAPBEXHLevel2X 2 6 5 3" xfId="23420"/>
    <cellStyle name="SAPBEXHLevel2X 2 6 5 3 2" xfId="49834"/>
    <cellStyle name="SAPBEXHLevel2X 2 6 5 4" xfId="30674"/>
    <cellStyle name="SAPBEXHLevel2X 2 6 6" xfId="4483"/>
    <cellStyle name="SAPBEXHLevel2X 2 6 6 2" xfId="15261"/>
    <cellStyle name="SAPBEXHLevel2X 2 6 6 2 2" xfId="41681"/>
    <cellStyle name="SAPBEXHLevel2X 2 6 6 3" xfId="22852"/>
    <cellStyle name="SAPBEXHLevel2X 2 6 6 3 2" xfId="49266"/>
    <cellStyle name="SAPBEXHLevel2X 2 6 6 4" xfId="31153"/>
    <cellStyle name="SAPBEXHLevel2X 2 6 7" xfId="6168"/>
    <cellStyle name="SAPBEXHLevel2X 2 6 7 2" xfId="22063"/>
    <cellStyle name="SAPBEXHLevel2X 2 6 7 2 2" xfId="48477"/>
    <cellStyle name="SAPBEXHLevel2X 2 6 7 3" xfId="32838"/>
    <cellStyle name="SAPBEXHLevel2X 2 6 8" xfId="3022"/>
    <cellStyle name="SAPBEXHLevel2X 2 6 8 2" xfId="13814"/>
    <cellStyle name="SAPBEXHLevel2X 2 6 8 2 2" xfId="40234"/>
    <cellStyle name="SAPBEXHLevel2X 2 6 8 3" xfId="24204"/>
    <cellStyle name="SAPBEXHLevel2X 2 6 8 3 2" xfId="50618"/>
    <cellStyle name="SAPBEXHLevel2X 2 6 8 4" xfId="29692"/>
    <cellStyle name="SAPBEXHLevel2X 2 6 9" xfId="7771"/>
    <cellStyle name="SAPBEXHLevel2X 2 6 9 2" xfId="18438"/>
    <cellStyle name="SAPBEXHLevel2X 2 6 9 2 2" xfId="44853"/>
    <cellStyle name="SAPBEXHLevel2X 2 6 9 3" xfId="26379"/>
    <cellStyle name="SAPBEXHLevel2X 2 6 9 3 2" xfId="52793"/>
    <cellStyle name="SAPBEXHLevel2X 2 6 9 4" xfId="34441"/>
    <cellStyle name="SAPBEXHLevel2X 2 7" xfId="2507"/>
    <cellStyle name="SAPBEXHLevel2X 2 7 10" xfId="25720"/>
    <cellStyle name="SAPBEXHLevel2X 2 7 10 2" xfId="52134"/>
    <cellStyle name="SAPBEXHLevel2X 2 7 2" xfId="4402"/>
    <cellStyle name="SAPBEXHLevel2X 2 7 2 2" xfId="15180"/>
    <cellStyle name="SAPBEXHLevel2X 2 7 2 2 2" xfId="41600"/>
    <cellStyle name="SAPBEXHLevel2X 2 7 2 3" xfId="27049"/>
    <cellStyle name="SAPBEXHLevel2X 2 7 2 3 2" xfId="53463"/>
    <cellStyle name="SAPBEXHLevel2X 2 7 2 4" xfId="31072"/>
    <cellStyle name="SAPBEXHLevel2X 2 7 3" xfId="5135"/>
    <cellStyle name="SAPBEXHLevel2X 2 7 3 2" xfId="15912"/>
    <cellStyle name="SAPBEXHLevel2X 2 7 3 2 2" xfId="42331"/>
    <cellStyle name="SAPBEXHLevel2X 2 7 3 3" xfId="27428"/>
    <cellStyle name="SAPBEXHLevel2X 2 7 3 3 2" xfId="53842"/>
    <cellStyle name="SAPBEXHLevel2X 2 7 3 4" xfId="31805"/>
    <cellStyle name="SAPBEXHLevel2X 2 7 4" xfId="6317"/>
    <cellStyle name="SAPBEXHLevel2X 2 7 4 2" xfId="17056"/>
    <cellStyle name="SAPBEXHLevel2X 2 7 4 2 2" xfId="43474"/>
    <cellStyle name="SAPBEXHLevel2X 2 7 4 3" xfId="23386"/>
    <cellStyle name="SAPBEXHLevel2X 2 7 4 3 2" xfId="49800"/>
    <cellStyle name="SAPBEXHLevel2X 2 7 4 4" xfId="32987"/>
    <cellStyle name="SAPBEXHLevel2X 2 7 5" xfId="6893"/>
    <cellStyle name="SAPBEXHLevel2X 2 7 5 2" xfId="17598"/>
    <cellStyle name="SAPBEXHLevel2X 2 7 5 2 2" xfId="44015"/>
    <cellStyle name="SAPBEXHLevel2X 2 7 5 3" xfId="23530"/>
    <cellStyle name="SAPBEXHLevel2X 2 7 5 3 2" xfId="49944"/>
    <cellStyle name="SAPBEXHLevel2X 2 7 5 4" xfId="33563"/>
    <cellStyle name="SAPBEXHLevel2X 2 7 6" xfId="7417"/>
    <cellStyle name="SAPBEXHLevel2X 2 7 6 2" xfId="18084"/>
    <cellStyle name="SAPBEXHLevel2X 2 7 6 2 2" xfId="44500"/>
    <cellStyle name="SAPBEXHLevel2X 2 7 6 3" xfId="22770"/>
    <cellStyle name="SAPBEXHLevel2X 2 7 6 3 2" xfId="49184"/>
    <cellStyle name="SAPBEXHLevel2X 2 7 6 4" xfId="34087"/>
    <cellStyle name="SAPBEXHLevel2X 2 7 7" xfId="8040"/>
    <cellStyle name="SAPBEXHLevel2X 2 7 7 2" xfId="18707"/>
    <cellStyle name="SAPBEXHLevel2X 2 7 7 2 2" xfId="45121"/>
    <cellStyle name="SAPBEXHLevel2X 2 7 7 3" xfId="12170"/>
    <cellStyle name="SAPBEXHLevel2X 2 7 7 3 2" xfId="38591"/>
    <cellStyle name="SAPBEXHLevel2X 2 7 7 4" xfId="34644"/>
    <cellStyle name="SAPBEXHLevel2X 2 7 8" xfId="13303"/>
    <cellStyle name="SAPBEXHLevel2X 2 7 8 2" xfId="39723"/>
    <cellStyle name="SAPBEXHLevel2X 2 7 9" xfId="11223"/>
    <cellStyle name="SAPBEXHLevel2X 2 7 9 2" xfId="37644"/>
    <cellStyle name="SAPBEXHLevel2X 2 8" xfId="3259"/>
    <cellStyle name="SAPBEXHLevel2X 2 8 2" xfId="14049"/>
    <cellStyle name="SAPBEXHLevel2X 2 8 2 2" xfId="40469"/>
    <cellStyle name="SAPBEXHLevel2X 2 8 3" xfId="22273"/>
    <cellStyle name="SAPBEXHLevel2X 2 8 3 2" xfId="48687"/>
    <cellStyle name="SAPBEXHLevel2X 2 8 4" xfId="29929"/>
    <cellStyle name="SAPBEXHLevel2X 2 9" xfId="4885"/>
    <cellStyle name="SAPBEXHLevel2X 2 9 2" xfId="15662"/>
    <cellStyle name="SAPBEXHLevel2X 2 9 2 2" xfId="42082"/>
    <cellStyle name="SAPBEXHLevel2X 2 9 3" xfId="25584"/>
    <cellStyle name="SAPBEXHLevel2X 2 9 3 2" xfId="51998"/>
    <cellStyle name="SAPBEXHLevel2X 2 9 4" xfId="31555"/>
    <cellStyle name="SAPBEXHLevel2X 3" xfId="1239"/>
    <cellStyle name="SAPBEXHLevel2X 3 10" xfId="1664"/>
    <cellStyle name="SAPBEXHLevel2X 3 10 10" xfId="8309"/>
    <cellStyle name="SAPBEXHLevel2X 3 10 10 2" xfId="18969"/>
    <cellStyle name="SAPBEXHLevel2X 3 10 10 2 2" xfId="45383"/>
    <cellStyle name="SAPBEXHLevel2X 3 10 10 3" xfId="17351"/>
    <cellStyle name="SAPBEXHLevel2X 3 10 10 3 2" xfId="43769"/>
    <cellStyle name="SAPBEXHLevel2X 3 10 10 4" xfId="34805"/>
    <cellStyle name="SAPBEXHLevel2X 3 10 11" xfId="11903"/>
    <cellStyle name="SAPBEXHLevel2X 3 10 11 2" xfId="38324"/>
    <cellStyle name="SAPBEXHLevel2X 3 10 12" xfId="23446"/>
    <cellStyle name="SAPBEXHLevel2X 3 10 12 2" xfId="49860"/>
    <cellStyle name="SAPBEXHLevel2X 3 10 2" xfId="3657"/>
    <cellStyle name="SAPBEXHLevel2X 3 10 2 2" xfId="9113"/>
    <cellStyle name="SAPBEXHLevel2X 3 10 2 2 2" xfId="19773"/>
    <cellStyle name="SAPBEXHLevel2X 3 10 2 2 2 2" xfId="46187"/>
    <cellStyle name="SAPBEXHLevel2X 3 10 2 2 3" xfId="28242"/>
    <cellStyle name="SAPBEXHLevel2X 3 10 2 2 3 2" xfId="54656"/>
    <cellStyle name="SAPBEXHLevel2X 3 10 2 2 4" xfId="35609"/>
    <cellStyle name="SAPBEXHLevel2X 3 10 2 3" xfId="9494"/>
    <cellStyle name="SAPBEXHLevel2X 3 10 2 3 2" xfId="20154"/>
    <cellStyle name="SAPBEXHLevel2X 3 10 2 3 2 2" xfId="46568"/>
    <cellStyle name="SAPBEXHLevel2X 3 10 2 3 3" xfId="28210"/>
    <cellStyle name="SAPBEXHLevel2X 3 10 2 3 3 2" xfId="54624"/>
    <cellStyle name="SAPBEXHLevel2X 3 10 2 3 4" xfId="35990"/>
    <cellStyle name="SAPBEXHLevel2X 3 10 2 4" xfId="8610"/>
    <cellStyle name="SAPBEXHLevel2X 3 10 2 4 2" xfId="19270"/>
    <cellStyle name="SAPBEXHLevel2X 3 10 2 4 2 2" xfId="45684"/>
    <cellStyle name="SAPBEXHLevel2X 3 10 2 4 3" xfId="17549"/>
    <cellStyle name="SAPBEXHLevel2X 3 10 2 4 3 2" xfId="43966"/>
    <cellStyle name="SAPBEXHLevel2X 3 10 2 4 4" xfId="35106"/>
    <cellStyle name="SAPBEXHLevel2X 3 10 2 5" xfId="14442"/>
    <cellStyle name="SAPBEXHLevel2X 3 10 2 5 2" xfId="40862"/>
    <cellStyle name="SAPBEXHLevel2X 3 10 2 6" xfId="27719"/>
    <cellStyle name="SAPBEXHLevel2X 3 10 2 6 2" xfId="54133"/>
    <cellStyle name="SAPBEXHLevel2X 3 10 2 7" xfId="30327"/>
    <cellStyle name="SAPBEXHLevel2X 3 10 3" xfId="2594"/>
    <cellStyle name="SAPBEXHLevel2X 3 10 3 2" xfId="9482"/>
    <cellStyle name="SAPBEXHLevel2X 3 10 3 2 2" xfId="20142"/>
    <cellStyle name="SAPBEXHLevel2X 3 10 3 2 2 2" xfId="46556"/>
    <cellStyle name="SAPBEXHLevel2X 3 10 3 2 3" xfId="12390"/>
    <cellStyle name="SAPBEXHLevel2X 3 10 3 2 3 2" xfId="38811"/>
    <cellStyle name="SAPBEXHLevel2X 3 10 3 2 4" xfId="35978"/>
    <cellStyle name="SAPBEXHLevel2X 3 10 3 3" xfId="13386"/>
    <cellStyle name="SAPBEXHLevel2X 3 10 3 3 2" xfId="39806"/>
    <cellStyle name="SAPBEXHLevel2X 3 10 3 4" xfId="27421"/>
    <cellStyle name="SAPBEXHLevel2X 3 10 3 4 2" xfId="53835"/>
    <cellStyle name="SAPBEXHLevel2X 3 10 3 5" xfId="29264"/>
    <cellStyle name="SAPBEXHLevel2X 3 10 4" xfId="3093"/>
    <cellStyle name="SAPBEXHLevel2X 3 10 4 2" xfId="10027"/>
    <cellStyle name="SAPBEXHLevel2X 3 10 4 2 2" xfId="20687"/>
    <cellStyle name="SAPBEXHLevel2X 3 10 4 2 2 2" xfId="47101"/>
    <cellStyle name="SAPBEXHLevel2X 3 10 4 2 3" xfId="12755"/>
    <cellStyle name="SAPBEXHLevel2X 3 10 4 2 3 2" xfId="39176"/>
    <cellStyle name="SAPBEXHLevel2X 3 10 4 2 4" xfId="36523"/>
    <cellStyle name="SAPBEXHLevel2X 3 10 4 3" xfId="13885"/>
    <cellStyle name="SAPBEXHLevel2X 3 10 4 3 2" xfId="40305"/>
    <cellStyle name="SAPBEXHLevel2X 3 10 4 4" xfId="23742"/>
    <cellStyle name="SAPBEXHLevel2X 3 10 4 4 2" xfId="50156"/>
    <cellStyle name="SAPBEXHLevel2X 3 10 4 5" xfId="29763"/>
    <cellStyle name="SAPBEXHLevel2X 3 10 5" xfId="4443"/>
    <cellStyle name="SAPBEXHLevel2X 3 10 5 2" xfId="15221"/>
    <cellStyle name="SAPBEXHLevel2X 3 10 5 2 2" xfId="41641"/>
    <cellStyle name="SAPBEXHLevel2X 3 10 5 3" xfId="23191"/>
    <cellStyle name="SAPBEXHLevel2X 3 10 5 3 2" xfId="49605"/>
    <cellStyle name="SAPBEXHLevel2X 3 10 5 4" xfId="31113"/>
    <cellStyle name="SAPBEXHLevel2X 3 10 6" xfId="5535"/>
    <cellStyle name="SAPBEXHLevel2X 3 10 6 2" xfId="16306"/>
    <cellStyle name="SAPBEXHLevel2X 3 10 6 2 2" xfId="42725"/>
    <cellStyle name="SAPBEXHLevel2X 3 10 6 3" xfId="26598"/>
    <cellStyle name="SAPBEXHLevel2X 3 10 6 3 2" xfId="53012"/>
    <cellStyle name="SAPBEXHLevel2X 3 10 6 4" xfId="32205"/>
    <cellStyle name="SAPBEXHLevel2X 3 10 7" xfId="4475"/>
    <cellStyle name="SAPBEXHLevel2X 3 10 7 2" xfId="25180"/>
    <cellStyle name="SAPBEXHLevel2X 3 10 7 2 2" xfId="51594"/>
    <cellStyle name="SAPBEXHLevel2X 3 10 7 3" xfId="31145"/>
    <cellStyle name="SAPBEXHLevel2X 3 10 8" xfId="6069"/>
    <cellStyle name="SAPBEXHLevel2X 3 10 8 2" xfId="16820"/>
    <cellStyle name="SAPBEXHLevel2X 3 10 8 2 2" xfId="43238"/>
    <cellStyle name="SAPBEXHLevel2X 3 10 8 3" xfId="27221"/>
    <cellStyle name="SAPBEXHLevel2X 3 10 8 3 2" xfId="53635"/>
    <cellStyle name="SAPBEXHLevel2X 3 10 8 4" xfId="32739"/>
    <cellStyle name="SAPBEXHLevel2X 3 10 9" xfId="2917"/>
    <cellStyle name="SAPBEXHLevel2X 3 10 9 2" xfId="13709"/>
    <cellStyle name="SAPBEXHLevel2X 3 10 9 2 2" xfId="40129"/>
    <cellStyle name="SAPBEXHLevel2X 3 10 9 3" xfId="25058"/>
    <cellStyle name="SAPBEXHLevel2X 3 10 9 3 2" xfId="51472"/>
    <cellStyle name="SAPBEXHLevel2X 3 10 9 4" xfId="29587"/>
    <cellStyle name="SAPBEXHLevel2X 3 11" xfId="1923"/>
    <cellStyle name="SAPBEXHLevel2X 3 11 10" xfId="8570"/>
    <cellStyle name="SAPBEXHLevel2X 3 11 10 2" xfId="19230"/>
    <cellStyle name="SAPBEXHLevel2X 3 11 10 2 2" xfId="45644"/>
    <cellStyle name="SAPBEXHLevel2X 3 11 10 3" xfId="17824"/>
    <cellStyle name="SAPBEXHLevel2X 3 11 10 3 2" xfId="44241"/>
    <cellStyle name="SAPBEXHLevel2X 3 11 10 4" xfId="35066"/>
    <cellStyle name="SAPBEXHLevel2X 3 11 11" xfId="11657"/>
    <cellStyle name="SAPBEXHLevel2X 3 11 11 2" xfId="38078"/>
    <cellStyle name="SAPBEXHLevel2X 3 11 12" xfId="25722"/>
    <cellStyle name="SAPBEXHLevel2X 3 11 12 2" xfId="52136"/>
    <cellStyle name="SAPBEXHLevel2X 3 11 2" xfId="3900"/>
    <cellStyle name="SAPBEXHLevel2X 3 11 2 2" xfId="9166"/>
    <cellStyle name="SAPBEXHLevel2X 3 11 2 2 2" xfId="19826"/>
    <cellStyle name="SAPBEXHLevel2X 3 11 2 2 2 2" xfId="46240"/>
    <cellStyle name="SAPBEXHLevel2X 3 11 2 2 3" xfId="25961"/>
    <cellStyle name="SAPBEXHLevel2X 3 11 2 2 3 2" xfId="52375"/>
    <cellStyle name="SAPBEXHLevel2X 3 11 2 2 4" xfId="35662"/>
    <cellStyle name="SAPBEXHLevel2X 3 11 2 3" xfId="14683"/>
    <cellStyle name="SAPBEXHLevel2X 3 11 2 3 2" xfId="41103"/>
    <cellStyle name="SAPBEXHLevel2X 3 11 2 4" xfId="26871"/>
    <cellStyle name="SAPBEXHLevel2X 3 11 2 4 2" xfId="53285"/>
    <cellStyle name="SAPBEXHLevel2X 3 11 2 5" xfId="30570"/>
    <cellStyle name="SAPBEXHLevel2X 3 11 3" xfId="4627"/>
    <cellStyle name="SAPBEXHLevel2X 3 11 3 2" xfId="9940"/>
    <cellStyle name="SAPBEXHLevel2X 3 11 3 2 2" xfId="20600"/>
    <cellStyle name="SAPBEXHLevel2X 3 11 3 2 2 2" xfId="47014"/>
    <cellStyle name="SAPBEXHLevel2X 3 11 3 2 3" xfId="24942"/>
    <cellStyle name="SAPBEXHLevel2X 3 11 3 2 3 2" xfId="51356"/>
    <cellStyle name="SAPBEXHLevel2X 3 11 3 2 4" xfId="36436"/>
    <cellStyle name="SAPBEXHLevel2X 3 11 3 3" xfId="15405"/>
    <cellStyle name="SAPBEXHLevel2X 3 11 3 3 2" xfId="41825"/>
    <cellStyle name="SAPBEXHLevel2X 3 11 3 4" xfId="27268"/>
    <cellStyle name="SAPBEXHLevel2X 3 11 3 4 2" xfId="53682"/>
    <cellStyle name="SAPBEXHLevel2X 3 11 3 5" xfId="31297"/>
    <cellStyle name="SAPBEXHLevel2X 3 11 4" xfId="5205"/>
    <cellStyle name="SAPBEXHLevel2X 3 11 4 2" xfId="15980"/>
    <cellStyle name="SAPBEXHLevel2X 3 11 4 2 2" xfId="42399"/>
    <cellStyle name="SAPBEXHLevel2X 3 11 4 3" xfId="24372"/>
    <cellStyle name="SAPBEXHLevel2X 3 11 4 3 2" xfId="50786"/>
    <cellStyle name="SAPBEXHLevel2X 3 11 4 4" xfId="31875"/>
    <cellStyle name="SAPBEXHLevel2X 3 11 5" xfId="5821"/>
    <cellStyle name="SAPBEXHLevel2X 3 11 5 2" xfId="16580"/>
    <cellStyle name="SAPBEXHLevel2X 3 11 5 2 2" xfId="42998"/>
    <cellStyle name="SAPBEXHLevel2X 3 11 5 3" xfId="21794"/>
    <cellStyle name="SAPBEXHLevel2X 3 11 5 3 2" xfId="48208"/>
    <cellStyle name="SAPBEXHLevel2X 3 11 5 4" xfId="32491"/>
    <cellStyle name="SAPBEXHLevel2X 3 11 6" xfId="6424"/>
    <cellStyle name="SAPBEXHLevel2X 3 11 6 2" xfId="17160"/>
    <cellStyle name="SAPBEXHLevel2X 3 11 6 2 2" xfId="43578"/>
    <cellStyle name="SAPBEXHLevel2X 3 11 6 3" xfId="22998"/>
    <cellStyle name="SAPBEXHLevel2X 3 11 6 3 2" xfId="49412"/>
    <cellStyle name="SAPBEXHLevel2X 3 11 6 4" xfId="33094"/>
    <cellStyle name="SAPBEXHLevel2X 3 11 7" xfId="7039"/>
    <cellStyle name="SAPBEXHLevel2X 3 11 7 2" xfId="22004"/>
    <cellStyle name="SAPBEXHLevel2X 3 11 7 2 2" xfId="48418"/>
    <cellStyle name="SAPBEXHLevel2X 3 11 7 3" xfId="33709"/>
    <cellStyle name="SAPBEXHLevel2X 3 11 8" xfId="7586"/>
    <cellStyle name="SAPBEXHLevel2X 3 11 8 2" xfId="18253"/>
    <cellStyle name="SAPBEXHLevel2X 3 11 8 2 2" xfId="44669"/>
    <cellStyle name="SAPBEXHLevel2X 3 11 8 3" xfId="23234"/>
    <cellStyle name="SAPBEXHLevel2X 3 11 8 3 2" xfId="49648"/>
    <cellStyle name="SAPBEXHLevel2X 3 11 8 4" xfId="34256"/>
    <cellStyle name="SAPBEXHLevel2X 3 11 9" xfId="7285"/>
    <cellStyle name="SAPBEXHLevel2X 3 11 9 2" xfId="17952"/>
    <cellStyle name="SAPBEXHLevel2X 3 11 9 2 2" xfId="44369"/>
    <cellStyle name="SAPBEXHLevel2X 3 11 9 3" xfId="27646"/>
    <cellStyle name="SAPBEXHLevel2X 3 11 9 3 2" xfId="54060"/>
    <cellStyle name="SAPBEXHLevel2X 3 11 9 4" xfId="33955"/>
    <cellStyle name="SAPBEXHLevel2X 3 12" xfId="2109"/>
    <cellStyle name="SAPBEXHLevel2X 3 12 10" xfId="8857"/>
    <cellStyle name="SAPBEXHLevel2X 3 12 10 2" xfId="19517"/>
    <cellStyle name="SAPBEXHLevel2X 3 12 10 2 2" xfId="45931"/>
    <cellStyle name="SAPBEXHLevel2X 3 12 10 3" xfId="23936"/>
    <cellStyle name="SAPBEXHLevel2X 3 12 10 3 2" xfId="50350"/>
    <cellStyle name="SAPBEXHLevel2X 3 12 10 4" xfId="35353"/>
    <cellStyle name="SAPBEXHLevel2X 3 12 11" xfId="11491"/>
    <cellStyle name="SAPBEXHLevel2X 3 12 11 2" xfId="37912"/>
    <cellStyle name="SAPBEXHLevel2X 3 12 12" xfId="22556"/>
    <cellStyle name="SAPBEXHLevel2X 3 12 12 2" xfId="48970"/>
    <cellStyle name="SAPBEXHLevel2X 3 12 2" xfId="4074"/>
    <cellStyle name="SAPBEXHLevel2X 3 12 2 2" xfId="9839"/>
    <cellStyle name="SAPBEXHLevel2X 3 12 2 2 2" xfId="20499"/>
    <cellStyle name="SAPBEXHLevel2X 3 12 2 2 2 2" xfId="46913"/>
    <cellStyle name="SAPBEXHLevel2X 3 12 2 2 3" xfId="12258"/>
    <cellStyle name="SAPBEXHLevel2X 3 12 2 2 3 2" xfId="38679"/>
    <cellStyle name="SAPBEXHLevel2X 3 12 2 2 4" xfId="36335"/>
    <cellStyle name="SAPBEXHLevel2X 3 12 2 3" xfId="14856"/>
    <cellStyle name="SAPBEXHLevel2X 3 12 2 3 2" xfId="41276"/>
    <cellStyle name="SAPBEXHLevel2X 3 12 2 4" xfId="23419"/>
    <cellStyle name="SAPBEXHLevel2X 3 12 2 4 2" xfId="49833"/>
    <cellStyle name="SAPBEXHLevel2X 3 12 2 5" xfId="30744"/>
    <cellStyle name="SAPBEXHLevel2X 3 12 3" xfId="4802"/>
    <cellStyle name="SAPBEXHLevel2X 3 12 3 2" xfId="10350"/>
    <cellStyle name="SAPBEXHLevel2X 3 12 3 2 2" xfId="21010"/>
    <cellStyle name="SAPBEXHLevel2X 3 12 3 2 2 2" xfId="47424"/>
    <cellStyle name="SAPBEXHLevel2X 3 12 3 2 3" xfId="28275"/>
    <cellStyle name="SAPBEXHLevel2X 3 12 3 2 3 2" xfId="54689"/>
    <cellStyle name="SAPBEXHLevel2X 3 12 3 2 4" xfId="36846"/>
    <cellStyle name="SAPBEXHLevel2X 3 12 3 3" xfId="15579"/>
    <cellStyle name="SAPBEXHLevel2X 3 12 3 3 2" xfId="41999"/>
    <cellStyle name="SAPBEXHLevel2X 3 12 3 4" xfId="26414"/>
    <cellStyle name="SAPBEXHLevel2X 3 12 3 4 2" xfId="52828"/>
    <cellStyle name="SAPBEXHLevel2X 3 12 3 5" xfId="31472"/>
    <cellStyle name="SAPBEXHLevel2X 3 12 4" xfId="5382"/>
    <cellStyle name="SAPBEXHLevel2X 3 12 4 2" xfId="16155"/>
    <cellStyle name="SAPBEXHLevel2X 3 12 4 2 2" xfId="42574"/>
    <cellStyle name="SAPBEXHLevel2X 3 12 4 3" xfId="27168"/>
    <cellStyle name="SAPBEXHLevel2X 3 12 4 3 2" xfId="53582"/>
    <cellStyle name="SAPBEXHLevel2X 3 12 4 4" xfId="32052"/>
    <cellStyle name="SAPBEXHLevel2X 3 12 5" xfId="5989"/>
    <cellStyle name="SAPBEXHLevel2X 3 12 5 2" xfId="16741"/>
    <cellStyle name="SAPBEXHLevel2X 3 12 5 2 2" xfId="43159"/>
    <cellStyle name="SAPBEXHLevel2X 3 12 5 3" xfId="22129"/>
    <cellStyle name="SAPBEXHLevel2X 3 12 5 3 2" xfId="48543"/>
    <cellStyle name="SAPBEXHLevel2X 3 12 5 4" xfId="32659"/>
    <cellStyle name="SAPBEXHLevel2X 3 12 6" xfId="6589"/>
    <cellStyle name="SAPBEXHLevel2X 3 12 6 2" xfId="17314"/>
    <cellStyle name="SAPBEXHLevel2X 3 12 6 2 2" xfId="43732"/>
    <cellStyle name="SAPBEXHLevel2X 3 12 6 3" xfId="25759"/>
    <cellStyle name="SAPBEXHLevel2X 3 12 6 3 2" xfId="52173"/>
    <cellStyle name="SAPBEXHLevel2X 3 12 6 4" xfId="33259"/>
    <cellStyle name="SAPBEXHLevel2X 3 12 7" xfId="7161"/>
    <cellStyle name="SAPBEXHLevel2X 3 12 7 2" xfId="25370"/>
    <cellStyle name="SAPBEXHLevel2X 3 12 7 2 2" xfId="51784"/>
    <cellStyle name="SAPBEXHLevel2X 3 12 7 3" xfId="33831"/>
    <cellStyle name="SAPBEXHLevel2X 3 12 8" xfId="7720"/>
    <cellStyle name="SAPBEXHLevel2X 3 12 8 2" xfId="18387"/>
    <cellStyle name="SAPBEXHLevel2X 3 12 8 2 2" xfId="44803"/>
    <cellStyle name="SAPBEXHLevel2X 3 12 8 3" xfId="24008"/>
    <cellStyle name="SAPBEXHLevel2X 3 12 8 3 2" xfId="50422"/>
    <cellStyle name="SAPBEXHLevel2X 3 12 8 4" xfId="34390"/>
    <cellStyle name="SAPBEXHLevel2X 3 12 9" xfId="7872"/>
    <cellStyle name="SAPBEXHLevel2X 3 12 9 2" xfId="18539"/>
    <cellStyle name="SAPBEXHLevel2X 3 12 9 2 2" xfId="44954"/>
    <cellStyle name="SAPBEXHLevel2X 3 12 9 3" xfId="22161"/>
    <cellStyle name="SAPBEXHLevel2X 3 12 9 3 2" xfId="48575"/>
    <cellStyle name="SAPBEXHLevel2X 3 12 9 4" xfId="34542"/>
    <cellStyle name="SAPBEXHLevel2X 3 13" xfId="1848"/>
    <cellStyle name="SAPBEXHLevel2X 3 13 10" xfId="9540"/>
    <cellStyle name="SAPBEXHLevel2X 3 13 10 2" xfId="20200"/>
    <cellStyle name="SAPBEXHLevel2X 3 13 10 2 2" xfId="46614"/>
    <cellStyle name="SAPBEXHLevel2X 3 13 10 3" xfId="27846"/>
    <cellStyle name="SAPBEXHLevel2X 3 13 10 3 2" xfId="54260"/>
    <cellStyle name="SAPBEXHLevel2X 3 13 10 4" xfId="36036"/>
    <cellStyle name="SAPBEXHLevel2X 3 13 11" xfId="11732"/>
    <cellStyle name="SAPBEXHLevel2X 3 13 11 2" xfId="38153"/>
    <cellStyle name="SAPBEXHLevel2X 3 13 12" xfId="22292"/>
    <cellStyle name="SAPBEXHLevel2X 3 13 12 2" xfId="48706"/>
    <cellStyle name="SAPBEXHLevel2X 3 13 2" xfId="3825"/>
    <cellStyle name="SAPBEXHLevel2X 3 13 2 2" xfId="10678"/>
    <cellStyle name="SAPBEXHLevel2X 3 13 2 2 2" xfId="21323"/>
    <cellStyle name="SAPBEXHLevel2X 3 13 2 2 2 2" xfId="47737"/>
    <cellStyle name="SAPBEXHLevel2X 3 13 2 2 3" xfId="28421"/>
    <cellStyle name="SAPBEXHLevel2X 3 13 2 2 3 2" xfId="54835"/>
    <cellStyle name="SAPBEXHLevel2X 3 13 2 2 4" xfId="37102"/>
    <cellStyle name="SAPBEXHLevel2X 3 13 2 3" xfId="14608"/>
    <cellStyle name="SAPBEXHLevel2X 3 13 2 3 2" xfId="41028"/>
    <cellStyle name="SAPBEXHLevel2X 3 13 2 4" xfId="25561"/>
    <cellStyle name="SAPBEXHLevel2X 3 13 2 4 2" xfId="51975"/>
    <cellStyle name="SAPBEXHLevel2X 3 13 2 5" xfId="30495"/>
    <cellStyle name="SAPBEXHLevel2X 3 13 3" xfId="4552"/>
    <cellStyle name="SAPBEXHLevel2X 3 13 3 2" xfId="15330"/>
    <cellStyle name="SAPBEXHLevel2X 3 13 3 2 2" xfId="41750"/>
    <cellStyle name="SAPBEXHLevel2X 3 13 3 3" xfId="25590"/>
    <cellStyle name="SAPBEXHLevel2X 3 13 3 3 2" xfId="52004"/>
    <cellStyle name="SAPBEXHLevel2X 3 13 3 4" xfId="31222"/>
    <cellStyle name="SAPBEXHLevel2X 3 13 4" xfId="3198"/>
    <cellStyle name="SAPBEXHLevel2X 3 13 4 2" xfId="13988"/>
    <cellStyle name="SAPBEXHLevel2X 3 13 4 2 2" xfId="40408"/>
    <cellStyle name="SAPBEXHLevel2X 3 13 4 3" xfId="23172"/>
    <cellStyle name="SAPBEXHLevel2X 3 13 4 3 2" xfId="49586"/>
    <cellStyle name="SAPBEXHLevel2X 3 13 4 4" xfId="29868"/>
    <cellStyle name="SAPBEXHLevel2X 3 13 5" xfId="3986"/>
    <cellStyle name="SAPBEXHLevel2X 3 13 5 2" xfId="14769"/>
    <cellStyle name="SAPBEXHLevel2X 3 13 5 2 2" xfId="41189"/>
    <cellStyle name="SAPBEXHLevel2X 3 13 5 3" xfId="23117"/>
    <cellStyle name="SAPBEXHLevel2X 3 13 5 3 2" xfId="49531"/>
    <cellStyle name="SAPBEXHLevel2X 3 13 5 4" xfId="30656"/>
    <cellStyle name="SAPBEXHLevel2X 3 13 6" xfId="6032"/>
    <cellStyle name="SAPBEXHLevel2X 3 13 6 2" xfId="16783"/>
    <cellStyle name="SAPBEXHLevel2X 3 13 6 2 2" xfId="43201"/>
    <cellStyle name="SAPBEXHLevel2X 3 13 6 3" xfId="25474"/>
    <cellStyle name="SAPBEXHLevel2X 3 13 6 3 2" xfId="51888"/>
    <cellStyle name="SAPBEXHLevel2X 3 13 6 4" xfId="32702"/>
    <cellStyle name="SAPBEXHLevel2X 3 13 7" xfId="6964"/>
    <cellStyle name="SAPBEXHLevel2X 3 13 7 2" xfId="25735"/>
    <cellStyle name="SAPBEXHLevel2X 3 13 7 2 2" xfId="52149"/>
    <cellStyle name="SAPBEXHLevel2X 3 13 7 3" xfId="33634"/>
    <cellStyle name="SAPBEXHLevel2X 3 13 8" xfId="7511"/>
    <cellStyle name="SAPBEXHLevel2X 3 13 8 2" xfId="18178"/>
    <cellStyle name="SAPBEXHLevel2X 3 13 8 2 2" xfId="44594"/>
    <cellStyle name="SAPBEXHLevel2X 3 13 8 3" xfId="26373"/>
    <cellStyle name="SAPBEXHLevel2X 3 13 8 3 2" xfId="52787"/>
    <cellStyle name="SAPBEXHLevel2X 3 13 8 4" xfId="34181"/>
    <cellStyle name="SAPBEXHLevel2X 3 13 9" xfId="7447"/>
    <cellStyle name="SAPBEXHLevel2X 3 13 9 2" xfId="18114"/>
    <cellStyle name="SAPBEXHLevel2X 3 13 9 2 2" xfId="44530"/>
    <cellStyle name="SAPBEXHLevel2X 3 13 9 3" xfId="27113"/>
    <cellStyle name="SAPBEXHLevel2X 3 13 9 3 2" xfId="53527"/>
    <cellStyle name="SAPBEXHLevel2X 3 13 9 4" xfId="34117"/>
    <cellStyle name="SAPBEXHLevel2X 3 14" xfId="2508"/>
    <cellStyle name="SAPBEXHLevel2X 3 14 10" xfId="25617"/>
    <cellStyle name="SAPBEXHLevel2X 3 14 10 2" xfId="52031"/>
    <cellStyle name="SAPBEXHLevel2X 3 14 2" xfId="4403"/>
    <cellStyle name="SAPBEXHLevel2X 3 14 2 2" xfId="15181"/>
    <cellStyle name="SAPBEXHLevel2X 3 14 2 2 2" xfId="41601"/>
    <cellStyle name="SAPBEXHLevel2X 3 14 2 3" xfId="25695"/>
    <cellStyle name="SAPBEXHLevel2X 3 14 2 3 2" xfId="52109"/>
    <cellStyle name="SAPBEXHLevel2X 3 14 2 4" xfId="31073"/>
    <cellStyle name="SAPBEXHLevel2X 3 14 3" xfId="5136"/>
    <cellStyle name="SAPBEXHLevel2X 3 14 3 2" xfId="15913"/>
    <cellStyle name="SAPBEXHLevel2X 3 14 3 2 2" xfId="42332"/>
    <cellStyle name="SAPBEXHLevel2X 3 14 3 3" xfId="26658"/>
    <cellStyle name="SAPBEXHLevel2X 3 14 3 3 2" xfId="53072"/>
    <cellStyle name="SAPBEXHLevel2X 3 14 3 4" xfId="31806"/>
    <cellStyle name="SAPBEXHLevel2X 3 14 4" xfId="6318"/>
    <cellStyle name="SAPBEXHLevel2X 3 14 4 2" xfId="17057"/>
    <cellStyle name="SAPBEXHLevel2X 3 14 4 2 2" xfId="43475"/>
    <cellStyle name="SAPBEXHLevel2X 3 14 4 3" xfId="25776"/>
    <cellStyle name="SAPBEXHLevel2X 3 14 4 3 2" xfId="52190"/>
    <cellStyle name="SAPBEXHLevel2X 3 14 4 4" xfId="32988"/>
    <cellStyle name="SAPBEXHLevel2X 3 14 5" xfId="6894"/>
    <cellStyle name="SAPBEXHLevel2X 3 14 5 2" xfId="17599"/>
    <cellStyle name="SAPBEXHLevel2X 3 14 5 2 2" xfId="44016"/>
    <cellStyle name="SAPBEXHLevel2X 3 14 5 3" xfId="22966"/>
    <cellStyle name="SAPBEXHLevel2X 3 14 5 3 2" xfId="49380"/>
    <cellStyle name="SAPBEXHLevel2X 3 14 5 4" xfId="33564"/>
    <cellStyle name="SAPBEXHLevel2X 3 14 6" xfId="7418"/>
    <cellStyle name="SAPBEXHLevel2X 3 14 6 2" xfId="18085"/>
    <cellStyle name="SAPBEXHLevel2X 3 14 6 2 2" xfId="44501"/>
    <cellStyle name="SAPBEXHLevel2X 3 14 6 3" xfId="28041"/>
    <cellStyle name="SAPBEXHLevel2X 3 14 6 3 2" xfId="54455"/>
    <cellStyle name="SAPBEXHLevel2X 3 14 6 4" xfId="34088"/>
    <cellStyle name="SAPBEXHLevel2X 3 14 7" xfId="8041"/>
    <cellStyle name="SAPBEXHLevel2X 3 14 7 2" xfId="18708"/>
    <cellStyle name="SAPBEXHLevel2X 3 14 7 2 2" xfId="45122"/>
    <cellStyle name="SAPBEXHLevel2X 3 14 7 3" xfId="11451"/>
    <cellStyle name="SAPBEXHLevel2X 3 14 7 3 2" xfId="37872"/>
    <cellStyle name="SAPBEXHLevel2X 3 14 7 4" xfId="34645"/>
    <cellStyle name="SAPBEXHLevel2X 3 14 8" xfId="13304"/>
    <cellStyle name="SAPBEXHLevel2X 3 14 8 2" xfId="39724"/>
    <cellStyle name="SAPBEXHLevel2X 3 14 9" xfId="11222"/>
    <cellStyle name="SAPBEXHLevel2X 3 14 9 2" xfId="37643"/>
    <cellStyle name="SAPBEXHLevel2X 3 15" xfId="3260"/>
    <cellStyle name="SAPBEXHLevel2X 3 15 2" xfId="14050"/>
    <cellStyle name="SAPBEXHLevel2X 3 15 2 2" xfId="40470"/>
    <cellStyle name="SAPBEXHLevel2X 3 15 3" xfId="26862"/>
    <cellStyle name="SAPBEXHLevel2X 3 15 3 2" xfId="53276"/>
    <cellStyle name="SAPBEXHLevel2X 3 15 4" xfId="29930"/>
    <cellStyle name="SAPBEXHLevel2X 3 16" xfId="2855"/>
    <cellStyle name="SAPBEXHLevel2X 3 16 2" xfId="13647"/>
    <cellStyle name="SAPBEXHLevel2X 3 16 2 2" xfId="40067"/>
    <cellStyle name="SAPBEXHLevel2X 3 16 3" xfId="24330"/>
    <cellStyle name="SAPBEXHLevel2X 3 16 3 2" xfId="50744"/>
    <cellStyle name="SAPBEXHLevel2X 3 16 4" xfId="29525"/>
    <cellStyle name="SAPBEXHLevel2X 3 17" xfId="3729"/>
    <cellStyle name="SAPBEXHLevel2X 3 17 2" xfId="14512"/>
    <cellStyle name="SAPBEXHLevel2X 3 17 2 2" xfId="40932"/>
    <cellStyle name="SAPBEXHLevel2X 3 17 3" xfId="23334"/>
    <cellStyle name="SAPBEXHLevel2X 3 17 3 2" xfId="49748"/>
    <cellStyle name="SAPBEXHLevel2X 3 17 4" xfId="30399"/>
    <cellStyle name="SAPBEXHLevel2X 3 18" xfId="3316"/>
    <cellStyle name="SAPBEXHLevel2X 3 18 2" xfId="26984"/>
    <cellStyle name="SAPBEXHLevel2X 3 18 2 2" xfId="53398"/>
    <cellStyle name="SAPBEXHLevel2X 3 18 3" xfId="29986"/>
    <cellStyle name="SAPBEXHLevel2X 3 19" xfId="13940"/>
    <cellStyle name="SAPBEXHLevel2X 3 19 2" xfId="40360"/>
    <cellStyle name="SAPBEXHLevel2X 3 2" xfId="1240"/>
    <cellStyle name="SAPBEXHLevel2X 3 2 10" xfId="5101"/>
    <cellStyle name="SAPBEXHLevel2X 3 2 10 2" xfId="15878"/>
    <cellStyle name="SAPBEXHLevel2X 3 2 10 2 2" xfId="42297"/>
    <cellStyle name="SAPBEXHLevel2X 3 2 10 3" xfId="23840"/>
    <cellStyle name="SAPBEXHLevel2X 3 2 10 3 2" xfId="50254"/>
    <cellStyle name="SAPBEXHLevel2X 3 2 10 4" xfId="31771"/>
    <cellStyle name="SAPBEXHLevel2X 3 2 11" xfId="6509"/>
    <cellStyle name="SAPBEXHLevel2X 3 2 11 2" xfId="24453"/>
    <cellStyle name="SAPBEXHLevel2X 3 2 11 2 2" xfId="50867"/>
    <cellStyle name="SAPBEXHLevel2X 3 2 11 3" xfId="33179"/>
    <cellStyle name="SAPBEXHLevel2X 3 2 12" xfId="12399"/>
    <cellStyle name="SAPBEXHLevel2X 3 2 12 2" xfId="38820"/>
    <cellStyle name="SAPBEXHLevel2X 3 2 13" xfId="24215"/>
    <cellStyle name="SAPBEXHLevel2X 3 2 13 2" xfId="50629"/>
    <cellStyle name="SAPBEXHLevel2X 3 2 2" xfId="1552"/>
    <cellStyle name="SAPBEXHLevel2X 3 2 2 10" xfId="8444"/>
    <cellStyle name="SAPBEXHLevel2X 3 2 2 10 2" xfId="19104"/>
    <cellStyle name="SAPBEXHLevel2X 3 2 2 10 2 2" xfId="45518"/>
    <cellStyle name="SAPBEXHLevel2X 3 2 2 10 3" xfId="17552"/>
    <cellStyle name="SAPBEXHLevel2X 3 2 2 10 3 2" xfId="43969"/>
    <cellStyle name="SAPBEXHLevel2X 3 2 2 10 4" xfId="34940"/>
    <cellStyle name="SAPBEXHLevel2X 3 2 2 11" xfId="11991"/>
    <cellStyle name="SAPBEXHLevel2X 3 2 2 11 2" xfId="38412"/>
    <cellStyle name="SAPBEXHLevel2X 3 2 2 12" xfId="26223"/>
    <cellStyle name="SAPBEXHLevel2X 3 2 2 12 2" xfId="52637"/>
    <cellStyle name="SAPBEXHLevel2X 3 2 2 2" xfId="3546"/>
    <cellStyle name="SAPBEXHLevel2X 3 2 2 2 2" xfId="8978"/>
    <cellStyle name="SAPBEXHLevel2X 3 2 2 2 2 2" xfId="19638"/>
    <cellStyle name="SAPBEXHLevel2X 3 2 2 2 2 2 2" xfId="46052"/>
    <cellStyle name="SAPBEXHLevel2X 3 2 2 2 2 3" xfId="18762"/>
    <cellStyle name="SAPBEXHLevel2X 3 2 2 2 2 3 2" xfId="45176"/>
    <cellStyle name="SAPBEXHLevel2X 3 2 2 2 2 4" xfId="35474"/>
    <cellStyle name="SAPBEXHLevel2X 3 2 2 2 3" xfId="10371"/>
    <cellStyle name="SAPBEXHLevel2X 3 2 2 2 3 2" xfId="21031"/>
    <cellStyle name="SAPBEXHLevel2X 3 2 2 2 3 2 2" xfId="47445"/>
    <cellStyle name="SAPBEXHLevel2X 3 2 2 2 3 3" xfId="28296"/>
    <cellStyle name="SAPBEXHLevel2X 3 2 2 2 3 3 2" xfId="54710"/>
    <cellStyle name="SAPBEXHLevel2X 3 2 2 2 3 4" xfId="36867"/>
    <cellStyle name="SAPBEXHLevel2X 3 2 2 2 4" xfId="8757"/>
    <cellStyle name="SAPBEXHLevel2X 3 2 2 2 4 2" xfId="19417"/>
    <cellStyle name="SAPBEXHLevel2X 3 2 2 2 4 2 2" xfId="45831"/>
    <cellStyle name="SAPBEXHLevel2X 3 2 2 2 4 3" xfId="22286"/>
    <cellStyle name="SAPBEXHLevel2X 3 2 2 2 4 3 2" xfId="48700"/>
    <cellStyle name="SAPBEXHLevel2X 3 2 2 2 4 4" xfId="35253"/>
    <cellStyle name="SAPBEXHLevel2X 3 2 2 2 5" xfId="14331"/>
    <cellStyle name="SAPBEXHLevel2X 3 2 2 2 5 2" xfId="40751"/>
    <cellStyle name="SAPBEXHLevel2X 3 2 2 2 6" xfId="24352"/>
    <cellStyle name="SAPBEXHLevel2X 3 2 2 2 6 2" xfId="50766"/>
    <cellStyle name="SAPBEXHLevel2X 3 2 2 2 7" xfId="30216"/>
    <cellStyle name="SAPBEXHLevel2X 3 2 2 3" xfId="2766"/>
    <cellStyle name="SAPBEXHLevel2X 3 2 2 3 2" xfId="9336"/>
    <cellStyle name="SAPBEXHLevel2X 3 2 2 3 2 2" xfId="19996"/>
    <cellStyle name="SAPBEXHLevel2X 3 2 2 3 2 2 2" xfId="46410"/>
    <cellStyle name="SAPBEXHLevel2X 3 2 2 3 2 3" xfId="26774"/>
    <cellStyle name="SAPBEXHLevel2X 3 2 2 3 2 3 2" xfId="53188"/>
    <cellStyle name="SAPBEXHLevel2X 3 2 2 3 2 4" xfId="35832"/>
    <cellStyle name="SAPBEXHLevel2X 3 2 2 3 3" xfId="13558"/>
    <cellStyle name="SAPBEXHLevel2X 3 2 2 3 3 2" xfId="39978"/>
    <cellStyle name="SAPBEXHLevel2X 3 2 2 3 4" xfId="24936"/>
    <cellStyle name="SAPBEXHLevel2X 3 2 2 3 4 2" xfId="51350"/>
    <cellStyle name="SAPBEXHLevel2X 3 2 2 3 5" xfId="29436"/>
    <cellStyle name="SAPBEXHLevel2X 3 2 2 4" xfId="5046"/>
    <cellStyle name="SAPBEXHLevel2X 3 2 2 4 2" xfId="10163"/>
    <cellStyle name="SAPBEXHLevel2X 3 2 2 4 2 2" xfId="20823"/>
    <cellStyle name="SAPBEXHLevel2X 3 2 2 4 2 2 2" xfId="47237"/>
    <cellStyle name="SAPBEXHLevel2X 3 2 2 4 2 3" xfId="27770"/>
    <cellStyle name="SAPBEXHLevel2X 3 2 2 4 2 3 2" xfId="54184"/>
    <cellStyle name="SAPBEXHLevel2X 3 2 2 4 2 4" xfId="36659"/>
    <cellStyle name="SAPBEXHLevel2X 3 2 2 4 3" xfId="15823"/>
    <cellStyle name="SAPBEXHLevel2X 3 2 2 4 3 2" xfId="42242"/>
    <cellStyle name="SAPBEXHLevel2X 3 2 2 4 4" xfId="23825"/>
    <cellStyle name="SAPBEXHLevel2X 3 2 2 4 4 2" xfId="50239"/>
    <cellStyle name="SAPBEXHLevel2X 3 2 2 4 5" xfId="31716"/>
    <cellStyle name="SAPBEXHLevel2X 3 2 2 5" xfId="5078"/>
    <cellStyle name="SAPBEXHLevel2X 3 2 2 5 2" xfId="15855"/>
    <cellStyle name="SAPBEXHLevel2X 3 2 2 5 2 2" xfId="42274"/>
    <cellStyle name="SAPBEXHLevel2X 3 2 2 5 3" xfId="24036"/>
    <cellStyle name="SAPBEXHLevel2X 3 2 2 5 3 2" xfId="50450"/>
    <cellStyle name="SAPBEXHLevel2X 3 2 2 5 4" xfId="31748"/>
    <cellStyle name="SAPBEXHLevel2X 3 2 2 6" xfId="5436"/>
    <cellStyle name="SAPBEXHLevel2X 3 2 2 6 2" xfId="16209"/>
    <cellStyle name="SAPBEXHLevel2X 3 2 2 6 2 2" xfId="42628"/>
    <cellStyle name="SAPBEXHLevel2X 3 2 2 6 3" xfId="26548"/>
    <cellStyle name="SAPBEXHLevel2X 3 2 2 6 3 2" xfId="52962"/>
    <cellStyle name="SAPBEXHLevel2X 3 2 2 6 4" xfId="32106"/>
    <cellStyle name="SAPBEXHLevel2X 3 2 2 7" xfId="6659"/>
    <cellStyle name="SAPBEXHLevel2X 3 2 2 7 2" xfId="22402"/>
    <cellStyle name="SAPBEXHLevel2X 3 2 2 7 2 2" xfId="48816"/>
    <cellStyle name="SAPBEXHLevel2X 3 2 2 7 3" xfId="33329"/>
    <cellStyle name="SAPBEXHLevel2X 3 2 2 8" xfId="5933"/>
    <cellStyle name="SAPBEXHLevel2X 3 2 2 8 2" xfId="16685"/>
    <cellStyle name="SAPBEXHLevel2X 3 2 2 8 2 2" xfId="43103"/>
    <cellStyle name="SAPBEXHLevel2X 3 2 2 8 3" xfId="24914"/>
    <cellStyle name="SAPBEXHLevel2X 3 2 2 8 3 2" xfId="51328"/>
    <cellStyle name="SAPBEXHLevel2X 3 2 2 8 4" xfId="32603"/>
    <cellStyle name="SAPBEXHLevel2X 3 2 2 9" xfId="3156"/>
    <cellStyle name="SAPBEXHLevel2X 3 2 2 9 2" xfId="13946"/>
    <cellStyle name="SAPBEXHLevel2X 3 2 2 9 2 2" xfId="40366"/>
    <cellStyle name="SAPBEXHLevel2X 3 2 2 9 3" xfId="22873"/>
    <cellStyle name="SAPBEXHLevel2X 3 2 2 9 3 2" xfId="49287"/>
    <cellStyle name="SAPBEXHLevel2X 3 2 2 9 4" xfId="29826"/>
    <cellStyle name="SAPBEXHLevel2X 3 2 3" xfId="1665"/>
    <cellStyle name="SAPBEXHLevel2X 3 2 3 10" xfId="8308"/>
    <cellStyle name="SAPBEXHLevel2X 3 2 3 10 2" xfId="18968"/>
    <cellStyle name="SAPBEXHLevel2X 3 2 3 10 2 2" xfId="45382"/>
    <cellStyle name="SAPBEXHLevel2X 3 2 3 10 3" xfId="12710"/>
    <cellStyle name="SAPBEXHLevel2X 3 2 3 10 3 2" xfId="39131"/>
    <cellStyle name="SAPBEXHLevel2X 3 2 3 10 4" xfId="34804"/>
    <cellStyle name="SAPBEXHLevel2X 3 2 3 11" xfId="11902"/>
    <cellStyle name="SAPBEXHLevel2X 3 2 3 11 2" xfId="38323"/>
    <cellStyle name="SAPBEXHLevel2X 3 2 3 12" xfId="27241"/>
    <cellStyle name="SAPBEXHLevel2X 3 2 3 12 2" xfId="53655"/>
    <cellStyle name="SAPBEXHLevel2X 3 2 3 2" xfId="3658"/>
    <cellStyle name="SAPBEXHLevel2X 3 2 3 2 2" xfId="9114"/>
    <cellStyle name="SAPBEXHLevel2X 3 2 3 2 2 2" xfId="19774"/>
    <cellStyle name="SAPBEXHLevel2X 3 2 3 2 2 2 2" xfId="46188"/>
    <cellStyle name="SAPBEXHLevel2X 3 2 3 2 2 3" xfId="21197"/>
    <cellStyle name="SAPBEXHLevel2X 3 2 3 2 2 3 2" xfId="47611"/>
    <cellStyle name="SAPBEXHLevel2X 3 2 3 2 2 4" xfId="35610"/>
    <cellStyle name="SAPBEXHLevel2X 3 2 3 2 3" xfId="9729"/>
    <cellStyle name="SAPBEXHLevel2X 3 2 3 2 3 2" xfId="20389"/>
    <cellStyle name="SAPBEXHLevel2X 3 2 3 2 3 2 2" xfId="46803"/>
    <cellStyle name="SAPBEXHLevel2X 3 2 3 2 3 3" xfId="17546"/>
    <cellStyle name="SAPBEXHLevel2X 3 2 3 2 3 3 2" xfId="43963"/>
    <cellStyle name="SAPBEXHLevel2X 3 2 3 2 3 4" xfId="36225"/>
    <cellStyle name="SAPBEXHLevel2X 3 2 3 2 4" xfId="8609"/>
    <cellStyle name="SAPBEXHLevel2X 3 2 3 2 4 2" xfId="19269"/>
    <cellStyle name="SAPBEXHLevel2X 3 2 3 2 4 2 2" xfId="45683"/>
    <cellStyle name="SAPBEXHLevel2X 3 2 3 2 4 3" xfId="12201"/>
    <cellStyle name="SAPBEXHLevel2X 3 2 3 2 4 3 2" xfId="38622"/>
    <cellStyle name="SAPBEXHLevel2X 3 2 3 2 4 4" xfId="35105"/>
    <cellStyle name="SAPBEXHLevel2X 3 2 3 2 5" xfId="14443"/>
    <cellStyle name="SAPBEXHLevel2X 3 2 3 2 5 2" xfId="40863"/>
    <cellStyle name="SAPBEXHLevel2X 3 2 3 2 6" xfId="12272"/>
    <cellStyle name="SAPBEXHLevel2X 3 2 3 2 6 2" xfId="38693"/>
    <cellStyle name="SAPBEXHLevel2X 3 2 3 2 7" xfId="30328"/>
    <cellStyle name="SAPBEXHLevel2X 3 2 3 3" xfId="2677"/>
    <cellStyle name="SAPBEXHLevel2X 3 2 3 3 2" xfId="9483"/>
    <cellStyle name="SAPBEXHLevel2X 3 2 3 3 2 2" xfId="20143"/>
    <cellStyle name="SAPBEXHLevel2X 3 2 3 3 2 2 2" xfId="46557"/>
    <cellStyle name="SAPBEXHLevel2X 3 2 3 3 2 3" xfId="12579"/>
    <cellStyle name="SAPBEXHLevel2X 3 2 3 3 2 3 2" xfId="39000"/>
    <cellStyle name="SAPBEXHLevel2X 3 2 3 3 2 4" xfId="35979"/>
    <cellStyle name="SAPBEXHLevel2X 3 2 3 3 3" xfId="13469"/>
    <cellStyle name="SAPBEXHLevel2X 3 2 3 3 3 2" xfId="39889"/>
    <cellStyle name="SAPBEXHLevel2X 3 2 3 3 4" xfId="22100"/>
    <cellStyle name="SAPBEXHLevel2X 3 2 3 3 4 2" xfId="48514"/>
    <cellStyle name="SAPBEXHLevel2X 3 2 3 3 5" xfId="29347"/>
    <cellStyle name="SAPBEXHLevel2X 3 2 3 4" xfId="3094"/>
    <cellStyle name="SAPBEXHLevel2X 3 2 3 4 2" xfId="9705"/>
    <cellStyle name="SAPBEXHLevel2X 3 2 3 4 2 2" xfId="20365"/>
    <cellStyle name="SAPBEXHLevel2X 3 2 3 4 2 2 2" xfId="46779"/>
    <cellStyle name="SAPBEXHLevel2X 3 2 3 4 2 3" xfId="21164"/>
    <cellStyle name="SAPBEXHLevel2X 3 2 3 4 2 3 2" xfId="47578"/>
    <cellStyle name="SAPBEXHLevel2X 3 2 3 4 2 4" xfId="36201"/>
    <cellStyle name="SAPBEXHLevel2X 3 2 3 4 3" xfId="13886"/>
    <cellStyle name="SAPBEXHLevel2X 3 2 3 4 3 2" xfId="40306"/>
    <cellStyle name="SAPBEXHLevel2X 3 2 3 4 4" xfId="27004"/>
    <cellStyle name="SAPBEXHLevel2X 3 2 3 4 4 2" xfId="53418"/>
    <cellStyle name="SAPBEXHLevel2X 3 2 3 4 5" xfId="29764"/>
    <cellStyle name="SAPBEXHLevel2X 3 2 3 5" xfId="3736"/>
    <cellStyle name="SAPBEXHLevel2X 3 2 3 5 2" xfId="14519"/>
    <cellStyle name="SAPBEXHLevel2X 3 2 3 5 2 2" xfId="40939"/>
    <cellStyle name="SAPBEXHLevel2X 3 2 3 5 3" xfId="26083"/>
    <cellStyle name="SAPBEXHLevel2X 3 2 3 5 3 2" xfId="52497"/>
    <cellStyle name="SAPBEXHLevel2X 3 2 3 5 4" xfId="30406"/>
    <cellStyle name="SAPBEXHLevel2X 3 2 3 6" xfId="5536"/>
    <cellStyle name="SAPBEXHLevel2X 3 2 3 6 2" xfId="16307"/>
    <cellStyle name="SAPBEXHLevel2X 3 2 3 6 2 2" xfId="42726"/>
    <cellStyle name="SAPBEXHLevel2X 3 2 3 6 3" xfId="22437"/>
    <cellStyle name="SAPBEXHLevel2X 3 2 3 6 3 2" xfId="48851"/>
    <cellStyle name="SAPBEXHLevel2X 3 2 3 6 4" xfId="32206"/>
    <cellStyle name="SAPBEXHLevel2X 3 2 3 7" xfId="5472"/>
    <cellStyle name="SAPBEXHLevel2X 3 2 3 7 2" xfId="24695"/>
    <cellStyle name="SAPBEXHLevel2X 3 2 3 7 2 2" xfId="51109"/>
    <cellStyle name="SAPBEXHLevel2X 3 2 3 7 3" xfId="32142"/>
    <cellStyle name="SAPBEXHLevel2X 3 2 3 8" xfId="5678"/>
    <cellStyle name="SAPBEXHLevel2X 3 2 3 8 2" xfId="16442"/>
    <cellStyle name="SAPBEXHLevel2X 3 2 3 8 2 2" xfId="42860"/>
    <cellStyle name="SAPBEXHLevel2X 3 2 3 8 3" xfId="26105"/>
    <cellStyle name="SAPBEXHLevel2X 3 2 3 8 3 2" xfId="52519"/>
    <cellStyle name="SAPBEXHLevel2X 3 2 3 8 4" xfId="32348"/>
    <cellStyle name="SAPBEXHLevel2X 3 2 3 9" xfId="3964"/>
    <cellStyle name="SAPBEXHLevel2X 3 2 3 9 2" xfId="14747"/>
    <cellStyle name="SAPBEXHLevel2X 3 2 3 9 2 2" xfId="41167"/>
    <cellStyle name="SAPBEXHLevel2X 3 2 3 9 3" xfId="24845"/>
    <cellStyle name="SAPBEXHLevel2X 3 2 3 9 3 2" xfId="51259"/>
    <cellStyle name="SAPBEXHLevel2X 3 2 3 9 4" xfId="30634"/>
    <cellStyle name="SAPBEXHLevel2X 3 2 4" xfId="1924"/>
    <cellStyle name="SAPBEXHLevel2X 3 2 4 10" xfId="8571"/>
    <cellStyle name="SAPBEXHLevel2X 3 2 4 10 2" xfId="19231"/>
    <cellStyle name="SAPBEXHLevel2X 3 2 4 10 2 2" xfId="45645"/>
    <cellStyle name="SAPBEXHLevel2X 3 2 4 10 3" xfId="12735"/>
    <cellStyle name="SAPBEXHLevel2X 3 2 4 10 3 2" xfId="39156"/>
    <cellStyle name="SAPBEXHLevel2X 3 2 4 10 4" xfId="35067"/>
    <cellStyle name="SAPBEXHLevel2X 3 2 4 11" xfId="11656"/>
    <cellStyle name="SAPBEXHLevel2X 3 2 4 11 2" xfId="38077"/>
    <cellStyle name="SAPBEXHLevel2X 3 2 4 12" xfId="25620"/>
    <cellStyle name="SAPBEXHLevel2X 3 2 4 12 2" xfId="52034"/>
    <cellStyle name="SAPBEXHLevel2X 3 2 4 2" xfId="3901"/>
    <cellStyle name="SAPBEXHLevel2X 3 2 4 2 2" xfId="9165"/>
    <cellStyle name="SAPBEXHLevel2X 3 2 4 2 2 2" xfId="19825"/>
    <cellStyle name="SAPBEXHLevel2X 3 2 4 2 2 2 2" xfId="46239"/>
    <cellStyle name="SAPBEXHLevel2X 3 2 4 2 2 3" xfId="17668"/>
    <cellStyle name="SAPBEXHLevel2X 3 2 4 2 2 3 2" xfId="44085"/>
    <cellStyle name="SAPBEXHLevel2X 3 2 4 2 2 4" xfId="35661"/>
    <cellStyle name="SAPBEXHLevel2X 3 2 4 2 3" xfId="14684"/>
    <cellStyle name="SAPBEXHLevel2X 3 2 4 2 3 2" xfId="41104"/>
    <cellStyle name="SAPBEXHLevel2X 3 2 4 2 4" xfId="21836"/>
    <cellStyle name="SAPBEXHLevel2X 3 2 4 2 4 2" xfId="48250"/>
    <cellStyle name="SAPBEXHLevel2X 3 2 4 2 5" xfId="30571"/>
    <cellStyle name="SAPBEXHLevel2X 3 2 4 3" xfId="4628"/>
    <cellStyle name="SAPBEXHLevel2X 3 2 4 3 2" xfId="10062"/>
    <cellStyle name="SAPBEXHLevel2X 3 2 4 3 2 2" xfId="20722"/>
    <cellStyle name="SAPBEXHLevel2X 3 2 4 3 2 2 2" xfId="47136"/>
    <cellStyle name="SAPBEXHLevel2X 3 2 4 3 2 3" xfId="27810"/>
    <cellStyle name="SAPBEXHLevel2X 3 2 4 3 2 3 2" xfId="54224"/>
    <cellStyle name="SAPBEXHLevel2X 3 2 4 3 2 4" xfId="36558"/>
    <cellStyle name="SAPBEXHLevel2X 3 2 4 3 3" xfId="15406"/>
    <cellStyle name="SAPBEXHLevel2X 3 2 4 3 3 2" xfId="41826"/>
    <cellStyle name="SAPBEXHLevel2X 3 2 4 3 4" xfId="22851"/>
    <cellStyle name="SAPBEXHLevel2X 3 2 4 3 4 2" xfId="49265"/>
    <cellStyle name="SAPBEXHLevel2X 3 2 4 3 5" xfId="31298"/>
    <cellStyle name="SAPBEXHLevel2X 3 2 4 4" xfId="5206"/>
    <cellStyle name="SAPBEXHLevel2X 3 2 4 4 2" xfId="15981"/>
    <cellStyle name="SAPBEXHLevel2X 3 2 4 4 2 2" xfId="42400"/>
    <cellStyle name="SAPBEXHLevel2X 3 2 4 4 3" xfId="27978"/>
    <cellStyle name="SAPBEXHLevel2X 3 2 4 4 3 2" xfId="54392"/>
    <cellStyle name="SAPBEXHLevel2X 3 2 4 4 4" xfId="31876"/>
    <cellStyle name="SAPBEXHLevel2X 3 2 4 5" xfId="5822"/>
    <cellStyle name="SAPBEXHLevel2X 3 2 4 5 2" xfId="16581"/>
    <cellStyle name="SAPBEXHLevel2X 3 2 4 5 2 2" xfId="42999"/>
    <cellStyle name="SAPBEXHLevel2X 3 2 4 5 3" xfId="26347"/>
    <cellStyle name="SAPBEXHLevel2X 3 2 4 5 3 2" xfId="52761"/>
    <cellStyle name="SAPBEXHLevel2X 3 2 4 5 4" xfId="32492"/>
    <cellStyle name="SAPBEXHLevel2X 3 2 4 6" xfId="6425"/>
    <cellStyle name="SAPBEXHLevel2X 3 2 4 6 2" xfId="17161"/>
    <cellStyle name="SAPBEXHLevel2X 3 2 4 6 2 2" xfId="43579"/>
    <cellStyle name="SAPBEXHLevel2X 3 2 4 6 3" xfId="11298"/>
    <cellStyle name="SAPBEXHLevel2X 3 2 4 6 3 2" xfId="37719"/>
    <cellStyle name="SAPBEXHLevel2X 3 2 4 6 4" xfId="33095"/>
    <cellStyle name="SAPBEXHLevel2X 3 2 4 7" xfId="7040"/>
    <cellStyle name="SAPBEXHLevel2X 3 2 4 7 2" xfId="22820"/>
    <cellStyle name="SAPBEXHLevel2X 3 2 4 7 2 2" xfId="49234"/>
    <cellStyle name="SAPBEXHLevel2X 3 2 4 7 3" xfId="33710"/>
    <cellStyle name="SAPBEXHLevel2X 3 2 4 8" xfId="7587"/>
    <cellStyle name="SAPBEXHLevel2X 3 2 4 8 2" xfId="18254"/>
    <cellStyle name="SAPBEXHLevel2X 3 2 4 8 2 2" xfId="44670"/>
    <cellStyle name="SAPBEXHLevel2X 3 2 4 8 3" xfId="26372"/>
    <cellStyle name="SAPBEXHLevel2X 3 2 4 8 3 2" xfId="52786"/>
    <cellStyle name="SAPBEXHLevel2X 3 2 4 8 4" xfId="34257"/>
    <cellStyle name="SAPBEXHLevel2X 3 2 4 9" xfId="7288"/>
    <cellStyle name="SAPBEXHLevel2X 3 2 4 9 2" xfId="17955"/>
    <cellStyle name="SAPBEXHLevel2X 3 2 4 9 2 2" xfId="44372"/>
    <cellStyle name="SAPBEXHLevel2X 3 2 4 9 3" xfId="26134"/>
    <cellStyle name="SAPBEXHLevel2X 3 2 4 9 3 2" xfId="52548"/>
    <cellStyle name="SAPBEXHLevel2X 3 2 4 9 4" xfId="33958"/>
    <cellStyle name="SAPBEXHLevel2X 3 2 5" xfId="2110"/>
    <cellStyle name="SAPBEXHLevel2X 3 2 5 10" xfId="8897"/>
    <cellStyle name="SAPBEXHLevel2X 3 2 5 10 2" xfId="19557"/>
    <cellStyle name="SAPBEXHLevel2X 3 2 5 10 2 2" xfId="45971"/>
    <cellStyle name="SAPBEXHLevel2X 3 2 5 10 3" xfId="25871"/>
    <cellStyle name="SAPBEXHLevel2X 3 2 5 10 3 2" xfId="52285"/>
    <cellStyle name="SAPBEXHLevel2X 3 2 5 10 4" xfId="35393"/>
    <cellStyle name="SAPBEXHLevel2X 3 2 5 11" xfId="11490"/>
    <cellStyle name="SAPBEXHLevel2X 3 2 5 11 2" xfId="37911"/>
    <cellStyle name="SAPBEXHLevel2X 3 2 5 12" xfId="26072"/>
    <cellStyle name="SAPBEXHLevel2X 3 2 5 12 2" xfId="52486"/>
    <cellStyle name="SAPBEXHLevel2X 3 2 5 2" xfId="4075"/>
    <cellStyle name="SAPBEXHLevel2X 3 2 5 2 2" xfId="9894"/>
    <cellStyle name="SAPBEXHLevel2X 3 2 5 2 2 2" xfId="20554"/>
    <cellStyle name="SAPBEXHLevel2X 3 2 5 2 2 2 2" xfId="46968"/>
    <cellStyle name="SAPBEXHLevel2X 3 2 5 2 2 3" xfId="28143"/>
    <cellStyle name="SAPBEXHLevel2X 3 2 5 2 2 3 2" xfId="54557"/>
    <cellStyle name="SAPBEXHLevel2X 3 2 5 2 2 4" xfId="36390"/>
    <cellStyle name="SAPBEXHLevel2X 3 2 5 2 3" xfId="14857"/>
    <cellStyle name="SAPBEXHLevel2X 3 2 5 2 3 2" xfId="41277"/>
    <cellStyle name="SAPBEXHLevel2X 3 2 5 2 4" xfId="27235"/>
    <cellStyle name="SAPBEXHLevel2X 3 2 5 2 4 2" xfId="53649"/>
    <cellStyle name="SAPBEXHLevel2X 3 2 5 2 5" xfId="30745"/>
    <cellStyle name="SAPBEXHLevel2X 3 2 5 3" xfId="4803"/>
    <cellStyle name="SAPBEXHLevel2X 3 2 5 3 2" xfId="10355"/>
    <cellStyle name="SAPBEXHLevel2X 3 2 5 3 2 2" xfId="21015"/>
    <cellStyle name="SAPBEXHLevel2X 3 2 5 3 2 2 2" xfId="47429"/>
    <cellStyle name="SAPBEXHLevel2X 3 2 5 3 2 3" xfId="28280"/>
    <cellStyle name="SAPBEXHLevel2X 3 2 5 3 2 3 2" xfId="54694"/>
    <cellStyle name="SAPBEXHLevel2X 3 2 5 3 2 4" xfId="36851"/>
    <cellStyle name="SAPBEXHLevel2X 3 2 5 3 3" xfId="15580"/>
    <cellStyle name="SAPBEXHLevel2X 3 2 5 3 3 2" xfId="42000"/>
    <cellStyle name="SAPBEXHLevel2X 3 2 5 3 4" xfId="28132"/>
    <cellStyle name="SAPBEXHLevel2X 3 2 5 3 4 2" xfId="54546"/>
    <cellStyle name="SAPBEXHLevel2X 3 2 5 3 5" xfId="31473"/>
    <cellStyle name="SAPBEXHLevel2X 3 2 5 4" xfId="5383"/>
    <cellStyle name="SAPBEXHLevel2X 3 2 5 4 2" xfId="16156"/>
    <cellStyle name="SAPBEXHLevel2X 3 2 5 4 2 2" xfId="42575"/>
    <cellStyle name="SAPBEXHLevel2X 3 2 5 4 3" xfId="22945"/>
    <cellStyle name="SAPBEXHLevel2X 3 2 5 4 3 2" xfId="49359"/>
    <cellStyle name="SAPBEXHLevel2X 3 2 5 4 4" xfId="32053"/>
    <cellStyle name="SAPBEXHLevel2X 3 2 5 5" xfId="5990"/>
    <cellStyle name="SAPBEXHLevel2X 3 2 5 5 2" xfId="16742"/>
    <cellStyle name="SAPBEXHLevel2X 3 2 5 5 2 2" xfId="43160"/>
    <cellStyle name="SAPBEXHLevel2X 3 2 5 5 3" xfId="27114"/>
    <cellStyle name="SAPBEXHLevel2X 3 2 5 5 3 2" xfId="53528"/>
    <cellStyle name="SAPBEXHLevel2X 3 2 5 5 4" xfId="32660"/>
    <cellStyle name="SAPBEXHLevel2X 3 2 5 6" xfId="6590"/>
    <cellStyle name="SAPBEXHLevel2X 3 2 5 6 2" xfId="17315"/>
    <cellStyle name="SAPBEXHLevel2X 3 2 5 6 2 2" xfId="43733"/>
    <cellStyle name="SAPBEXHLevel2X 3 2 5 6 3" xfId="24880"/>
    <cellStyle name="SAPBEXHLevel2X 3 2 5 6 3 2" xfId="51294"/>
    <cellStyle name="SAPBEXHLevel2X 3 2 5 6 4" xfId="33260"/>
    <cellStyle name="SAPBEXHLevel2X 3 2 5 7" xfId="7162"/>
    <cellStyle name="SAPBEXHLevel2X 3 2 5 7 2" xfId="24998"/>
    <cellStyle name="SAPBEXHLevel2X 3 2 5 7 2 2" xfId="51412"/>
    <cellStyle name="SAPBEXHLevel2X 3 2 5 7 3" xfId="33832"/>
    <cellStyle name="SAPBEXHLevel2X 3 2 5 8" xfId="7721"/>
    <cellStyle name="SAPBEXHLevel2X 3 2 5 8 2" xfId="18388"/>
    <cellStyle name="SAPBEXHLevel2X 3 2 5 8 2 2" xfId="44804"/>
    <cellStyle name="SAPBEXHLevel2X 3 2 5 8 3" xfId="22808"/>
    <cellStyle name="SAPBEXHLevel2X 3 2 5 8 3 2" xfId="49222"/>
    <cellStyle name="SAPBEXHLevel2X 3 2 5 8 4" xfId="34391"/>
    <cellStyle name="SAPBEXHLevel2X 3 2 5 9" xfId="7873"/>
    <cellStyle name="SAPBEXHLevel2X 3 2 5 9 2" xfId="18540"/>
    <cellStyle name="SAPBEXHLevel2X 3 2 5 9 2 2" xfId="44955"/>
    <cellStyle name="SAPBEXHLevel2X 3 2 5 9 3" xfId="26929"/>
    <cellStyle name="SAPBEXHLevel2X 3 2 5 9 3 2" xfId="53343"/>
    <cellStyle name="SAPBEXHLevel2X 3 2 5 9 4" xfId="34543"/>
    <cellStyle name="SAPBEXHLevel2X 3 2 6" xfId="1849"/>
    <cellStyle name="SAPBEXHLevel2X 3 2 6 10" xfId="9539"/>
    <cellStyle name="SAPBEXHLevel2X 3 2 6 10 2" xfId="20199"/>
    <cellStyle name="SAPBEXHLevel2X 3 2 6 10 2 2" xfId="46613"/>
    <cellStyle name="SAPBEXHLevel2X 3 2 6 10 3" xfId="21182"/>
    <cellStyle name="SAPBEXHLevel2X 3 2 6 10 3 2" xfId="47596"/>
    <cellStyle name="SAPBEXHLevel2X 3 2 6 10 4" xfId="36035"/>
    <cellStyle name="SAPBEXHLevel2X 3 2 6 11" xfId="11731"/>
    <cellStyle name="SAPBEXHLevel2X 3 2 6 11 2" xfId="38152"/>
    <cellStyle name="SAPBEXHLevel2X 3 2 6 12" xfId="23262"/>
    <cellStyle name="SAPBEXHLevel2X 3 2 6 12 2" xfId="49676"/>
    <cellStyle name="SAPBEXHLevel2X 3 2 6 2" xfId="3826"/>
    <cellStyle name="SAPBEXHLevel2X 3 2 6 2 2" xfId="10677"/>
    <cellStyle name="SAPBEXHLevel2X 3 2 6 2 2 2" xfId="21322"/>
    <cellStyle name="SAPBEXHLevel2X 3 2 6 2 2 2 2" xfId="47736"/>
    <cellStyle name="SAPBEXHLevel2X 3 2 6 2 2 3" xfId="28420"/>
    <cellStyle name="SAPBEXHLevel2X 3 2 6 2 2 3 2" xfId="54834"/>
    <cellStyle name="SAPBEXHLevel2X 3 2 6 2 2 4" xfId="37101"/>
    <cellStyle name="SAPBEXHLevel2X 3 2 6 2 3" xfId="14609"/>
    <cellStyle name="SAPBEXHLevel2X 3 2 6 2 3 2" xfId="41029"/>
    <cellStyle name="SAPBEXHLevel2X 3 2 6 2 4" xfId="24585"/>
    <cellStyle name="SAPBEXHLevel2X 3 2 6 2 4 2" xfId="50999"/>
    <cellStyle name="SAPBEXHLevel2X 3 2 6 2 5" xfId="30496"/>
    <cellStyle name="SAPBEXHLevel2X 3 2 6 3" xfId="4553"/>
    <cellStyle name="SAPBEXHLevel2X 3 2 6 3 2" xfId="15331"/>
    <cellStyle name="SAPBEXHLevel2X 3 2 6 3 2 2" xfId="41751"/>
    <cellStyle name="SAPBEXHLevel2X 3 2 6 3 3" xfId="25181"/>
    <cellStyle name="SAPBEXHLevel2X 3 2 6 3 3 2" xfId="51595"/>
    <cellStyle name="SAPBEXHLevel2X 3 2 6 3 4" xfId="31223"/>
    <cellStyle name="SAPBEXHLevel2X 3 2 6 4" xfId="3341"/>
    <cellStyle name="SAPBEXHLevel2X 3 2 6 4 2" xfId="14128"/>
    <cellStyle name="SAPBEXHLevel2X 3 2 6 4 2 2" xfId="40548"/>
    <cellStyle name="SAPBEXHLevel2X 3 2 6 4 3" xfId="25843"/>
    <cellStyle name="SAPBEXHLevel2X 3 2 6 4 3 2" xfId="52257"/>
    <cellStyle name="SAPBEXHLevel2X 3 2 6 4 4" xfId="30011"/>
    <cellStyle name="SAPBEXHLevel2X 3 2 6 5" xfId="3391"/>
    <cellStyle name="SAPBEXHLevel2X 3 2 6 5 2" xfId="14177"/>
    <cellStyle name="SAPBEXHLevel2X 3 2 6 5 2 2" xfId="40597"/>
    <cellStyle name="SAPBEXHLevel2X 3 2 6 5 3" xfId="22548"/>
    <cellStyle name="SAPBEXHLevel2X 3 2 6 5 3 2" xfId="48962"/>
    <cellStyle name="SAPBEXHLevel2X 3 2 6 5 4" xfId="30061"/>
    <cellStyle name="SAPBEXHLevel2X 3 2 6 6" xfId="5623"/>
    <cellStyle name="SAPBEXHLevel2X 3 2 6 6 2" xfId="16387"/>
    <cellStyle name="SAPBEXHLevel2X 3 2 6 6 2 2" xfId="42805"/>
    <cellStyle name="SAPBEXHLevel2X 3 2 6 6 3" xfId="27059"/>
    <cellStyle name="SAPBEXHLevel2X 3 2 6 6 3 2" xfId="53473"/>
    <cellStyle name="SAPBEXHLevel2X 3 2 6 6 4" xfId="32293"/>
    <cellStyle name="SAPBEXHLevel2X 3 2 6 7" xfId="6965"/>
    <cellStyle name="SAPBEXHLevel2X 3 2 6 7 2" xfId="24855"/>
    <cellStyle name="SAPBEXHLevel2X 3 2 6 7 2 2" xfId="51269"/>
    <cellStyle name="SAPBEXHLevel2X 3 2 6 7 3" xfId="33635"/>
    <cellStyle name="SAPBEXHLevel2X 3 2 6 8" xfId="7512"/>
    <cellStyle name="SAPBEXHLevel2X 3 2 6 8 2" xfId="18179"/>
    <cellStyle name="SAPBEXHLevel2X 3 2 6 8 2 2" xfId="44595"/>
    <cellStyle name="SAPBEXHLevel2X 3 2 6 8 3" xfId="28098"/>
    <cellStyle name="SAPBEXHLevel2X 3 2 6 8 3 2" xfId="54512"/>
    <cellStyle name="SAPBEXHLevel2X 3 2 6 8 4" xfId="34182"/>
    <cellStyle name="SAPBEXHLevel2X 3 2 6 9" xfId="6531"/>
    <cellStyle name="SAPBEXHLevel2X 3 2 6 9 2" xfId="17256"/>
    <cellStyle name="SAPBEXHLevel2X 3 2 6 9 2 2" xfId="43674"/>
    <cellStyle name="SAPBEXHLevel2X 3 2 6 9 3" xfId="12049"/>
    <cellStyle name="SAPBEXHLevel2X 3 2 6 9 3 2" xfId="38470"/>
    <cellStyle name="SAPBEXHLevel2X 3 2 6 9 4" xfId="33201"/>
    <cellStyle name="SAPBEXHLevel2X 3 2 7" xfId="2509"/>
    <cellStyle name="SAPBEXHLevel2X 3 2 7 10" xfId="25209"/>
    <cellStyle name="SAPBEXHLevel2X 3 2 7 10 2" xfId="51623"/>
    <cellStyle name="SAPBEXHLevel2X 3 2 7 2" xfId="4404"/>
    <cellStyle name="SAPBEXHLevel2X 3 2 7 2 2" xfId="15182"/>
    <cellStyle name="SAPBEXHLevel2X 3 2 7 2 2 2" xfId="41602"/>
    <cellStyle name="SAPBEXHLevel2X 3 2 7 2 3" xfId="25592"/>
    <cellStyle name="SAPBEXHLevel2X 3 2 7 2 3 2" xfId="52006"/>
    <cellStyle name="SAPBEXHLevel2X 3 2 7 2 4" xfId="31074"/>
    <cellStyle name="SAPBEXHLevel2X 3 2 7 3" xfId="5137"/>
    <cellStyle name="SAPBEXHLevel2X 3 2 7 3 2" xfId="15914"/>
    <cellStyle name="SAPBEXHLevel2X 3 2 7 3 2 2" xfId="42333"/>
    <cellStyle name="SAPBEXHLevel2X 3 2 7 3 3" xfId="22523"/>
    <cellStyle name="SAPBEXHLevel2X 3 2 7 3 3 2" xfId="48937"/>
    <cellStyle name="SAPBEXHLevel2X 3 2 7 3 4" xfId="31807"/>
    <cellStyle name="SAPBEXHLevel2X 3 2 7 4" xfId="6319"/>
    <cellStyle name="SAPBEXHLevel2X 3 2 7 4 2" xfId="17058"/>
    <cellStyle name="SAPBEXHLevel2X 3 2 7 4 2 2" xfId="43476"/>
    <cellStyle name="SAPBEXHLevel2X 3 2 7 4 3" xfId="24897"/>
    <cellStyle name="SAPBEXHLevel2X 3 2 7 4 3 2" xfId="51311"/>
    <cellStyle name="SAPBEXHLevel2X 3 2 7 4 4" xfId="32989"/>
    <cellStyle name="SAPBEXHLevel2X 3 2 7 5" xfId="6895"/>
    <cellStyle name="SAPBEXHLevel2X 3 2 7 5 2" xfId="17600"/>
    <cellStyle name="SAPBEXHLevel2X 3 2 7 5 2 2" xfId="44017"/>
    <cellStyle name="SAPBEXHLevel2X 3 2 7 5 3" xfId="18755"/>
    <cellStyle name="SAPBEXHLevel2X 3 2 7 5 3 2" xfId="45169"/>
    <cellStyle name="SAPBEXHLevel2X 3 2 7 5 4" xfId="33565"/>
    <cellStyle name="SAPBEXHLevel2X 3 2 7 6" xfId="7419"/>
    <cellStyle name="SAPBEXHLevel2X 3 2 7 6 2" xfId="18086"/>
    <cellStyle name="SAPBEXHLevel2X 3 2 7 6 2 2" xfId="44502"/>
    <cellStyle name="SAPBEXHLevel2X 3 2 7 6 3" xfId="22948"/>
    <cellStyle name="SAPBEXHLevel2X 3 2 7 6 3 2" xfId="49362"/>
    <cellStyle name="SAPBEXHLevel2X 3 2 7 6 4" xfId="34089"/>
    <cellStyle name="SAPBEXHLevel2X 3 2 7 7" xfId="8042"/>
    <cellStyle name="SAPBEXHLevel2X 3 2 7 7 2" xfId="18709"/>
    <cellStyle name="SAPBEXHLevel2X 3 2 7 7 2 2" xfId="45123"/>
    <cellStyle name="SAPBEXHLevel2X 3 2 7 7 3" xfId="12171"/>
    <cellStyle name="SAPBEXHLevel2X 3 2 7 7 3 2" xfId="38592"/>
    <cellStyle name="SAPBEXHLevel2X 3 2 7 7 4" xfId="34646"/>
    <cellStyle name="SAPBEXHLevel2X 3 2 7 8" xfId="13305"/>
    <cellStyle name="SAPBEXHLevel2X 3 2 7 8 2" xfId="39725"/>
    <cellStyle name="SAPBEXHLevel2X 3 2 7 9" xfId="11221"/>
    <cellStyle name="SAPBEXHLevel2X 3 2 7 9 2" xfId="37642"/>
    <cellStyle name="SAPBEXHLevel2X 3 2 8" xfId="3261"/>
    <cellStyle name="SAPBEXHLevel2X 3 2 8 2" xfId="14051"/>
    <cellStyle name="SAPBEXHLevel2X 3 2 8 2 2" xfId="40471"/>
    <cellStyle name="SAPBEXHLevel2X 3 2 8 3" xfId="21830"/>
    <cellStyle name="SAPBEXHLevel2X 3 2 8 3 2" xfId="48244"/>
    <cellStyle name="SAPBEXHLevel2X 3 2 8 4" xfId="29931"/>
    <cellStyle name="SAPBEXHLevel2X 3 2 9" xfId="5093"/>
    <cellStyle name="SAPBEXHLevel2X 3 2 9 2" xfId="15870"/>
    <cellStyle name="SAPBEXHLevel2X 3 2 9 2 2" xfId="42289"/>
    <cellStyle name="SAPBEXHLevel2X 3 2 9 3" xfId="27275"/>
    <cellStyle name="SAPBEXHLevel2X 3 2 9 3 2" xfId="53689"/>
    <cellStyle name="SAPBEXHLevel2X 3 2 9 4" xfId="31763"/>
    <cellStyle name="SAPBEXHLevel2X 3 20" xfId="24661"/>
    <cellStyle name="SAPBEXHLevel2X 3 20 2" xfId="51075"/>
    <cellStyle name="SAPBEXHLevel2X 3 3" xfId="1241"/>
    <cellStyle name="SAPBEXHLevel2X 3 3 10" xfId="5463"/>
    <cellStyle name="SAPBEXHLevel2X 3 3 10 2" xfId="16236"/>
    <cellStyle name="SAPBEXHLevel2X 3 3 10 2 2" xfId="42655"/>
    <cellStyle name="SAPBEXHLevel2X 3 3 10 3" xfId="26893"/>
    <cellStyle name="SAPBEXHLevel2X 3 3 10 3 2" xfId="53307"/>
    <cellStyle name="SAPBEXHLevel2X 3 3 10 4" xfId="32133"/>
    <cellStyle name="SAPBEXHLevel2X 3 3 11" xfId="5896"/>
    <cellStyle name="SAPBEXHLevel2X 3 3 11 2" xfId="23616"/>
    <cellStyle name="SAPBEXHLevel2X 3 3 11 2 2" xfId="50030"/>
    <cellStyle name="SAPBEXHLevel2X 3 3 11 3" xfId="32566"/>
    <cellStyle name="SAPBEXHLevel2X 3 3 12" xfId="17224"/>
    <cellStyle name="SAPBEXHLevel2X 3 3 12 2" xfId="43642"/>
    <cellStyle name="SAPBEXHLevel2X 3 3 13" xfId="23753"/>
    <cellStyle name="SAPBEXHLevel2X 3 3 13 2" xfId="50167"/>
    <cellStyle name="SAPBEXHLevel2X 3 3 2" xfId="1553"/>
    <cellStyle name="SAPBEXHLevel2X 3 3 2 10" xfId="8445"/>
    <cellStyle name="SAPBEXHLevel2X 3 3 2 10 2" xfId="19105"/>
    <cellStyle name="SAPBEXHLevel2X 3 3 2 10 2 2" xfId="45519"/>
    <cellStyle name="SAPBEXHLevel2X 3 3 2 10 3" xfId="12460"/>
    <cellStyle name="SAPBEXHLevel2X 3 3 2 10 3 2" xfId="38881"/>
    <cellStyle name="SAPBEXHLevel2X 3 3 2 10 4" xfId="34941"/>
    <cellStyle name="SAPBEXHLevel2X 3 3 2 11" xfId="11990"/>
    <cellStyle name="SAPBEXHLevel2X 3 3 2 11 2" xfId="38411"/>
    <cellStyle name="SAPBEXHLevel2X 3 3 2 12" xfId="25554"/>
    <cellStyle name="SAPBEXHLevel2X 3 3 2 12 2" xfId="51968"/>
    <cellStyle name="SAPBEXHLevel2X 3 3 2 2" xfId="3547"/>
    <cellStyle name="SAPBEXHLevel2X 3 3 2 2 2" xfId="8977"/>
    <cellStyle name="SAPBEXHLevel2X 3 3 2 2 2 2" xfId="19637"/>
    <cellStyle name="SAPBEXHLevel2X 3 3 2 2 2 2 2" xfId="46051"/>
    <cellStyle name="SAPBEXHLevel2X 3 3 2 2 2 3" xfId="28252"/>
    <cellStyle name="SAPBEXHLevel2X 3 3 2 2 2 3 2" xfId="54666"/>
    <cellStyle name="SAPBEXHLevel2X 3 3 2 2 2 4" xfId="35473"/>
    <cellStyle name="SAPBEXHLevel2X 3 3 2 2 3" xfId="10202"/>
    <cellStyle name="SAPBEXHLevel2X 3 3 2 2 3 2" xfId="20862"/>
    <cellStyle name="SAPBEXHLevel2X 3 3 2 2 3 2 2" xfId="47276"/>
    <cellStyle name="SAPBEXHLevel2X 3 3 2 2 3 3" xfId="16855"/>
    <cellStyle name="SAPBEXHLevel2X 3 3 2 2 3 3 2" xfId="43273"/>
    <cellStyle name="SAPBEXHLevel2X 3 3 2 2 3 4" xfId="36698"/>
    <cellStyle name="SAPBEXHLevel2X 3 3 2 2 4" xfId="8758"/>
    <cellStyle name="SAPBEXHLevel2X 3 3 2 2 4 2" xfId="19418"/>
    <cellStyle name="SAPBEXHLevel2X 3 3 2 2 4 2 2" xfId="45832"/>
    <cellStyle name="SAPBEXHLevel2X 3 3 2 2 4 3" xfId="27353"/>
    <cellStyle name="SAPBEXHLevel2X 3 3 2 2 4 3 2" xfId="53767"/>
    <cellStyle name="SAPBEXHLevel2X 3 3 2 2 4 4" xfId="35254"/>
    <cellStyle name="SAPBEXHLevel2X 3 3 2 2 5" xfId="14332"/>
    <cellStyle name="SAPBEXHLevel2X 3 3 2 2 5 2" xfId="40752"/>
    <cellStyle name="SAPBEXHLevel2X 3 3 2 2 6" xfId="21910"/>
    <cellStyle name="SAPBEXHLevel2X 3 3 2 2 6 2" xfId="48324"/>
    <cellStyle name="SAPBEXHLevel2X 3 3 2 2 7" xfId="30217"/>
    <cellStyle name="SAPBEXHLevel2X 3 3 2 3" xfId="4135"/>
    <cellStyle name="SAPBEXHLevel2X 3 3 2 3 2" xfId="9335"/>
    <cellStyle name="SAPBEXHLevel2X 3 3 2 3 2 2" xfId="19995"/>
    <cellStyle name="SAPBEXHLevel2X 3 3 2 3 2 2 2" xfId="46409"/>
    <cellStyle name="SAPBEXHLevel2X 3 3 2 3 2 3" xfId="11806"/>
    <cellStyle name="SAPBEXHLevel2X 3 3 2 3 2 3 2" xfId="38227"/>
    <cellStyle name="SAPBEXHLevel2X 3 3 2 3 2 4" xfId="35831"/>
    <cellStyle name="SAPBEXHLevel2X 3 3 2 3 3" xfId="14917"/>
    <cellStyle name="SAPBEXHLevel2X 3 3 2 3 3 2" xfId="41337"/>
    <cellStyle name="SAPBEXHLevel2X 3 3 2 3 4" xfId="22670"/>
    <cellStyle name="SAPBEXHLevel2X 3 3 2 3 4 2" xfId="49084"/>
    <cellStyle name="SAPBEXHLevel2X 3 3 2 3 5" xfId="30805"/>
    <cellStyle name="SAPBEXHLevel2X 3 3 2 4" xfId="2614"/>
    <cellStyle name="SAPBEXHLevel2X 3 3 2 4 2" xfId="10436"/>
    <cellStyle name="SAPBEXHLevel2X 3 3 2 4 2 2" xfId="21096"/>
    <cellStyle name="SAPBEXHLevel2X 3 3 2 4 2 2 2" xfId="47510"/>
    <cellStyle name="SAPBEXHLevel2X 3 3 2 4 2 3" xfId="28360"/>
    <cellStyle name="SAPBEXHLevel2X 3 3 2 4 2 3 2" xfId="54774"/>
    <cellStyle name="SAPBEXHLevel2X 3 3 2 4 2 4" xfId="36932"/>
    <cellStyle name="SAPBEXHLevel2X 3 3 2 4 3" xfId="13406"/>
    <cellStyle name="SAPBEXHLevel2X 3 3 2 4 3 2" xfId="39826"/>
    <cellStyle name="SAPBEXHLevel2X 3 3 2 4 4" xfId="24279"/>
    <cellStyle name="SAPBEXHLevel2X 3 3 2 4 4 2" xfId="50693"/>
    <cellStyle name="SAPBEXHLevel2X 3 3 2 4 5" xfId="29284"/>
    <cellStyle name="SAPBEXHLevel2X 3 3 2 5" xfId="2811"/>
    <cellStyle name="SAPBEXHLevel2X 3 3 2 5 2" xfId="13603"/>
    <cellStyle name="SAPBEXHLevel2X 3 3 2 5 2 2" xfId="40023"/>
    <cellStyle name="SAPBEXHLevel2X 3 3 2 5 3" xfId="26309"/>
    <cellStyle name="SAPBEXHLevel2X 3 3 2 5 3 2" xfId="52723"/>
    <cellStyle name="SAPBEXHLevel2X 3 3 2 5 4" xfId="29481"/>
    <cellStyle name="SAPBEXHLevel2X 3 3 2 6" xfId="5871"/>
    <cellStyle name="SAPBEXHLevel2X 3 3 2 6 2" xfId="16626"/>
    <cellStyle name="SAPBEXHLevel2X 3 3 2 6 2 2" xfId="43044"/>
    <cellStyle name="SAPBEXHLevel2X 3 3 2 6 3" xfId="22834"/>
    <cellStyle name="SAPBEXHLevel2X 3 3 2 6 3 2" xfId="49248"/>
    <cellStyle name="SAPBEXHLevel2X 3 3 2 6 4" xfId="32541"/>
    <cellStyle name="SAPBEXHLevel2X 3 3 2 7" xfId="5578"/>
    <cellStyle name="SAPBEXHLevel2X 3 3 2 7 2" xfId="26393"/>
    <cellStyle name="SAPBEXHLevel2X 3 3 2 7 2 2" xfId="52807"/>
    <cellStyle name="SAPBEXHLevel2X 3 3 2 7 3" xfId="32248"/>
    <cellStyle name="SAPBEXHLevel2X 3 3 2 8" xfId="6938"/>
    <cellStyle name="SAPBEXHLevel2X 3 3 2 8 2" xfId="17643"/>
    <cellStyle name="SAPBEXHLevel2X 3 3 2 8 2 2" xfId="44060"/>
    <cellStyle name="SAPBEXHLevel2X 3 3 2 8 3" xfId="24390"/>
    <cellStyle name="SAPBEXHLevel2X 3 3 2 8 3 2" xfId="50804"/>
    <cellStyle name="SAPBEXHLevel2X 3 3 2 8 4" xfId="33608"/>
    <cellStyle name="SAPBEXHLevel2X 3 3 2 9" xfId="7791"/>
    <cellStyle name="SAPBEXHLevel2X 3 3 2 9 2" xfId="18458"/>
    <cellStyle name="SAPBEXHLevel2X 3 3 2 9 2 2" xfId="44873"/>
    <cellStyle name="SAPBEXHLevel2X 3 3 2 9 3" xfId="23670"/>
    <cellStyle name="SAPBEXHLevel2X 3 3 2 9 3 2" xfId="50084"/>
    <cellStyle name="SAPBEXHLevel2X 3 3 2 9 4" xfId="34461"/>
    <cellStyle name="SAPBEXHLevel2X 3 3 3" xfId="1666"/>
    <cellStyle name="SAPBEXHLevel2X 3 3 3 10" xfId="8307"/>
    <cellStyle name="SAPBEXHLevel2X 3 3 3 10 2" xfId="18967"/>
    <cellStyle name="SAPBEXHLevel2X 3 3 3 10 2 2" xfId="45381"/>
    <cellStyle name="SAPBEXHLevel2X 3 3 3 10 3" xfId="17801"/>
    <cellStyle name="SAPBEXHLevel2X 3 3 3 10 3 2" xfId="44218"/>
    <cellStyle name="SAPBEXHLevel2X 3 3 3 10 4" xfId="34803"/>
    <cellStyle name="SAPBEXHLevel2X 3 3 3 11" xfId="11901"/>
    <cellStyle name="SAPBEXHLevel2X 3 3 3 11 2" xfId="38322"/>
    <cellStyle name="SAPBEXHLevel2X 3 3 3 12" xfId="22888"/>
    <cellStyle name="SAPBEXHLevel2X 3 3 3 12 2" xfId="49302"/>
    <cellStyle name="SAPBEXHLevel2X 3 3 3 2" xfId="3659"/>
    <cellStyle name="SAPBEXHLevel2X 3 3 3 2 2" xfId="9115"/>
    <cellStyle name="SAPBEXHLevel2X 3 3 3 2 2 2" xfId="19775"/>
    <cellStyle name="SAPBEXHLevel2X 3 3 3 2 2 2 2" xfId="46189"/>
    <cellStyle name="SAPBEXHLevel2X 3 3 3 2 2 3" xfId="27883"/>
    <cellStyle name="SAPBEXHLevel2X 3 3 3 2 2 3 2" xfId="54297"/>
    <cellStyle name="SAPBEXHLevel2X 3 3 3 2 2 4" xfId="35611"/>
    <cellStyle name="SAPBEXHLevel2X 3 3 3 2 3" xfId="10395"/>
    <cellStyle name="SAPBEXHLevel2X 3 3 3 2 3 2" xfId="21055"/>
    <cellStyle name="SAPBEXHLevel2X 3 3 3 2 3 2 2" xfId="47469"/>
    <cellStyle name="SAPBEXHLevel2X 3 3 3 2 3 3" xfId="28320"/>
    <cellStyle name="SAPBEXHLevel2X 3 3 3 2 3 3 2" xfId="54734"/>
    <cellStyle name="SAPBEXHLevel2X 3 3 3 2 3 4" xfId="36891"/>
    <cellStyle name="SAPBEXHLevel2X 3 3 3 2 4" xfId="8608"/>
    <cellStyle name="SAPBEXHLevel2X 3 3 3 2 4 2" xfId="19268"/>
    <cellStyle name="SAPBEXHLevel2X 3 3 3 2 4 2 2" xfId="45682"/>
    <cellStyle name="SAPBEXHLevel2X 3 3 3 2 4 3" xfId="17658"/>
    <cellStyle name="SAPBEXHLevel2X 3 3 3 2 4 3 2" xfId="44075"/>
    <cellStyle name="SAPBEXHLevel2X 3 3 3 2 4 4" xfId="35104"/>
    <cellStyle name="SAPBEXHLevel2X 3 3 3 2 5" xfId="14444"/>
    <cellStyle name="SAPBEXHLevel2X 3 3 3 2 5 2" xfId="40864"/>
    <cellStyle name="SAPBEXHLevel2X 3 3 3 2 6" xfId="26979"/>
    <cellStyle name="SAPBEXHLevel2X 3 3 3 2 6 2" xfId="53393"/>
    <cellStyle name="SAPBEXHLevel2X 3 3 3 2 7" xfId="30329"/>
    <cellStyle name="SAPBEXHLevel2X 3 3 3 3" xfId="2676"/>
    <cellStyle name="SAPBEXHLevel2X 3 3 3 3 2" xfId="9484"/>
    <cellStyle name="SAPBEXHLevel2X 3 3 3 3 2 2" xfId="20144"/>
    <cellStyle name="SAPBEXHLevel2X 3 3 3 3 2 2 2" xfId="46558"/>
    <cellStyle name="SAPBEXHLevel2X 3 3 3 3 2 3" xfId="25935"/>
    <cellStyle name="SAPBEXHLevel2X 3 3 3 3 2 3 2" xfId="52349"/>
    <cellStyle name="SAPBEXHLevel2X 3 3 3 3 2 4" xfId="35980"/>
    <cellStyle name="SAPBEXHLevel2X 3 3 3 3 3" xfId="13468"/>
    <cellStyle name="SAPBEXHLevel2X 3 3 3 3 3 2" xfId="39888"/>
    <cellStyle name="SAPBEXHLevel2X 3 3 3 3 4" xfId="27393"/>
    <cellStyle name="SAPBEXHLevel2X 3 3 3 3 4 2" xfId="53807"/>
    <cellStyle name="SAPBEXHLevel2X 3 3 3 3 5" xfId="29346"/>
    <cellStyle name="SAPBEXHLevel2X 3 3 3 4" xfId="3095"/>
    <cellStyle name="SAPBEXHLevel2X 3 3 3 4 2" xfId="10455"/>
    <cellStyle name="SAPBEXHLevel2X 3 3 3 4 2 2" xfId="21115"/>
    <cellStyle name="SAPBEXHLevel2X 3 3 3 4 2 2 2" xfId="47529"/>
    <cellStyle name="SAPBEXHLevel2X 3 3 3 4 2 3" xfId="28379"/>
    <cellStyle name="SAPBEXHLevel2X 3 3 3 4 2 3 2" xfId="54793"/>
    <cellStyle name="SAPBEXHLevel2X 3 3 3 4 2 4" xfId="36951"/>
    <cellStyle name="SAPBEXHLevel2X 3 3 3 4 3" xfId="13887"/>
    <cellStyle name="SAPBEXHLevel2X 3 3 3 4 3 2" xfId="40307"/>
    <cellStyle name="SAPBEXHLevel2X 3 3 3 4 4" xfId="23309"/>
    <cellStyle name="SAPBEXHLevel2X 3 3 3 4 4 2" xfId="49723"/>
    <cellStyle name="SAPBEXHLevel2X 3 3 3 4 5" xfId="29765"/>
    <cellStyle name="SAPBEXHLevel2X 3 3 3 5" xfId="5446"/>
    <cellStyle name="SAPBEXHLevel2X 3 3 3 5 2" xfId="16219"/>
    <cellStyle name="SAPBEXHLevel2X 3 3 3 5 2 2" xfId="42638"/>
    <cellStyle name="SAPBEXHLevel2X 3 3 3 5 3" xfId="23735"/>
    <cellStyle name="SAPBEXHLevel2X 3 3 3 5 3 2" xfId="50149"/>
    <cellStyle name="SAPBEXHLevel2X 3 3 3 5 4" xfId="32116"/>
    <cellStyle name="SAPBEXHLevel2X 3 3 3 6" xfId="5532"/>
    <cellStyle name="SAPBEXHLevel2X 3 3 3 6 2" xfId="16303"/>
    <cellStyle name="SAPBEXHLevel2X 3 3 3 6 2 2" xfId="42722"/>
    <cellStyle name="SAPBEXHLevel2X 3 3 3 6 3" xfId="21855"/>
    <cellStyle name="SAPBEXHLevel2X 3 3 3 6 3 2" xfId="48269"/>
    <cellStyle name="SAPBEXHLevel2X 3 3 3 6 4" xfId="32202"/>
    <cellStyle name="SAPBEXHLevel2X 3 3 3 7" xfId="6149"/>
    <cellStyle name="SAPBEXHLevel2X 3 3 3 7 2" xfId="13010"/>
    <cellStyle name="SAPBEXHLevel2X 3 3 3 7 2 2" xfId="39431"/>
    <cellStyle name="SAPBEXHLevel2X 3 3 3 7 3" xfId="32819"/>
    <cellStyle name="SAPBEXHLevel2X 3 3 3 8" xfId="6779"/>
    <cellStyle name="SAPBEXHLevel2X 3 3 3 8 2" xfId="17491"/>
    <cellStyle name="SAPBEXHLevel2X 3 3 3 8 2 2" xfId="43908"/>
    <cellStyle name="SAPBEXHLevel2X 3 3 3 8 3" xfId="25746"/>
    <cellStyle name="SAPBEXHLevel2X 3 3 3 8 3 2" xfId="52160"/>
    <cellStyle name="SAPBEXHLevel2X 3 3 3 8 4" xfId="33449"/>
    <cellStyle name="SAPBEXHLevel2X 3 3 3 9" xfId="7778"/>
    <cellStyle name="SAPBEXHLevel2X 3 3 3 9 2" xfId="18445"/>
    <cellStyle name="SAPBEXHLevel2X 3 3 3 9 2 2" xfId="44860"/>
    <cellStyle name="SAPBEXHLevel2X 3 3 3 9 3" xfId="24121"/>
    <cellStyle name="SAPBEXHLevel2X 3 3 3 9 3 2" xfId="50535"/>
    <cellStyle name="SAPBEXHLevel2X 3 3 3 9 4" xfId="34448"/>
    <cellStyle name="SAPBEXHLevel2X 3 3 4" xfId="1925"/>
    <cellStyle name="SAPBEXHLevel2X 3 3 4 10" xfId="8572"/>
    <cellStyle name="SAPBEXHLevel2X 3 3 4 10 2" xfId="19232"/>
    <cellStyle name="SAPBEXHLevel2X 3 3 4 10 2 2" xfId="45646"/>
    <cellStyle name="SAPBEXHLevel2X 3 3 4 10 3" xfId="17664"/>
    <cellStyle name="SAPBEXHLevel2X 3 3 4 10 3 2" xfId="44081"/>
    <cellStyle name="SAPBEXHLevel2X 3 3 4 10 4" xfId="35068"/>
    <cellStyle name="SAPBEXHLevel2X 3 3 4 11" xfId="11655"/>
    <cellStyle name="SAPBEXHLevel2X 3 3 4 11 2" xfId="38076"/>
    <cellStyle name="SAPBEXHLevel2X 3 3 4 12" xfId="25211"/>
    <cellStyle name="SAPBEXHLevel2X 3 3 4 12 2" xfId="51625"/>
    <cellStyle name="SAPBEXHLevel2X 3 3 4 2" xfId="3902"/>
    <cellStyle name="SAPBEXHLevel2X 3 3 4 2 2" xfId="9164"/>
    <cellStyle name="SAPBEXHLevel2X 3 3 4 2 2 2" xfId="19824"/>
    <cellStyle name="SAPBEXHLevel2X 3 3 4 2 2 2 2" xfId="46238"/>
    <cellStyle name="SAPBEXHLevel2X 3 3 4 2 2 3" xfId="13356"/>
    <cellStyle name="SAPBEXHLevel2X 3 3 4 2 2 3 2" xfId="39776"/>
    <cellStyle name="SAPBEXHLevel2X 3 3 4 2 2 4" xfId="35660"/>
    <cellStyle name="SAPBEXHLevel2X 3 3 4 2 3" xfId="14685"/>
    <cellStyle name="SAPBEXHLevel2X 3 3 4 2 3 2" xfId="41105"/>
    <cellStyle name="SAPBEXHLevel2X 3 3 4 2 4" xfId="26428"/>
    <cellStyle name="SAPBEXHLevel2X 3 3 4 2 4 2" xfId="52842"/>
    <cellStyle name="SAPBEXHLevel2X 3 3 4 2 5" xfId="30572"/>
    <cellStyle name="SAPBEXHLevel2X 3 3 4 3" xfId="4629"/>
    <cellStyle name="SAPBEXHLevel2X 3 3 4 3 2" xfId="10317"/>
    <cellStyle name="SAPBEXHLevel2X 3 3 4 3 2 2" xfId="20977"/>
    <cellStyle name="SAPBEXHLevel2X 3 3 4 3 2 2 2" xfId="47391"/>
    <cellStyle name="SAPBEXHLevel2X 3 3 4 3 2 3" xfId="16859"/>
    <cellStyle name="SAPBEXHLevel2X 3 3 4 3 2 3 2" xfId="43277"/>
    <cellStyle name="SAPBEXHLevel2X 3 3 4 3 2 4" xfId="36813"/>
    <cellStyle name="SAPBEXHLevel2X 3 3 4 3 3" xfId="15407"/>
    <cellStyle name="SAPBEXHLevel2X 3 3 4 3 3 2" xfId="41827"/>
    <cellStyle name="SAPBEXHLevel2X 3 3 4 3 4" xfId="25281"/>
    <cellStyle name="SAPBEXHLevel2X 3 3 4 3 4 2" xfId="51695"/>
    <cellStyle name="SAPBEXHLevel2X 3 3 4 3 5" xfId="31299"/>
    <cellStyle name="SAPBEXHLevel2X 3 3 4 4" xfId="5207"/>
    <cellStyle name="SAPBEXHLevel2X 3 3 4 4 2" xfId="15982"/>
    <cellStyle name="SAPBEXHLevel2X 3 3 4 4 2 2" xfId="42401"/>
    <cellStyle name="SAPBEXHLevel2X 3 3 4 4 3" xfId="23171"/>
    <cellStyle name="SAPBEXHLevel2X 3 3 4 4 3 2" xfId="49585"/>
    <cellStyle name="SAPBEXHLevel2X 3 3 4 4 4" xfId="31877"/>
    <cellStyle name="SAPBEXHLevel2X 3 3 4 5" xfId="5823"/>
    <cellStyle name="SAPBEXHLevel2X 3 3 4 5 2" xfId="16582"/>
    <cellStyle name="SAPBEXHLevel2X 3 3 4 5 2 2" xfId="43000"/>
    <cellStyle name="SAPBEXHLevel2X 3 3 4 5 3" xfId="27341"/>
    <cellStyle name="SAPBEXHLevel2X 3 3 4 5 3 2" xfId="53755"/>
    <cellStyle name="SAPBEXHLevel2X 3 3 4 5 4" xfId="32493"/>
    <cellStyle name="SAPBEXHLevel2X 3 3 4 6" xfId="6426"/>
    <cellStyle name="SAPBEXHLevel2X 3 3 4 6 2" xfId="17162"/>
    <cellStyle name="SAPBEXHLevel2X 3 3 4 6 2 2" xfId="43580"/>
    <cellStyle name="SAPBEXHLevel2X 3 3 4 6 3" xfId="22596"/>
    <cellStyle name="SAPBEXHLevel2X 3 3 4 6 3 2" xfId="49010"/>
    <cellStyle name="SAPBEXHLevel2X 3 3 4 6 4" xfId="33096"/>
    <cellStyle name="SAPBEXHLevel2X 3 3 4 7" xfId="7041"/>
    <cellStyle name="SAPBEXHLevel2X 3 3 4 7 2" xfId="16996"/>
    <cellStyle name="SAPBEXHLevel2X 3 3 4 7 2 2" xfId="43414"/>
    <cellStyle name="SAPBEXHLevel2X 3 3 4 7 3" xfId="33711"/>
    <cellStyle name="SAPBEXHLevel2X 3 3 4 8" xfId="7588"/>
    <cellStyle name="SAPBEXHLevel2X 3 3 4 8 2" xfId="18255"/>
    <cellStyle name="SAPBEXHLevel2X 3 3 4 8 2 2" xfId="44671"/>
    <cellStyle name="SAPBEXHLevel2X 3 3 4 8 3" xfId="28097"/>
    <cellStyle name="SAPBEXHLevel2X 3 3 4 8 3 2" xfId="54511"/>
    <cellStyle name="SAPBEXHLevel2X 3 3 4 8 4" xfId="34258"/>
    <cellStyle name="SAPBEXHLevel2X 3 3 4 9" xfId="7287"/>
    <cellStyle name="SAPBEXHLevel2X 3 3 4 9 2" xfId="17954"/>
    <cellStyle name="SAPBEXHLevel2X 3 3 4 9 2 2" xfId="44371"/>
    <cellStyle name="SAPBEXHLevel2X 3 3 4 9 3" xfId="22667"/>
    <cellStyle name="SAPBEXHLevel2X 3 3 4 9 3 2" xfId="49081"/>
    <cellStyle name="SAPBEXHLevel2X 3 3 4 9 4" xfId="33957"/>
    <cellStyle name="SAPBEXHLevel2X 3 3 5" xfId="2111"/>
    <cellStyle name="SAPBEXHLevel2X 3 3 5 10" xfId="8856"/>
    <cellStyle name="SAPBEXHLevel2X 3 3 5 10 2" xfId="19516"/>
    <cellStyle name="SAPBEXHLevel2X 3 3 5 10 2 2" xfId="45930"/>
    <cellStyle name="SAPBEXHLevel2X 3 3 5 10 3" xfId="25346"/>
    <cellStyle name="SAPBEXHLevel2X 3 3 5 10 3 2" xfId="51760"/>
    <cellStyle name="SAPBEXHLevel2X 3 3 5 10 4" xfId="35352"/>
    <cellStyle name="SAPBEXHLevel2X 3 3 5 11" xfId="11489"/>
    <cellStyle name="SAPBEXHLevel2X 3 3 5 11 2" xfId="37910"/>
    <cellStyle name="SAPBEXHLevel2X 3 3 5 12" xfId="25221"/>
    <cellStyle name="SAPBEXHLevel2X 3 3 5 12 2" xfId="51635"/>
    <cellStyle name="SAPBEXHLevel2X 3 3 5 2" xfId="4076"/>
    <cellStyle name="SAPBEXHLevel2X 3 3 5 2 2" xfId="9838"/>
    <cellStyle name="SAPBEXHLevel2X 3 3 5 2 2 2" xfId="20498"/>
    <cellStyle name="SAPBEXHLevel2X 3 3 5 2 2 2 2" xfId="46912"/>
    <cellStyle name="SAPBEXHLevel2X 3 3 5 2 2 3" xfId="12611"/>
    <cellStyle name="SAPBEXHLevel2X 3 3 5 2 2 3 2" xfId="39032"/>
    <cellStyle name="SAPBEXHLevel2X 3 3 5 2 2 4" xfId="36334"/>
    <cellStyle name="SAPBEXHLevel2X 3 3 5 2 3" xfId="14858"/>
    <cellStyle name="SAPBEXHLevel2X 3 3 5 2 3 2" xfId="41278"/>
    <cellStyle name="SAPBEXHLevel2X 3 3 5 2 4" xfId="22860"/>
    <cellStyle name="SAPBEXHLevel2X 3 3 5 2 4 2" xfId="49274"/>
    <cellStyle name="SAPBEXHLevel2X 3 3 5 2 5" xfId="30746"/>
    <cellStyle name="SAPBEXHLevel2X 3 3 5 3" xfId="4804"/>
    <cellStyle name="SAPBEXHLevel2X 3 3 5 3 2" xfId="10094"/>
    <cellStyle name="SAPBEXHLevel2X 3 3 5 3 2 2" xfId="20754"/>
    <cellStyle name="SAPBEXHLevel2X 3 3 5 3 2 2 2" xfId="47168"/>
    <cellStyle name="SAPBEXHLevel2X 3 3 5 3 2 3" xfId="27780"/>
    <cellStyle name="SAPBEXHLevel2X 3 3 5 3 2 3 2" xfId="54194"/>
    <cellStyle name="SAPBEXHLevel2X 3 3 5 3 2 4" xfId="36590"/>
    <cellStyle name="SAPBEXHLevel2X 3 3 5 3 3" xfId="15581"/>
    <cellStyle name="SAPBEXHLevel2X 3 3 5 3 3 2" xfId="42001"/>
    <cellStyle name="SAPBEXHLevel2X 3 3 5 3 4" xfId="27207"/>
    <cellStyle name="SAPBEXHLevel2X 3 3 5 3 4 2" xfId="53621"/>
    <cellStyle name="SAPBEXHLevel2X 3 3 5 3 5" xfId="31474"/>
    <cellStyle name="SAPBEXHLevel2X 3 3 5 4" xfId="5384"/>
    <cellStyle name="SAPBEXHLevel2X 3 3 5 4 2" xfId="16157"/>
    <cellStyle name="SAPBEXHLevel2X 3 3 5 4 2 2" xfId="42576"/>
    <cellStyle name="SAPBEXHLevel2X 3 3 5 4 3" xfId="26892"/>
    <cellStyle name="SAPBEXHLevel2X 3 3 5 4 3 2" xfId="53306"/>
    <cellStyle name="SAPBEXHLevel2X 3 3 5 4 4" xfId="32054"/>
    <cellStyle name="SAPBEXHLevel2X 3 3 5 5" xfId="5991"/>
    <cellStyle name="SAPBEXHLevel2X 3 3 5 5 2" xfId="16743"/>
    <cellStyle name="SAPBEXHLevel2X 3 3 5 5 2 2" xfId="43161"/>
    <cellStyle name="SAPBEXHLevel2X 3 3 5 5 3" xfId="22066"/>
    <cellStyle name="SAPBEXHLevel2X 3 3 5 5 3 2" xfId="48480"/>
    <cellStyle name="SAPBEXHLevel2X 3 3 5 5 4" xfId="32661"/>
    <cellStyle name="SAPBEXHLevel2X 3 3 5 6" xfId="6591"/>
    <cellStyle name="SAPBEXHLevel2X 3 3 5 6 2" xfId="17316"/>
    <cellStyle name="SAPBEXHLevel2X 3 3 5 6 2 2" xfId="43734"/>
    <cellStyle name="SAPBEXHLevel2X 3 3 5 6 3" xfId="23553"/>
    <cellStyle name="SAPBEXHLevel2X 3 3 5 6 3 2" xfId="49967"/>
    <cellStyle name="SAPBEXHLevel2X 3 3 5 6 4" xfId="33261"/>
    <cellStyle name="SAPBEXHLevel2X 3 3 5 7" xfId="7163"/>
    <cellStyle name="SAPBEXHLevel2X 3 3 5 7 2" xfId="24545"/>
    <cellStyle name="SAPBEXHLevel2X 3 3 5 7 2 2" xfId="50959"/>
    <cellStyle name="SAPBEXHLevel2X 3 3 5 7 3" xfId="33833"/>
    <cellStyle name="SAPBEXHLevel2X 3 3 5 8" xfId="7722"/>
    <cellStyle name="SAPBEXHLevel2X 3 3 5 8 2" xfId="18389"/>
    <cellStyle name="SAPBEXHLevel2X 3 3 5 8 2 2" xfId="44805"/>
    <cellStyle name="SAPBEXHLevel2X 3 3 5 8 3" xfId="28037"/>
    <cellStyle name="SAPBEXHLevel2X 3 3 5 8 3 2" xfId="54451"/>
    <cellStyle name="SAPBEXHLevel2X 3 3 5 8 4" xfId="34392"/>
    <cellStyle name="SAPBEXHLevel2X 3 3 5 9" xfId="7874"/>
    <cellStyle name="SAPBEXHLevel2X 3 3 5 9 2" xfId="18541"/>
    <cellStyle name="SAPBEXHLevel2X 3 3 5 9 2 2" xfId="44956"/>
    <cellStyle name="SAPBEXHLevel2X 3 3 5 9 3" xfId="23231"/>
    <cellStyle name="SAPBEXHLevel2X 3 3 5 9 3 2" xfId="49645"/>
    <cellStyle name="SAPBEXHLevel2X 3 3 5 9 4" xfId="34544"/>
    <cellStyle name="SAPBEXHLevel2X 3 3 6" xfId="1850"/>
    <cellStyle name="SAPBEXHLevel2X 3 3 6 10" xfId="9538"/>
    <cellStyle name="SAPBEXHLevel2X 3 3 6 10 2" xfId="20198"/>
    <cellStyle name="SAPBEXHLevel2X 3 3 6 10 2 2" xfId="46612"/>
    <cellStyle name="SAPBEXHLevel2X 3 3 6 10 3" xfId="28206"/>
    <cellStyle name="SAPBEXHLevel2X 3 3 6 10 3 2" xfId="54620"/>
    <cellStyle name="SAPBEXHLevel2X 3 3 6 10 4" xfId="36034"/>
    <cellStyle name="SAPBEXHLevel2X 3 3 6 11" xfId="11730"/>
    <cellStyle name="SAPBEXHLevel2X 3 3 6 11 2" xfId="38151"/>
    <cellStyle name="SAPBEXHLevel2X 3 3 6 12" xfId="27909"/>
    <cellStyle name="SAPBEXHLevel2X 3 3 6 12 2" xfId="54323"/>
    <cellStyle name="SAPBEXHLevel2X 3 3 6 2" xfId="3827"/>
    <cellStyle name="SAPBEXHLevel2X 3 3 6 2 2" xfId="10676"/>
    <cellStyle name="SAPBEXHLevel2X 3 3 6 2 2 2" xfId="21321"/>
    <cellStyle name="SAPBEXHLevel2X 3 3 6 2 2 2 2" xfId="47735"/>
    <cellStyle name="SAPBEXHLevel2X 3 3 6 2 2 3" xfId="28419"/>
    <cellStyle name="SAPBEXHLevel2X 3 3 6 2 2 3 2" xfId="54833"/>
    <cellStyle name="SAPBEXHLevel2X 3 3 6 2 2 4" xfId="37100"/>
    <cellStyle name="SAPBEXHLevel2X 3 3 6 2 3" xfId="14610"/>
    <cellStyle name="SAPBEXHLevel2X 3 3 6 2 3 2" xfId="41030"/>
    <cellStyle name="SAPBEXHLevel2X 3 3 6 2 4" xfId="24594"/>
    <cellStyle name="SAPBEXHLevel2X 3 3 6 2 4 2" xfId="51008"/>
    <cellStyle name="SAPBEXHLevel2X 3 3 6 2 5" xfId="30497"/>
    <cellStyle name="SAPBEXHLevel2X 3 3 6 3" xfId="4554"/>
    <cellStyle name="SAPBEXHLevel2X 3 3 6 3 2" xfId="15332"/>
    <cellStyle name="SAPBEXHLevel2X 3 3 6 3 2 2" xfId="41752"/>
    <cellStyle name="SAPBEXHLevel2X 3 3 6 3 3" xfId="24748"/>
    <cellStyle name="SAPBEXHLevel2X 3 3 6 3 3 2" xfId="51162"/>
    <cellStyle name="SAPBEXHLevel2X 3 3 6 3 4" xfId="31224"/>
    <cellStyle name="SAPBEXHLevel2X 3 3 6 4" xfId="3199"/>
    <cellStyle name="SAPBEXHLevel2X 3 3 6 4 2" xfId="13989"/>
    <cellStyle name="SAPBEXHLevel2X 3 3 6 4 2 2" xfId="40409"/>
    <cellStyle name="SAPBEXHLevel2X 3 3 6 4 3" xfId="21813"/>
    <cellStyle name="SAPBEXHLevel2X 3 3 6 4 3 2" xfId="48227"/>
    <cellStyle name="SAPBEXHLevel2X 3 3 6 4 4" xfId="29869"/>
    <cellStyle name="SAPBEXHLevel2X 3 3 6 5" xfId="2866"/>
    <cellStyle name="SAPBEXHLevel2X 3 3 6 5 2" xfId="13658"/>
    <cellStyle name="SAPBEXHLevel2X 3 3 6 5 2 2" xfId="40078"/>
    <cellStyle name="SAPBEXHLevel2X 3 3 6 5 3" xfId="24206"/>
    <cellStyle name="SAPBEXHLevel2X 3 3 6 5 3 2" xfId="50620"/>
    <cellStyle name="SAPBEXHLevel2X 3 3 6 5 4" xfId="29536"/>
    <cellStyle name="SAPBEXHLevel2X 3 3 6 6" xfId="5624"/>
    <cellStyle name="SAPBEXHLevel2X 3 3 6 6 2" xfId="16388"/>
    <cellStyle name="SAPBEXHLevel2X 3 3 6 6 2 2" xfId="42806"/>
    <cellStyle name="SAPBEXHLevel2X 3 3 6 6 3" xfId="22196"/>
    <cellStyle name="SAPBEXHLevel2X 3 3 6 6 3 2" xfId="48610"/>
    <cellStyle name="SAPBEXHLevel2X 3 3 6 6 4" xfId="32294"/>
    <cellStyle name="SAPBEXHLevel2X 3 3 6 7" xfId="6966"/>
    <cellStyle name="SAPBEXHLevel2X 3 3 6 7 2" xfId="23525"/>
    <cellStyle name="SAPBEXHLevel2X 3 3 6 7 2 2" xfId="49939"/>
    <cellStyle name="SAPBEXHLevel2X 3 3 6 7 3" xfId="33636"/>
    <cellStyle name="SAPBEXHLevel2X 3 3 6 8" xfId="7513"/>
    <cellStyle name="SAPBEXHLevel2X 3 3 6 8 2" xfId="18180"/>
    <cellStyle name="SAPBEXHLevel2X 3 3 6 8 2 2" xfId="44596"/>
    <cellStyle name="SAPBEXHLevel2X 3 3 6 8 3" xfId="27433"/>
    <cellStyle name="SAPBEXHLevel2X 3 3 6 8 3 2" xfId="53847"/>
    <cellStyle name="SAPBEXHLevel2X 3 3 6 8 4" xfId="34183"/>
    <cellStyle name="SAPBEXHLevel2X 3 3 6 9" xfId="7250"/>
    <cellStyle name="SAPBEXHLevel2X 3 3 6 9 2" xfId="17917"/>
    <cellStyle name="SAPBEXHLevel2X 3 3 6 9 2 2" xfId="44334"/>
    <cellStyle name="SAPBEXHLevel2X 3 3 6 9 3" xfId="27071"/>
    <cellStyle name="SAPBEXHLevel2X 3 3 6 9 3 2" xfId="53485"/>
    <cellStyle name="SAPBEXHLevel2X 3 3 6 9 4" xfId="33920"/>
    <cellStyle name="SAPBEXHLevel2X 3 3 7" xfId="2510"/>
    <cellStyle name="SAPBEXHLevel2X 3 3 7 10" xfId="24776"/>
    <cellStyle name="SAPBEXHLevel2X 3 3 7 10 2" xfId="51190"/>
    <cellStyle name="SAPBEXHLevel2X 3 3 7 2" xfId="4405"/>
    <cellStyle name="SAPBEXHLevel2X 3 3 7 2 2" xfId="15183"/>
    <cellStyle name="SAPBEXHLevel2X 3 3 7 2 2 2" xfId="41603"/>
    <cellStyle name="SAPBEXHLevel2X 3 3 7 2 3" xfId="25183"/>
    <cellStyle name="SAPBEXHLevel2X 3 3 7 2 3 2" xfId="51597"/>
    <cellStyle name="SAPBEXHLevel2X 3 3 7 2 4" xfId="31075"/>
    <cellStyle name="SAPBEXHLevel2X 3 3 7 3" xfId="5138"/>
    <cellStyle name="SAPBEXHLevel2X 3 3 7 3 2" xfId="15915"/>
    <cellStyle name="SAPBEXHLevel2X 3 3 7 3 2 2" xfId="42334"/>
    <cellStyle name="SAPBEXHLevel2X 3 3 7 3 3" xfId="26099"/>
    <cellStyle name="SAPBEXHLevel2X 3 3 7 3 3 2" xfId="52513"/>
    <cellStyle name="SAPBEXHLevel2X 3 3 7 3 4" xfId="31808"/>
    <cellStyle name="SAPBEXHLevel2X 3 3 7 4" xfId="6320"/>
    <cellStyle name="SAPBEXHLevel2X 3 3 7 4 2" xfId="17059"/>
    <cellStyle name="SAPBEXHLevel2X 3 3 7 4 2 2" xfId="43477"/>
    <cellStyle name="SAPBEXHLevel2X 3 3 7 4 3" xfId="23570"/>
    <cellStyle name="SAPBEXHLevel2X 3 3 7 4 3 2" xfId="49984"/>
    <cellStyle name="SAPBEXHLevel2X 3 3 7 4 4" xfId="32990"/>
    <cellStyle name="SAPBEXHLevel2X 3 3 7 5" xfId="6896"/>
    <cellStyle name="SAPBEXHLevel2X 3 3 7 5 2" xfId="17601"/>
    <cellStyle name="SAPBEXHLevel2X 3 3 7 5 2 2" xfId="44018"/>
    <cellStyle name="SAPBEXHLevel2X 3 3 7 5 3" xfId="23079"/>
    <cellStyle name="SAPBEXHLevel2X 3 3 7 5 3 2" xfId="49493"/>
    <cellStyle name="SAPBEXHLevel2X 3 3 7 5 4" xfId="33566"/>
    <cellStyle name="SAPBEXHLevel2X 3 3 7 6" xfId="7420"/>
    <cellStyle name="SAPBEXHLevel2X 3 3 7 6 2" xfId="18087"/>
    <cellStyle name="SAPBEXHLevel2X 3 3 7 6 2 2" xfId="44503"/>
    <cellStyle name="SAPBEXHLevel2X 3 3 7 6 3" xfId="27380"/>
    <cellStyle name="SAPBEXHLevel2X 3 3 7 6 3 2" xfId="53794"/>
    <cellStyle name="SAPBEXHLevel2X 3 3 7 6 4" xfId="34090"/>
    <cellStyle name="SAPBEXHLevel2X 3 3 7 7" xfId="8043"/>
    <cellStyle name="SAPBEXHLevel2X 3 3 7 7 2" xfId="18710"/>
    <cellStyle name="SAPBEXHLevel2X 3 3 7 7 2 2" xfId="45124"/>
    <cellStyle name="SAPBEXHLevel2X 3 3 7 7 3" xfId="12292"/>
    <cellStyle name="SAPBEXHLevel2X 3 3 7 7 3 2" xfId="38713"/>
    <cellStyle name="SAPBEXHLevel2X 3 3 7 7 4" xfId="34647"/>
    <cellStyle name="SAPBEXHLevel2X 3 3 7 8" xfId="13306"/>
    <cellStyle name="SAPBEXHLevel2X 3 3 7 8 2" xfId="39726"/>
    <cellStyle name="SAPBEXHLevel2X 3 3 7 9" xfId="11220"/>
    <cellStyle name="SAPBEXHLevel2X 3 3 7 9 2" xfId="37641"/>
    <cellStyle name="SAPBEXHLevel2X 3 3 8" xfId="3262"/>
    <cellStyle name="SAPBEXHLevel2X 3 3 8 2" xfId="14052"/>
    <cellStyle name="SAPBEXHLevel2X 3 3 8 2 2" xfId="40472"/>
    <cellStyle name="SAPBEXHLevel2X 3 3 8 3" xfId="26437"/>
    <cellStyle name="SAPBEXHLevel2X 3 3 8 3 2" xfId="52851"/>
    <cellStyle name="SAPBEXHLevel2X 3 3 8 4" xfId="29932"/>
    <cellStyle name="SAPBEXHLevel2X 3 3 9" xfId="4495"/>
    <cellStyle name="SAPBEXHLevel2X 3 3 9 2" xfId="15273"/>
    <cellStyle name="SAPBEXHLevel2X 3 3 9 2 2" xfId="41693"/>
    <cellStyle name="SAPBEXHLevel2X 3 3 9 3" xfId="26398"/>
    <cellStyle name="SAPBEXHLevel2X 3 3 9 3 2" xfId="52812"/>
    <cellStyle name="SAPBEXHLevel2X 3 3 9 4" xfId="31165"/>
    <cellStyle name="SAPBEXHLevel2X 3 4" xfId="1242"/>
    <cellStyle name="SAPBEXHLevel2X 3 4 10" xfId="3158"/>
    <cellStyle name="SAPBEXHLevel2X 3 4 10 2" xfId="13948"/>
    <cellStyle name="SAPBEXHLevel2X 3 4 10 2 2" xfId="40368"/>
    <cellStyle name="SAPBEXHLevel2X 3 4 10 3" xfId="25293"/>
    <cellStyle name="SAPBEXHLevel2X 3 4 10 3 2" xfId="51707"/>
    <cellStyle name="SAPBEXHLevel2X 3 4 10 4" xfId="29828"/>
    <cellStyle name="SAPBEXHLevel2X 3 4 11" xfId="6841"/>
    <cellStyle name="SAPBEXHLevel2X 3 4 11 2" xfId="23519"/>
    <cellStyle name="SAPBEXHLevel2X 3 4 11 2 2" xfId="49933"/>
    <cellStyle name="SAPBEXHLevel2X 3 4 11 3" xfId="33511"/>
    <cellStyle name="SAPBEXHLevel2X 3 4 12" xfId="16468"/>
    <cellStyle name="SAPBEXHLevel2X 3 4 12 2" xfId="42886"/>
    <cellStyle name="SAPBEXHLevel2X 3 4 13" xfId="27422"/>
    <cellStyle name="SAPBEXHLevel2X 3 4 13 2" xfId="53836"/>
    <cellStyle name="SAPBEXHLevel2X 3 4 2" xfId="1554"/>
    <cellStyle name="SAPBEXHLevel2X 3 4 2 10" xfId="8446"/>
    <cellStyle name="SAPBEXHLevel2X 3 4 2 10 2" xfId="19106"/>
    <cellStyle name="SAPBEXHLevel2X 3 4 2 10 2 2" xfId="45520"/>
    <cellStyle name="SAPBEXHLevel2X 3 4 2 10 3" xfId="16350"/>
    <cellStyle name="SAPBEXHLevel2X 3 4 2 10 3 2" xfId="42769"/>
    <cellStyle name="SAPBEXHLevel2X 3 4 2 10 4" xfId="34942"/>
    <cellStyle name="SAPBEXHLevel2X 3 4 2 11" xfId="11989"/>
    <cellStyle name="SAPBEXHLevel2X 3 4 2 11 2" xfId="38410"/>
    <cellStyle name="SAPBEXHLevel2X 3 4 2 12" xfId="24532"/>
    <cellStyle name="SAPBEXHLevel2X 3 4 2 12 2" xfId="50946"/>
    <cellStyle name="SAPBEXHLevel2X 3 4 2 2" xfId="3548"/>
    <cellStyle name="SAPBEXHLevel2X 3 4 2 2 2" xfId="8976"/>
    <cellStyle name="SAPBEXHLevel2X 3 4 2 2 2 2" xfId="19636"/>
    <cellStyle name="SAPBEXHLevel2X 3 4 2 2 2 2 2" xfId="46050"/>
    <cellStyle name="SAPBEXHLevel2X 3 4 2 2 2 3" xfId="25975"/>
    <cellStyle name="SAPBEXHLevel2X 3 4 2 2 2 3 2" xfId="52389"/>
    <cellStyle name="SAPBEXHLevel2X 3 4 2 2 2 4" xfId="35472"/>
    <cellStyle name="SAPBEXHLevel2X 3 4 2 2 3" xfId="10459"/>
    <cellStyle name="SAPBEXHLevel2X 3 4 2 2 3 2" xfId="21119"/>
    <cellStyle name="SAPBEXHLevel2X 3 4 2 2 3 2 2" xfId="47533"/>
    <cellStyle name="SAPBEXHLevel2X 3 4 2 2 3 3" xfId="28383"/>
    <cellStyle name="SAPBEXHLevel2X 3 4 2 2 3 3 2" xfId="54797"/>
    <cellStyle name="SAPBEXHLevel2X 3 4 2 2 3 4" xfId="36955"/>
    <cellStyle name="SAPBEXHLevel2X 3 4 2 2 4" xfId="8759"/>
    <cellStyle name="SAPBEXHLevel2X 3 4 2 2 4 2" xfId="19419"/>
    <cellStyle name="SAPBEXHLevel2X 3 4 2 2 4 2 2" xfId="45833"/>
    <cellStyle name="SAPBEXHLevel2X 3 4 2 2 4 3" xfId="23217"/>
    <cellStyle name="SAPBEXHLevel2X 3 4 2 2 4 3 2" xfId="49631"/>
    <cellStyle name="SAPBEXHLevel2X 3 4 2 2 4 4" xfId="35255"/>
    <cellStyle name="SAPBEXHLevel2X 3 4 2 2 5" xfId="14333"/>
    <cellStyle name="SAPBEXHLevel2X 3 4 2 2 5 2" xfId="40753"/>
    <cellStyle name="SAPBEXHLevel2X 3 4 2 2 6" xfId="22176"/>
    <cellStyle name="SAPBEXHLevel2X 3 4 2 2 6 2" xfId="48590"/>
    <cellStyle name="SAPBEXHLevel2X 3 4 2 2 7" xfId="30218"/>
    <cellStyle name="SAPBEXHLevel2X 3 4 2 3" xfId="2765"/>
    <cellStyle name="SAPBEXHLevel2X 3 4 2 3 2" xfId="9334"/>
    <cellStyle name="SAPBEXHLevel2X 3 4 2 3 2 2" xfId="19994"/>
    <cellStyle name="SAPBEXHLevel2X 3 4 2 3 2 2 2" xfId="46408"/>
    <cellStyle name="SAPBEXHLevel2X 3 4 2 3 2 3" xfId="27867"/>
    <cellStyle name="SAPBEXHLevel2X 3 4 2 3 2 3 2" xfId="54281"/>
    <cellStyle name="SAPBEXHLevel2X 3 4 2 3 2 4" xfId="35830"/>
    <cellStyle name="SAPBEXHLevel2X 3 4 2 3 3" xfId="13557"/>
    <cellStyle name="SAPBEXHLevel2X 3 4 2 3 3 2" xfId="39977"/>
    <cellStyle name="SAPBEXHLevel2X 3 4 2 3 4" xfId="25335"/>
    <cellStyle name="SAPBEXHLevel2X 3 4 2 3 4 2" xfId="51749"/>
    <cellStyle name="SAPBEXHLevel2X 3 4 2 3 5" xfId="29435"/>
    <cellStyle name="SAPBEXHLevel2X 3 4 2 4" xfId="4691"/>
    <cellStyle name="SAPBEXHLevel2X 3 4 2 4 2" xfId="9708"/>
    <cellStyle name="SAPBEXHLevel2X 3 4 2 4 2 2" xfId="20368"/>
    <cellStyle name="SAPBEXHLevel2X 3 4 2 4 2 2 2" xfId="46782"/>
    <cellStyle name="SAPBEXHLevel2X 3 4 2 4 2 3" xfId="26714"/>
    <cellStyle name="SAPBEXHLevel2X 3 4 2 4 2 3 2" xfId="53128"/>
    <cellStyle name="SAPBEXHLevel2X 3 4 2 4 2 4" xfId="36204"/>
    <cellStyle name="SAPBEXHLevel2X 3 4 2 4 3" xfId="15468"/>
    <cellStyle name="SAPBEXHLevel2X 3 4 2 4 3 2" xfId="41888"/>
    <cellStyle name="SAPBEXHLevel2X 3 4 2 4 4" xfId="25282"/>
    <cellStyle name="SAPBEXHLevel2X 3 4 2 4 4 2" xfId="51696"/>
    <cellStyle name="SAPBEXHLevel2X 3 4 2 4 5" xfId="31361"/>
    <cellStyle name="SAPBEXHLevel2X 3 4 2 5" xfId="5641"/>
    <cellStyle name="SAPBEXHLevel2X 3 4 2 5 2" xfId="16405"/>
    <cellStyle name="SAPBEXHLevel2X 3 4 2 5 2 2" xfId="42823"/>
    <cellStyle name="SAPBEXHLevel2X 3 4 2 5 3" xfId="23834"/>
    <cellStyle name="SAPBEXHLevel2X 3 4 2 5 3 2" xfId="50248"/>
    <cellStyle name="SAPBEXHLevel2X 3 4 2 5 4" xfId="32311"/>
    <cellStyle name="SAPBEXHLevel2X 3 4 2 6" xfId="3151"/>
    <cellStyle name="SAPBEXHLevel2X 3 4 2 6 2" xfId="13942"/>
    <cellStyle name="SAPBEXHLevel2X 3 4 2 6 2 2" xfId="40362"/>
    <cellStyle name="SAPBEXHLevel2X 3 4 2 6 3" xfId="24326"/>
    <cellStyle name="SAPBEXHLevel2X 3 4 2 6 3 2" xfId="50740"/>
    <cellStyle name="SAPBEXHLevel2X 3 4 2 6 4" xfId="29821"/>
    <cellStyle name="SAPBEXHLevel2X 3 4 2 7" xfId="6474"/>
    <cellStyle name="SAPBEXHLevel2X 3 4 2 7 2" xfId="25767"/>
    <cellStyle name="SAPBEXHLevel2X 3 4 2 7 2 2" xfId="52181"/>
    <cellStyle name="SAPBEXHLevel2X 3 4 2 7 3" xfId="33144"/>
    <cellStyle name="SAPBEXHLevel2X 3 4 2 8" xfId="7219"/>
    <cellStyle name="SAPBEXHLevel2X 3 4 2 8 2" xfId="17886"/>
    <cellStyle name="SAPBEXHLevel2X 3 4 2 8 2 2" xfId="44303"/>
    <cellStyle name="SAPBEXHLevel2X 3 4 2 8 3" xfId="26914"/>
    <cellStyle name="SAPBEXHLevel2X 3 4 2 8 3 2" xfId="53328"/>
    <cellStyle name="SAPBEXHLevel2X 3 4 2 8 4" xfId="33889"/>
    <cellStyle name="SAPBEXHLevel2X 3 4 2 9" xfId="6269"/>
    <cellStyle name="SAPBEXHLevel2X 3 4 2 9 2" xfId="17008"/>
    <cellStyle name="SAPBEXHLevel2X 3 4 2 9 2 2" xfId="43426"/>
    <cellStyle name="SAPBEXHLevel2X 3 4 2 9 3" xfId="23504"/>
    <cellStyle name="SAPBEXHLevel2X 3 4 2 9 3 2" xfId="49918"/>
    <cellStyle name="SAPBEXHLevel2X 3 4 2 9 4" xfId="32939"/>
    <cellStyle name="SAPBEXHLevel2X 3 4 3" xfId="1667"/>
    <cellStyle name="SAPBEXHLevel2X 3 4 3 10" xfId="8306"/>
    <cellStyle name="SAPBEXHLevel2X 3 4 3 10 2" xfId="18966"/>
    <cellStyle name="SAPBEXHLevel2X 3 4 3 10 2 2" xfId="45380"/>
    <cellStyle name="SAPBEXHLevel2X 3 4 3 10 3" xfId="12933"/>
    <cellStyle name="SAPBEXHLevel2X 3 4 3 10 3 2" xfId="39354"/>
    <cellStyle name="SAPBEXHLevel2X 3 4 3 10 4" xfId="34802"/>
    <cellStyle name="SAPBEXHLevel2X 3 4 3 11" xfId="11900"/>
    <cellStyle name="SAPBEXHLevel2X 3 4 3 11 2" xfId="38321"/>
    <cellStyle name="SAPBEXHLevel2X 3 4 3 12" xfId="26479"/>
    <cellStyle name="SAPBEXHLevel2X 3 4 3 12 2" xfId="52893"/>
    <cellStyle name="SAPBEXHLevel2X 3 4 3 2" xfId="3660"/>
    <cellStyle name="SAPBEXHLevel2X 3 4 3 2 2" xfId="9116"/>
    <cellStyle name="SAPBEXHLevel2X 3 4 3 2 2 2" xfId="19776"/>
    <cellStyle name="SAPBEXHLevel2X 3 4 3 2 2 2 2" xfId="46190"/>
    <cellStyle name="SAPBEXHLevel2X 3 4 3 2 2 3" xfId="11790"/>
    <cellStyle name="SAPBEXHLevel2X 3 4 3 2 2 3 2" xfId="38211"/>
    <cellStyle name="SAPBEXHLevel2X 3 4 3 2 2 4" xfId="35612"/>
    <cellStyle name="SAPBEXHLevel2X 3 4 3 2 3" xfId="10181"/>
    <cellStyle name="SAPBEXHLevel2X 3 4 3 2 3 2" xfId="20841"/>
    <cellStyle name="SAPBEXHLevel2X 3 4 3 2 3 2 2" xfId="47255"/>
    <cellStyle name="SAPBEXHLevel2X 3 4 3 2 3 3" xfId="11124"/>
    <cellStyle name="SAPBEXHLevel2X 3 4 3 2 3 3 2" xfId="37545"/>
    <cellStyle name="SAPBEXHLevel2X 3 4 3 2 3 4" xfId="36677"/>
    <cellStyle name="SAPBEXHLevel2X 3 4 3 2 4" xfId="8607"/>
    <cellStyle name="SAPBEXHLevel2X 3 4 3 2 4 2" xfId="19267"/>
    <cellStyle name="SAPBEXHLevel2X 3 4 3 2 4 2 2" xfId="45681"/>
    <cellStyle name="SAPBEXHLevel2X 3 4 3 2 4 3" xfId="12729"/>
    <cellStyle name="SAPBEXHLevel2X 3 4 3 2 4 3 2" xfId="39150"/>
    <cellStyle name="SAPBEXHLevel2X 3 4 3 2 4 4" xfId="35103"/>
    <cellStyle name="SAPBEXHLevel2X 3 4 3 2 5" xfId="14445"/>
    <cellStyle name="SAPBEXHLevel2X 3 4 3 2 5 2" xfId="40865"/>
    <cellStyle name="SAPBEXHLevel2X 3 4 3 2 6" xfId="21774"/>
    <cellStyle name="SAPBEXHLevel2X 3 4 3 2 6 2" xfId="48188"/>
    <cellStyle name="SAPBEXHLevel2X 3 4 3 2 7" xfId="30330"/>
    <cellStyle name="SAPBEXHLevel2X 3 4 3 3" xfId="2675"/>
    <cellStyle name="SAPBEXHLevel2X 3 4 3 3 2" xfId="9485"/>
    <cellStyle name="SAPBEXHLevel2X 3 4 3 3 2 2" xfId="20145"/>
    <cellStyle name="SAPBEXHLevel2X 3 4 3 3 2 2 2" xfId="46559"/>
    <cellStyle name="SAPBEXHLevel2X 3 4 3 3 2 3" xfId="28211"/>
    <cellStyle name="SAPBEXHLevel2X 3 4 3 3 2 3 2" xfId="54625"/>
    <cellStyle name="SAPBEXHLevel2X 3 4 3 3 2 4" xfId="35981"/>
    <cellStyle name="SAPBEXHLevel2X 3 4 3 3 3" xfId="13467"/>
    <cellStyle name="SAPBEXHLevel2X 3 4 3 3 3 2" xfId="39887"/>
    <cellStyle name="SAPBEXHLevel2X 3 4 3 3 4" xfId="23159"/>
    <cellStyle name="SAPBEXHLevel2X 3 4 3 3 4 2" xfId="49573"/>
    <cellStyle name="SAPBEXHLevel2X 3 4 3 3 5" xfId="29345"/>
    <cellStyle name="SAPBEXHLevel2X 3 4 3 4" xfId="3096"/>
    <cellStyle name="SAPBEXHLevel2X 3 4 3 4 2" xfId="10143"/>
    <cellStyle name="SAPBEXHLevel2X 3 4 3 4 2 2" xfId="20803"/>
    <cellStyle name="SAPBEXHLevel2X 3 4 3 4 2 2 2" xfId="47217"/>
    <cellStyle name="SAPBEXHLevel2X 3 4 3 4 2 3" xfId="27786"/>
    <cellStyle name="SAPBEXHLevel2X 3 4 3 4 2 3 2" xfId="54200"/>
    <cellStyle name="SAPBEXHLevel2X 3 4 3 4 2 4" xfId="36639"/>
    <cellStyle name="SAPBEXHLevel2X 3 4 3 4 3" xfId="13888"/>
    <cellStyle name="SAPBEXHLevel2X 3 4 3 4 3 2" xfId="40308"/>
    <cellStyle name="SAPBEXHLevel2X 3 4 3 4 4" xfId="26737"/>
    <cellStyle name="SAPBEXHLevel2X 3 4 3 4 4 2" xfId="53151"/>
    <cellStyle name="SAPBEXHLevel2X 3 4 3 4 5" xfId="29766"/>
    <cellStyle name="SAPBEXHLevel2X 3 4 3 5" xfId="2728"/>
    <cellStyle name="SAPBEXHLevel2X 3 4 3 5 2" xfId="13520"/>
    <cellStyle name="SAPBEXHLevel2X 3 4 3 5 2 2" xfId="39940"/>
    <cellStyle name="SAPBEXHLevel2X 3 4 3 5 3" xfId="24358"/>
    <cellStyle name="SAPBEXHLevel2X 3 4 3 5 3 2" xfId="50772"/>
    <cellStyle name="SAPBEXHLevel2X 3 4 3 5 4" xfId="29398"/>
    <cellStyle name="SAPBEXHLevel2X 3 4 3 6" xfId="6043"/>
    <cellStyle name="SAPBEXHLevel2X 3 4 3 6 2" xfId="16794"/>
    <cellStyle name="SAPBEXHLevel2X 3 4 3 6 2 2" xfId="43212"/>
    <cellStyle name="SAPBEXHLevel2X 3 4 3 6 3" xfId="27098"/>
    <cellStyle name="SAPBEXHLevel2X 3 4 3 6 3 2" xfId="53512"/>
    <cellStyle name="SAPBEXHLevel2X 3 4 3 6 4" xfId="32713"/>
    <cellStyle name="SAPBEXHLevel2X 3 4 3 7" xfId="6148"/>
    <cellStyle name="SAPBEXHLevel2X 3 4 3 7 2" xfId="23168"/>
    <cellStyle name="SAPBEXHLevel2X 3 4 3 7 2 2" xfId="49582"/>
    <cellStyle name="SAPBEXHLevel2X 3 4 3 7 3" xfId="32818"/>
    <cellStyle name="SAPBEXHLevel2X 3 4 3 8" xfId="6277"/>
    <cellStyle name="SAPBEXHLevel2X 3 4 3 8 2" xfId="17016"/>
    <cellStyle name="SAPBEXHLevel2X 3 4 3 8 2 2" xfId="43434"/>
    <cellStyle name="SAPBEXHLevel2X 3 4 3 8 3" xfId="23109"/>
    <cellStyle name="SAPBEXHLevel2X 3 4 3 8 3 2" xfId="49523"/>
    <cellStyle name="SAPBEXHLevel2X 3 4 3 8 4" xfId="32947"/>
    <cellStyle name="SAPBEXHLevel2X 3 4 3 9" xfId="2953"/>
    <cellStyle name="SAPBEXHLevel2X 3 4 3 9 2" xfId="13745"/>
    <cellStyle name="SAPBEXHLevel2X 3 4 3 9 2 2" xfId="40165"/>
    <cellStyle name="SAPBEXHLevel2X 3 4 3 9 3" xfId="21893"/>
    <cellStyle name="SAPBEXHLevel2X 3 4 3 9 3 2" xfId="48307"/>
    <cellStyle name="SAPBEXHLevel2X 3 4 3 9 4" xfId="29623"/>
    <cellStyle name="SAPBEXHLevel2X 3 4 4" xfId="1926"/>
    <cellStyle name="SAPBEXHLevel2X 3 4 4 10" xfId="8573"/>
    <cellStyle name="SAPBEXHLevel2X 3 4 4 10 2" xfId="19233"/>
    <cellStyle name="SAPBEXHLevel2X 3 4 4 10 2 2" xfId="45647"/>
    <cellStyle name="SAPBEXHLevel2X 3 4 4 10 3" xfId="12199"/>
    <cellStyle name="SAPBEXHLevel2X 3 4 4 10 3 2" xfId="38620"/>
    <cellStyle name="SAPBEXHLevel2X 3 4 4 10 4" xfId="35069"/>
    <cellStyle name="SAPBEXHLevel2X 3 4 4 11" xfId="11654"/>
    <cellStyle name="SAPBEXHLevel2X 3 4 4 11 2" xfId="38075"/>
    <cellStyle name="SAPBEXHLevel2X 3 4 4 12" xfId="24777"/>
    <cellStyle name="SAPBEXHLevel2X 3 4 4 12 2" xfId="51191"/>
    <cellStyle name="SAPBEXHLevel2X 3 4 4 2" xfId="3903"/>
    <cellStyle name="SAPBEXHLevel2X 3 4 4 2 2" xfId="9163"/>
    <cellStyle name="SAPBEXHLevel2X 3 4 4 2 2 2" xfId="19823"/>
    <cellStyle name="SAPBEXHLevel2X 3 4 4 2 2 2 2" xfId="46237"/>
    <cellStyle name="SAPBEXHLevel2X 3 4 4 2 2 3" xfId="11557"/>
    <cellStyle name="SAPBEXHLevel2X 3 4 4 2 2 3 2" xfId="37978"/>
    <cellStyle name="SAPBEXHLevel2X 3 4 4 2 2 4" xfId="35659"/>
    <cellStyle name="SAPBEXHLevel2X 3 4 4 2 3" xfId="14686"/>
    <cellStyle name="SAPBEXHLevel2X 3 4 4 2 3 2" xfId="41106"/>
    <cellStyle name="SAPBEXHLevel2X 3 4 4 2 4" xfId="27213"/>
    <cellStyle name="SAPBEXHLevel2X 3 4 4 2 4 2" xfId="53627"/>
    <cellStyle name="SAPBEXHLevel2X 3 4 4 2 5" xfId="30573"/>
    <cellStyle name="SAPBEXHLevel2X 3 4 4 3" xfId="4630"/>
    <cellStyle name="SAPBEXHLevel2X 3 4 4 3 2" xfId="9974"/>
    <cellStyle name="SAPBEXHLevel2X 3 4 4 3 2 2" xfId="20634"/>
    <cellStyle name="SAPBEXHLevel2X 3 4 4 3 2 2 2" xfId="47048"/>
    <cellStyle name="SAPBEXHLevel2X 3 4 4 3 2 3" xfId="26226"/>
    <cellStyle name="SAPBEXHLevel2X 3 4 4 3 2 3 2" xfId="52640"/>
    <cellStyle name="SAPBEXHLevel2X 3 4 4 3 2 4" xfId="36470"/>
    <cellStyle name="SAPBEXHLevel2X 3 4 4 3 3" xfId="15408"/>
    <cellStyle name="SAPBEXHLevel2X 3 4 4 3 3 2" xfId="41828"/>
    <cellStyle name="SAPBEXHLevel2X 3 4 4 3 4" xfId="25493"/>
    <cellStyle name="SAPBEXHLevel2X 3 4 4 3 4 2" xfId="51907"/>
    <cellStyle name="SAPBEXHLevel2X 3 4 4 3 5" xfId="31300"/>
    <cellStyle name="SAPBEXHLevel2X 3 4 4 4" xfId="5208"/>
    <cellStyle name="SAPBEXHLevel2X 3 4 4 4 2" xfId="15983"/>
    <cellStyle name="SAPBEXHLevel2X 3 4 4 4 2 2" xfId="42402"/>
    <cellStyle name="SAPBEXHLevel2X 3 4 4 4 3" xfId="27595"/>
    <cellStyle name="SAPBEXHLevel2X 3 4 4 4 3 2" xfId="54009"/>
    <cellStyle name="SAPBEXHLevel2X 3 4 4 4 4" xfId="31878"/>
    <cellStyle name="SAPBEXHLevel2X 3 4 4 5" xfId="5824"/>
    <cellStyle name="SAPBEXHLevel2X 3 4 4 5 2" xfId="16583"/>
    <cellStyle name="SAPBEXHLevel2X 3 4 4 5 2 2" xfId="43001"/>
    <cellStyle name="SAPBEXHLevel2X 3 4 4 5 3" xfId="26650"/>
    <cellStyle name="SAPBEXHLevel2X 3 4 4 5 3 2" xfId="53064"/>
    <cellStyle name="SAPBEXHLevel2X 3 4 4 5 4" xfId="32494"/>
    <cellStyle name="SAPBEXHLevel2X 3 4 4 6" xfId="6427"/>
    <cellStyle name="SAPBEXHLevel2X 3 4 4 6 2" xfId="17163"/>
    <cellStyle name="SAPBEXHLevel2X 3 4 4 6 2 2" xfId="43581"/>
    <cellStyle name="SAPBEXHLevel2X 3 4 4 6 3" xfId="23796"/>
    <cellStyle name="SAPBEXHLevel2X 3 4 4 6 3 2" xfId="50210"/>
    <cellStyle name="SAPBEXHLevel2X 3 4 4 6 4" xfId="33097"/>
    <cellStyle name="SAPBEXHLevel2X 3 4 4 7" xfId="7042"/>
    <cellStyle name="SAPBEXHLevel2X 3 4 4 7 2" xfId="11423"/>
    <cellStyle name="SAPBEXHLevel2X 3 4 4 7 2 2" xfId="37844"/>
    <cellStyle name="SAPBEXHLevel2X 3 4 4 7 3" xfId="33712"/>
    <cellStyle name="SAPBEXHLevel2X 3 4 4 8" xfId="7589"/>
    <cellStyle name="SAPBEXHLevel2X 3 4 4 8 2" xfId="18256"/>
    <cellStyle name="SAPBEXHLevel2X 3 4 4 8 2 2" xfId="44672"/>
    <cellStyle name="SAPBEXHLevel2X 3 4 4 8 3" xfId="27214"/>
    <cellStyle name="SAPBEXHLevel2X 3 4 4 8 3 2" xfId="53628"/>
    <cellStyle name="SAPBEXHLevel2X 3 4 4 8 4" xfId="34259"/>
    <cellStyle name="SAPBEXHLevel2X 3 4 4 9" xfId="7289"/>
    <cellStyle name="SAPBEXHLevel2X 3 4 4 9 2" xfId="17956"/>
    <cellStyle name="SAPBEXHLevel2X 3 4 4 9 2 2" xfId="44373"/>
    <cellStyle name="SAPBEXHLevel2X 3 4 4 9 3" xfId="25349"/>
    <cellStyle name="SAPBEXHLevel2X 3 4 4 9 3 2" xfId="51763"/>
    <cellStyle name="SAPBEXHLevel2X 3 4 4 9 4" xfId="33959"/>
    <cellStyle name="SAPBEXHLevel2X 3 4 5" xfId="2112"/>
    <cellStyle name="SAPBEXHLevel2X 3 4 5 10" xfId="8855"/>
    <cellStyle name="SAPBEXHLevel2X 3 4 5 10 2" xfId="19515"/>
    <cellStyle name="SAPBEXHLevel2X 3 4 5 10 2 2" xfId="45929"/>
    <cellStyle name="SAPBEXHLevel2X 3 4 5 10 3" xfId="25418"/>
    <cellStyle name="SAPBEXHLevel2X 3 4 5 10 3 2" xfId="51832"/>
    <cellStyle name="SAPBEXHLevel2X 3 4 5 10 4" xfId="35351"/>
    <cellStyle name="SAPBEXHLevel2X 3 4 5 11" xfId="11488"/>
    <cellStyle name="SAPBEXHLevel2X 3 4 5 11 2" xfId="37909"/>
    <cellStyle name="SAPBEXHLevel2X 3 4 5 12" xfId="22341"/>
    <cellStyle name="SAPBEXHLevel2X 3 4 5 12 2" xfId="48755"/>
    <cellStyle name="SAPBEXHLevel2X 3 4 5 2" xfId="4077"/>
    <cellStyle name="SAPBEXHLevel2X 3 4 5 2 2" xfId="9837"/>
    <cellStyle name="SAPBEXHLevel2X 3 4 5 2 2 2" xfId="20497"/>
    <cellStyle name="SAPBEXHLevel2X 3 4 5 2 2 2 2" xfId="46911"/>
    <cellStyle name="SAPBEXHLevel2X 3 4 5 2 2 3" xfId="11617"/>
    <cellStyle name="SAPBEXHLevel2X 3 4 5 2 2 3 2" xfId="38038"/>
    <cellStyle name="SAPBEXHLevel2X 3 4 5 2 2 4" xfId="36333"/>
    <cellStyle name="SAPBEXHLevel2X 3 4 5 2 3" xfId="14859"/>
    <cellStyle name="SAPBEXHLevel2X 3 4 5 2 3 2" xfId="41279"/>
    <cellStyle name="SAPBEXHLevel2X 3 4 5 2 4" xfId="26475"/>
    <cellStyle name="SAPBEXHLevel2X 3 4 5 2 4 2" xfId="52889"/>
    <cellStyle name="SAPBEXHLevel2X 3 4 5 2 5" xfId="30747"/>
    <cellStyle name="SAPBEXHLevel2X 3 4 5 3" xfId="4805"/>
    <cellStyle name="SAPBEXHLevel2X 3 4 5 3 2" xfId="9923"/>
    <cellStyle name="SAPBEXHLevel2X 3 4 5 3 2 2" xfId="20583"/>
    <cellStyle name="SAPBEXHLevel2X 3 4 5 3 2 2 2" xfId="46997"/>
    <cellStyle name="SAPBEXHLevel2X 3 4 5 3 2 3" xfId="26936"/>
    <cellStyle name="SAPBEXHLevel2X 3 4 5 3 2 3 2" xfId="53350"/>
    <cellStyle name="SAPBEXHLevel2X 3 4 5 3 2 4" xfId="36419"/>
    <cellStyle name="SAPBEXHLevel2X 3 4 5 3 3" xfId="15582"/>
    <cellStyle name="SAPBEXHLevel2X 3 4 5 3 3 2" xfId="42002"/>
    <cellStyle name="SAPBEXHLevel2X 3 4 5 3 4" xfId="26592"/>
    <cellStyle name="SAPBEXHLevel2X 3 4 5 3 4 2" xfId="53006"/>
    <cellStyle name="SAPBEXHLevel2X 3 4 5 3 5" xfId="31475"/>
    <cellStyle name="SAPBEXHLevel2X 3 4 5 4" xfId="5385"/>
    <cellStyle name="SAPBEXHLevel2X 3 4 5 4 2" xfId="16158"/>
    <cellStyle name="SAPBEXHLevel2X 3 4 5 4 2 2" xfId="42577"/>
    <cellStyle name="SAPBEXHLevel2X 3 4 5 4 3" xfId="21853"/>
    <cellStyle name="SAPBEXHLevel2X 3 4 5 4 3 2" xfId="48267"/>
    <cellStyle name="SAPBEXHLevel2X 3 4 5 4 4" xfId="32055"/>
    <cellStyle name="SAPBEXHLevel2X 3 4 5 5" xfId="5992"/>
    <cellStyle name="SAPBEXHLevel2X 3 4 5 5 2" xfId="16744"/>
    <cellStyle name="SAPBEXHLevel2X 3 4 5 5 2 2" xfId="43162"/>
    <cellStyle name="SAPBEXHLevel2X 3 4 5 5 3" xfId="26900"/>
    <cellStyle name="SAPBEXHLevel2X 3 4 5 5 3 2" xfId="53314"/>
    <cellStyle name="SAPBEXHLevel2X 3 4 5 5 4" xfId="32662"/>
    <cellStyle name="SAPBEXHLevel2X 3 4 5 6" xfId="6592"/>
    <cellStyle name="SAPBEXHLevel2X 3 4 5 6 2" xfId="17317"/>
    <cellStyle name="SAPBEXHLevel2X 3 4 5 6 2 2" xfId="43735"/>
    <cellStyle name="SAPBEXHLevel2X 3 4 5 6 3" xfId="22989"/>
    <cellStyle name="SAPBEXHLevel2X 3 4 5 6 3 2" xfId="49403"/>
    <cellStyle name="SAPBEXHLevel2X 3 4 5 6 4" xfId="33262"/>
    <cellStyle name="SAPBEXHLevel2X 3 4 5 7" xfId="7164"/>
    <cellStyle name="SAPBEXHLevel2X 3 4 5 7 2" xfId="23678"/>
    <cellStyle name="SAPBEXHLevel2X 3 4 5 7 2 2" xfId="50092"/>
    <cellStyle name="SAPBEXHLevel2X 3 4 5 7 3" xfId="33834"/>
    <cellStyle name="SAPBEXHLevel2X 3 4 5 8" xfId="7723"/>
    <cellStyle name="SAPBEXHLevel2X 3 4 5 8 2" xfId="18390"/>
    <cellStyle name="SAPBEXHLevel2X 3 4 5 8 2 2" xfId="44806"/>
    <cellStyle name="SAPBEXHLevel2X 3 4 5 8 3" xfId="23175"/>
    <cellStyle name="SAPBEXHLevel2X 3 4 5 8 3 2" xfId="49589"/>
    <cellStyle name="SAPBEXHLevel2X 3 4 5 8 4" xfId="34393"/>
    <cellStyle name="SAPBEXHLevel2X 3 4 5 9" xfId="7875"/>
    <cellStyle name="SAPBEXHLevel2X 3 4 5 9 2" xfId="18542"/>
    <cellStyle name="SAPBEXHLevel2X 3 4 5 9 2 2" xfId="44957"/>
    <cellStyle name="SAPBEXHLevel2X 3 4 5 9 3" xfId="26369"/>
    <cellStyle name="SAPBEXHLevel2X 3 4 5 9 3 2" xfId="52783"/>
    <cellStyle name="SAPBEXHLevel2X 3 4 5 9 4" xfId="34545"/>
    <cellStyle name="SAPBEXHLevel2X 3 4 6" xfId="1851"/>
    <cellStyle name="SAPBEXHLevel2X 3 4 6 10" xfId="9537"/>
    <cellStyle name="SAPBEXHLevel2X 3 4 6 10 2" xfId="20197"/>
    <cellStyle name="SAPBEXHLevel2X 3 4 6 10 2 2" xfId="46611"/>
    <cellStyle name="SAPBEXHLevel2X 3 4 6 10 3" xfId="25930"/>
    <cellStyle name="SAPBEXHLevel2X 3 4 6 10 3 2" xfId="52344"/>
    <cellStyle name="SAPBEXHLevel2X 3 4 6 10 4" xfId="36033"/>
    <cellStyle name="SAPBEXHLevel2X 3 4 6 11" xfId="11729"/>
    <cellStyle name="SAPBEXHLevel2X 3 4 6 11 2" xfId="38150"/>
    <cellStyle name="SAPBEXHLevel2X 3 4 6 12" xfId="22692"/>
    <cellStyle name="SAPBEXHLevel2X 3 4 6 12 2" xfId="49106"/>
    <cellStyle name="SAPBEXHLevel2X 3 4 6 2" xfId="3828"/>
    <cellStyle name="SAPBEXHLevel2X 3 4 6 2 2" xfId="10675"/>
    <cellStyle name="SAPBEXHLevel2X 3 4 6 2 2 2" xfId="21320"/>
    <cellStyle name="SAPBEXHLevel2X 3 4 6 2 2 2 2" xfId="47734"/>
    <cellStyle name="SAPBEXHLevel2X 3 4 6 2 2 3" xfId="28418"/>
    <cellStyle name="SAPBEXHLevel2X 3 4 6 2 2 3 2" xfId="54832"/>
    <cellStyle name="SAPBEXHLevel2X 3 4 6 2 2 4" xfId="37099"/>
    <cellStyle name="SAPBEXHLevel2X 3 4 6 2 3" xfId="14611"/>
    <cellStyle name="SAPBEXHLevel2X 3 4 6 2 3 2" xfId="41031"/>
    <cellStyle name="SAPBEXHLevel2X 3 4 6 2 4" xfId="24239"/>
    <cellStyle name="SAPBEXHLevel2X 3 4 6 2 4 2" xfId="50653"/>
    <cellStyle name="SAPBEXHLevel2X 3 4 6 2 5" xfId="30498"/>
    <cellStyle name="SAPBEXHLevel2X 3 4 6 3" xfId="4555"/>
    <cellStyle name="SAPBEXHLevel2X 3 4 6 3 2" xfId="15333"/>
    <cellStyle name="SAPBEXHLevel2X 3 4 6 3 2 2" xfId="41753"/>
    <cellStyle name="SAPBEXHLevel2X 3 4 6 3 3" xfId="24306"/>
    <cellStyle name="SAPBEXHLevel2X 3 4 6 3 3 2" xfId="50720"/>
    <cellStyle name="SAPBEXHLevel2X 3 4 6 3 4" xfId="31225"/>
    <cellStyle name="SAPBEXHLevel2X 3 4 6 4" xfId="3200"/>
    <cellStyle name="SAPBEXHLevel2X 3 4 6 4 2" xfId="13990"/>
    <cellStyle name="SAPBEXHLevel2X 3 4 6 4 2 2" xfId="40410"/>
    <cellStyle name="SAPBEXHLevel2X 3 4 6 4 3" xfId="22231"/>
    <cellStyle name="SAPBEXHLevel2X 3 4 6 4 3 2" xfId="48645"/>
    <cellStyle name="SAPBEXHLevel2X 3 4 6 4 4" xfId="29870"/>
    <cellStyle name="SAPBEXHLevel2X 3 4 6 5" xfId="5431"/>
    <cellStyle name="SAPBEXHLevel2X 3 4 6 5 2" xfId="16204"/>
    <cellStyle name="SAPBEXHLevel2X 3 4 6 5 2 2" xfId="42623"/>
    <cellStyle name="SAPBEXHLevel2X 3 4 6 5 3" xfId="26838"/>
    <cellStyle name="SAPBEXHLevel2X 3 4 6 5 3 2" xfId="53252"/>
    <cellStyle name="SAPBEXHLevel2X 3 4 6 5 4" xfId="32101"/>
    <cellStyle name="SAPBEXHLevel2X 3 4 6 6" xfId="6028"/>
    <cellStyle name="SAPBEXHLevel2X 3 4 6 6 2" xfId="16779"/>
    <cellStyle name="SAPBEXHLevel2X 3 4 6 6 2 2" xfId="43197"/>
    <cellStyle name="SAPBEXHLevel2X 3 4 6 6 3" xfId="26827"/>
    <cellStyle name="SAPBEXHLevel2X 3 4 6 6 3 2" xfId="53241"/>
    <cellStyle name="SAPBEXHLevel2X 3 4 6 6 4" xfId="32698"/>
    <cellStyle name="SAPBEXHLevel2X 3 4 6 7" xfId="6967"/>
    <cellStyle name="SAPBEXHLevel2X 3 4 6 7 2" xfId="22961"/>
    <cellStyle name="SAPBEXHLevel2X 3 4 6 7 2 2" xfId="49375"/>
    <cellStyle name="SAPBEXHLevel2X 3 4 6 7 3" xfId="33637"/>
    <cellStyle name="SAPBEXHLevel2X 3 4 6 8" xfId="7514"/>
    <cellStyle name="SAPBEXHLevel2X 3 4 6 8 2" xfId="18181"/>
    <cellStyle name="SAPBEXHLevel2X 3 4 6 8 2 2" xfId="44597"/>
    <cellStyle name="SAPBEXHLevel2X 3 4 6 8 3" xfId="26623"/>
    <cellStyle name="SAPBEXHLevel2X 3 4 6 8 3 2" xfId="53037"/>
    <cellStyle name="SAPBEXHLevel2X 3 4 6 8 4" xfId="34184"/>
    <cellStyle name="SAPBEXHLevel2X 3 4 6 9" xfId="7449"/>
    <cellStyle name="SAPBEXHLevel2X 3 4 6 9 2" xfId="18116"/>
    <cellStyle name="SAPBEXHLevel2X 3 4 6 9 2 2" xfId="44532"/>
    <cellStyle name="SAPBEXHLevel2X 3 4 6 9 3" xfId="26944"/>
    <cellStyle name="SAPBEXHLevel2X 3 4 6 9 3 2" xfId="53358"/>
    <cellStyle name="SAPBEXHLevel2X 3 4 6 9 4" xfId="34119"/>
    <cellStyle name="SAPBEXHLevel2X 3 4 7" xfId="2511"/>
    <cellStyle name="SAPBEXHLevel2X 3 4 7 10" xfId="24334"/>
    <cellStyle name="SAPBEXHLevel2X 3 4 7 10 2" xfId="50748"/>
    <cellStyle name="SAPBEXHLevel2X 3 4 7 2" xfId="4406"/>
    <cellStyle name="SAPBEXHLevel2X 3 4 7 2 2" xfId="15184"/>
    <cellStyle name="SAPBEXHLevel2X 3 4 7 2 2 2" xfId="41604"/>
    <cellStyle name="SAPBEXHLevel2X 3 4 7 2 3" xfId="24750"/>
    <cellStyle name="SAPBEXHLevel2X 3 4 7 2 3 2" xfId="51164"/>
    <cellStyle name="SAPBEXHLevel2X 3 4 7 2 4" xfId="31076"/>
    <cellStyle name="SAPBEXHLevel2X 3 4 7 3" xfId="5139"/>
    <cellStyle name="SAPBEXHLevel2X 3 4 7 3 2" xfId="15916"/>
    <cellStyle name="SAPBEXHLevel2X 3 4 7 3 2 2" xfId="42335"/>
    <cellStyle name="SAPBEXHLevel2X 3 4 7 3 3" xfId="21954"/>
    <cellStyle name="SAPBEXHLevel2X 3 4 7 3 3 2" xfId="48368"/>
    <cellStyle name="SAPBEXHLevel2X 3 4 7 3 4" xfId="31809"/>
    <cellStyle name="SAPBEXHLevel2X 3 4 7 4" xfId="6321"/>
    <cellStyle name="SAPBEXHLevel2X 3 4 7 4 2" xfId="17060"/>
    <cellStyle name="SAPBEXHLevel2X 3 4 7 4 2 2" xfId="43478"/>
    <cellStyle name="SAPBEXHLevel2X 3 4 7 4 3" xfId="23005"/>
    <cellStyle name="SAPBEXHLevel2X 3 4 7 4 3 2" xfId="49419"/>
    <cellStyle name="SAPBEXHLevel2X 3 4 7 4 4" xfId="32991"/>
    <cellStyle name="SAPBEXHLevel2X 3 4 7 5" xfId="6897"/>
    <cellStyle name="SAPBEXHLevel2X 3 4 7 5 2" xfId="17602"/>
    <cellStyle name="SAPBEXHLevel2X 3 4 7 5 2 2" xfId="44019"/>
    <cellStyle name="SAPBEXHLevel2X 3 4 7 5 3" xfId="24409"/>
    <cellStyle name="SAPBEXHLevel2X 3 4 7 5 3 2" xfId="50823"/>
    <cellStyle name="SAPBEXHLevel2X 3 4 7 5 4" xfId="33567"/>
    <cellStyle name="SAPBEXHLevel2X 3 4 7 6" xfId="7421"/>
    <cellStyle name="SAPBEXHLevel2X 3 4 7 6 2" xfId="18088"/>
    <cellStyle name="SAPBEXHLevel2X 3 4 7 6 2 2" xfId="44504"/>
    <cellStyle name="SAPBEXHLevel2X 3 4 7 6 3" xfId="13006"/>
    <cellStyle name="SAPBEXHLevel2X 3 4 7 6 3 2" xfId="39427"/>
    <cellStyle name="SAPBEXHLevel2X 3 4 7 6 4" xfId="34091"/>
    <cellStyle name="SAPBEXHLevel2X 3 4 7 7" xfId="8044"/>
    <cellStyle name="SAPBEXHLevel2X 3 4 7 7 2" xfId="18711"/>
    <cellStyle name="SAPBEXHLevel2X 3 4 7 7 2 2" xfId="45125"/>
    <cellStyle name="SAPBEXHLevel2X 3 4 7 7 3" xfId="12527"/>
    <cellStyle name="SAPBEXHLevel2X 3 4 7 7 3 2" xfId="38948"/>
    <cellStyle name="SAPBEXHLevel2X 3 4 7 7 4" xfId="34648"/>
    <cellStyle name="SAPBEXHLevel2X 3 4 7 8" xfId="13307"/>
    <cellStyle name="SAPBEXHLevel2X 3 4 7 8 2" xfId="39727"/>
    <cellStyle name="SAPBEXHLevel2X 3 4 7 9" xfId="11219"/>
    <cellStyle name="SAPBEXHLevel2X 3 4 7 9 2" xfId="37640"/>
    <cellStyle name="SAPBEXHLevel2X 3 4 8" xfId="3263"/>
    <cellStyle name="SAPBEXHLevel2X 3 4 8 2" xfId="14053"/>
    <cellStyle name="SAPBEXHLevel2X 3 4 8 2 2" xfId="40473"/>
    <cellStyle name="SAPBEXHLevel2X 3 4 8 3" xfId="27636"/>
    <cellStyle name="SAPBEXHLevel2X 3 4 8 3 2" xfId="54050"/>
    <cellStyle name="SAPBEXHLevel2X 3 4 8 4" xfId="29933"/>
    <cellStyle name="SAPBEXHLevel2X 3 4 9" xfId="4738"/>
    <cellStyle name="SAPBEXHLevel2X 3 4 9 2" xfId="15515"/>
    <cellStyle name="SAPBEXHLevel2X 3 4 9 2 2" xfId="41935"/>
    <cellStyle name="SAPBEXHLevel2X 3 4 9 3" xfId="26506"/>
    <cellStyle name="SAPBEXHLevel2X 3 4 9 3 2" xfId="52920"/>
    <cellStyle name="SAPBEXHLevel2X 3 4 9 4" xfId="31408"/>
    <cellStyle name="SAPBEXHLevel2X 3 5" xfId="1243"/>
    <cellStyle name="SAPBEXHLevel2X 3 5 10" xfId="5312"/>
    <cellStyle name="SAPBEXHLevel2X 3 5 10 2" xfId="16086"/>
    <cellStyle name="SAPBEXHLevel2X 3 5 10 2 2" xfId="42505"/>
    <cellStyle name="SAPBEXHLevel2X 3 5 10 3" xfId="26166"/>
    <cellStyle name="SAPBEXHLevel2X 3 5 10 3 2" xfId="52580"/>
    <cellStyle name="SAPBEXHLevel2X 3 5 10 4" xfId="31982"/>
    <cellStyle name="SAPBEXHLevel2X 3 5 11" xfId="5604"/>
    <cellStyle name="SAPBEXHLevel2X 3 5 11 2" xfId="27954"/>
    <cellStyle name="SAPBEXHLevel2X 3 5 11 2 2" xfId="54368"/>
    <cellStyle name="SAPBEXHLevel2X 3 5 11 3" xfId="32274"/>
    <cellStyle name="SAPBEXHLevel2X 3 5 12" xfId="12400"/>
    <cellStyle name="SAPBEXHLevel2X 3 5 12 2" xfId="38821"/>
    <cellStyle name="SAPBEXHLevel2X 3 5 13" xfId="23320"/>
    <cellStyle name="SAPBEXHLevel2X 3 5 13 2" xfId="49734"/>
    <cellStyle name="SAPBEXHLevel2X 3 5 2" xfId="1555"/>
    <cellStyle name="SAPBEXHLevel2X 3 5 2 10" xfId="8447"/>
    <cellStyle name="SAPBEXHLevel2X 3 5 2 10 2" xfId="19107"/>
    <cellStyle name="SAPBEXHLevel2X 3 5 2 10 2 2" xfId="45521"/>
    <cellStyle name="SAPBEXHLevel2X 3 5 2 10 3" xfId="12553"/>
    <cellStyle name="SAPBEXHLevel2X 3 5 2 10 3 2" xfId="38974"/>
    <cellStyle name="SAPBEXHLevel2X 3 5 2 10 4" xfId="34943"/>
    <cellStyle name="SAPBEXHLevel2X 3 5 2 11" xfId="11988"/>
    <cellStyle name="SAPBEXHLevel2X 3 5 2 11 2" xfId="38409"/>
    <cellStyle name="SAPBEXHLevel2X 3 5 2 12" xfId="24814"/>
    <cellStyle name="SAPBEXHLevel2X 3 5 2 12 2" xfId="51228"/>
    <cellStyle name="SAPBEXHLevel2X 3 5 2 2" xfId="3549"/>
    <cellStyle name="SAPBEXHLevel2X 3 5 2 2 2" xfId="8975"/>
    <cellStyle name="SAPBEXHLevel2X 3 5 2 2 2 2" xfId="19635"/>
    <cellStyle name="SAPBEXHLevel2X 3 5 2 2 2 2 2" xfId="46049"/>
    <cellStyle name="SAPBEXHLevel2X 3 5 2 2 2 3" xfId="12803"/>
    <cellStyle name="SAPBEXHLevel2X 3 5 2 2 2 3 2" xfId="39224"/>
    <cellStyle name="SAPBEXHLevel2X 3 5 2 2 2 4" xfId="35471"/>
    <cellStyle name="SAPBEXHLevel2X 3 5 2 2 3" xfId="9780"/>
    <cellStyle name="SAPBEXHLevel2X 3 5 2 2 3 2" xfId="20440"/>
    <cellStyle name="SAPBEXHLevel2X 3 5 2 2 3 2 2" xfId="46854"/>
    <cellStyle name="SAPBEXHLevel2X 3 5 2 2 3 3" xfId="11850"/>
    <cellStyle name="SAPBEXHLevel2X 3 5 2 2 3 3 2" xfId="38271"/>
    <cellStyle name="SAPBEXHLevel2X 3 5 2 2 3 4" xfId="36276"/>
    <cellStyle name="SAPBEXHLevel2X 3 5 2 2 4" xfId="8760"/>
    <cellStyle name="SAPBEXHLevel2X 3 5 2 2 4 2" xfId="19420"/>
    <cellStyle name="SAPBEXHLevel2X 3 5 2 2 4 2 2" xfId="45834"/>
    <cellStyle name="SAPBEXHLevel2X 3 5 2 2 4 3" xfId="27191"/>
    <cellStyle name="SAPBEXHLevel2X 3 5 2 2 4 3 2" xfId="53605"/>
    <cellStyle name="SAPBEXHLevel2X 3 5 2 2 4 4" xfId="35256"/>
    <cellStyle name="SAPBEXHLevel2X 3 5 2 2 5" xfId="14334"/>
    <cellStyle name="SAPBEXHLevel2X 3 5 2 2 5 2" xfId="40754"/>
    <cellStyle name="SAPBEXHLevel2X 3 5 2 2 6" xfId="23248"/>
    <cellStyle name="SAPBEXHLevel2X 3 5 2 2 6 2" xfId="49662"/>
    <cellStyle name="SAPBEXHLevel2X 3 5 2 2 7" xfId="30219"/>
    <cellStyle name="SAPBEXHLevel2X 3 5 2 3" xfId="4134"/>
    <cellStyle name="SAPBEXHLevel2X 3 5 2 3 2" xfId="9333"/>
    <cellStyle name="SAPBEXHLevel2X 3 5 2 3 2 2" xfId="19993"/>
    <cellStyle name="SAPBEXHLevel2X 3 5 2 3 2 2 2" xfId="46407"/>
    <cellStyle name="SAPBEXHLevel2X 3 5 2 3 2 3" xfId="21200"/>
    <cellStyle name="SAPBEXHLevel2X 3 5 2 3 2 3 2" xfId="47614"/>
    <cellStyle name="SAPBEXHLevel2X 3 5 2 3 2 4" xfId="35829"/>
    <cellStyle name="SAPBEXHLevel2X 3 5 2 3 3" xfId="14916"/>
    <cellStyle name="SAPBEXHLevel2X 3 5 2 3 3 2" xfId="41336"/>
    <cellStyle name="SAPBEXHLevel2X 3 5 2 3 4" xfId="27931"/>
    <cellStyle name="SAPBEXHLevel2X 3 5 2 3 4 2" xfId="54345"/>
    <cellStyle name="SAPBEXHLevel2X 3 5 2 3 5" xfId="30804"/>
    <cellStyle name="SAPBEXHLevel2X 3 5 2 4" xfId="2834"/>
    <cellStyle name="SAPBEXHLevel2X 3 5 2 4 2" xfId="10047"/>
    <cellStyle name="SAPBEXHLevel2X 3 5 2 4 2 2" xfId="20707"/>
    <cellStyle name="SAPBEXHLevel2X 3 5 2 4 2 2 2" xfId="47121"/>
    <cellStyle name="SAPBEXHLevel2X 3 5 2 4 2 3" xfId="17746"/>
    <cellStyle name="SAPBEXHLevel2X 3 5 2 4 2 3 2" xfId="44163"/>
    <cellStyle name="SAPBEXHLevel2X 3 5 2 4 2 4" xfId="36543"/>
    <cellStyle name="SAPBEXHLevel2X 3 5 2 4 3" xfId="13626"/>
    <cellStyle name="SAPBEXHLevel2X 3 5 2 4 3 2" xfId="40046"/>
    <cellStyle name="SAPBEXHLevel2X 3 5 2 4 4" xfId="22236"/>
    <cellStyle name="SAPBEXHLevel2X 3 5 2 4 4 2" xfId="48650"/>
    <cellStyle name="SAPBEXHLevel2X 3 5 2 4 5" xfId="29504"/>
    <cellStyle name="SAPBEXHLevel2X 3 5 2 5" xfId="4187"/>
    <cellStyle name="SAPBEXHLevel2X 3 5 2 5 2" xfId="14966"/>
    <cellStyle name="SAPBEXHLevel2X 3 5 2 5 2 2" xfId="41386"/>
    <cellStyle name="SAPBEXHLevel2X 3 5 2 5 3" xfId="24820"/>
    <cellStyle name="SAPBEXHLevel2X 3 5 2 5 3 2" xfId="51234"/>
    <cellStyle name="SAPBEXHLevel2X 3 5 2 5 4" xfId="30857"/>
    <cellStyle name="SAPBEXHLevel2X 3 5 2 6" xfId="5771"/>
    <cellStyle name="SAPBEXHLevel2X 3 5 2 6 2" xfId="16530"/>
    <cellStyle name="SAPBEXHLevel2X 3 5 2 6 2 2" xfId="42948"/>
    <cellStyle name="SAPBEXHLevel2X 3 5 2 6 3" xfId="24110"/>
    <cellStyle name="SAPBEXHLevel2X 3 5 2 6 3 2" xfId="50524"/>
    <cellStyle name="SAPBEXHLevel2X 3 5 2 6 4" xfId="32441"/>
    <cellStyle name="SAPBEXHLevel2X 3 5 2 7" xfId="3023"/>
    <cellStyle name="SAPBEXHLevel2X 3 5 2 7 2" xfId="23743"/>
    <cellStyle name="SAPBEXHLevel2X 3 5 2 7 2 2" xfId="50157"/>
    <cellStyle name="SAPBEXHLevel2X 3 5 2 7 3" xfId="29693"/>
    <cellStyle name="SAPBEXHLevel2X 3 5 2 8" xfId="4114"/>
    <cellStyle name="SAPBEXHLevel2X 3 5 2 8 2" xfId="14896"/>
    <cellStyle name="SAPBEXHLevel2X 3 5 2 8 2 2" xfId="41316"/>
    <cellStyle name="SAPBEXHLevel2X 3 5 2 8 3" xfId="26583"/>
    <cellStyle name="SAPBEXHLevel2X 3 5 2 8 3 2" xfId="52997"/>
    <cellStyle name="SAPBEXHLevel2X 3 5 2 8 4" xfId="30784"/>
    <cellStyle name="SAPBEXHLevel2X 3 5 2 9" xfId="7796"/>
    <cellStyle name="SAPBEXHLevel2X 3 5 2 9 2" xfId="18463"/>
    <cellStyle name="SAPBEXHLevel2X 3 5 2 9 2 2" xfId="44878"/>
    <cellStyle name="SAPBEXHLevel2X 3 5 2 9 3" xfId="24795"/>
    <cellStyle name="SAPBEXHLevel2X 3 5 2 9 3 2" xfId="51209"/>
    <cellStyle name="SAPBEXHLevel2X 3 5 2 9 4" xfId="34466"/>
    <cellStyle name="SAPBEXHLevel2X 3 5 3" xfId="1668"/>
    <cellStyle name="SAPBEXHLevel2X 3 5 3 10" xfId="8305"/>
    <cellStyle name="SAPBEXHLevel2X 3 5 3 10 2" xfId="18965"/>
    <cellStyle name="SAPBEXHLevel2X 3 5 3 10 2 2" xfId="45379"/>
    <cellStyle name="SAPBEXHLevel2X 3 5 3 10 3" xfId="17699"/>
    <cellStyle name="SAPBEXHLevel2X 3 5 3 10 3 2" xfId="44116"/>
    <cellStyle name="SAPBEXHLevel2X 3 5 3 10 4" xfId="34801"/>
    <cellStyle name="SAPBEXHLevel2X 3 5 3 11" xfId="11899"/>
    <cellStyle name="SAPBEXHLevel2X 3 5 3 11 2" xfId="38320"/>
    <cellStyle name="SAPBEXHLevel2X 3 5 3 12" xfId="25309"/>
    <cellStyle name="SAPBEXHLevel2X 3 5 3 12 2" xfId="51723"/>
    <cellStyle name="SAPBEXHLevel2X 3 5 3 2" xfId="3661"/>
    <cellStyle name="SAPBEXHLevel2X 3 5 3 2 2" xfId="9117"/>
    <cellStyle name="SAPBEXHLevel2X 3 5 3 2 2 2" xfId="19777"/>
    <cellStyle name="SAPBEXHLevel2X 3 5 3 2 2 2 2" xfId="46191"/>
    <cellStyle name="SAPBEXHLevel2X 3 5 3 2 2 3" xfId="26788"/>
    <cellStyle name="SAPBEXHLevel2X 3 5 3 2 2 3 2" xfId="53202"/>
    <cellStyle name="SAPBEXHLevel2X 3 5 3 2 2 4" xfId="35613"/>
    <cellStyle name="SAPBEXHLevel2X 3 5 3 2 3" xfId="10343"/>
    <cellStyle name="SAPBEXHLevel2X 3 5 3 2 3 2" xfId="21003"/>
    <cellStyle name="SAPBEXHLevel2X 3 5 3 2 3 2 2" xfId="47417"/>
    <cellStyle name="SAPBEXHLevel2X 3 5 3 2 3 3" xfId="28268"/>
    <cellStyle name="SAPBEXHLevel2X 3 5 3 2 3 3 2" xfId="54682"/>
    <cellStyle name="SAPBEXHLevel2X 3 5 3 2 3 4" xfId="36839"/>
    <cellStyle name="SAPBEXHLevel2X 3 5 3 2 4" xfId="8606"/>
    <cellStyle name="SAPBEXHLevel2X 3 5 3 2 4 2" xfId="19266"/>
    <cellStyle name="SAPBEXHLevel2X 3 5 3 2 4 2 2" xfId="45680"/>
    <cellStyle name="SAPBEXHLevel2X 3 5 3 2 4 3" xfId="17817"/>
    <cellStyle name="SAPBEXHLevel2X 3 5 3 2 4 3 2" xfId="44234"/>
    <cellStyle name="SAPBEXHLevel2X 3 5 3 2 4 4" xfId="35102"/>
    <cellStyle name="SAPBEXHLevel2X 3 5 3 2 5" xfId="14446"/>
    <cellStyle name="SAPBEXHLevel2X 3 5 3 2 5 2" xfId="40866"/>
    <cellStyle name="SAPBEXHLevel2X 3 5 3 2 6" xfId="26319"/>
    <cellStyle name="SAPBEXHLevel2X 3 5 3 2 6 2" xfId="52733"/>
    <cellStyle name="SAPBEXHLevel2X 3 5 3 2 7" xfId="30331"/>
    <cellStyle name="SAPBEXHLevel2X 3 5 3 3" xfId="2674"/>
    <cellStyle name="SAPBEXHLevel2X 3 5 3 3 2" xfId="9486"/>
    <cellStyle name="SAPBEXHLevel2X 3 5 3 3 2 2" xfId="20146"/>
    <cellStyle name="SAPBEXHLevel2X 3 5 3 3 2 2 2" xfId="46560"/>
    <cellStyle name="SAPBEXHLevel2X 3 5 3 3 2 3" xfId="21178"/>
    <cellStyle name="SAPBEXHLevel2X 3 5 3 3 2 3 2" xfId="47592"/>
    <cellStyle name="SAPBEXHLevel2X 3 5 3 3 2 4" xfId="35982"/>
    <cellStyle name="SAPBEXHLevel2X 3 5 3 3 3" xfId="13466"/>
    <cellStyle name="SAPBEXHLevel2X 3 5 3 3 3 2" xfId="39886"/>
    <cellStyle name="SAPBEXHLevel2X 3 5 3 3 4" xfId="23986"/>
    <cellStyle name="SAPBEXHLevel2X 3 5 3 3 4 2" xfId="50400"/>
    <cellStyle name="SAPBEXHLevel2X 3 5 3 3 5" xfId="29344"/>
    <cellStyle name="SAPBEXHLevel2X 3 5 3 4" xfId="3097"/>
    <cellStyle name="SAPBEXHLevel2X 3 5 3 4 2" xfId="10275"/>
    <cellStyle name="SAPBEXHLevel2X 3 5 3 4 2 2" xfId="20935"/>
    <cellStyle name="SAPBEXHLevel2X 3 5 3 4 2 2 2" xfId="47349"/>
    <cellStyle name="SAPBEXHLevel2X 3 5 3 4 2 3" xfId="12508"/>
    <cellStyle name="SAPBEXHLevel2X 3 5 3 4 2 3 2" xfId="38929"/>
    <cellStyle name="SAPBEXHLevel2X 3 5 3 4 2 4" xfId="36771"/>
    <cellStyle name="SAPBEXHLevel2X 3 5 3 4 3" xfId="13889"/>
    <cellStyle name="SAPBEXHLevel2X 3 5 3 4 3 2" xfId="40309"/>
    <cellStyle name="SAPBEXHLevel2X 3 5 3 4 4" xfId="22738"/>
    <cellStyle name="SAPBEXHLevel2X 3 5 3 4 4 2" xfId="49152"/>
    <cellStyle name="SAPBEXHLevel2X 3 5 3 4 5" xfId="29767"/>
    <cellStyle name="SAPBEXHLevel2X 3 5 3 5" xfId="5445"/>
    <cellStyle name="SAPBEXHLevel2X 3 5 3 5 2" xfId="16218"/>
    <cellStyle name="SAPBEXHLevel2X 3 5 3 5 2 2" xfId="42637"/>
    <cellStyle name="SAPBEXHLevel2X 3 5 3 5 3" xfId="27459"/>
    <cellStyle name="SAPBEXHLevel2X 3 5 3 5 3 2" xfId="53873"/>
    <cellStyle name="SAPBEXHLevel2X 3 5 3 5 4" xfId="32115"/>
    <cellStyle name="SAPBEXHLevel2X 3 5 3 6" xfId="5537"/>
    <cellStyle name="SAPBEXHLevel2X 3 5 3 6 2" xfId="16308"/>
    <cellStyle name="SAPBEXHLevel2X 3 5 3 6 2 2" xfId="42727"/>
    <cellStyle name="SAPBEXHLevel2X 3 5 3 6 3" xfId="25155"/>
    <cellStyle name="SAPBEXHLevel2X 3 5 3 6 3 2" xfId="51569"/>
    <cellStyle name="SAPBEXHLevel2X 3 5 3 6 4" xfId="32207"/>
    <cellStyle name="SAPBEXHLevel2X 3 5 3 7" xfId="6150"/>
    <cellStyle name="SAPBEXHLevel2X 3 5 3 7 2" xfId="22502"/>
    <cellStyle name="SAPBEXHLevel2X 3 5 3 7 2 2" xfId="48916"/>
    <cellStyle name="SAPBEXHLevel2X 3 5 3 7 3" xfId="32820"/>
    <cellStyle name="SAPBEXHLevel2X 3 5 3 8" xfId="6780"/>
    <cellStyle name="SAPBEXHLevel2X 3 5 3 8 2" xfId="17492"/>
    <cellStyle name="SAPBEXHLevel2X 3 5 3 8 2 2" xfId="43909"/>
    <cellStyle name="SAPBEXHLevel2X 3 5 3 8 3" xfId="24867"/>
    <cellStyle name="SAPBEXHLevel2X 3 5 3 8 3 2" xfId="51281"/>
    <cellStyle name="SAPBEXHLevel2X 3 5 3 8 4" xfId="33450"/>
    <cellStyle name="SAPBEXHLevel2X 3 5 3 9" xfId="7638"/>
    <cellStyle name="SAPBEXHLevel2X 3 5 3 9 2" xfId="18305"/>
    <cellStyle name="SAPBEXHLevel2X 3 5 3 9 2 2" xfId="44721"/>
    <cellStyle name="SAPBEXHLevel2X 3 5 3 9 3" xfId="23672"/>
    <cellStyle name="SAPBEXHLevel2X 3 5 3 9 3 2" xfId="50086"/>
    <cellStyle name="SAPBEXHLevel2X 3 5 3 9 4" xfId="34308"/>
    <cellStyle name="SAPBEXHLevel2X 3 5 4" xfId="1927"/>
    <cellStyle name="SAPBEXHLevel2X 3 5 4 10" xfId="8574"/>
    <cellStyle name="SAPBEXHLevel2X 3 5 4 10 2" xfId="19234"/>
    <cellStyle name="SAPBEXHLevel2X 3 5 4 10 2 2" xfId="45648"/>
    <cellStyle name="SAPBEXHLevel2X 3 5 4 10 3" xfId="17245"/>
    <cellStyle name="SAPBEXHLevel2X 3 5 4 10 3 2" xfId="43663"/>
    <cellStyle name="SAPBEXHLevel2X 3 5 4 10 4" xfId="35070"/>
    <cellStyle name="SAPBEXHLevel2X 3 5 4 11" xfId="11653"/>
    <cellStyle name="SAPBEXHLevel2X 3 5 4 11 2" xfId="38074"/>
    <cellStyle name="SAPBEXHLevel2X 3 5 4 12" xfId="24336"/>
    <cellStyle name="SAPBEXHLevel2X 3 5 4 12 2" xfId="50750"/>
    <cellStyle name="SAPBEXHLevel2X 3 5 4 2" xfId="3904"/>
    <cellStyle name="SAPBEXHLevel2X 3 5 4 2 2" xfId="9162"/>
    <cellStyle name="SAPBEXHLevel2X 3 5 4 2 2 2" xfId="19822"/>
    <cellStyle name="SAPBEXHLevel2X 3 5 4 2 2 2 2" xfId="46236"/>
    <cellStyle name="SAPBEXHLevel2X 3 5 4 2 2 3" xfId="26786"/>
    <cellStyle name="SAPBEXHLevel2X 3 5 4 2 2 3 2" xfId="53200"/>
    <cellStyle name="SAPBEXHLevel2X 3 5 4 2 2 4" xfId="35658"/>
    <cellStyle name="SAPBEXHLevel2X 3 5 4 2 3" xfId="14687"/>
    <cellStyle name="SAPBEXHLevel2X 3 5 4 2 3 2" xfId="41107"/>
    <cellStyle name="SAPBEXHLevel2X 3 5 4 2 4" xfId="26580"/>
    <cellStyle name="SAPBEXHLevel2X 3 5 4 2 4 2" xfId="52994"/>
    <cellStyle name="SAPBEXHLevel2X 3 5 4 2 5" xfId="30574"/>
    <cellStyle name="SAPBEXHLevel2X 3 5 4 3" xfId="4631"/>
    <cellStyle name="SAPBEXHLevel2X 3 5 4 3 2" xfId="9689"/>
    <cellStyle name="SAPBEXHLevel2X 3 5 4 3 2 2" xfId="20349"/>
    <cellStyle name="SAPBEXHLevel2X 3 5 4 3 2 2 2" xfId="46763"/>
    <cellStyle name="SAPBEXHLevel2X 3 5 4 3 2 3" xfId="26717"/>
    <cellStyle name="SAPBEXHLevel2X 3 5 4 3 2 3 2" xfId="53131"/>
    <cellStyle name="SAPBEXHLevel2X 3 5 4 3 2 4" xfId="36185"/>
    <cellStyle name="SAPBEXHLevel2X 3 5 4 3 3" xfId="15409"/>
    <cellStyle name="SAPBEXHLevel2X 3 5 4 3 3 2" xfId="41829"/>
    <cellStyle name="SAPBEXHLevel2X 3 5 4 3 4" xfId="25097"/>
    <cellStyle name="SAPBEXHLevel2X 3 5 4 3 4 2" xfId="51511"/>
    <cellStyle name="SAPBEXHLevel2X 3 5 4 3 5" xfId="31301"/>
    <cellStyle name="SAPBEXHLevel2X 3 5 4 4" xfId="5209"/>
    <cellStyle name="SAPBEXHLevel2X 3 5 4 4 2" xfId="15984"/>
    <cellStyle name="SAPBEXHLevel2X 3 5 4 4 2 2" xfId="42403"/>
    <cellStyle name="SAPBEXHLevel2X 3 5 4 4 3" xfId="23484"/>
    <cellStyle name="SAPBEXHLevel2X 3 5 4 4 3 2" xfId="49898"/>
    <cellStyle name="SAPBEXHLevel2X 3 5 4 4 4" xfId="31879"/>
    <cellStyle name="SAPBEXHLevel2X 3 5 4 5" xfId="5825"/>
    <cellStyle name="SAPBEXHLevel2X 3 5 4 5 2" xfId="16584"/>
    <cellStyle name="SAPBEXHLevel2X 3 5 4 5 2 2" xfId="43002"/>
    <cellStyle name="SAPBEXHLevel2X 3 5 4 5 3" xfId="22515"/>
    <cellStyle name="SAPBEXHLevel2X 3 5 4 5 3 2" xfId="48929"/>
    <cellStyle name="SAPBEXHLevel2X 3 5 4 5 4" xfId="32495"/>
    <cellStyle name="SAPBEXHLevel2X 3 5 4 6" xfId="6428"/>
    <cellStyle name="SAPBEXHLevel2X 3 5 4 6 2" xfId="17164"/>
    <cellStyle name="SAPBEXHLevel2X 3 5 4 6 2 2" xfId="43582"/>
    <cellStyle name="SAPBEXHLevel2X 3 5 4 6 3" xfId="24505"/>
    <cellStyle name="SAPBEXHLevel2X 3 5 4 6 3 2" xfId="50919"/>
    <cellStyle name="SAPBEXHLevel2X 3 5 4 6 4" xfId="33098"/>
    <cellStyle name="SAPBEXHLevel2X 3 5 4 7" xfId="7043"/>
    <cellStyle name="SAPBEXHLevel2X 3 5 4 7 2" xfId="11424"/>
    <cellStyle name="SAPBEXHLevel2X 3 5 4 7 2 2" xfId="37845"/>
    <cellStyle name="SAPBEXHLevel2X 3 5 4 7 3" xfId="33713"/>
    <cellStyle name="SAPBEXHLevel2X 3 5 4 8" xfId="7590"/>
    <cellStyle name="SAPBEXHLevel2X 3 5 4 8 2" xfId="18257"/>
    <cellStyle name="SAPBEXHLevel2X 3 5 4 8 2 2" xfId="44673"/>
    <cellStyle name="SAPBEXHLevel2X 3 5 4 8 3" xfId="26624"/>
    <cellStyle name="SAPBEXHLevel2X 3 5 4 8 3 2" xfId="53038"/>
    <cellStyle name="SAPBEXHLevel2X 3 5 4 8 4" xfId="34260"/>
    <cellStyle name="SAPBEXHLevel2X 3 5 4 9" xfId="7290"/>
    <cellStyle name="SAPBEXHLevel2X 3 5 4 9 2" xfId="17957"/>
    <cellStyle name="SAPBEXHLevel2X 3 5 4 9 2 2" xfId="44374"/>
    <cellStyle name="SAPBEXHLevel2X 3 5 4 9 3" xfId="22794"/>
    <cellStyle name="SAPBEXHLevel2X 3 5 4 9 3 2" xfId="49208"/>
    <cellStyle name="SAPBEXHLevel2X 3 5 4 9 4" xfId="33960"/>
    <cellStyle name="SAPBEXHLevel2X 3 5 5" xfId="2113"/>
    <cellStyle name="SAPBEXHLevel2X 3 5 5 10" xfId="8831"/>
    <cellStyle name="SAPBEXHLevel2X 3 5 5 10 2" xfId="19491"/>
    <cellStyle name="SAPBEXHLevel2X 3 5 5 10 2 2" xfId="45905"/>
    <cellStyle name="SAPBEXHLevel2X 3 5 5 10 3" xfId="23078"/>
    <cellStyle name="SAPBEXHLevel2X 3 5 5 10 3 2" xfId="49492"/>
    <cellStyle name="SAPBEXHLevel2X 3 5 5 10 4" xfId="35327"/>
    <cellStyle name="SAPBEXHLevel2X 3 5 5 11" xfId="11487"/>
    <cellStyle name="SAPBEXHLevel2X 3 5 5 11 2" xfId="37908"/>
    <cellStyle name="SAPBEXHLevel2X 3 5 5 12" xfId="23999"/>
    <cellStyle name="SAPBEXHLevel2X 3 5 5 12 2" xfId="50413"/>
    <cellStyle name="SAPBEXHLevel2X 3 5 5 2" xfId="4078"/>
    <cellStyle name="SAPBEXHLevel2X 3 5 5 2 2" xfId="9808"/>
    <cellStyle name="SAPBEXHLevel2X 3 5 5 2 2 2" xfId="20468"/>
    <cellStyle name="SAPBEXHLevel2X 3 5 5 2 2 2 2" xfId="46882"/>
    <cellStyle name="SAPBEXHLevel2X 3 5 5 2 2 3" xfId="26705"/>
    <cellStyle name="SAPBEXHLevel2X 3 5 5 2 2 3 2" xfId="53119"/>
    <cellStyle name="SAPBEXHLevel2X 3 5 5 2 2 4" xfId="36304"/>
    <cellStyle name="SAPBEXHLevel2X 3 5 5 2 3" xfId="14860"/>
    <cellStyle name="SAPBEXHLevel2X 3 5 5 2 3 2" xfId="41280"/>
    <cellStyle name="SAPBEXHLevel2X 3 5 5 2 4" xfId="25285"/>
    <cellStyle name="SAPBEXHLevel2X 3 5 5 2 4 2" xfId="51699"/>
    <cellStyle name="SAPBEXHLevel2X 3 5 5 2 5" xfId="30748"/>
    <cellStyle name="SAPBEXHLevel2X 3 5 5 3" xfId="4806"/>
    <cellStyle name="SAPBEXHLevel2X 3 5 5 3 2" xfId="10207"/>
    <cellStyle name="SAPBEXHLevel2X 3 5 5 3 2 2" xfId="20867"/>
    <cellStyle name="SAPBEXHLevel2X 3 5 5 3 2 2 2" xfId="47281"/>
    <cellStyle name="SAPBEXHLevel2X 3 5 5 3 2 3" xfId="11867"/>
    <cellStyle name="SAPBEXHLevel2X 3 5 5 3 2 3 2" xfId="38288"/>
    <cellStyle name="SAPBEXHLevel2X 3 5 5 3 2 4" xfId="36703"/>
    <cellStyle name="SAPBEXHLevel2X 3 5 5 3 3" xfId="15583"/>
    <cellStyle name="SAPBEXHLevel2X 3 5 5 3 3 2" xfId="42003"/>
    <cellStyle name="SAPBEXHLevel2X 3 5 5 3 4" xfId="22446"/>
    <cellStyle name="SAPBEXHLevel2X 3 5 5 3 4 2" xfId="48860"/>
    <cellStyle name="SAPBEXHLevel2X 3 5 5 3 5" xfId="31476"/>
    <cellStyle name="SAPBEXHLevel2X 3 5 5 4" xfId="5386"/>
    <cellStyle name="SAPBEXHLevel2X 3 5 5 4 2" xfId="16159"/>
    <cellStyle name="SAPBEXHLevel2X 3 5 5 4 2 2" xfId="42578"/>
    <cellStyle name="SAPBEXHLevel2X 3 5 5 4 3" xfId="26407"/>
    <cellStyle name="SAPBEXHLevel2X 3 5 5 4 3 2" xfId="52821"/>
    <cellStyle name="SAPBEXHLevel2X 3 5 5 4 4" xfId="32056"/>
    <cellStyle name="SAPBEXHLevel2X 3 5 5 5" xfId="5993"/>
    <cellStyle name="SAPBEXHLevel2X 3 5 5 5 2" xfId="16745"/>
    <cellStyle name="SAPBEXHLevel2X 3 5 5 5 2 2" xfId="43163"/>
    <cellStyle name="SAPBEXHLevel2X 3 5 5 5 3" xfId="21860"/>
    <cellStyle name="SAPBEXHLevel2X 3 5 5 5 3 2" xfId="48274"/>
    <cellStyle name="SAPBEXHLevel2X 3 5 5 5 4" xfId="32663"/>
    <cellStyle name="SAPBEXHLevel2X 3 5 5 6" xfId="6593"/>
    <cellStyle name="SAPBEXHLevel2X 3 5 5 6 2" xfId="17318"/>
    <cellStyle name="SAPBEXHLevel2X 3 5 5 6 2 2" xfId="43736"/>
    <cellStyle name="SAPBEXHLevel2X 3 5 5 6 3" xfId="11335"/>
    <cellStyle name="SAPBEXHLevel2X 3 5 5 6 3 2" xfId="37756"/>
    <cellStyle name="SAPBEXHLevel2X 3 5 5 6 4" xfId="33263"/>
    <cellStyle name="SAPBEXHLevel2X 3 5 5 7" xfId="7165"/>
    <cellStyle name="SAPBEXHLevel2X 3 5 5 7 2" xfId="23107"/>
    <cellStyle name="SAPBEXHLevel2X 3 5 5 7 2 2" xfId="49521"/>
    <cellStyle name="SAPBEXHLevel2X 3 5 5 7 3" xfId="33835"/>
    <cellStyle name="SAPBEXHLevel2X 3 5 5 8" xfId="7724"/>
    <cellStyle name="SAPBEXHLevel2X 3 5 5 8 2" xfId="18391"/>
    <cellStyle name="SAPBEXHLevel2X 3 5 5 8 2 2" xfId="44807"/>
    <cellStyle name="SAPBEXHLevel2X 3 5 5 8 3" xfId="27006"/>
    <cellStyle name="SAPBEXHLevel2X 3 5 5 8 3 2" xfId="53420"/>
    <cellStyle name="SAPBEXHLevel2X 3 5 5 8 4" xfId="34394"/>
    <cellStyle name="SAPBEXHLevel2X 3 5 5 9" xfId="7876"/>
    <cellStyle name="SAPBEXHLevel2X 3 5 5 9 2" xfId="18543"/>
    <cellStyle name="SAPBEXHLevel2X 3 5 5 9 2 2" xfId="44958"/>
    <cellStyle name="SAPBEXHLevel2X 3 5 5 9 3" xfId="28094"/>
    <cellStyle name="SAPBEXHLevel2X 3 5 5 9 3 2" xfId="54508"/>
    <cellStyle name="SAPBEXHLevel2X 3 5 5 9 4" xfId="34546"/>
    <cellStyle name="SAPBEXHLevel2X 3 5 6" xfId="1852"/>
    <cellStyle name="SAPBEXHLevel2X 3 5 6 10" xfId="9536"/>
    <cellStyle name="SAPBEXHLevel2X 3 5 6 10 2" xfId="20196"/>
    <cellStyle name="SAPBEXHLevel2X 3 5 6 10 2 2" xfId="46610"/>
    <cellStyle name="SAPBEXHLevel2X 3 5 6 10 3" xfId="16369"/>
    <cellStyle name="SAPBEXHLevel2X 3 5 6 10 3 2" xfId="42788"/>
    <cellStyle name="SAPBEXHLevel2X 3 5 6 10 4" xfId="36032"/>
    <cellStyle name="SAPBEXHLevel2X 3 5 6 11" xfId="11728"/>
    <cellStyle name="SAPBEXHLevel2X 3 5 6 11 2" xfId="38149"/>
    <cellStyle name="SAPBEXHLevel2X 3 5 6 12" xfId="27019"/>
    <cellStyle name="SAPBEXHLevel2X 3 5 6 12 2" xfId="53433"/>
    <cellStyle name="SAPBEXHLevel2X 3 5 6 2" xfId="3829"/>
    <cellStyle name="SAPBEXHLevel2X 3 5 6 2 2" xfId="10674"/>
    <cellStyle name="SAPBEXHLevel2X 3 5 6 2 2 2" xfId="21319"/>
    <cellStyle name="SAPBEXHLevel2X 3 5 6 2 2 2 2" xfId="47733"/>
    <cellStyle name="SAPBEXHLevel2X 3 5 6 2 2 3" xfId="28417"/>
    <cellStyle name="SAPBEXHLevel2X 3 5 6 2 2 3 2" xfId="54831"/>
    <cellStyle name="SAPBEXHLevel2X 3 5 6 2 2 4" xfId="37098"/>
    <cellStyle name="SAPBEXHLevel2X 3 5 6 2 3" xfId="14612"/>
    <cellStyle name="SAPBEXHLevel2X 3 5 6 2 3 2" xfId="41032"/>
    <cellStyle name="SAPBEXHLevel2X 3 5 6 2 4" xfId="22776"/>
    <cellStyle name="SAPBEXHLevel2X 3 5 6 2 4 2" xfId="49190"/>
    <cellStyle name="SAPBEXHLevel2X 3 5 6 2 5" xfId="30499"/>
    <cellStyle name="SAPBEXHLevel2X 3 5 6 3" xfId="4556"/>
    <cellStyle name="SAPBEXHLevel2X 3 5 6 3 2" xfId="15334"/>
    <cellStyle name="SAPBEXHLevel2X 3 5 6 3 2 2" xfId="41754"/>
    <cellStyle name="SAPBEXHLevel2X 3 5 6 3 3" xfId="23849"/>
    <cellStyle name="SAPBEXHLevel2X 3 5 6 3 3 2" xfId="50263"/>
    <cellStyle name="SAPBEXHLevel2X 3 5 6 3 4" xfId="31226"/>
    <cellStyle name="SAPBEXHLevel2X 3 5 6 4" xfId="3201"/>
    <cellStyle name="SAPBEXHLevel2X 3 5 6 4 2" xfId="13991"/>
    <cellStyle name="SAPBEXHLevel2X 3 5 6 4 2 2" xfId="40411"/>
    <cellStyle name="SAPBEXHLevel2X 3 5 6 4 3" xfId="25845"/>
    <cellStyle name="SAPBEXHLevel2X 3 5 6 4 3 2" xfId="52259"/>
    <cellStyle name="SAPBEXHLevel2X 3 5 6 4 4" xfId="29871"/>
    <cellStyle name="SAPBEXHLevel2X 3 5 6 5" xfId="4335"/>
    <cellStyle name="SAPBEXHLevel2X 3 5 6 5 2" xfId="15113"/>
    <cellStyle name="SAPBEXHLevel2X 3 5 6 5 2 2" xfId="41533"/>
    <cellStyle name="SAPBEXHLevel2X 3 5 6 5 3" xfId="25003"/>
    <cellStyle name="SAPBEXHLevel2X 3 5 6 5 3 2" xfId="51417"/>
    <cellStyle name="SAPBEXHLevel2X 3 5 6 5 4" xfId="31005"/>
    <cellStyle name="SAPBEXHLevel2X 3 5 6 6" xfId="5625"/>
    <cellStyle name="SAPBEXHLevel2X 3 5 6 6 2" xfId="16389"/>
    <cellStyle name="SAPBEXHLevel2X 3 5 6 6 2 2" xfId="42807"/>
    <cellStyle name="SAPBEXHLevel2X 3 5 6 6 3" xfId="26514"/>
    <cellStyle name="SAPBEXHLevel2X 3 5 6 6 3 2" xfId="52928"/>
    <cellStyle name="SAPBEXHLevel2X 3 5 6 6 4" xfId="32295"/>
    <cellStyle name="SAPBEXHLevel2X 3 5 6 7" xfId="6968"/>
    <cellStyle name="SAPBEXHLevel2X 3 5 6 7 2" xfId="21156"/>
    <cellStyle name="SAPBEXHLevel2X 3 5 6 7 2 2" xfId="47570"/>
    <cellStyle name="SAPBEXHLevel2X 3 5 6 7 3" xfId="33638"/>
    <cellStyle name="SAPBEXHLevel2X 3 5 6 8" xfId="7515"/>
    <cellStyle name="SAPBEXHLevel2X 3 5 6 8 2" xfId="18182"/>
    <cellStyle name="SAPBEXHLevel2X 3 5 6 8 2 2" xfId="44598"/>
    <cellStyle name="SAPBEXHLevel2X 3 5 6 8 3" xfId="22665"/>
    <cellStyle name="SAPBEXHLevel2X 3 5 6 8 3 2" xfId="49079"/>
    <cellStyle name="SAPBEXHLevel2X 3 5 6 8 4" xfId="34185"/>
    <cellStyle name="SAPBEXHLevel2X 3 5 6 9" xfId="6242"/>
    <cellStyle name="SAPBEXHLevel2X 3 5 6 9 2" xfId="16983"/>
    <cellStyle name="SAPBEXHLevel2X 3 5 6 9 2 2" xfId="43401"/>
    <cellStyle name="SAPBEXHLevel2X 3 5 6 9 3" xfId="12036"/>
    <cellStyle name="SAPBEXHLevel2X 3 5 6 9 3 2" xfId="38457"/>
    <cellStyle name="SAPBEXHLevel2X 3 5 6 9 4" xfId="32912"/>
    <cellStyle name="SAPBEXHLevel2X 3 5 7" xfId="2512"/>
    <cellStyle name="SAPBEXHLevel2X 3 5 7 10" xfId="23877"/>
    <cellStyle name="SAPBEXHLevel2X 3 5 7 10 2" xfId="50291"/>
    <cellStyle name="SAPBEXHLevel2X 3 5 7 2" xfId="4407"/>
    <cellStyle name="SAPBEXHLevel2X 3 5 7 2 2" xfId="15185"/>
    <cellStyle name="SAPBEXHLevel2X 3 5 7 2 2 2" xfId="41605"/>
    <cellStyle name="SAPBEXHLevel2X 3 5 7 2 3" xfId="24308"/>
    <cellStyle name="SAPBEXHLevel2X 3 5 7 2 3 2" xfId="50722"/>
    <cellStyle name="SAPBEXHLevel2X 3 5 7 2 4" xfId="31077"/>
    <cellStyle name="SAPBEXHLevel2X 3 5 7 3" xfId="5140"/>
    <cellStyle name="SAPBEXHLevel2X 3 5 7 3 2" xfId="15917"/>
    <cellStyle name="SAPBEXHLevel2X 3 5 7 3 2 2" xfId="42336"/>
    <cellStyle name="SAPBEXHLevel2X 3 5 7 3 3" xfId="21971"/>
    <cellStyle name="SAPBEXHLevel2X 3 5 7 3 3 2" xfId="48385"/>
    <cellStyle name="SAPBEXHLevel2X 3 5 7 3 4" xfId="31810"/>
    <cellStyle name="SAPBEXHLevel2X 3 5 7 4" xfId="6322"/>
    <cellStyle name="SAPBEXHLevel2X 3 5 7 4 2" xfId="17061"/>
    <cellStyle name="SAPBEXHLevel2X 3 5 7 4 2 2" xfId="43479"/>
    <cellStyle name="SAPBEXHLevel2X 3 5 7 4 3" xfId="12386"/>
    <cellStyle name="SAPBEXHLevel2X 3 5 7 4 3 2" xfId="38807"/>
    <cellStyle name="SAPBEXHLevel2X 3 5 7 4 4" xfId="32992"/>
    <cellStyle name="SAPBEXHLevel2X 3 5 7 5" xfId="6898"/>
    <cellStyle name="SAPBEXHLevel2X 3 5 7 5 2" xfId="17603"/>
    <cellStyle name="SAPBEXHLevel2X 3 5 7 5 2 2" xfId="44020"/>
    <cellStyle name="SAPBEXHLevel2X 3 5 7 5 3" xfId="22003"/>
    <cellStyle name="SAPBEXHLevel2X 3 5 7 5 3 2" xfId="48417"/>
    <cellStyle name="SAPBEXHLevel2X 3 5 7 5 4" xfId="33568"/>
    <cellStyle name="SAPBEXHLevel2X 3 5 7 6" xfId="7422"/>
    <cellStyle name="SAPBEXHLevel2X 3 5 7 6 2" xfId="18089"/>
    <cellStyle name="SAPBEXHLevel2X 3 5 7 6 2 2" xfId="44505"/>
    <cellStyle name="SAPBEXHLevel2X 3 5 7 6 3" xfId="27153"/>
    <cellStyle name="SAPBEXHLevel2X 3 5 7 6 3 2" xfId="53567"/>
    <cellStyle name="SAPBEXHLevel2X 3 5 7 6 4" xfId="34092"/>
    <cellStyle name="SAPBEXHLevel2X 3 5 7 7" xfId="8045"/>
    <cellStyle name="SAPBEXHLevel2X 3 5 7 7 2" xfId="18712"/>
    <cellStyle name="SAPBEXHLevel2X 3 5 7 7 2 2" xfId="45126"/>
    <cellStyle name="SAPBEXHLevel2X 3 5 7 7 3" xfId="15507"/>
    <cellStyle name="SAPBEXHLevel2X 3 5 7 7 3 2" xfId="41927"/>
    <cellStyle name="SAPBEXHLevel2X 3 5 7 7 4" xfId="34649"/>
    <cellStyle name="SAPBEXHLevel2X 3 5 7 8" xfId="13308"/>
    <cellStyle name="SAPBEXHLevel2X 3 5 7 8 2" xfId="39728"/>
    <cellStyle name="SAPBEXHLevel2X 3 5 7 9" xfId="11128"/>
    <cellStyle name="SAPBEXHLevel2X 3 5 7 9 2" xfId="37549"/>
    <cellStyle name="SAPBEXHLevel2X 3 5 8" xfId="3264"/>
    <cellStyle name="SAPBEXHLevel2X 3 5 8 2" xfId="14054"/>
    <cellStyle name="SAPBEXHLevel2X 3 5 8 2 2" xfId="40474"/>
    <cellStyle name="SAPBEXHLevel2X 3 5 8 3" xfId="26571"/>
    <cellStyle name="SAPBEXHLevel2X 3 5 8 3 2" xfId="52985"/>
    <cellStyle name="SAPBEXHLevel2X 3 5 8 4" xfId="29934"/>
    <cellStyle name="SAPBEXHLevel2X 3 5 9" xfId="3366"/>
    <cellStyle name="SAPBEXHLevel2X 3 5 9 2" xfId="14153"/>
    <cellStyle name="SAPBEXHLevel2X 3 5 9 2 2" xfId="40573"/>
    <cellStyle name="SAPBEXHLevel2X 3 5 9 3" xfId="22870"/>
    <cellStyle name="SAPBEXHLevel2X 3 5 9 3 2" xfId="49284"/>
    <cellStyle name="SAPBEXHLevel2X 3 5 9 4" xfId="30036"/>
    <cellStyle name="SAPBEXHLevel2X 3 6" xfId="1244"/>
    <cellStyle name="SAPBEXHLevel2X 3 6 10" xfId="3026"/>
    <cellStyle name="SAPBEXHLevel2X 3 6 10 2" xfId="13818"/>
    <cellStyle name="SAPBEXHLevel2X 3 6 10 2 2" xfId="40238"/>
    <cellStyle name="SAPBEXHLevel2X 3 6 10 3" xfId="26736"/>
    <cellStyle name="SAPBEXHLevel2X 3 6 10 3 2" xfId="53150"/>
    <cellStyle name="SAPBEXHLevel2X 3 6 10 4" xfId="29696"/>
    <cellStyle name="SAPBEXHLevel2X 3 6 11" xfId="6515"/>
    <cellStyle name="SAPBEXHLevel2X 3 6 11 2" xfId="12047"/>
    <cellStyle name="SAPBEXHLevel2X 3 6 11 2 2" xfId="38468"/>
    <cellStyle name="SAPBEXHLevel2X 3 6 11 3" xfId="33185"/>
    <cellStyle name="SAPBEXHLevel2X 3 6 12" xfId="12122"/>
    <cellStyle name="SAPBEXHLevel2X 3 6 12 2" xfId="38543"/>
    <cellStyle name="SAPBEXHLevel2X 3 6 13" xfId="26701"/>
    <cellStyle name="SAPBEXHLevel2X 3 6 13 2" xfId="53115"/>
    <cellStyle name="SAPBEXHLevel2X 3 6 2" xfId="1556"/>
    <cellStyle name="SAPBEXHLevel2X 3 6 2 10" xfId="8448"/>
    <cellStyle name="SAPBEXHLevel2X 3 6 2 10 2" xfId="19108"/>
    <cellStyle name="SAPBEXHLevel2X 3 6 2 10 2 2" xfId="45522"/>
    <cellStyle name="SAPBEXHLevel2X 3 6 2 10 3" xfId="16878"/>
    <cellStyle name="SAPBEXHLevel2X 3 6 2 10 3 2" xfId="43296"/>
    <cellStyle name="SAPBEXHLevel2X 3 6 2 10 4" xfId="34944"/>
    <cellStyle name="SAPBEXHLevel2X 3 6 2 11" xfId="11987"/>
    <cellStyle name="SAPBEXHLevel2X 3 6 2 11 2" xfId="38408"/>
    <cellStyle name="SAPBEXHLevel2X 3 6 2 12" xfId="21924"/>
    <cellStyle name="SAPBEXHLevel2X 3 6 2 12 2" xfId="48338"/>
    <cellStyle name="SAPBEXHLevel2X 3 6 2 2" xfId="3550"/>
    <cellStyle name="SAPBEXHLevel2X 3 6 2 2 2" xfId="8974"/>
    <cellStyle name="SAPBEXHLevel2X 3 6 2 2 2 2" xfId="19634"/>
    <cellStyle name="SAPBEXHLevel2X 3 6 2 2 2 2 2" xfId="46048"/>
    <cellStyle name="SAPBEXHLevel2X 3 6 2 2 2 3" xfId="12090"/>
    <cellStyle name="SAPBEXHLevel2X 3 6 2 2 2 3 2" xfId="38511"/>
    <cellStyle name="SAPBEXHLevel2X 3 6 2 2 2 4" xfId="35470"/>
    <cellStyle name="SAPBEXHLevel2X 3 6 2 2 3" xfId="10085"/>
    <cellStyle name="SAPBEXHLevel2X 3 6 2 2 3 2" xfId="20745"/>
    <cellStyle name="SAPBEXHLevel2X 3 6 2 2 3 2 2" xfId="47159"/>
    <cellStyle name="SAPBEXHLevel2X 3 6 2 2 3 3" xfId="27808"/>
    <cellStyle name="SAPBEXHLevel2X 3 6 2 2 3 3 2" xfId="54222"/>
    <cellStyle name="SAPBEXHLevel2X 3 6 2 2 3 4" xfId="36581"/>
    <cellStyle name="SAPBEXHLevel2X 3 6 2 2 4" xfId="8761"/>
    <cellStyle name="SAPBEXHLevel2X 3 6 2 2 4 2" xfId="19421"/>
    <cellStyle name="SAPBEXHLevel2X 3 6 2 2 4 2 2" xfId="45835"/>
    <cellStyle name="SAPBEXHLevel2X 3 6 2 2 4 3" xfId="22646"/>
    <cellStyle name="SAPBEXHLevel2X 3 6 2 2 4 3 2" xfId="49060"/>
    <cellStyle name="SAPBEXHLevel2X 3 6 2 2 4 4" xfId="35257"/>
    <cellStyle name="SAPBEXHLevel2X 3 6 2 2 5" xfId="14335"/>
    <cellStyle name="SAPBEXHLevel2X 3 6 2 2 5 2" xfId="40755"/>
    <cellStyle name="SAPBEXHLevel2X 3 6 2 2 6" xfId="27924"/>
    <cellStyle name="SAPBEXHLevel2X 3 6 2 2 6 2" xfId="54338"/>
    <cellStyle name="SAPBEXHLevel2X 3 6 2 2 7" xfId="30220"/>
    <cellStyle name="SAPBEXHLevel2X 3 6 2 3" xfId="2764"/>
    <cellStyle name="SAPBEXHLevel2X 3 6 2 3 2" xfId="9332"/>
    <cellStyle name="SAPBEXHLevel2X 3 6 2 3 2 2" xfId="19992"/>
    <cellStyle name="SAPBEXHLevel2X 3 6 2 3 2 2 2" xfId="46406"/>
    <cellStyle name="SAPBEXHLevel2X 3 6 2 3 2 3" xfId="28227"/>
    <cellStyle name="SAPBEXHLevel2X 3 6 2 3 2 3 2" xfId="54641"/>
    <cellStyle name="SAPBEXHLevel2X 3 6 2 3 2 4" xfId="35828"/>
    <cellStyle name="SAPBEXHLevel2X 3 6 2 3 3" xfId="13556"/>
    <cellStyle name="SAPBEXHLevel2X 3 6 2 3 3 2" xfId="39976"/>
    <cellStyle name="SAPBEXHLevel2X 3 6 2 3 4" xfId="25810"/>
    <cellStyle name="SAPBEXHLevel2X 3 6 2 3 4 2" xfId="52224"/>
    <cellStyle name="SAPBEXHLevel2X 3 6 2 3 5" xfId="29434"/>
    <cellStyle name="SAPBEXHLevel2X 3 6 2 4" xfId="3063"/>
    <cellStyle name="SAPBEXHLevel2X 3 6 2 4 2" xfId="10302"/>
    <cellStyle name="SAPBEXHLevel2X 3 6 2 4 2 2" xfId="20962"/>
    <cellStyle name="SAPBEXHLevel2X 3 6 2 4 2 2 2" xfId="47376"/>
    <cellStyle name="SAPBEXHLevel2X 3 6 2 4 2 3" xfId="11442"/>
    <cellStyle name="SAPBEXHLevel2X 3 6 2 4 2 3 2" xfId="37863"/>
    <cellStyle name="SAPBEXHLevel2X 3 6 2 4 2 4" xfId="36798"/>
    <cellStyle name="SAPBEXHLevel2X 3 6 2 4 3" xfId="13855"/>
    <cellStyle name="SAPBEXHLevel2X 3 6 2 4 3 2" xfId="40275"/>
    <cellStyle name="SAPBEXHLevel2X 3 6 2 4 4" xfId="25019"/>
    <cellStyle name="SAPBEXHLevel2X 3 6 2 4 4 2" xfId="51433"/>
    <cellStyle name="SAPBEXHLevel2X 3 6 2 4 5" xfId="29733"/>
    <cellStyle name="SAPBEXHLevel2X 3 6 2 5" xfId="5263"/>
    <cellStyle name="SAPBEXHLevel2X 3 6 2 5 2" xfId="16038"/>
    <cellStyle name="SAPBEXHLevel2X 3 6 2 5 2 2" xfId="42457"/>
    <cellStyle name="SAPBEXHLevel2X 3 6 2 5 3" xfId="22842"/>
    <cellStyle name="SAPBEXHLevel2X 3 6 2 5 3 2" xfId="49256"/>
    <cellStyle name="SAPBEXHLevel2X 3 6 2 5 4" xfId="31933"/>
    <cellStyle name="SAPBEXHLevel2X 3 6 2 6" xfId="6226"/>
    <cellStyle name="SAPBEXHLevel2X 3 6 2 6 2" xfId="16967"/>
    <cellStyle name="SAPBEXHLevel2X 3 6 2 6 2 2" xfId="43385"/>
    <cellStyle name="SAPBEXHLevel2X 3 6 2 6 3" xfId="12409"/>
    <cellStyle name="SAPBEXHLevel2X 3 6 2 6 3 2" xfId="38830"/>
    <cellStyle name="SAPBEXHLevel2X 3 6 2 6 4" xfId="32896"/>
    <cellStyle name="SAPBEXHLevel2X 3 6 2 7" xfId="5780"/>
    <cellStyle name="SAPBEXHLevel2X 3 6 2 7 2" xfId="23023"/>
    <cellStyle name="SAPBEXHLevel2X 3 6 2 7 2 2" xfId="49437"/>
    <cellStyle name="SAPBEXHLevel2X 3 6 2 7 3" xfId="32450"/>
    <cellStyle name="SAPBEXHLevel2X 3 6 2 8" xfId="7218"/>
    <cellStyle name="SAPBEXHLevel2X 3 6 2 8 2" xfId="17885"/>
    <cellStyle name="SAPBEXHLevel2X 3 6 2 8 2 2" xfId="44302"/>
    <cellStyle name="SAPBEXHLevel2X 3 6 2 8 3" xfId="23060"/>
    <cellStyle name="SAPBEXHLevel2X 3 6 2 8 3 2" xfId="49474"/>
    <cellStyle name="SAPBEXHLevel2X 3 6 2 8 4" xfId="33888"/>
    <cellStyle name="SAPBEXHLevel2X 3 6 2 9" xfId="7202"/>
    <cellStyle name="SAPBEXHLevel2X 3 6 2 9 2" xfId="17869"/>
    <cellStyle name="SAPBEXHLevel2X 3 6 2 9 2 2" xfId="44286"/>
    <cellStyle name="SAPBEXHLevel2X 3 6 2 9 3" xfId="22108"/>
    <cellStyle name="SAPBEXHLevel2X 3 6 2 9 3 2" xfId="48522"/>
    <cellStyle name="SAPBEXHLevel2X 3 6 2 9 4" xfId="33872"/>
    <cellStyle name="SAPBEXHLevel2X 3 6 3" xfId="1669"/>
    <cellStyle name="SAPBEXHLevel2X 3 6 3 10" xfId="8304"/>
    <cellStyle name="SAPBEXHLevel2X 3 6 3 10 2" xfId="18964"/>
    <cellStyle name="SAPBEXHLevel2X 3 6 3 10 2 2" xfId="45378"/>
    <cellStyle name="SAPBEXHLevel2X 3 6 3 10 3" xfId="12607"/>
    <cellStyle name="SAPBEXHLevel2X 3 6 3 10 3 2" xfId="39028"/>
    <cellStyle name="SAPBEXHLevel2X 3 6 3 10 4" xfId="34800"/>
    <cellStyle name="SAPBEXHLevel2X 3 6 3 11" xfId="11898"/>
    <cellStyle name="SAPBEXHLevel2X 3 6 3 11 2" xfId="38319"/>
    <cellStyle name="SAPBEXHLevel2X 3 6 3 12" xfId="25531"/>
    <cellStyle name="SAPBEXHLevel2X 3 6 3 12 2" xfId="51945"/>
    <cellStyle name="SAPBEXHLevel2X 3 6 3 2" xfId="3662"/>
    <cellStyle name="SAPBEXHLevel2X 3 6 3 2 2" xfId="9118"/>
    <cellStyle name="SAPBEXHLevel2X 3 6 3 2 2 2" xfId="19778"/>
    <cellStyle name="SAPBEXHLevel2X 3 6 3 2 2 2 2" xfId="46192"/>
    <cellStyle name="SAPBEXHLevel2X 3 6 3 2 2 3" xfId="11555"/>
    <cellStyle name="SAPBEXHLevel2X 3 6 3 2 2 3 2" xfId="37976"/>
    <cellStyle name="SAPBEXHLevel2X 3 6 3 2 2 4" xfId="35614"/>
    <cellStyle name="SAPBEXHLevel2X 3 6 3 2 3" xfId="10087"/>
    <cellStyle name="SAPBEXHLevel2X 3 6 3 2 3 2" xfId="20747"/>
    <cellStyle name="SAPBEXHLevel2X 3 6 3 2 3 2 2" xfId="47161"/>
    <cellStyle name="SAPBEXHLevel2X 3 6 3 2 3 3" xfId="27748"/>
    <cellStyle name="SAPBEXHLevel2X 3 6 3 2 3 3 2" xfId="54162"/>
    <cellStyle name="SAPBEXHLevel2X 3 6 3 2 3 4" xfId="36583"/>
    <cellStyle name="SAPBEXHLevel2X 3 6 3 2 4" xfId="8605"/>
    <cellStyle name="SAPBEXHLevel2X 3 6 3 2 4 2" xfId="19265"/>
    <cellStyle name="SAPBEXHLevel2X 3 6 3 2 4 2 2" xfId="45679"/>
    <cellStyle name="SAPBEXHLevel2X 3 6 3 2 4 3" xfId="12949"/>
    <cellStyle name="SAPBEXHLevel2X 3 6 3 2 4 3 2" xfId="39370"/>
    <cellStyle name="SAPBEXHLevel2X 3 6 3 2 4 4" xfId="35101"/>
    <cellStyle name="SAPBEXHLevel2X 3 6 3 2 5" xfId="14447"/>
    <cellStyle name="SAPBEXHLevel2X 3 6 3 2 5 2" xfId="40867"/>
    <cellStyle name="SAPBEXHLevel2X 3 6 3 2 6" xfId="28063"/>
    <cellStyle name="SAPBEXHLevel2X 3 6 3 2 6 2" xfId="54477"/>
    <cellStyle name="SAPBEXHLevel2X 3 6 3 2 7" xfId="30332"/>
    <cellStyle name="SAPBEXHLevel2X 3 6 3 3" xfId="2673"/>
    <cellStyle name="SAPBEXHLevel2X 3 6 3 3 2" xfId="9487"/>
    <cellStyle name="SAPBEXHLevel2X 3 6 3 3 2 2" xfId="20147"/>
    <cellStyle name="SAPBEXHLevel2X 3 6 3 3 2 2 2" xfId="46561"/>
    <cellStyle name="SAPBEXHLevel2X 3 6 3 3 2 3" xfId="27851"/>
    <cellStyle name="SAPBEXHLevel2X 3 6 3 3 2 3 2" xfId="54265"/>
    <cellStyle name="SAPBEXHLevel2X 3 6 3 3 2 4" xfId="35983"/>
    <cellStyle name="SAPBEXHLevel2X 3 6 3 3 3" xfId="13465"/>
    <cellStyle name="SAPBEXHLevel2X 3 6 3 3 3 2" xfId="39885"/>
    <cellStyle name="SAPBEXHLevel2X 3 6 3 3 4" xfId="23188"/>
    <cellStyle name="SAPBEXHLevel2X 3 6 3 3 4 2" xfId="49602"/>
    <cellStyle name="SAPBEXHLevel2X 3 6 3 3 5" xfId="29343"/>
    <cellStyle name="SAPBEXHLevel2X 3 6 3 4" xfId="3098"/>
    <cellStyle name="SAPBEXHLevel2X 3 6 3 4 2" xfId="10021"/>
    <cellStyle name="SAPBEXHLevel2X 3 6 3 4 2 2" xfId="20681"/>
    <cellStyle name="SAPBEXHLevel2X 3 6 3 4 2 2 2" xfId="47095"/>
    <cellStyle name="SAPBEXHLevel2X 3 6 3 4 2 3" xfId="17745"/>
    <cellStyle name="SAPBEXHLevel2X 3 6 3 4 2 3 2" xfId="44162"/>
    <cellStyle name="SAPBEXHLevel2X 3 6 3 4 2 4" xfId="36517"/>
    <cellStyle name="SAPBEXHLevel2X 3 6 3 4 3" xfId="13890"/>
    <cellStyle name="SAPBEXHLevel2X 3 6 3 4 3 2" xfId="40310"/>
    <cellStyle name="SAPBEXHLevel2X 3 6 3 4 4" xfId="26279"/>
    <cellStyle name="SAPBEXHLevel2X 3 6 3 4 4 2" xfId="52693"/>
    <cellStyle name="SAPBEXHLevel2X 3 6 3 4 5" xfId="29768"/>
    <cellStyle name="SAPBEXHLevel2X 3 6 3 5" xfId="3954"/>
    <cellStyle name="SAPBEXHLevel2X 3 6 3 5 2" xfId="14737"/>
    <cellStyle name="SAPBEXHLevel2X 3 6 3 5 2 2" xfId="41157"/>
    <cellStyle name="SAPBEXHLevel2X 3 6 3 5 3" xfId="27395"/>
    <cellStyle name="SAPBEXHLevel2X 3 6 3 5 3 2" xfId="53809"/>
    <cellStyle name="SAPBEXHLevel2X 3 6 3 5 4" xfId="30624"/>
    <cellStyle name="SAPBEXHLevel2X 3 6 3 6" xfId="6042"/>
    <cellStyle name="SAPBEXHLevel2X 3 6 3 6 2" xfId="16793"/>
    <cellStyle name="SAPBEXHLevel2X 3 6 3 6 2 2" xfId="43211"/>
    <cellStyle name="SAPBEXHLevel2X 3 6 3 6 3" xfId="28110"/>
    <cellStyle name="SAPBEXHLevel2X 3 6 3 6 3 2" xfId="54524"/>
    <cellStyle name="SAPBEXHLevel2X 3 6 3 6 4" xfId="32712"/>
    <cellStyle name="SAPBEXHLevel2X 3 6 3 7" xfId="3115"/>
    <cellStyle name="SAPBEXHLevel2X 3 6 3 7 2" xfId="25037"/>
    <cellStyle name="SAPBEXHLevel2X 3 6 3 7 2 2" xfId="51451"/>
    <cellStyle name="SAPBEXHLevel2X 3 6 3 7 3" xfId="29785"/>
    <cellStyle name="SAPBEXHLevel2X 3 6 3 8" xfId="3388"/>
    <cellStyle name="SAPBEXHLevel2X 3 6 3 8 2" xfId="14174"/>
    <cellStyle name="SAPBEXHLevel2X 3 6 3 8 2 2" xfId="40594"/>
    <cellStyle name="SAPBEXHLevel2X 3 6 3 8 3" xfId="26455"/>
    <cellStyle name="SAPBEXHLevel2X 3 6 3 8 3 2" xfId="52869"/>
    <cellStyle name="SAPBEXHLevel2X 3 6 3 8 4" xfId="30058"/>
    <cellStyle name="SAPBEXHLevel2X 3 6 3 9" xfId="5774"/>
    <cellStyle name="SAPBEXHLevel2X 3 6 3 9 2" xfId="16533"/>
    <cellStyle name="SAPBEXHLevel2X 3 6 3 9 2 2" xfId="42951"/>
    <cellStyle name="SAPBEXHLevel2X 3 6 3 9 3" xfId="27483"/>
    <cellStyle name="SAPBEXHLevel2X 3 6 3 9 3 2" xfId="53897"/>
    <cellStyle name="SAPBEXHLevel2X 3 6 3 9 4" xfId="32444"/>
    <cellStyle name="SAPBEXHLevel2X 3 6 4" xfId="1928"/>
    <cellStyle name="SAPBEXHLevel2X 3 6 4 10" xfId="8575"/>
    <cellStyle name="SAPBEXHLevel2X 3 6 4 10 2" xfId="19235"/>
    <cellStyle name="SAPBEXHLevel2X 3 6 4 10 2 2" xfId="45649"/>
    <cellStyle name="SAPBEXHLevel2X 3 6 4 10 3" xfId="12471"/>
    <cellStyle name="SAPBEXHLevel2X 3 6 4 10 3 2" xfId="38892"/>
    <cellStyle name="SAPBEXHLevel2X 3 6 4 10 4" xfId="35071"/>
    <cellStyle name="SAPBEXHLevel2X 3 6 4 11" xfId="11652"/>
    <cellStyle name="SAPBEXHLevel2X 3 6 4 11 2" xfId="38073"/>
    <cellStyle name="SAPBEXHLevel2X 3 6 4 12" xfId="28060"/>
    <cellStyle name="SAPBEXHLevel2X 3 6 4 12 2" xfId="54474"/>
    <cellStyle name="SAPBEXHLevel2X 3 6 4 2" xfId="3905"/>
    <cellStyle name="SAPBEXHLevel2X 3 6 4 2 2" xfId="9161"/>
    <cellStyle name="SAPBEXHLevel2X 3 6 4 2 2 2" xfId="19821"/>
    <cellStyle name="SAPBEXHLevel2X 3 6 4 2 2 2 2" xfId="46235"/>
    <cellStyle name="SAPBEXHLevel2X 3 6 4 2 2 3" xfId="11793"/>
    <cellStyle name="SAPBEXHLevel2X 3 6 4 2 2 3 2" xfId="38214"/>
    <cellStyle name="SAPBEXHLevel2X 3 6 4 2 2 4" xfId="35657"/>
    <cellStyle name="SAPBEXHLevel2X 3 6 4 2 3" xfId="14688"/>
    <cellStyle name="SAPBEXHLevel2X 3 6 4 2 3 2" xfId="41108"/>
    <cellStyle name="SAPBEXHLevel2X 3 6 4 2 4" xfId="22460"/>
    <cellStyle name="SAPBEXHLevel2X 3 6 4 2 4 2" xfId="48874"/>
    <cellStyle name="SAPBEXHLevel2X 3 6 4 2 5" xfId="30575"/>
    <cellStyle name="SAPBEXHLevel2X 3 6 4 3" xfId="4632"/>
    <cellStyle name="SAPBEXHLevel2X 3 6 4 3 2" xfId="10232"/>
    <cellStyle name="SAPBEXHLevel2X 3 6 4 3 2 2" xfId="20892"/>
    <cellStyle name="SAPBEXHLevel2X 3 6 4 3 2 2 2" xfId="47306"/>
    <cellStyle name="SAPBEXHLevel2X 3 6 4 3 2 3" xfId="16263"/>
    <cellStyle name="SAPBEXHLevel2X 3 6 4 3 2 3 2" xfId="42682"/>
    <cellStyle name="SAPBEXHLevel2X 3 6 4 3 2 4" xfId="36728"/>
    <cellStyle name="SAPBEXHLevel2X 3 6 4 3 3" xfId="15410"/>
    <cellStyle name="SAPBEXHLevel2X 3 6 4 3 3 2" xfId="41830"/>
    <cellStyle name="SAPBEXHLevel2X 3 6 4 3 4" xfId="24626"/>
    <cellStyle name="SAPBEXHLevel2X 3 6 4 3 4 2" xfId="51040"/>
    <cellStyle name="SAPBEXHLevel2X 3 6 4 3 5" xfId="31302"/>
    <cellStyle name="SAPBEXHLevel2X 3 6 4 4" xfId="5210"/>
    <cellStyle name="SAPBEXHLevel2X 3 6 4 4 2" xfId="15985"/>
    <cellStyle name="SAPBEXHLevel2X 3 6 4 4 2 2" xfId="42404"/>
    <cellStyle name="SAPBEXHLevel2X 3 6 4 4 3" xfId="26958"/>
    <cellStyle name="SAPBEXHLevel2X 3 6 4 4 3 2" xfId="53372"/>
    <cellStyle name="SAPBEXHLevel2X 3 6 4 4 4" xfId="31880"/>
    <cellStyle name="SAPBEXHLevel2X 3 6 4 5" xfId="5826"/>
    <cellStyle name="SAPBEXHLevel2X 3 6 4 5 2" xfId="16585"/>
    <cellStyle name="SAPBEXHLevel2X 3 6 4 5 2 2" xfId="43003"/>
    <cellStyle name="SAPBEXHLevel2X 3 6 4 5 3" xfId="26106"/>
    <cellStyle name="SAPBEXHLevel2X 3 6 4 5 3 2" xfId="52520"/>
    <cellStyle name="SAPBEXHLevel2X 3 6 4 5 4" xfId="32496"/>
    <cellStyle name="SAPBEXHLevel2X 3 6 4 6" xfId="6429"/>
    <cellStyle name="SAPBEXHLevel2X 3 6 4 6 2" xfId="17165"/>
    <cellStyle name="SAPBEXHLevel2X 3 6 4 6 2 2" xfId="43583"/>
    <cellStyle name="SAPBEXHLevel2X 3 6 4 6 3" xfId="22633"/>
    <cellStyle name="SAPBEXHLevel2X 3 6 4 6 3 2" xfId="49047"/>
    <cellStyle name="SAPBEXHLevel2X 3 6 4 6 4" xfId="33099"/>
    <cellStyle name="SAPBEXHLevel2X 3 6 4 7" xfId="7044"/>
    <cellStyle name="SAPBEXHLevel2X 3 6 4 7 2" xfId="12147"/>
    <cellStyle name="SAPBEXHLevel2X 3 6 4 7 2 2" xfId="38568"/>
    <cellStyle name="SAPBEXHLevel2X 3 6 4 7 3" xfId="33714"/>
    <cellStyle name="SAPBEXHLevel2X 3 6 4 8" xfId="7591"/>
    <cellStyle name="SAPBEXHLevel2X 3 6 4 8 2" xfId="18258"/>
    <cellStyle name="SAPBEXHLevel2X 3 6 4 8 2 2" xfId="44674"/>
    <cellStyle name="SAPBEXHLevel2X 3 6 4 8 3" xfId="22664"/>
    <cellStyle name="SAPBEXHLevel2X 3 6 4 8 3 2" xfId="49078"/>
    <cellStyle name="SAPBEXHLevel2X 3 6 4 8 4" xfId="34261"/>
    <cellStyle name="SAPBEXHLevel2X 3 6 4 9" xfId="7286"/>
    <cellStyle name="SAPBEXHLevel2X 3 6 4 9 2" xfId="17953"/>
    <cellStyle name="SAPBEXHLevel2X 3 6 4 9 2 2" xfId="44370"/>
    <cellStyle name="SAPBEXHLevel2X 3 6 4 9 3" xfId="26621"/>
    <cellStyle name="SAPBEXHLevel2X 3 6 4 9 3 2" xfId="53035"/>
    <cellStyle name="SAPBEXHLevel2X 3 6 4 9 4" xfId="33956"/>
    <cellStyle name="SAPBEXHLevel2X 3 6 5" xfId="2114"/>
    <cellStyle name="SAPBEXHLevel2X 3 6 5 10" xfId="8854"/>
    <cellStyle name="SAPBEXHLevel2X 3 6 5 10 2" xfId="19514"/>
    <cellStyle name="SAPBEXHLevel2X 3 6 5 10 2 2" xfId="45928"/>
    <cellStyle name="SAPBEXHLevel2X 3 6 5 10 3" xfId="26124"/>
    <cellStyle name="SAPBEXHLevel2X 3 6 5 10 3 2" xfId="52538"/>
    <cellStyle name="SAPBEXHLevel2X 3 6 5 10 4" xfId="35350"/>
    <cellStyle name="SAPBEXHLevel2X 3 6 5 11" xfId="11486"/>
    <cellStyle name="SAPBEXHLevel2X 3 6 5 11 2" xfId="37907"/>
    <cellStyle name="SAPBEXHLevel2X 3 6 5 12" xfId="23802"/>
    <cellStyle name="SAPBEXHLevel2X 3 6 5 12 2" xfId="50216"/>
    <cellStyle name="SAPBEXHLevel2X 3 6 5 2" xfId="4079"/>
    <cellStyle name="SAPBEXHLevel2X 3 6 5 2 2" xfId="9836"/>
    <cellStyle name="SAPBEXHLevel2X 3 6 5 2 2 2" xfId="20496"/>
    <cellStyle name="SAPBEXHLevel2X 3 6 5 2 2 2 2" xfId="46910"/>
    <cellStyle name="SAPBEXHLevel2X 3 6 5 2 2 3" xfId="26703"/>
    <cellStyle name="SAPBEXHLevel2X 3 6 5 2 2 3 2" xfId="53117"/>
    <cellStyle name="SAPBEXHLevel2X 3 6 5 2 2 4" xfId="36332"/>
    <cellStyle name="SAPBEXHLevel2X 3 6 5 2 3" xfId="14861"/>
    <cellStyle name="SAPBEXHLevel2X 3 6 5 2 3 2" xfId="41281"/>
    <cellStyle name="SAPBEXHLevel2X 3 6 5 2 4" xfId="25502"/>
    <cellStyle name="SAPBEXHLevel2X 3 6 5 2 4 2" xfId="51916"/>
    <cellStyle name="SAPBEXHLevel2X 3 6 5 2 5" xfId="30749"/>
    <cellStyle name="SAPBEXHLevel2X 3 6 5 3" xfId="4807"/>
    <cellStyle name="SAPBEXHLevel2X 3 6 5 3 2" xfId="10406"/>
    <cellStyle name="SAPBEXHLevel2X 3 6 5 3 2 2" xfId="21066"/>
    <cellStyle name="SAPBEXHLevel2X 3 6 5 3 2 2 2" xfId="47480"/>
    <cellStyle name="SAPBEXHLevel2X 3 6 5 3 2 3" xfId="28331"/>
    <cellStyle name="SAPBEXHLevel2X 3 6 5 3 2 3 2" xfId="54745"/>
    <cellStyle name="SAPBEXHLevel2X 3 6 5 3 2 4" xfId="36902"/>
    <cellStyle name="SAPBEXHLevel2X 3 6 5 3 3" xfId="15584"/>
    <cellStyle name="SAPBEXHLevel2X 3 6 5 3 3 2" xfId="42004"/>
    <cellStyle name="SAPBEXHLevel2X 3 6 5 3 4" xfId="26169"/>
    <cellStyle name="SAPBEXHLevel2X 3 6 5 3 4 2" xfId="52583"/>
    <cellStyle name="SAPBEXHLevel2X 3 6 5 3 5" xfId="31477"/>
    <cellStyle name="SAPBEXHLevel2X 3 6 5 4" xfId="5387"/>
    <cellStyle name="SAPBEXHLevel2X 3 6 5 4 2" xfId="16160"/>
    <cellStyle name="SAPBEXHLevel2X 3 6 5 4 2 2" xfId="42579"/>
    <cellStyle name="SAPBEXHLevel2X 3 6 5 4 3" xfId="28128"/>
    <cellStyle name="SAPBEXHLevel2X 3 6 5 4 3 2" xfId="54542"/>
    <cellStyle name="SAPBEXHLevel2X 3 6 5 4 4" xfId="32057"/>
    <cellStyle name="SAPBEXHLevel2X 3 6 5 5" xfId="5994"/>
    <cellStyle name="SAPBEXHLevel2X 3 6 5 5 2" xfId="16746"/>
    <cellStyle name="SAPBEXHLevel2X 3 6 5 5 2 2" xfId="43164"/>
    <cellStyle name="SAPBEXHLevel2X 3 6 5 5 3" xfId="26400"/>
    <cellStyle name="SAPBEXHLevel2X 3 6 5 5 3 2" xfId="52814"/>
    <cellStyle name="SAPBEXHLevel2X 3 6 5 5 4" xfId="32664"/>
    <cellStyle name="SAPBEXHLevel2X 3 6 5 6" xfId="6594"/>
    <cellStyle name="SAPBEXHLevel2X 3 6 5 6 2" xfId="17319"/>
    <cellStyle name="SAPBEXHLevel2X 3 6 5 6 2 2" xfId="43737"/>
    <cellStyle name="SAPBEXHLevel2X 3 6 5 6 3" xfId="25236"/>
    <cellStyle name="SAPBEXHLevel2X 3 6 5 6 3 2" xfId="51650"/>
    <cellStyle name="SAPBEXHLevel2X 3 6 5 6 4" xfId="33264"/>
    <cellStyle name="SAPBEXHLevel2X 3 6 5 7" xfId="7166"/>
    <cellStyle name="SAPBEXHLevel2X 3 6 5 7 2" xfId="25261"/>
    <cellStyle name="SAPBEXHLevel2X 3 6 5 7 2 2" xfId="51675"/>
    <cellStyle name="SAPBEXHLevel2X 3 6 5 7 3" xfId="33836"/>
    <cellStyle name="SAPBEXHLevel2X 3 6 5 8" xfId="7725"/>
    <cellStyle name="SAPBEXHLevel2X 3 6 5 8 2" xfId="18392"/>
    <cellStyle name="SAPBEXHLevel2X 3 6 5 8 2 2" xfId="44808"/>
    <cellStyle name="SAPBEXHLevel2X 3 6 5 8 3" xfId="11140"/>
    <cellStyle name="SAPBEXHLevel2X 3 6 5 8 3 2" xfId="37561"/>
    <cellStyle name="SAPBEXHLevel2X 3 6 5 8 4" xfId="34395"/>
    <cellStyle name="SAPBEXHLevel2X 3 6 5 9" xfId="7877"/>
    <cellStyle name="SAPBEXHLevel2X 3 6 5 9 2" xfId="18544"/>
    <cellStyle name="SAPBEXHLevel2X 3 6 5 9 2 2" xfId="44959"/>
    <cellStyle name="SAPBEXHLevel2X 3 6 5 9 3" xfId="27515"/>
    <cellStyle name="SAPBEXHLevel2X 3 6 5 9 3 2" xfId="53929"/>
    <cellStyle name="SAPBEXHLevel2X 3 6 5 9 4" xfId="34547"/>
    <cellStyle name="SAPBEXHLevel2X 3 6 6" xfId="1853"/>
    <cellStyle name="SAPBEXHLevel2X 3 6 6 10" xfId="9535"/>
    <cellStyle name="SAPBEXHLevel2X 3 6 6 10 2" xfId="20195"/>
    <cellStyle name="SAPBEXHLevel2X 3 6 6 10 2 2" xfId="46609"/>
    <cellStyle name="SAPBEXHLevel2X 3 6 6 10 3" xfId="13390"/>
    <cellStyle name="SAPBEXHLevel2X 3 6 6 10 3 2" xfId="39810"/>
    <cellStyle name="SAPBEXHLevel2X 3 6 6 10 4" xfId="36031"/>
    <cellStyle name="SAPBEXHLevel2X 3 6 6 11" xfId="11727"/>
    <cellStyle name="SAPBEXHLevel2X 3 6 6 11 2" xfId="38148"/>
    <cellStyle name="SAPBEXHLevel2X 3 6 6 12" xfId="25724"/>
    <cellStyle name="SAPBEXHLevel2X 3 6 6 12 2" xfId="52138"/>
    <cellStyle name="SAPBEXHLevel2X 3 6 6 2" xfId="3830"/>
    <cellStyle name="SAPBEXHLevel2X 3 6 6 2 2" xfId="10673"/>
    <cellStyle name="SAPBEXHLevel2X 3 6 6 2 2 2" xfId="21318"/>
    <cellStyle name="SAPBEXHLevel2X 3 6 6 2 2 2 2" xfId="47732"/>
    <cellStyle name="SAPBEXHLevel2X 3 6 6 2 2 3" xfId="28416"/>
    <cellStyle name="SAPBEXHLevel2X 3 6 6 2 2 3 2" xfId="54830"/>
    <cellStyle name="SAPBEXHLevel2X 3 6 6 2 2 4" xfId="37097"/>
    <cellStyle name="SAPBEXHLevel2X 3 6 6 2 3" xfId="14613"/>
    <cellStyle name="SAPBEXHLevel2X 3 6 6 2 3 2" xfId="41033"/>
    <cellStyle name="SAPBEXHLevel2X 3 6 6 2 4" xfId="27181"/>
    <cellStyle name="SAPBEXHLevel2X 3 6 6 2 4 2" xfId="53595"/>
    <cellStyle name="SAPBEXHLevel2X 3 6 6 2 5" xfId="30500"/>
    <cellStyle name="SAPBEXHLevel2X 3 6 6 3" xfId="4557"/>
    <cellStyle name="SAPBEXHLevel2X 3 6 6 3 2" xfId="15335"/>
    <cellStyle name="SAPBEXHLevel2X 3 6 6 3 2 2" xfId="41755"/>
    <cellStyle name="SAPBEXHLevel2X 3 6 6 3 3" xfId="27314"/>
    <cellStyle name="SAPBEXHLevel2X 3 6 6 3 3 2" xfId="53728"/>
    <cellStyle name="SAPBEXHLevel2X 3 6 6 3 4" xfId="31227"/>
    <cellStyle name="SAPBEXHLevel2X 3 6 6 4" xfId="3202"/>
    <cellStyle name="SAPBEXHLevel2X 3 6 6 4 2" xfId="13992"/>
    <cellStyle name="SAPBEXHLevel2X 3 6 6 4 2 2" xfId="40412"/>
    <cellStyle name="SAPBEXHLevel2X 3 6 6 4 3" xfId="25388"/>
    <cellStyle name="SAPBEXHLevel2X 3 6 6 4 3 2" xfId="51802"/>
    <cellStyle name="SAPBEXHLevel2X 3 6 6 4 4" xfId="29872"/>
    <cellStyle name="SAPBEXHLevel2X 3 6 6 5" xfId="5430"/>
    <cellStyle name="SAPBEXHLevel2X 3 6 6 5 2" xfId="16203"/>
    <cellStyle name="SAPBEXHLevel2X 3 6 6 5 2 2" xfId="42622"/>
    <cellStyle name="SAPBEXHLevel2X 3 6 6 5 3" xfId="22327"/>
    <cellStyle name="SAPBEXHLevel2X 3 6 6 5 3 2" xfId="48741"/>
    <cellStyle name="SAPBEXHLevel2X 3 6 6 5 4" xfId="32100"/>
    <cellStyle name="SAPBEXHLevel2X 3 6 6 6" xfId="5626"/>
    <cellStyle name="SAPBEXHLevel2X 3 6 6 6 2" xfId="16390"/>
    <cellStyle name="SAPBEXHLevel2X 3 6 6 6 2 2" xfId="42808"/>
    <cellStyle name="SAPBEXHLevel2X 3 6 6 6 3" xfId="25795"/>
    <cellStyle name="SAPBEXHLevel2X 3 6 6 6 3 2" xfId="52209"/>
    <cellStyle name="SAPBEXHLevel2X 3 6 6 6 4" xfId="32296"/>
    <cellStyle name="SAPBEXHLevel2X 3 6 6 7" xfId="6969"/>
    <cellStyle name="SAPBEXHLevel2X 3 6 6 7 2" xfId="25342"/>
    <cellStyle name="SAPBEXHLevel2X 3 6 6 7 2 2" xfId="51756"/>
    <cellStyle name="SAPBEXHLevel2X 3 6 6 7 3" xfId="33639"/>
    <cellStyle name="SAPBEXHLevel2X 3 6 6 8" xfId="7516"/>
    <cellStyle name="SAPBEXHLevel2X 3 6 6 8 2" xfId="18183"/>
    <cellStyle name="SAPBEXHLevel2X 3 6 6 8 2 2" xfId="44599"/>
    <cellStyle name="SAPBEXHLevel2X 3 6 6 8 3" xfId="26132"/>
    <cellStyle name="SAPBEXHLevel2X 3 6 6 8 3 2" xfId="52546"/>
    <cellStyle name="SAPBEXHLevel2X 3 6 6 8 4" xfId="34186"/>
    <cellStyle name="SAPBEXHLevel2X 3 6 6 9" xfId="3346"/>
    <cellStyle name="SAPBEXHLevel2X 3 6 6 9 2" xfId="14133"/>
    <cellStyle name="SAPBEXHLevel2X 3 6 6 9 2 2" xfId="40553"/>
    <cellStyle name="SAPBEXHLevel2X 3 6 6 9 3" xfId="23124"/>
    <cellStyle name="SAPBEXHLevel2X 3 6 6 9 3 2" xfId="49538"/>
    <cellStyle name="SAPBEXHLevel2X 3 6 6 9 4" xfId="30016"/>
    <cellStyle name="SAPBEXHLevel2X 3 6 7" xfId="2513"/>
    <cellStyle name="SAPBEXHLevel2X 3 6 7 10" xfId="27446"/>
    <cellStyle name="SAPBEXHLevel2X 3 6 7 10 2" xfId="53860"/>
    <cellStyle name="SAPBEXHLevel2X 3 6 7 2" xfId="4408"/>
    <cellStyle name="SAPBEXHLevel2X 3 6 7 2 2" xfId="15186"/>
    <cellStyle name="SAPBEXHLevel2X 3 6 7 2 2 2" xfId="41606"/>
    <cellStyle name="SAPBEXHLevel2X 3 6 7 2 3" xfId="23851"/>
    <cellStyle name="SAPBEXHLevel2X 3 6 7 2 3 2" xfId="50265"/>
    <cellStyle name="SAPBEXHLevel2X 3 6 7 2 4" xfId="31078"/>
    <cellStyle name="SAPBEXHLevel2X 3 6 7 3" xfId="5141"/>
    <cellStyle name="SAPBEXHLevel2X 3 6 7 3 2" xfId="15918"/>
    <cellStyle name="SAPBEXHLevel2X 3 6 7 3 2 2" xfId="42337"/>
    <cellStyle name="SAPBEXHLevel2X 3 6 7 3 3" xfId="24681"/>
    <cellStyle name="SAPBEXHLevel2X 3 6 7 3 3 2" xfId="51095"/>
    <cellStyle name="SAPBEXHLevel2X 3 6 7 3 4" xfId="31811"/>
    <cellStyle name="SAPBEXHLevel2X 3 6 7 4" xfId="6323"/>
    <cellStyle name="SAPBEXHLevel2X 3 6 7 4 2" xfId="17062"/>
    <cellStyle name="SAPBEXHLevel2X 3 6 7 4 2 2" xfId="43480"/>
    <cellStyle name="SAPBEXHLevel2X 3 6 7 4 3" xfId="23898"/>
    <cellStyle name="SAPBEXHLevel2X 3 6 7 4 3 2" xfId="50312"/>
    <cellStyle name="SAPBEXHLevel2X 3 6 7 4 4" xfId="32993"/>
    <cellStyle name="SAPBEXHLevel2X 3 6 7 5" xfId="6899"/>
    <cellStyle name="SAPBEXHLevel2X 3 6 7 5 2" xfId="17604"/>
    <cellStyle name="SAPBEXHLevel2X 3 6 7 5 2 2" xfId="44021"/>
    <cellStyle name="SAPBEXHLevel2X 3 6 7 5 3" xfId="22777"/>
    <cellStyle name="SAPBEXHLevel2X 3 6 7 5 3 2" xfId="49191"/>
    <cellStyle name="SAPBEXHLevel2X 3 6 7 5 4" xfId="33569"/>
    <cellStyle name="SAPBEXHLevel2X 3 6 7 6" xfId="7423"/>
    <cellStyle name="SAPBEXHLevel2X 3 6 7 6 2" xfId="18090"/>
    <cellStyle name="SAPBEXHLevel2X 3 6 7 6 2 2" xfId="44506"/>
    <cellStyle name="SAPBEXHLevel2X 3 6 7 6 3" xfId="22573"/>
    <cellStyle name="SAPBEXHLevel2X 3 6 7 6 3 2" xfId="48987"/>
    <cellStyle name="SAPBEXHLevel2X 3 6 7 6 4" xfId="34093"/>
    <cellStyle name="SAPBEXHLevel2X 3 6 7 7" xfId="8046"/>
    <cellStyle name="SAPBEXHLevel2X 3 6 7 7 2" xfId="18713"/>
    <cellStyle name="SAPBEXHLevel2X 3 6 7 7 2 2" xfId="45127"/>
    <cellStyle name="SAPBEXHLevel2X 3 6 7 7 3" xfId="16865"/>
    <cellStyle name="SAPBEXHLevel2X 3 6 7 7 3 2" xfId="43283"/>
    <cellStyle name="SAPBEXHLevel2X 3 6 7 7 4" xfId="34650"/>
    <cellStyle name="SAPBEXHLevel2X 3 6 7 8" xfId="13309"/>
    <cellStyle name="SAPBEXHLevel2X 3 6 7 8 2" xfId="39729"/>
    <cellStyle name="SAPBEXHLevel2X 3 6 7 9" xfId="11218"/>
    <cellStyle name="SAPBEXHLevel2X 3 6 7 9 2" xfId="37639"/>
    <cellStyle name="SAPBEXHLevel2X 3 6 8" xfId="3265"/>
    <cellStyle name="SAPBEXHLevel2X 3 6 8 2" xfId="14055"/>
    <cellStyle name="SAPBEXHLevel2X 3 6 8 2 2" xfId="40475"/>
    <cellStyle name="SAPBEXHLevel2X 3 6 8 3" xfId="22469"/>
    <cellStyle name="SAPBEXHLevel2X 3 6 8 3 2" xfId="48883"/>
    <cellStyle name="SAPBEXHLevel2X 3 6 8 4" xfId="29935"/>
    <cellStyle name="SAPBEXHLevel2X 3 6 9" xfId="3326"/>
    <cellStyle name="SAPBEXHLevel2X 3 6 9 2" xfId="14114"/>
    <cellStyle name="SAPBEXHLevel2X 3 6 9 2 2" xfId="40534"/>
    <cellStyle name="SAPBEXHLevel2X 3 6 9 3" xfId="22923"/>
    <cellStyle name="SAPBEXHLevel2X 3 6 9 3 2" xfId="49337"/>
    <cellStyle name="SAPBEXHLevel2X 3 6 9 4" xfId="29996"/>
    <cellStyle name="SAPBEXHLevel2X 3 7" xfId="1245"/>
    <cellStyle name="SAPBEXHLevel2X 3 7 10" xfId="5685"/>
    <cellStyle name="SAPBEXHLevel2X 3 7 10 2" xfId="16449"/>
    <cellStyle name="SAPBEXHLevel2X 3 7 10 2 2" xfId="42867"/>
    <cellStyle name="SAPBEXHLevel2X 3 7 10 3" xfId="27565"/>
    <cellStyle name="SAPBEXHLevel2X 3 7 10 3 2" xfId="53979"/>
    <cellStyle name="SAPBEXHLevel2X 3 7 10 4" xfId="32355"/>
    <cellStyle name="SAPBEXHLevel2X 3 7 11" xfId="3420"/>
    <cellStyle name="SAPBEXHLevel2X 3 7 11 2" xfId="24672"/>
    <cellStyle name="SAPBEXHLevel2X 3 7 11 2 2" xfId="51086"/>
    <cellStyle name="SAPBEXHLevel2X 3 7 11 3" xfId="30090"/>
    <cellStyle name="SAPBEXHLevel2X 3 7 12" xfId="12121"/>
    <cellStyle name="SAPBEXHLevel2X 3 7 12 2" xfId="38542"/>
    <cellStyle name="SAPBEXHLevel2X 3 7 13" xfId="22747"/>
    <cellStyle name="SAPBEXHLevel2X 3 7 13 2" xfId="49161"/>
    <cellStyle name="SAPBEXHLevel2X 3 7 2" xfId="1557"/>
    <cellStyle name="SAPBEXHLevel2X 3 7 2 10" xfId="8449"/>
    <cellStyle name="SAPBEXHLevel2X 3 7 2 10 2" xfId="19109"/>
    <cellStyle name="SAPBEXHLevel2X 3 7 2 10 2 2" xfId="45523"/>
    <cellStyle name="SAPBEXHLevel2X 3 7 2 10 3" xfId="12779"/>
    <cellStyle name="SAPBEXHLevel2X 3 7 2 10 3 2" xfId="39200"/>
    <cellStyle name="SAPBEXHLevel2X 3 7 2 10 4" xfId="34945"/>
    <cellStyle name="SAPBEXHLevel2X 3 7 2 11" xfId="13369"/>
    <cellStyle name="SAPBEXHLevel2X 3 7 2 11 2" xfId="39789"/>
    <cellStyle name="SAPBEXHLevel2X 3 7 2 12" xfId="22036"/>
    <cellStyle name="SAPBEXHLevel2X 3 7 2 12 2" xfId="48450"/>
    <cellStyle name="SAPBEXHLevel2X 3 7 2 2" xfId="3551"/>
    <cellStyle name="SAPBEXHLevel2X 3 7 2 2 2" xfId="8973"/>
    <cellStyle name="SAPBEXHLevel2X 3 7 2 2 2 2" xfId="19633"/>
    <cellStyle name="SAPBEXHLevel2X 3 7 2 2 2 2 2" xfId="46047"/>
    <cellStyle name="SAPBEXHLevel2X 3 7 2 2 2 3" xfId="11544"/>
    <cellStyle name="SAPBEXHLevel2X 3 7 2 2 2 3 2" xfId="37965"/>
    <cellStyle name="SAPBEXHLevel2X 3 7 2 2 2 4" xfId="35469"/>
    <cellStyle name="SAPBEXHLevel2X 3 7 2 2 3" xfId="10341"/>
    <cellStyle name="SAPBEXHLevel2X 3 7 2 2 3 2" xfId="21001"/>
    <cellStyle name="SAPBEXHLevel2X 3 7 2 2 3 2 2" xfId="47415"/>
    <cellStyle name="SAPBEXHLevel2X 3 7 2 2 3 3" xfId="28266"/>
    <cellStyle name="SAPBEXHLevel2X 3 7 2 2 3 3 2" xfId="54680"/>
    <cellStyle name="SAPBEXHLevel2X 3 7 2 2 3 4" xfId="36837"/>
    <cellStyle name="SAPBEXHLevel2X 3 7 2 2 4" xfId="8762"/>
    <cellStyle name="SAPBEXHLevel2X 3 7 2 2 4 2" xfId="19422"/>
    <cellStyle name="SAPBEXHLevel2X 3 7 2 2 4 2 2" xfId="45836"/>
    <cellStyle name="SAPBEXHLevel2X 3 7 2 2 4 3" xfId="26231"/>
    <cellStyle name="SAPBEXHLevel2X 3 7 2 2 4 3 2" xfId="52645"/>
    <cellStyle name="SAPBEXHLevel2X 3 7 2 2 4 4" xfId="35258"/>
    <cellStyle name="SAPBEXHLevel2X 3 7 2 2 5" xfId="14336"/>
    <cellStyle name="SAPBEXHLevel2X 3 7 2 2 5 2" xfId="40756"/>
    <cellStyle name="SAPBEXHLevel2X 3 7 2 2 6" xfId="22677"/>
    <cellStyle name="SAPBEXHLevel2X 3 7 2 2 6 2" xfId="49091"/>
    <cellStyle name="SAPBEXHLevel2X 3 7 2 2 7" xfId="30221"/>
    <cellStyle name="SAPBEXHLevel2X 3 7 2 3" xfId="4133"/>
    <cellStyle name="SAPBEXHLevel2X 3 7 2 3 2" xfId="9331"/>
    <cellStyle name="SAPBEXHLevel2X 3 7 2 3 2 2" xfId="19991"/>
    <cellStyle name="SAPBEXHLevel2X 3 7 2 3 2 2 2" xfId="46405"/>
    <cellStyle name="SAPBEXHLevel2X 3 7 2 3 2 3" xfId="25951"/>
    <cellStyle name="SAPBEXHLevel2X 3 7 2 3 2 3 2" xfId="52365"/>
    <cellStyle name="SAPBEXHLevel2X 3 7 2 3 2 4" xfId="35827"/>
    <cellStyle name="SAPBEXHLevel2X 3 7 2 3 3" xfId="14915"/>
    <cellStyle name="SAPBEXHLevel2X 3 7 2 3 3 2" xfId="41335"/>
    <cellStyle name="SAPBEXHLevel2X 3 7 2 3 4" xfId="23241"/>
    <cellStyle name="SAPBEXHLevel2X 3 7 2 3 4 2" xfId="49655"/>
    <cellStyle name="SAPBEXHLevel2X 3 7 2 3 5" xfId="30803"/>
    <cellStyle name="SAPBEXHLevel2X 3 7 2 4" xfId="5045"/>
    <cellStyle name="SAPBEXHLevel2X 3 7 2 4 2" xfId="9987"/>
    <cellStyle name="SAPBEXHLevel2X 3 7 2 4 2 2" xfId="20647"/>
    <cellStyle name="SAPBEXHLevel2X 3 7 2 4 2 2 2" xfId="47061"/>
    <cellStyle name="SAPBEXHLevel2X 3 7 2 4 2 3" xfId="27678"/>
    <cellStyle name="SAPBEXHLevel2X 3 7 2 4 2 3 2" xfId="54092"/>
    <cellStyle name="SAPBEXHLevel2X 3 7 2 4 2 4" xfId="36483"/>
    <cellStyle name="SAPBEXHLevel2X 3 7 2 4 3" xfId="15822"/>
    <cellStyle name="SAPBEXHLevel2X 3 7 2 4 3 2" xfId="42241"/>
    <cellStyle name="SAPBEXHLevel2X 3 7 2 4 4" xfId="25217"/>
    <cellStyle name="SAPBEXHLevel2X 3 7 2 4 4 2" xfId="51631"/>
    <cellStyle name="SAPBEXHLevel2X 3 7 2 4 5" xfId="31715"/>
    <cellStyle name="SAPBEXHLevel2X 3 7 2 5" xfId="3373"/>
    <cellStyle name="SAPBEXHLevel2X 3 7 2 5 2" xfId="14160"/>
    <cellStyle name="SAPBEXHLevel2X 3 7 2 5 2 2" xfId="40580"/>
    <cellStyle name="SAPBEXHLevel2X 3 7 2 5 3" xfId="22754"/>
    <cellStyle name="SAPBEXHLevel2X 3 7 2 5 3 2" xfId="49168"/>
    <cellStyle name="SAPBEXHLevel2X 3 7 2 5 4" xfId="30043"/>
    <cellStyle name="SAPBEXHLevel2X 3 7 2 6" xfId="3975"/>
    <cellStyle name="SAPBEXHLevel2X 3 7 2 6 2" xfId="14758"/>
    <cellStyle name="SAPBEXHLevel2X 3 7 2 6 2 2" xfId="41178"/>
    <cellStyle name="SAPBEXHLevel2X 3 7 2 6 3" xfId="22459"/>
    <cellStyle name="SAPBEXHLevel2X 3 7 2 6 3 2" xfId="48873"/>
    <cellStyle name="SAPBEXHLevel2X 3 7 2 6 4" xfId="30645"/>
    <cellStyle name="SAPBEXHLevel2X 3 7 2 7" xfId="6658"/>
    <cellStyle name="SAPBEXHLevel2X 3 7 2 7 2" xfId="23358"/>
    <cellStyle name="SAPBEXHLevel2X 3 7 2 7 2 2" xfId="49772"/>
    <cellStyle name="SAPBEXHLevel2X 3 7 2 7 3" xfId="33328"/>
    <cellStyle name="SAPBEXHLevel2X 3 7 2 8" xfId="6280"/>
    <cellStyle name="SAPBEXHLevel2X 3 7 2 8 2" xfId="17019"/>
    <cellStyle name="SAPBEXHLevel2X 3 7 2 8 2 2" xfId="43437"/>
    <cellStyle name="SAPBEXHLevel2X 3 7 2 8 3" xfId="24953"/>
    <cellStyle name="SAPBEXHLevel2X 3 7 2 8 3 2" xfId="51367"/>
    <cellStyle name="SAPBEXHLevel2X 3 7 2 8 4" xfId="32950"/>
    <cellStyle name="SAPBEXHLevel2X 3 7 2 9" xfId="7656"/>
    <cellStyle name="SAPBEXHLevel2X 3 7 2 9 2" xfId="18323"/>
    <cellStyle name="SAPBEXHLevel2X 3 7 2 9 2 2" xfId="44739"/>
    <cellStyle name="SAPBEXHLevel2X 3 7 2 9 3" xfId="24139"/>
    <cellStyle name="SAPBEXHLevel2X 3 7 2 9 3 2" xfId="50553"/>
    <cellStyle name="SAPBEXHLevel2X 3 7 2 9 4" xfId="34326"/>
    <cellStyle name="SAPBEXHLevel2X 3 7 3" xfId="1670"/>
    <cellStyle name="SAPBEXHLevel2X 3 7 3 10" xfId="8475"/>
    <cellStyle name="SAPBEXHLevel2X 3 7 3 10 2" xfId="19135"/>
    <cellStyle name="SAPBEXHLevel2X 3 7 3 10 2 2" xfId="45549"/>
    <cellStyle name="SAPBEXHLevel2X 3 7 3 10 3" xfId="12781"/>
    <cellStyle name="SAPBEXHLevel2X 3 7 3 10 3 2" xfId="39202"/>
    <cellStyle name="SAPBEXHLevel2X 3 7 3 10 4" xfId="34971"/>
    <cellStyle name="SAPBEXHLevel2X 3 7 3 11" xfId="11897"/>
    <cellStyle name="SAPBEXHLevel2X 3 7 3 11 2" xfId="38318"/>
    <cellStyle name="SAPBEXHLevel2X 3 7 3 12" xfId="25133"/>
    <cellStyle name="SAPBEXHLevel2X 3 7 3 12 2" xfId="51547"/>
    <cellStyle name="SAPBEXHLevel2X 3 7 3 2" xfId="3663"/>
    <cellStyle name="SAPBEXHLevel2X 3 7 3 2 2" xfId="8944"/>
    <cellStyle name="SAPBEXHLevel2X 3 7 3 2 2 2" xfId="19604"/>
    <cellStyle name="SAPBEXHLevel2X 3 7 3 2 2 2 2" xfId="46018"/>
    <cellStyle name="SAPBEXHLevel2X 3 7 3 2 2 3" xfId="12575"/>
    <cellStyle name="SAPBEXHLevel2X 3 7 3 2 2 3 2" xfId="38996"/>
    <cellStyle name="SAPBEXHLevel2X 3 7 3 2 2 4" xfId="35440"/>
    <cellStyle name="SAPBEXHLevel2X 3 7 3 2 3" xfId="9911"/>
    <cellStyle name="SAPBEXHLevel2X 3 7 3 2 3 2" xfId="20571"/>
    <cellStyle name="SAPBEXHLevel2X 3 7 3 2 3 2 2" xfId="46985"/>
    <cellStyle name="SAPBEXHLevel2X 3 7 3 2 3 3" xfId="27335"/>
    <cellStyle name="SAPBEXHLevel2X 3 7 3 2 3 3 2" xfId="53749"/>
    <cellStyle name="SAPBEXHLevel2X 3 7 3 2 3 4" xfId="36407"/>
    <cellStyle name="SAPBEXHLevel2X 3 7 3 2 4" xfId="8791"/>
    <cellStyle name="SAPBEXHLevel2X 3 7 3 2 4 2" xfId="19451"/>
    <cellStyle name="SAPBEXHLevel2X 3 7 3 2 4 2 2" xfId="45865"/>
    <cellStyle name="SAPBEXHLevel2X 3 7 3 2 4 3" xfId="27622"/>
    <cellStyle name="SAPBEXHLevel2X 3 7 3 2 4 3 2" xfId="54036"/>
    <cellStyle name="SAPBEXHLevel2X 3 7 3 2 4 4" xfId="35287"/>
    <cellStyle name="SAPBEXHLevel2X 3 7 3 2 5" xfId="14448"/>
    <cellStyle name="SAPBEXHLevel2X 3 7 3 2 5 2" xfId="40868"/>
    <cellStyle name="SAPBEXHLevel2X 3 7 3 2 6" xfId="27625"/>
    <cellStyle name="SAPBEXHLevel2X 3 7 3 2 6 2" xfId="54039"/>
    <cellStyle name="SAPBEXHLevel2X 3 7 3 2 7" xfId="30333"/>
    <cellStyle name="SAPBEXHLevel2X 3 7 3 3" xfId="2672"/>
    <cellStyle name="SAPBEXHLevel2X 3 7 3 3 2" xfId="9302"/>
    <cellStyle name="SAPBEXHLevel2X 3 7 3 3 2 2" xfId="19962"/>
    <cellStyle name="SAPBEXHLevel2X 3 7 3 3 2 2 2" xfId="46376"/>
    <cellStyle name="SAPBEXHLevel2X 3 7 3 3 2 3" xfId="26778"/>
    <cellStyle name="SAPBEXHLevel2X 3 7 3 3 2 3 2" xfId="53192"/>
    <cellStyle name="SAPBEXHLevel2X 3 7 3 3 2 4" xfId="35798"/>
    <cellStyle name="SAPBEXHLevel2X 3 7 3 3 3" xfId="13464"/>
    <cellStyle name="SAPBEXHLevel2X 3 7 3 3 3 2" xfId="39884"/>
    <cellStyle name="SAPBEXHLevel2X 3 7 3 3 4" xfId="24381"/>
    <cellStyle name="SAPBEXHLevel2X 3 7 3 3 4 2" xfId="50795"/>
    <cellStyle name="SAPBEXHLevel2X 3 7 3 3 5" xfId="29342"/>
    <cellStyle name="SAPBEXHLevel2X 3 7 3 4" xfId="3099"/>
    <cellStyle name="SAPBEXHLevel2X 3 7 3 4 2" xfId="10240"/>
    <cellStyle name="SAPBEXHLevel2X 3 7 3 4 2 2" xfId="20900"/>
    <cellStyle name="SAPBEXHLevel2X 3 7 3 4 2 2 2" xfId="47314"/>
    <cellStyle name="SAPBEXHLevel2X 3 7 3 4 2 3" xfId="17762"/>
    <cellStyle name="SAPBEXHLevel2X 3 7 3 4 2 3 2" xfId="44179"/>
    <cellStyle name="SAPBEXHLevel2X 3 7 3 4 2 4" xfId="36736"/>
    <cellStyle name="SAPBEXHLevel2X 3 7 3 4 3" xfId="13891"/>
    <cellStyle name="SAPBEXHLevel2X 3 7 3 4 3 2" xfId="40311"/>
    <cellStyle name="SAPBEXHLevel2X 3 7 3 4 4" xfId="25542"/>
    <cellStyle name="SAPBEXHLevel2X 3 7 3 4 4 2" xfId="51956"/>
    <cellStyle name="SAPBEXHLevel2X 3 7 3 4 5" xfId="29769"/>
    <cellStyle name="SAPBEXHLevel2X 3 7 3 5" xfId="5444"/>
    <cellStyle name="SAPBEXHLevel2X 3 7 3 5 2" xfId="16217"/>
    <cellStyle name="SAPBEXHLevel2X 3 7 3 5 2 2" xfId="42636"/>
    <cellStyle name="SAPBEXHLevel2X 3 7 3 5 3" xfId="23535"/>
    <cellStyle name="SAPBEXHLevel2X 3 7 3 5 3 2" xfId="49949"/>
    <cellStyle name="SAPBEXHLevel2X 3 7 3 5 4" xfId="32114"/>
    <cellStyle name="SAPBEXHLevel2X 3 7 3 6" xfId="5540"/>
    <cellStyle name="SAPBEXHLevel2X 3 7 3 6 2" xfId="16311"/>
    <cellStyle name="SAPBEXHLevel2X 3 7 3 6 2 2" xfId="42730"/>
    <cellStyle name="SAPBEXHLevel2X 3 7 3 6 3" xfId="27081"/>
    <cellStyle name="SAPBEXHLevel2X 3 7 3 6 3 2" xfId="53495"/>
    <cellStyle name="SAPBEXHLevel2X 3 7 3 6 4" xfId="32210"/>
    <cellStyle name="SAPBEXHLevel2X 3 7 3 7" xfId="5302"/>
    <cellStyle name="SAPBEXHLevel2X 3 7 3 7 2" xfId="24063"/>
    <cellStyle name="SAPBEXHLevel2X 3 7 3 7 2 2" xfId="50477"/>
    <cellStyle name="SAPBEXHLevel2X 3 7 3 7 3" xfId="31972"/>
    <cellStyle name="SAPBEXHLevel2X 3 7 3 8" xfId="5924"/>
    <cellStyle name="SAPBEXHLevel2X 3 7 3 8 2" xfId="16676"/>
    <cellStyle name="SAPBEXHLevel2X 3 7 3 8 2 2" xfId="43094"/>
    <cellStyle name="SAPBEXHLevel2X 3 7 3 8 3" xfId="27095"/>
    <cellStyle name="SAPBEXHLevel2X 3 7 3 8 3 2" xfId="53509"/>
    <cellStyle name="SAPBEXHLevel2X 3 7 3 8 4" xfId="32594"/>
    <cellStyle name="SAPBEXHLevel2X 3 7 3 9" xfId="3980"/>
    <cellStyle name="SAPBEXHLevel2X 3 7 3 9 2" xfId="14763"/>
    <cellStyle name="SAPBEXHLevel2X 3 7 3 9 2 2" xfId="41183"/>
    <cellStyle name="SAPBEXHLevel2X 3 7 3 9 3" xfId="22220"/>
    <cellStyle name="SAPBEXHLevel2X 3 7 3 9 3 2" xfId="48634"/>
    <cellStyle name="SAPBEXHLevel2X 3 7 3 9 4" xfId="30650"/>
    <cellStyle name="SAPBEXHLevel2X 3 7 4" xfId="1929"/>
    <cellStyle name="SAPBEXHLevel2X 3 7 4 10" xfId="8576"/>
    <cellStyle name="SAPBEXHLevel2X 3 7 4 10 2" xfId="19236"/>
    <cellStyle name="SAPBEXHLevel2X 3 7 4 10 2 2" xfId="45650"/>
    <cellStyle name="SAPBEXHLevel2X 3 7 4 10 3" xfId="17634"/>
    <cellStyle name="SAPBEXHLevel2X 3 7 4 10 3 2" xfId="44051"/>
    <cellStyle name="SAPBEXHLevel2X 3 7 4 10 4" xfId="35072"/>
    <cellStyle name="SAPBEXHLevel2X 3 7 4 11" xfId="11651"/>
    <cellStyle name="SAPBEXHLevel2X 3 7 4 11 2" xfId="38072"/>
    <cellStyle name="SAPBEXHLevel2X 3 7 4 12" xfId="23880"/>
    <cellStyle name="SAPBEXHLevel2X 3 7 4 12 2" xfId="50294"/>
    <cellStyle name="SAPBEXHLevel2X 3 7 4 2" xfId="3906"/>
    <cellStyle name="SAPBEXHLevel2X 3 7 4 2 2" xfId="9134"/>
    <cellStyle name="SAPBEXHLevel2X 3 7 4 2 2 2" xfId="19794"/>
    <cellStyle name="SAPBEXHLevel2X 3 7 4 2 2 2 2" xfId="46208"/>
    <cellStyle name="SAPBEXHLevel2X 3 7 4 2 2 3" xfId="11792"/>
    <cellStyle name="SAPBEXHLevel2X 3 7 4 2 2 3 2" xfId="38213"/>
    <cellStyle name="SAPBEXHLevel2X 3 7 4 2 2 4" xfId="35630"/>
    <cellStyle name="SAPBEXHLevel2X 3 7 4 2 3" xfId="14689"/>
    <cellStyle name="SAPBEXHLevel2X 3 7 4 2 3 2" xfId="41109"/>
    <cellStyle name="SAPBEXHLevel2X 3 7 4 2 4" xfId="26181"/>
    <cellStyle name="SAPBEXHLevel2X 3 7 4 2 4 2" xfId="52595"/>
    <cellStyle name="SAPBEXHLevel2X 3 7 4 2 5" xfId="30576"/>
    <cellStyle name="SAPBEXHLevel2X 3 7 4 3" xfId="4633"/>
    <cellStyle name="SAPBEXHLevel2X 3 7 4 3 2" xfId="10179"/>
    <cellStyle name="SAPBEXHLevel2X 3 7 4 3 2 2" xfId="20839"/>
    <cellStyle name="SAPBEXHLevel2X 3 7 4 3 2 2 2" xfId="47253"/>
    <cellStyle name="SAPBEXHLevel2X 3 7 4 3 2 3" xfId="12984"/>
    <cellStyle name="SAPBEXHLevel2X 3 7 4 3 2 3 2" xfId="39405"/>
    <cellStyle name="SAPBEXHLevel2X 3 7 4 3 2 4" xfId="36675"/>
    <cellStyle name="SAPBEXHLevel2X 3 7 4 3 3" xfId="15411"/>
    <cellStyle name="SAPBEXHLevel2X 3 7 4 3 3 2" xfId="41831"/>
    <cellStyle name="SAPBEXHLevel2X 3 7 4 3 4" xfId="24180"/>
    <cellStyle name="SAPBEXHLevel2X 3 7 4 3 4 2" xfId="50594"/>
    <cellStyle name="SAPBEXHLevel2X 3 7 4 3 5" xfId="31303"/>
    <cellStyle name="SAPBEXHLevel2X 3 7 4 4" xfId="5211"/>
    <cellStyle name="SAPBEXHLevel2X 3 7 4 4 2" xfId="15986"/>
    <cellStyle name="SAPBEXHLevel2X 3 7 4 4 2 2" xfId="42405"/>
    <cellStyle name="SAPBEXHLevel2X 3 7 4 4 3" xfId="21787"/>
    <cellStyle name="SAPBEXHLevel2X 3 7 4 4 3 2" xfId="48201"/>
    <cellStyle name="SAPBEXHLevel2X 3 7 4 4 4" xfId="31881"/>
    <cellStyle name="SAPBEXHLevel2X 3 7 4 5" xfId="5827"/>
    <cellStyle name="SAPBEXHLevel2X 3 7 4 5 2" xfId="16586"/>
    <cellStyle name="SAPBEXHLevel2X 3 7 4 5 2 2" xfId="43004"/>
    <cellStyle name="SAPBEXHLevel2X 3 7 4 5 3" xfId="24346"/>
    <cellStyle name="SAPBEXHLevel2X 3 7 4 5 3 2" xfId="50760"/>
    <cellStyle name="SAPBEXHLevel2X 3 7 4 5 4" xfId="32497"/>
    <cellStyle name="SAPBEXHLevel2X 3 7 4 6" xfId="6430"/>
    <cellStyle name="SAPBEXHLevel2X 3 7 4 6 2" xfId="17166"/>
    <cellStyle name="SAPBEXHLevel2X 3 7 4 6 2 2" xfId="43584"/>
    <cellStyle name="SAPBEXHLevel2X 3 7 4 6 3" xfId="21879"/>
    <cellStyle name="SAPBEXHLevel2X 3 7 4 6 3 2" xfId="48293"/>
    <cellStyle name="SAPBEXHLevel2X 3 7 4 6 4" xfId="33100"/>
    <cellStyle name="SAPBEXHLevel2X 3 7 4 7" xfId="7045"/>
    <cellStyle name="SAPBEXHLevel2X 3 7 4 7 2" xfId="16905"/>
    <cellStyle name="SAPBEXHLevel2X 3 7 4 7 2 2" xfId="43323"/>
    <cellStyle name="SAPBEXHLevel2X 3 7 4 7 3" xfId="33715"/>
    <cellStyle name="SAPBEXHLevel2X 3 7 4 8" xfId="7592"/>
    <cellStyle name="SAPBEXHLevel2X 3 7 4 8 2" xfId="18259"/>
    <cellStyle name="SAPBEXHLevel2X 3 7 4 8 2 2" xfId="44675"/>
    <cellStyle name="SAPBEXHLevel2X 3 7 4 8 3" xfId="26131"/>
    <cellStyle name="SAPBEXHLevel2X 3 7 4 8 3 2" xfId="52545"/>
    <cellStyle name="SAPBEXHLevel2X 3 7 4 8 4" xfId="34262"/>
    <cellStyle name="SAPBEXHLevel2X 3 7 4 9" xfId="7291"/>
    <cellStyle name="SAPBEXHLevel2X 3 7 4 9 2" xfId="17958"/>
    <cellStyle name="SAPBEXHLevel2X 3 7 4 9 2 2" xfId="44375"/>
    <cellStyle name="SAPBEXHLevel2X 3 7 4 9 3" xfId="24415"/>
    <cellStyle name="SAPBEXHLevel2X 3 7 4 9 3 2" xfId="50829"/>
    <cellStyle name="SAPBEXHLevel2X 3 7 4 9 4" xfId="33961"/>
    <cellStyle name="SAPBEXHLevel2X 3 7 5" xfId="2115"/>
    <cellStyle name="SAPBEXHLevel2X 3 7 5 10" xfId="8853"/>
    <cellStyle name="SAPBEXHLevel2X 3 7 5 10 2" xfId="19513"/>
    <cellStyle name="SAPBEXHLevel2X 3 7 5 10 2 2" xfId="45927"/>
    <cellStyle name="SAPBEXHLevel2X 3 7 5 10 3" xfId="22644"/>
    <cellStyle name="SAPBEXHLevel2X 3 7 5 10 3 2" xfId="49058"/>
    <cellStyle name="SAPBEXHLevel2X 3 7 5 10 4" xfId="35349"/>
    <cellStyle name="SAPBEXHLevel2X 3 7 5 11" xfId="11485"/>
    <cellStyle name="SAPBEXHLevel2X 3 7 5 11 2" xfId="37906"/>
    <cellStyle name="SAPBEXHLevel2X 3 7 5 12" xfId="24056"/>
    <cellStyle name="SAPBEXHLevel2X 3 7 5 12 2" xfId="50470"/>
    <cellStyle name="SAPBEXHLevel2X 3 7 5 2" xfId="4080"/>
    <cellStyle name="SAPBEXHLevel2X 3 7 5 2 2" xfId="9835"/>
    <cellStyle name="SAPBEXHLevel2X 3 7 5 2 2 2" xfId="20495"/>
    <cellStyle name="SAPBEXHLevel2X 3 7 5 2 2 2 2" xfId="46909"/>
    <cellStyle name="SAPBEXHLevel2X 3 7 5 2 2 3" xfId="11853"/>
    <cellStyle name="SAPBEXHLevel2X 3 7 5 2 2 3 2" xfId="38274"/>
    <cellStyle name="SAPBEXHLevel2X 3 7 5 2 2 4" xfId="36331"/>
    <cellStyle name="SAPBEXHLevel2X 3 7 5 2 3" xfId="14862"/>
    <cellStyle name="SAPBEXHLevel2X 3 7 5 2 3 2" xfId="41282"/>
    <cellStyle name="SAPBEXHLevel2X 3 7 5 2 4" xfId="25105"/>
    <cellStyle name="SAPBEXHLevel2X 3 7 5 2 4 2" xfId="51519"/>
    <cellStyle name="SAPBEXHLevel2X 3 7 5 2 5" xfId="30750"/>
    <cellStyle name="SAPBEXHLevel2X 3 7 5 3" xfId="4808"/>
    <cellStyle name="SAPBEXHLevel2X 3 7 5 3 2" xfId="10210"/>
    <cellStyle name="SAPBEXHLevel2X 3 7 5 3 2 2" xfId="20870"/>
    <cellStyle name="SAPBEXHLevel2X 3 7 5 3 2 2 2" xfId="47284"/>
    <cellStyle name="SAPBEXHLevel2X 3 7 5 3 2 3" xfId="16903"/>
    <cellStyle name="SAPBEXHLevel2X 3 7 5 3 2 3 2" xfId="43321"/>
    <cellStyle name="SAPBEXHLevel2X 3 7 5 3 2 4" xfId="36706"/>
    <cellStyle name="SAPBEXHLevel2X 3 7 5 3 3" xfId="15585"/>
    <cellStyle name="SAPBEXHLevel2X 3 7 5 3 3 2" xfId="42005"/>
    <cellStyle name="SAPBEXHLevel2X 3 7 5 3 4" xfId="26041"/>
    <cellStyle name="SAPBEXHLevel2X 3 7 5 3 4 2" xfId="52455"/>
    <cellStyle name="SAPBEXHLevel2X 3 7 5 3 5" xfId="31478"/>
    <cellStyle name="SAPBEXHLevel2X 3 7 5 4" xfId="5388"/>
    <cellStyle name="SAPBEXHLevel2X 3 7 5 4 2" xfId="16161"/>
    <cellStyle name="SAPBEXHLevel2X 3 7 5 4 2 2" xfId="42580"/>
    <cellStyle name="SAPBEXHLevel2X 3 7 5 4 3" xfId="27654"/>
    <cellStyle name="SAPBEXHLevel2X 3 7 5 4 3 2" xfId="54068"/>
    <cellStyle name="SAPBEXHLevel2X 3 7 5 4 4" xfId="32058"/>
    <cellStyle name="SAPBEXHLevel2X 3 7 5 5" xfId="5995"/>
    <cellStyle name="SAPBEXHLevel2X 3 7 5 5 2" xfId="16747"/>
    <cellStyle name="SAPBEXHLevel2X 3 7 5 5 2 2" xfId="43165"/>
    <cellStyle name="SAPBEXHLevel2X 3 7 5 5 3" xfId="28122"/>
    <cellStyle name="SAPBEXHLevel2X 3 7 5 5 3 2" xfId="54536"/>
    <cellStyle name="SAPBEXHLevel2X 3 7 5 5 4" xfId="32665"/>
    <cellStyle name="SAPBEXHLevel2X 3 7 5 6" xfId="6595"/>
    <cellStyle name="SAPBEXHLevel2X 3 7 5 6 2" xfId="17320"/>
    <cellStyle name="SAPBEXHLevel2X 3 7 5 6 2 2" xfId="43738"/>
    <cellStyle name="SAPBEXHLevel2X 3 7 5 6 3" xfId="24410"/>
    <cellStyle name="SAPBEXHLevel2X 3 7 5 6 3 2" xfId="50824"/>
    <cellStyle name="SAPBEXHLevel2X 3 7 5 6 4" xfId="33265"/>
    <cellStyle name="SAPBEXHLevel2X 3 7 5 7" xfId="7167"/>
    <cellStyle name="SAPBEXHLevel2X 3 7 5 7 2" xfId="25424"/>
    <cellStyle name="SAPBEXHLevel2X 3 7 5 7 2 2" xfId="51838"/>
    <cellStyle name="SAPBEXHLevel2X 3 7 5 7 3" xfId="33837"/>
    <cellStyle name="SAPBEXHLevel2X 3 7 5 8" xfId="7726"/>
    <cellStyle name="SAPBEXHLevel2X 3 7 5 8 2" xfId="18393"/>
    <cellStyle name="SAPBEXHLevel2X 3 7 5 8 2 2" xfId="44809"/>
    <cellStyle name="SAPBEXHLevel2X 3 7 5 8 3" xfId="27176"/>
    <cellStyle name="SAPBEXHLevel2X 3 7 5 8 3 2" xfId="53590"/>
    <cellStyle name="SAPBEXHLevel2X 3 7 5 8 4" xfId="34396"/>
    <cellStyle name="SAPBEXHLevel2X 3 7 5 9" xfId="7878"/>
    <cellStyle name="SAPBEXHLevel2X 3 7 5 9 2" xfId="18545"/>
    <cellStyle name="SAPBEXHLevel2X 3 7 5 9 2 2" xfId="44960"/>
    <cellStyle name="SAPBEXHLevel2X 3 7 5 9 3" xfId="26628"/>
    <cellStyle name="SAPBEXHLevel2X 3 7 5 9 3 2" xfId="53042"/>
    <cellStyle name="SAPBEXHLevel2X 3 7 5 9 4" xfId="34548"/>
    <cellStyle name="SAPBEXHLevel2X 3 7 6" xfId="1854"/>
    <cellStyle name="SAPBEXHLevel2X 3 7 6 10" xfId="9534"/>
    <cellStyle name="SAPBEXHLevel2X 3 7 6 10 2" xfId="20194"/>
    <cellStyle name="SAPBEXHLevel2X 3 7 6 10 2 2" xfId="46608"/>
    <cellStyle name="SAPBEXHLevel2X 3 7 6 10 3" xfId="11588"/>
    <cellStyle name="SAPBEXHLevel2X 3 7 6 10 3 2" xfId="38009"/>
    <cellStyle name="SAPBEXHLevel2X 3 7 6 10 4" xfId="36030"/>
    <cellStyle name="SAPBEXHLevel2X 3 7 6 11" xfId="11726"/>
    <cellStyle name="SAPBEXHLevel2X 3 7 6 11 2" xfId="38147"/>
    <cellStyle name="SAPBEXHLevel2X 3 7 6 12" xfId="25622"/>
    <cellStyle name="SAPBEXHLevel2X 3 7 6 12 2" xfId="52036"/>
    <cellStyle name="SAPBEXHLevel2X 3 7 6 2" xfId="3831"/>
    <cellStyle name="SAPBEXHLevel2X 3 7 6 2 2" xfId="10672"/>
    <cellStyle name="SAPBEXHLevel2X 3 7 6 2 2 2" xfId="21317"/>
    <cellStyle name="SAPBEXHLevel2X 3 7 6 2 2 2 2" xfId="47731"/>
    <cellStyle name="SAPBEXHLevel2X 3 7 6 2 2 3" xfId="28415"/>
    <cellStyle name="SAPBEXHLevel2X 3 7 6 2 2 3 2" xfId="54829"/>
    <cellStyle name="SAPBEXHLevel2X 3 7 6 2 2 4" xfId="37096"/>
    <cellStyle name="SAPBEXHLevel2X 3 7 6 2 3" xfId="14614"/>
    <cellStyle name="SAPBEXHLevel2X 3 7 6 2 3 2" xfId="41034"/>
    <cellStyle name="SAPBEXHLevel2X 3 7 6 2 4" xfId="23629"/>
    <cellStyle name="SAPBEXHLevel2X 3 7 6 2 4 2" xfId="50043"/>
    <cellStyle name="SAPBEXHLevel2X 3 7 6 2 5" xfId="30501"/>
    <cellStyle name="SAPBEXHLevel2X 3 7 6 3" xfId="4558"/>
    <cellStyle name="SAPBEXHLevel2X 3 7 6 3 2" xfId="15336"/>
    <cellStyle name="SAPBEXHLevel2X 3 7 6 3 2 2" xfId="41756"/>
    <cellStyle name="SAPBEXHLevel2X 3 7 6 3 3" xfId="23412"/>
    <cellStyle name="SAPBEXHLevel2X 3 7 6 3 3 2" xfId="49826"/>
    <cellStyle name="SAPBEXHLevel2X 3 7 6 3 4" xfId="31228"/>
    <cellStyle name="SAPBEXHLevel2X 3 7 6 4" xfId="3203"/>
    <cellStyle name="SAPBEXHLevel2X 3 7 6 4 2" xfId="13993"/>
    <cellStyle name="SAPBEXHLevel2X 3 7 6 4 2 2" xfId="40413"/>
    <cellStyle name="SAPBEXHLevel2X 3 7 6 4 3" xfId="25017"/>
    <cellStyle name="SAPBEXHLevel2X 3 7 6 4 3 2" xfId="51431"/>
    <cellStyle name="SAPBEXHLevel2X 3 7 6 4 4" xfId="29873"/>
    <cellStyle name="SAPBEXHLevel2X 3 7 6 5" xfId="4318"/>
    <cellStyle name="SAPBEXHLevel2X 3 7 6 5 2" xfId="15097"/>
    <cellStyle name="SAPBEXHLevel2X 3 7 6 5 2 2" xfId="41517"/>
    <cellStyle name="SAPBEXHLevel2X 3 7 6 5 3" xfId="27220"/>
    <cellStyle name="SAPBEXHLevel2X 3 7 6 5 3 2" xfId="53634"/>
    <cellStyle name="SAPBEXHLevel2X 3 7 6 5 4" xfId="30988"/>
    <cellStyle name="SAPBEXHLevel2X 3 7 6 6" xfId="5627"/>
    <cellStyle name="SAPBEXHLevel2X 3 7 6 6 2" xfId="16391"/>
    <cellStyle name="SAPBEXHLevel2X 3 7 6 6 2 2" xfId="42809"/>
    <cellStyle name="SAPBEXHLevel2X 3 7 6 6 3" xfId="25320"/>
    <cellStyle name="SAPBEXHLevel2X 3 7 6 6 3 2" xfId="51734"/>
    <cellStyle name="SAPBEXHLevel2X 3 7 6 6 4" xfId="32297"/>
    <cellStyle name="SAPBEXHLevel2X 3 7 6 7" xfId="6970"/>
    <cellStyle name="SAPBEXHLevel2X 3 7 6 7 2" xfId="24023"/>
    <cellStyle name="SAPBEXHLevel2X 3 7 6 7 2 2" xfId="50437"/>
    <cellStyle name="SAPBEXHLevel2X 3 7 6 7 3" xfId="33640"/>
    <cellStyle name="SAPBEXHLevel2X 3 7 6 8" xfId="7517"/>
    <cellStyle name="SAPBEXHLevel2X 3 7 6 8 2" xfId="18184"/>
    <cellStyle name="SAPBEXHLevel2X 3 7 6 8 2 2" xfId="44600"/>
    <cellStyle name="SAPBEXHLevel2X 3 7 6 8 3" xfId="25653"/>
    <cellStyle name="SAPBEXHLevel2X 3 7 6 8 3 2" xfId="52067"/>
    <cellStyle name="SAPBEXHLevel2X 3 7 6 8 4" xfId="34187"/>
    <cellStyle name="SAPBEXHLevel2X 3 7 6 9" xfId="5486"/>
    <cellStyle name="SAPBEXHLevel2X 3 7 6 9 2" xfId="16258"/>
    <cellStyle name="SAPBEXHLevel2X 3 7 6 9 2 2" xfId="42677"/>
    <cellStyle name="SAPBEXHLevel2X 3 7 6 9 3" xfId="24129"/>
    <cellStyle name="SAPBEXHLevel2X 3 7 6 9 3 2" xfId="50543"/>
    <cellStyle name="SAPBEXHLevel2X 3 7 6 9 4" xfId="32156"/>
    <cellStyle name="SAPBEXHLevel2X 3 7 7" xfId="2514"/>
    <cellStyle name="SAPBEXHLevel2X 3 7 7 10" xfId="23440"/>
    <cellStyle name="SAPBEXHLevel2X 3 7 7 10 2" xfId="49854"/>
    <cellStyle name="SAPBEXHLevel2X 3 7 7 2" xfId="4409"/>
    <cellStyle name="SAPBEXHLevel2X 3 7 7 2 2" xfId="15187"/>
    <cellStyle name="SAPBEXHLevel2X 3 7 7 2 2 2" xfId="41607"/>
    <cellStyle name="SAPBEXHLevel2X 3 7 7 2 3" xfId="27537"/>
    <cellStyle name="SAPBEXHLevel2X 3 7 7 2 3 2" xfId="53951"/>
    <cellStyle name="SAPBEXHLevel2X 3 7 7 2 4" xfId="31079"/>
    <cellStyle name="SAPBEXHLevel2X 3 7 7 3" xfId="5142"/>
    <cellStyle name="SAPBEXHLevel2X 3 7 7 3 2" xfId="15919"/>
    <cellStyle name="SAPBEXHLevel2X 3 7 7 3 2 2" xfId="42338"/>
    <cellStyle name="SAPBEXHLevel2X 3 7 7 3 3" xfId="24499"/>
    <cellStyle name="SAPBEXHLevel2X 3 7 7 3 3 2" xfId="50913"/>
    <cellStyle name="SAPBEXHLevel2X 3 7 7 3 4" xfId="31812"/>
    <cellStyle name="SAPBEXHLevel2X 3 7 7 4" xfId="6324"/>
    <cellStyle name="SAPBEXHLevel2X 3 7 7 4 2" xfId="17063"/>
    <cellStyle name="SAPBEXHLevel2X 3 7 7 4 2 2" xfId="43481"/>
    <cellStyle name="SAPBEXHLevel2X 3 7 7 4 3" xfId="22935"/>
    <cellStyle name="SAPBEXHLevel2X 3 7 7 4 3 2" xfId="49349"/>
    <cellStyle name="SAPBEXHLevel2X 3 7 7 4 4" xfId="32994"/>
    <cellStyle name="SAPBEXHLevel2X 3 7 7 5" xfId="6900"/>
    <cellStyle name="SAPBEXHLevel2X 3 7 7 5 2" xfId="17605"/>
    <cellStyle name="SAPBEXHLevel2X 3 7 7 5 2 2" xfId="44022"/>
    <cellStyle name="SAPBEXHLevel2X 3 7 7 5 3" xfId="22903"/>
    <cellStyle name="SAPBEXHLevel2X 3 7 7 5 3 2" xfId="49317"/>
    <cellStyle name="SAPBEXHLevel2X 3 7 7 5 4" xfId="33570"/>
    <cellStyle name="SAPBEXHLevel2X 3 7 7 6" xfId="7424"/>
    <cellStyle name="SAPBEXHLevel2X 3 7 7 6 2" xfId="18091"/>
    <cellStyle name="SAPBEXHLevel2X 3 7 7 6 2 2" xfId="44507"/>
    <cellStyle name="SAPBEXHLevel2X 3 7 7 6 3" xfId="26238"/>
    <cellStyle name="SAPBEXHLevel2X 3 7 7 6 3 2" xfId="52652"/>
    <cellStyle name="SAPBEXHLevel2X 3 7 7 6 4" xfId="34094"/>
    <cellStyle name="SAPBEXHLevel2X 3 7 7 7" xfId="8047"/>
    <cellStyle name="SAPBEXHLevel2X 3 7 7 7 2" xfId="18714"/>
    <cellStyle name="SAPBEXHLevel2X 3 7 7 7 2 2" xfId="45128"/>
    <cellStyle name="SAPBEXHLevel2X 3 7 7 7 3" xfId="12444"/>
    <cellStyle name="SAPBEXHLevel2X 3 7 7 7 3 2" xfId="38865"/>
    <cellStyle name="SAPBEXHLevel2X 3 7 7 7 4" xfId="34651"/>
    <cellStyle name="SAPBEXHLevel2X 3 7 7 8" xfId="13310"/>
    <cellStyle name="SAPBEXHLevel2X 3 7 7 8 2" xfId="39730"/>
    <cellStyle name="SAPBEXHLevel2X 3 7 7 9" xfId="11217"/>
    <cellStyle name="SAPBEXHLevel2X 3 7 7 9 2" xfId="37638"/>
    <cellStyle name="SAPBEXHLevel2X 3 7 8" xfId="3266"/>
    <cellStyle name="SAPBEXHLevel2X 3 7 8 2" xfId="14056"/>
    <cellStyle name="SAPBEXHLevel2X 3 7 8 2 2" xfId="40476"/>
    <cellStyle name="SAPBEXHLevel2X 3 7 8 3" xfId="26190"/>
    <cellStyle name="SAPBEXHLevel2X 3 7 8 3 2" xfId="52604"/>
    <cellStyle name="SAPBEXHLevel2X 3 7 8 4" xfId="29936"/>
    <cellStyle name="SAPBEXHLevel2X 3 7 9" xfId="5092"/>
    <cellStyle name="SAPBEXHLevel2X 3 7 9 2" xfId="15869"/>
    <cellStyle name="SAPBEXHLevel2X 3 7 9 2 2" xfId="42288"/>
    <cellStyle name="SAPBEXHLevel2X 3 7 9 3" xfId="23598"/>
    <cellStyle name="SAPBEXHLevel2X 3 7 9 3 2" xfId="50012"/>
    <cellStyle name="SAPBEXHLevel2X 3 7 9 4" xfId="31762"/>
    <cellStyle name="SAPBEXHLevel2X 3 8" xfId="1246"/>
    <cellStyle name="SAPBEXHLevel2X 3 8 10" xfId="3161"/>
    <cellStyle name="SAPBEXHLevel2X 3 8 10 2" xfId="13951"/>
    <cellStyle name="SAPBEXHLevel2X 3 8 10 2 2" xfId="40371"/>
    <cellStyle name="SAPBEXHLevel2X 3 8 10 3" xfId="24648"/>
    <cellStyle name="SAPBEXHLevel2X 3 8 10 3 2" xfId="51062"/>
    <cellStyle name="SAPBEXHLevel2X 3 8 10 4" xfId="29831"/>
    <cellStyle name="SAPBEXHLevel2X 3 8 11" xfId="6350"/>
    <cellStyle name="SAPBEXHLevel2X 3 8 11 2" xfId="23002"/>
    <cellStyle name="SAPBEXHLevel2X 3 8 11 2 2" xfId="49416"/>
    <cellStyle name="SAPBEXHLevel2X 3 8 11 3" xfId="33020"/>
    <cellStyle name="SAPBEXHLevel2X 3 8 12" xfId="12120"/>
    <cellStyle name="SAPBEXHLevel2X 3 8 12 2" xfId="38541"/>
    <cellStyle name="SAPBEXHLevel2X 3 8 13" xfId="26290"/>
    <cellStyle name="SAPBEXHLevel2X 3 8 13 2" xfId="52704"/>
    <cellStyle name="SAPBEXHLevel2X 3 8 2" xfId="1558"/>
    <cellStyle name="SAPBEXHLevel2X 3 8 2 10" xfId="8450"/>
    <cellStyle name="SAPBEXHLevel2X 3 8 2 10 2" xfId="19110"/>
    <cellStyle name="SAPBEXHLevel2X 3 8 2 10 2 2" xfId="45524"/>
    <cellStyle name="SAPBEXHLevel2X 3 8 2 10 3" xfId="17712"/>
    <cellStyle name="SAPBEXHLevel2X 3 8 2 10 3 2" xfId="44129"/>
    <cellStyle name="SAPBEXHLevel2X 3 8 2 10 4" xfId="34946"/>
    <cellStyle name="SAPBEXHLevel2X 3 8 2 11" xfId="12513"/>
    <cellStyle name="SAPBEXHLevel2X 3 8 2 11 2" xfId="38934"/>
    <cellStyle name="SAPBEXHLevel2X 3 8 2 12" xfId="27676"/>
    <cellStyle name="SAPBEXHLevel2X 3 8 2 12 2" xfId="54090"/>
    <cellStyle name="SAPBEXHLevel2X 3 8 2 2" xfId="3552"/>
    <cellStyle name="SAPBEXHLevel2X 3 8 2 2 2" xfId="8972"/>
    <cellStyle name="SAPBEXHLevel2X 3 8 2 2 2 2" xfId="19632"/>
    <cellStyle name="SAPBEXHLevel2X 3 8 2 2 2 2 2" xfId="46046"/>
    <cellStyle name="SAPBEXHLevel2X 3 8 2 2 2 3" xfId="26799"/>
    <cellStyle name="SAPBEXHLevel2X 3 8 2 2 2 3 2" xfId="53213"/>
    <cellStyle name="SAPBEXHLevel2X 3 8 2 2 2 4" xfId="35468"/>
    <cellStyle name="SAPBEXHLevel2X 3 8 2 2 3" xfId="10117"/>
    <cellStyle name="SAPBEXHLevel2X 3 8 2 2 3 2" xfId="20777"/>
    <cellStyle name="SAPBEXHLevel2X 3 8 2 2 3 2 2" xfId="47191"/>
    <cellStyle name="SAPBEXHLevel2X 3 8 2 2 3 3" xfId="17848"/>
    <cellStyle name="SAPBEXHLevel2X 3 8 2 2 3 3 2" xfId="44265"/>
    <cellStyle name="SAPBEXHLevel2X 3 8 2 2 3 4" xfId="36613"/>
    <cellStyle name="SAPBEXHLevel2X 3 8 2 2 4" xfId="8763"/>
    <cellStyle name="SAPBEXHLevel2X 3 8 2 2 4 2" xfId="19423"/>
    <cellStyle name="SAPBEXHLevel2X 3 8 2 2 4 2 2" xfId="45837"/>
    <cellStyle name="SAPBEXHLevel2X 3 8 2 2 4 3" xfId="25413"/>
    <cellStyle name="SAPBEXHLevel2X 3 8 2 2 4 3 2" xfId="51827"/>
    <cellStyle name="SAPBEXHLevel2X 3 8 2 2 4 4" xfId="35259"/>
    <cellStyle name="SAPBEXHLevel2X 3 8 2 2 5" xfId="14337"/>
    <cellStyle name="SAPBEXHLevel2X 3 8 2 2 5 2" xfId="40757"/>
    <cellStyle name="SAPBEXHLevel2X 3 8 2 2 6" xfId="27037"/>
    <cellStyle name="SAPBEXHLevel2X 3 8 2 2 6 2" xfId="53451"/>
    <cellStyle name="SAPBEXHLevel2X 3 8 2 2 7" xfId="30222"/>
    <cellStyle name="SAPBEXHLevel2X 3 8 2 3" xfId="2763"/>
    <cellStyle name="SAPBEXHLevel2X 3 8 2 3 2" xfId="9330"/>
    <cellStyle name="SAPBEXHLevel2X 3 8 2 3 2 2" xfId="19990"/>
    <cellStyle name="SAPBEXHLevel2X 3 8 2 3 2 2 2" xfId="46404"/>
    <cellStyle name="SAPBEXHLevel2X 3 8 2 3 2 3" xfId="12098"/>
    <cellStyle name="SAPBEXHLevel2X 3 8 2 3 2 3 2" xfId="38519"/>
    <cellStyle name="SAPBEXHLevel2X 3 8 2 3 2 4" xfId="35826"/>
    <cellStyle name="SAPBEXHLevel2X 3 8 2 3 3" xfId="13555"/>
    <cellStyle name="SAPBEXHLevel2X 3 8 2 3 3 2" xfId="39975"/>
    <cellStyle name="SAPBEXHLevel2X 3 8 2 3 4" xfId="26474"/>
    <cellStyle name="SAPBEXHLevel2X 3 8 2 3 4 2" xfId="52888"/>
    <cellStyle name="SAPBEXHLevel2X 3 8 2 3 5" xfId="29433"/>
    <cellStyle name="SAPBEXHLevel2X 3 8 2 4" xfId="4119"/>
    <cellStyle name="SAPBEXHLevel2X 3 8 2 4 2" xfId="10244"/>
    <cellStyle name="SAPBEXHLevel2X 3 8 2 4 2 2" xfId="20904"/>
    <cellStyle name="SAPBEXHLevel2X 3 8 2 4 2 2 2" xfId="47318"/>
    <cellStyle name="SAPBEXHLevel2X 3 8 2 4 2 3" xfId="17542"/>
    <cellStyle name="SAPBEXHLevel2X 3 8 2 4 2 3 2" xfId="43959"/>
    <cellStyle name="SAPBEXHLevel2X 3 8 2 4 2 4" xfId="36740"/>
    <cellStyle name="SAPBEXHLevel2X 3 8 2 4 3" xfId="14901"/>
    <cellStyle name="SAPBEXHLevel2X 3 8 2 4 3 2" xfId="41321"/>
    <cellStyle name="SAPBEXHLevel2X 3 8 2 4 4" xfId="23491"/>
    <cellStyle name="SAPBEXHLevel2X 3 8 2 4 4 2" xfId="49905"/>
    <cellStyle name="SAPBEXHLevel2X 3 8 2 4 5" xfId="30789"/>
    <cellStyle name="SAPBEXHLevel2X 3 8 2 5" xfId="3301"/>
    <cellStyle name="SAPBEXHLevel2X 3 8 2 5 2" xfId="14091"/>
    <cellStyle name="SAPBEXHLevel2X 3 8 2 5 2 2" xfId="40511"/>
    <cellStyle name="SAPBEXHLevel2X 3 8 2 5 3" xfId="24646"/>
    <cellStyle name="SAPBEXHLevel2X 3 8 2 5 3 2" xfId="51060"/>
    <cellStyle name="SAPBEXHLevel2X 3 8 2 5 4" xfId="29971"/>
    <cellStyle name="SAPBEXHLevel2X 3 8 2 6" xfId="5870"/>
    <cellStyle name="SAPBEXHLevel2X 3 8 2 6 2" xfId="16625"/>
    <cellStyle name="SAPBEXHLevel2X 3 8 2 6 2 2" xfId="43043"/>
    <cellStyle name="SAPBEXHLevel2X 3 8 2 6 3" xfId="26825"/>
    <cellStyle name="SAPBEXHLevel2X 3 8 2 6 3 2" xfId="53239"/>
    <cellStyle name="SAPBEXHLevel2X 3 8 2 6 4" xfId="32540"/>
    <cellStyle name="SAPBEXHLevel2X 3 8 2 7" xfId="6038"/>
    <cellStyle name="SAPBEXHLevel2X 3 8 2 7 2" xfId="22250"/>
    <cellStyle name="SAPBEXHLevel2X 3 8 2 7 2 2" xfId="48664"/>
    <cellStyle name="SAPBEXHLevel2X 3 8 2 7 3" xfId="32708"/>
    <cellStyle name="SAPBEXHLevel2X 3 8 2 8" xfId="7217"/>
    <cellStyle name="SAPBEXHLevel2X 3 8 2 8 2" xfId="17884"/>
    <cellStyle name="SAPBEXHLevel2X 3 8 2 8 2 2" xfId="44301"/>
    <cellStyle name="SAPBEXHLevel2X 3 8 2 8 3" xfId="27567"/>
    <cellStyle name="SAPBEXHLevel2X 3 8 2 8 3 2" xfId="53981"/>
    <cellStyle name="SAPBEXHLevel2X 3 8 2 8 4" xfId="33887"/>
    <cellStyle name="SAPBEXHLevel2X 3 8 2 9" xfId="4715"/>
    <cellStyle name="SAPBEXHLevel2X 3 8 2 9 2" xfId="15492"/>
    <cellStyle name="SAPBEXHLevel2X 3 8 2 9 2 2" xfId="41912"/>
    <cellStyle name="SAPBEXHLevel2X 3 8 2 9 3" xfId="24589"/>
    <cellStyle name="SAPBEXHLevel2X 3 8 2 9 3 2" xfId="51003"/>
    <cellStyle name="SAPBEXHLevel2X 3 8 2 9 4" xfId="31385"/>
    <cellStyle name="SAPBEXHLevel2X 3 8 3" xfId="1671"/>
    <cellStyle name="SAPBEXHLevel2X 3 8 3 10" xfId="8303"/>
    <cellStyle name="SAPBEXHLevel2X 3 8 3 10 2" xfId="18963"/>
    <cellStyle name="SAPBEXHLevel2X 3 8 3 10 2 2" xfId="45377"/>
    <cellStyle name="SAPBEXHLevel2X 3 8 3 10 3" xfId="12766"/>
    <cellStyle name="SAPBEXHLevel2X 3 8 3 10 3 2" xfId="39187"/>
    <cellStyle name="SAPBEXHLevel2X 3 8 3 10 4" xfId="34799"/>
    <cellStyle name="SAPBEXHLevel2X 3 8 3 11" xfId="11896"/>
    <cellStyle name="SAPBEXHLevel2X 3 8 3 11 2" xfId="38317"/>
    <cellStyle name="SAPBEXHLevel2X 3 8 3 12" xfId="24664"/>
    <cellStyle name="SAPBEXHLevel2X 3 8 3 12 2" xfId="51078"/>
    <cellStyle name="SAPBEXHLevel2X 3 8 3 2" xfId="3664"/>
    <cellStyle name="SAPBEXHLevel2X 3 8 3 2 2" xfId="9119"/>
    <cellStyle name="SAPBEXHLevel2X 3 8 3 2 2 2" xfId="19779"/>
    <cellStyle name="SAPBEXHLevel2X 3 8 3 2 2 2 2" xfId="46193"/>
    <cellStyle name="SAPBEXHLevel2X 3 8 3 2 2 3" xfId="18742"/>
    <cellStyle name="SAPBEXHLevel2X 3 8 3 2 2 3 2" xfId="45156"/>
    <cellStyle name="SAPBEXHLevel2X 3 8 3 2 2 4" xfId="35615"/>
    <cellStyle name="SAPBEXHLevel2X 3 8 3 2 3" xfId="10230"/>
    <cellStyle name="SAPBEXHLevel2X 3 8 3 2 3 2" xfId="20890"/>
    <cellStyle name="SAPBEXHLevel2X 3 8 3 2 3 2 2" xfId="47304"/>
    <cellStyle name="SAPBEXHLevel2X 3 8 3 2 3 3" xfId="17853"/>
    <cellStyle name="SAPBEXHLevel2X 3 8 3 2 3 3 2" xfId="44270"/>
    <cellStyle name="SAPBEXHLevel2X 3 8 3 2 3 4" xfId="36726"/>
    <cellStyle name="SAPBEXHLevel2X 3 8 3 2 4" xfId="8604"/>
    <cellStyle name="SAPBEXHLevel2X 3 8 3 2 4 2" xfId="19264"/>
    <cellStyle name="SAPBEXHLevel2X 3 8 3 2 4 2 2" xfId="45678"/>
    <cellStyle name="SAPBEXHLevel2X 3 8 3 2 4 3" xfId="17715"/>
    <cellStyle name="SAPBEXHLevel2X 3 8 3 2 4 3 2" xfId="44132"/>
    <cellStyle name="SAPBEXHLevel2X 3 8 3 2 4 4" xfId="35100"/>
    <cellStyle name="SAPBEXHLevel2X 3 8 3 2 5" xfId="14449"/>
    <cellStyle name="SAPBEXHLevel2X 3 8 3 2 5 2" xfId="40869"/>
    <cellStyle name="SAPBEXHLevel2X 3 8 3 2 6" xfId="26677"/>
    <cellStyle name="SAPBEXHLevel2X 3 8 3 2 6 2" xfId="53091"/>
    <cellStyle name="SAPBEXHLevel2X 3 8 3 2 7" xfId="30334"/>
    <cellStyle name="SAPBEXHLevel2X 3 8 3 3" xfId="2671"/>
    <cellStyle name="SAPBEXHLevel2X 3 8 3 3 2" xfId="9488"/>
    <cellStyle name="SAPBEXHLevel2X 3 8 3 3 2 2" xfId="20148"/>
    <cellStyle name="SAPBEXHLevel2X 3 8 3 3 2 2 2" xfId="46562"/>
    <cellStyle name="SAPBEXHLevel2X 3 8 3 3 2 3" xfId="11822"/>
    <cellStyle name="SAPBEXHLevel2X 3 8 3 3 2 3 2" xfId="38243"/>
    <cellStyle name="SAPBEXHLevel2X 3 8 3 3 2 4" xfId="35984"/>
    <cellStyle name="SAPBEXHLevel2X 3 8 3 3 3" xfId="13463"/>
    <cellStyle name="SAPBEXHLevel2X 3 8 3 3 3 2" xfId="39883"/>
    <cellStyle name="SAPBEXHLevel2X 3 8 3 3 4" xfId="21952"/>
    <cellStyle name="SAPBEXHLevel2X 3 8 3 3 4 2" xfId="48366"/>
    <cellStyle name="SAPBEXHLevel2X 3 8 3 3 5" xfId="29341"/>
    <cellStyle name="SAPBEXHLevel2X 3 8 3 4" xfId="4873"/>
    <cellStyle name="SAPBEXHLevel2X 3 8 3 4 2" xfId="10265"/>
    <cellStyle name="SAPBEXHLevel2X 3 8 3 4 2 2" xfId="20925"/>
    <cellStyle name="SAPBEXHLevel2X 3 8 3 4 2 2 2" xfId="47339"/>
    <cellStyle name="SAPBEXHLevel2X 3 8 3 4 2 3" xfId="12762"/>
    <cellStyle name="SAPBEXHLevel2X 3 8 3 4 2 3 2" xfId="39183"/>
    <cellStyle name="SAPBEXHLevel2X 3 8 3 4 2 4" xfId="36761"/>
    <cellStyle name="SAPBEXHLevel2X 3 8 3 4 3" xfId="15650"/>
    <cellStyle name="SAPBEXHLevel2X 3 8 3 4 3 2" xfId="42070"/>
    <cellStyle name="SAPBEXHLevel2X 3 8 3 4 4" xfId="22206"/>
    <cellStyle name="SAPBEXHLevel2X 3 8 3 4 4 2" xfId="48620"/>
    <cellStyle name="SAPBEXHLevel2X 3 8 3 4 5" xfId="31543"/>
    <cellStyle name="SAPBEXHLevel2X 3 8 3 5" xfId="3412"/>
    <cellStyle name="SAPBEXHLevel2X 3 8 3 5 2" xfId="14198"/>
    <cellStyle name="SAPBEXHLevel2X 3 8 3 5 2 2" xfId="40618"/>
    <cellStyle name="SAPBEXHLevel2X 3 8 3 5 3" xfId="25385"/>
    <cellStyle name="SAPBEXHLevel2X 3 8 3 5 3 2" xfId="51799"/>
    <cellStyle name="SAPBEXHLevel2X 3 8 3 5 4" xfId="30082"/>
    <cellStyle name="SAPBEXHLevel2X 3 8 3 6" xfId="6041"/>
    <cellStyle name="SAPBEXHLevel2X 3 8 3 6 2" xfId="16792"/>
    <cellStyle name="SAPBEXHLevel2X 3 8 3 6 2 2" xfId="43210"/>
    <cellStyle name="SAPBEXHLevel2X 3 8 3 6 3" xfId="26388"/>
    <cellStyle name="SAPBEXHLevel2X 3 8 3 6 3 2" xfId="52802"/>
    <cellStyle name="SAPBEXHLevel2X 3 8 3 6 4" xfId="32711"/>
    <cellStyle name="SAPBEXHLevel2X 3 8 3 7" xfId="6152"/>
    <cellStyle name="SAPBEXHLevel2X 3 8 3 7 2" xfId="17362"/>
    <cellStyle name="SAPBEXHLevel2X 3 8 3 7 2 2" xfId="43780"/>
    <cellStyle name="SAPBEXHLevel2X 3 8 3 7 3" xfId="32822"/>
    <cellStyle name="SAPBEXHLevel2X 3 8 3 8" xfId="3737"/>
    <cellStyle name="SAPBEXHLevel2X 3 8 3 8 2" xfId="14520"/>
    <cellStyle name="SAPBEXHLevel2X 3 8 3 8 2 2" xfId="40940"/>
    <cellStyle name="SAPBEXHLevel2X 3 8 3 8 3" xfId="24940"/>
    <cellStyle name="SAPBEXHLevel2X 3 8 3 8 3 2" xfId="51354"/>
    <cellStyle name="SAPBEXHLevel2X 3 8 3 8 4" xfId="30407"/>
    <cellStyle name="SAPBEXHLevel2X 3 8 3 9" xfId="7777"/>
    <cellStyle name="SAPBEXHLevel2X 3 8 3 9 2" xfId="18444"/>
    <cellStyle name="SAPBEXHLevel2X 3 8 3 9 2 2" xfId="44859"/>
    <cellStyle name="SAPBEXHLevel2X 3 8 3 9 3" xfId="24721"/>
    <cellStyle name="SAPBEXHLevel2X 3 8 3 9 3 2" xfId="51135"/>
    <cellStyle name="SAPBEXHLevel2X 3 8 3 9 4" xfId="34447"/>
    <cellStyle name="SAPBEXHLevel2X 3 8 4" xfId="1930"/>
    <cellStyle name="SAPBEXHLevel2X 3 8 4 10" xfId="8577"/>
    <cellStyle name="SAPBEXHLevel2X 3 8 4 10 2" xfId="19237"/>
    <cellStyle name="SAPBEXHLevel2X 3 8 4 10 2 2" xfId="45651"/>
    <cellStyle name="SAPBEXHLevel2X 3 8 4 10 3" xfId="12562"/>
    <cellStyle name="SAPBEXHLevel2X 3 8 4 10 3 2" xfId="38983"/>
    <cellStyle name="SAPBEXHLevel2X 3 8 4 10 4" xfId="35073"/>
    <cellStyle name="SAPBEXHLevel2X 3 8 4 11" xfId="11650"/>
    <cellStyle name="SAPBEXHLevel2X 3 8 4 11 2" xfId="38071"/>
    <cellStyle name="SAPBEXHLevel2X 3 8 4 12" xfId="27161"/>
    <cellStyle name="SAPBEXHLevel2X 3 8 4 12 2" xfId="53575"/>
    <cellStyle name="SAPBEXHLevel2X 3 8 4 2" xfId="3907"/>
    <cellStyle name="SAPBEXHLevel2X 3 8 4 2 2" xfId="9133"/>
    <cellStyle name="SAPBEXHLevel2X 3 8 4 2 2 2" xfId="19793"/>
    <cellStyle name="SAPBEXHLevel2X 3 8 4 2 2 2 2" xfId="46207"/>
    <cellStyle name="SAPBEXHLevel2X 3 8 4 2 2 3" xfId="27881"/>
    <cellStyle name="SAPBEXHLevel2X 3 8 4 2 2 3 2" xfId="54295"/>
    <cellStyle name="SAPBEXHLevel2X 3 8 4 2 2 4" xfId="35629"/>
    <cellStyle name="SAPBEXHLevel2X 3 8 4 2 3" xfId="14690"/>
    <cellStyle name="SAPBEXHLevel2X 3 8 4 2 3 2" xfId="41110"/>
    <cellStyle name="SAPBEXHLevel2X 3 8 4 2 4" xfId="24975"/>
    <cellStyle name="SAPBEXHLevel2X 3 8 4 2 4 2" xfId="51389"/>
    <cellStyle name="SAPBEXHLevel2X 3 8 4 2 5" xfId="30577"/>
    <cellStyle name="SAPBEXHLevel2X 3 8 4 3" xfId="4634"/>
    <cellStyle name="SAPBEXHLevel2X 3 8 4 3 2" xfId="10398"/>
    <cellStyle name="SAPBEXHLevel2X 3 8 4 3 2 2" xfId="21058"/>
    <cellStyle name="SAPBEXHLevel2X 3 8 4 3 2 2 2" xfId="47472"/>
    <cellStyle name="SAPBEXHLevel2X 3 8 4 3 2 3" xfId="28323"/>
    <cellStyle name="SAPBEXHLevel2X 3 8 4 3 2 3 2" xfId="54737"/>
    <cellStyle name="SAPBEXHLevel2X 3 8 4 3 2 4" xfId="36894"/>
    <cellStyle name="SAPBEXHLevel2X 3 8 4 3 3" xfId="15412"/>
    <cellStyle name="SAPBEXHLevel2X 3 8 4 3 3 2" xfId="41832"/>
    <cellStyle name="SAPBEXHLevel2X 3 8 4 3 4" xfId="23146"/>
    <cellStyle name="SAPBEXHLevel2X 3 8 4 3 4 2" xfId="49560"/>
    <cellStyle name="SAPBEXHLevel2X 3 8 4 3 5" xfId="31304"/>
    <cellStyle name="SAPBEXHLevel2X 3 8 4 4" xfId="5212"/>
    <cellStyle name="SAPBEXHLevel2X 3 8 4 4 2" xfId="15987"/>
    <cellStyle name="SAPBEXHLevel2X 3 8 4 4 2 2" xfId="42406"/>
    <cellStyle name="SAPBEXHLevel2X 3 8 4 4 3" xfId="26339"/>
    <cellStyle name="SAPBEXHLevel2X 3 8 4 4 3 2" xfId="52753"/>
    <cellStyle name="SAPBEXHLevel2X 3 8 4 4 4" xfId="31882"/>
    <cellStyle name="SAPBEXHLevel2X 3 8 4 5" xfId="5828"/>
    <cellStyle name="SAPBEXHLevel2X 3 8 4 5 2" xfId="16587"/>
    <cellStyle name="SAPBEXHLevel2X 3 8 4 5 2 2" xfId="43005"/>
    <cellStyle name="SAPBEXHLevel2X 3 8 4 5 3" xfId="22638"/>
    <cellStyle name="SAPBEXHLevel2X 3 8 4 5 3 2" xfId="49052"/>
    <cellStyle name="SAPBEXHLevel2X 3 8 4 5 4" xfId="32498"/>
    <cellStyle name="SAPBEXHLevel2X 3 8 4 6" xfId="6431"/>
    <cellStyle name="SAPBEXHLevel2X 3 8 4 6 2" xfId="17167"/>
    <cellStyle name="SAPBEXHLevel2X 3 8 4 6 2 2" xfId="43585"/>
    <cellStyle name="SAPBEXHLevel2X 3 8 4 6 3" xfId="22413"/>
    <cellStyle name="SAPBEXHLevel2X 3 8 4 6 3 2" xfId="48827"/>
    <cellStyle name="SAPBEXHLevel2X 3 8 4 6 4" xfId="33101"/>
    <cellStyle name="SAPBEXHLevel2X 3 8 4 7" xfId="7046"/>
    <cellStyle name="SAPBEXHLevel2X 3 8 4 7 2" xfId="18746"/>
    <cellStyle name="SAPBEXHLevel2X 3 8 4 7 2 2" xfId="45160"/>
    <cellStyle name="SAPBEXHLevel2X 3 8 4 7 3" xfId="33716"/>
    <cellStyle name="SAPBEXHLevel2X 3 8 4 8" xfId="7593"/>
    <cellStyle name="SAPBEXHLevel2X 3 8 4 8 2" xfId="18260"/>
    <cellStyle name="SAPBEXHLevel2X 3 8 4 8 2 2" xfId="44676"/>
    <cellStyle name="SAPBEXHLevel2X 3 8 4 8 3" xfId="25259"/>
    <cellStyle name="SAPBEXHLevel2X 3 8 4 8 3 2" xfId="51673"/>
    <cellStyle name="SAPBEXHLevel2X 3 8 4 8 4" xfId="34263"/>
    <cellStyle name="SAPBEXHLevel2X 3 8 4 9" xfId="7294"/>
    <cellStyle name="SAPBEXHLevel2X 3 8 4 9 2" xfId="17961"/>
    <cellStyle name="SAPBEXHLevel2X 3 8 4 9 2 2" xfId="44378"/>
    <cellStyle name="SAPBEXHLevel2X 3 8 4 9 3" xfId="23918"/>
    <cellStyle name="SAPBEXHLevel2X 3 8 4 9 3 2" xfId="50332"/>
    <cellStyle name="SAPBEXHLevel2X 3 8 4 9 4" xfId="33964"/>
    <cellStyle name="SAPBEXHLevel2X 3 8 5" xfId="2116"/>
    <cellStyle name="SAPBEXHLevel2X 3 8 5 10" xfId="8904"/>
    <cellStyle name="SAPBEXHLevel2X 3 8 5 10 2" xfId="19564"/>
    <cellStyle name="SAPBEXHLevel2X 3 8 5 10 2 2" xfId="45978"/>
    <cellStyle name="SAPBEXHLevel2X 3 8 5 10 3" xfId="27752"/>
    <cellStyle name="SAPBEXHLevel2X 3 8 5 10 3 2" xfId="54166"/>
    <cellStyle name="SAPBEXHLevel2X 3 8 5 10 4" xfId="35400"/>
    <cellStyle name="SAPBEXHLevel2X 3 8 5 11" xfId="11484"/>
    <cellStyle name="SAPBEXHLevel2X 3 8 5 11 2" xfId="37905"/>
    <cellStyle name="SAPBEXHLevel2X 3 8 5 12" xfId="27610"/>
    <cellStyle name="SAPBEXHLevel2X 3 8 5 12 2" xfId="54024"/>
    <cellStyle name="SAPBEXHLevel2X 3 8 5 2" xfId="4081"/>
    <cellStyle name="SAPBEXHLevel2X 3 8 5 2 2" xfId="9902"/>
    <cellStyle name="SAPBEXHLevel2X 3 8 5 2 2 2" xfId="20562"/>
    <cellStyle name="SAPBEXHLevel2X 3 8 5 2 2 2 2" xfId="46976"/>
    <cellStyle name="SAPBEXHLevel2X 3 8 5 2 2 3" xfId="24104"/>
    <cellStyle name="SAPBEXHLevel2X 3 8 5 2 2 3 2" xfId="50518"/>
    <cellStyle name="SAPBEXHLevel2X 3 8 5 2 2 4" xfId="36398"/>
    <cellStyle name="SAPBEXHLevel2X 3 8 5 2 3" xfId="14863"/>
    <cellStyle name="SAPBEXHLevel2X 3 8 5 2 3 2" xfId="41283"/>
    <cellStyle name="SAPBEXHLevel2X 3 8 5 2 4" xfId="24635"/>
    <cellStyle name="SAPBEXHLevel2X 3 8 5 2 4 2" xfId="51049"/>
    <cellStyle name="SAPBEXHLevel2X 3 8 5 2 5" xfId="30751"/>
    <cellStyle name="SAPBEXHLevel2X 3 8 5 3" xfId="4809"/>
    <cellStyle name="SAPBEXHLevel2X 3 8 5 3 2" xfId="10100"/>
    <cellStyle name="SAPBEXHLevel2X 3 8 5 3 2 2" xfId="20760"/>
    <cellStyle name="SAPBEXHLevel2X 3 8 5 3 2 2 2" xfId="47174"/>
    <cellStyle name="SAPBEXHLevel2X 3 8 5 3 2 3" xfId="27805"/>
    <cellStyle name="SAPBEXHLevel2X 3 8 5 3 2 3 2" xfId="54219"/>
    <cellStyle name="SAPBEXHLevel2X 3 8 5 3 2 4" xfId="36596"/>
    <cellStyle name="SAPBEXHLevel2X 3 8 5 3 3" xfId="15586"/>
    <cellStyle name="SAPBEXHLevel2X 3 8 5 3 3 2" xfId="42006"/>
    <cellStyle name="SAPBEXHLevel2X 3 8 5 3 4" xfId="25353"/>
    <cellStyle name="SAPBEXHLevel2X 3 8 5 3 4 2" xfId="51767"/>
    <cellStyle name="SAPBEXHLevel2X 3 8 5 3 5" xfId="31479"/>
    <cellStyle name="SAPBEXHLevel2X 3 8 5 4" xfId="5389"/>
    <cellStyle name="SAPBEXHLevel2X 3 8 5 4 2" xfId="16162"/>
    <cellStyle name="SAPBEXHLevel2X 3 8 5 4 2 2" xfId="42581"/>
    <cellStyle name="SAPBEXHLevel2X 3 8 5 4 3" xfId="26535"/>
    <cellStyle name="SAPBEXHLevel2X 3 8 5 4 3 2" xfId="52949"/>
    <cellStyle name="SAPBEXHLevel2X 3 8 5 4 4" xfId="32059"/>
    <cellStyle name="SAPBEXHLevel2X 3 8 5 5" xfId="5996"/>
    <cellStyle name="SAPBEXHLevel2X 3 8 5 5 2" xfId="16748"/>
    <cellStyle name="SAPBEXHLevel2X 3 8 5 5 2 2" xfId="43166"/>
    <cellStyle name="SAPBEXHLevel2X 3 8 5 5 3" xfId="27089"/>
    <cellStyle name="SAPBEXHLevel2X 3 8 5 5 3 2" xfId="53503"/>
    <cellStyle name="SAPBEXHLevel2X 3 8 5 5 4" xfId="32666"/>
    <cellStyle name="SAPBEXHLevel2X 3 8 5 6" xfId="6596"/>
    <cellStyle name="SAPBEXHLevel2X 3 8 5 6 2" xfId="17321"/>
    <cellStyle name="SAPBEXHLevel2X 3 8 5 6 2 2" xfId="43739"/>
    <cellStyle name="SAPBEXHLevel2X 3 8 5 6 3" xfId="22568"/>
    <cellStyle name="SAPBEXHLevel2X 3 8 5 6 3 2" xfId="48982"/>
    <cellStyle name="SAPBEXHLevel2X 3 8 5 6 4" xfId="33266"/>
    <cellStyle name="SAPBEXHLevel2X 3 8 5 7" xfId="7168"/>
    <cellStyle name="SAPBEXHLevel2X 3 8 5 7 2" xfId="24224"/>
    <cellStyle name="SAPBEXHLevel2X 3 8 5 7 2 2" xfId="50638"/>
    <cellStyle name="SAPBEXHLevel2X 3 8 5 7 3" xfId="33838"/>
    <cellStyle name="SAPBEXHLevel2X 3 8 5 8" xfId="7727"/>
    <cellStyle name="SAPBEXHLevel2X 3 8 5 8 2" xfId="18394"/>
    <cellStyle name="SAPBEXHLevel2X 3 8 5 8 2 2" xfId="44810"/>
    <cellStyle name="SAPBEXHLevel2X 3 8 5 8 3" xfId="22577"/>
    <cellStyle name="SAPBEXHLevel2X 3 8 5 8 3 2" xfId="48991"/>
    <cellStyle name="SAPBEXHLevel2X 3 8 5 8 4" xfId="34397"/>
    <cellStyle name="SAPBEXHLevel2X 3 8 5 9" xfId="7879"/>
    <cellStyle name="SAPBEXHLevel2X 3 8 5 9 2" xfId="18546"/>
    <cellStyle name="SAPBEXHLevel2X 3 8 5 9 2 2" xfId="44961"/>
    <cellStyle name="SAPBEXHLevel2X 3 8 5 9 3" xfId="22660"/>
    <cellStyle name="SAPBEXHLevel2X 3 8 5 9 3 2" xfId="49074"/>
    <cellStyle name="SAPBEXHLevel2X 3 8 5 9 4" xfId="34549"/>
    <cellStyle name="SAPBEXHLevel2X 3 8 6" xfId="1855"/>
    <cellStyle name="SAPBEXHLevel2X 3 8 6 10" xfId="9533"/>
    <cellStyle name="SAPBEXHLevel2X 3 8 6 10 2" xfId="20193"/>
    <cellStyle name="SAPBEXHLevel2X 3 8 6 10 2 2" xfId="46607"/>
    <cellStyle name="SAPBEXHLevel2X 3 8 6 10 3" xfId="26747"/>
    <cellStyle name="SAPBEXHLevel2X 3 8 6 10 3 2" xfId="53161"/>
    <cellStyle name="SAPBEXHLevel2X 3 8 6 10 4" xfId="36029"/>
    <cellStyle name="SAPBEXHLevel2X 3 8 6 11" xfId="11725"/>
    <cellStyle name="SAPBEXHLevel2X 3 8 6 11 2" xfId="38146"/>
    <cellStyle name="SAPBEXHLevel2X 3 8 6 12" xfId="25213"/>
    <cellStyle name="SAPBEXHLevel2X 3 8 6 12 2" xfId="51627"/>
    <cellStyle name="SAPBEXHLevel2X 3 8 6 2" xfId="3832"/>
    <cellStyle name="SAPBEXHLevel2X 3 8 6 2 2" xfId="10671"/>
    <cellStyle name="SAPBEXHLevel2X 3 8 6 2 2 2" xfId="21316"/>
    <cellStyle name="SAPBEXHLevel2X 3 8 6 2 2 2 2" xfId="47730"/>
    <cellStyle name="SAPBEXHLevel2X 3 8 6 2 2 3" xfId="28414"/>
    <cellStyle name="SAPBEXHLevel2X 3 8 6 2 2 3 2" xfId="54828"/>
    <cellStyle name="SAPBEXHLevel2X 3 8 6 2 2 4" xfId="37095"/>
    <cellStyle name="SAPBEXHLevel2X 3 8 6 2 3" xfId="14615"/>
    <cellStyle name="SAPBEXHLevel2X 3 8 6 2 3 2" xfId="41035"/>
    <cellStyle name="SAPBEXHLevel2X 3 8 6 2 4" xfId="26878"/>
    <cellStyle name="SAPBEXHLevel2X 3 8 6 2 4 2" xfId="53292"/>
    <cellStyle name="SAPBEXHLevel2X 3 8 6 2 5" xfId="30502"/>
    <cellStyle name="SAPBEXHLevel2X 3 8 6 3" xfId="4559"/>
    <cellStyle name="SAPBEXHLevel2X 3 8 6 3 2" xfId="15337"/>
    <cellStyle name="SAPBEXHLevel2X 3 8 6 3 2 2" xfId="41757"/>
    <cellStyle name="SAPBEXHLevel2X 3 8 6 3 3" xfId="27266"/>
    <cellStyle name="SAPBEXHLevel2X 3 8 6 3 3 2" xfId="53680"/>
    <cellStyle name="SAPBEXHLevel2X 3 8 6 3 4" xfId="31229"/>
    <cellStyle name="SAPBEXHLevel2X 3 8 6 4" xfId="3204"/>
    <cellStyle name="SAPBEXHLevel2X 3 8 6 4 2" xfId="13994"/>
    <cellStyle name="SAPBEXHLevel2X 3 8 6 4 2 2" xfId="40414"/>
    <cellStyle name="SAPBEXHLevel2X 3 8 6 4 3" xfId="24564"/>
    <cellStyle name="SAPBEXHLevel2X 3 8 6 4 3 2" xfId="50978"/>
    <cellStyle name="SAPBEXHLevel2X 3 8 6 4 4" xfId="29874"/>
    <cellStyle name="SAPBEXHLevel2X 3 8 6 5" xfId="5429"/>
    <cellStyle name="SAPBEXHLevel2X 3 8 6 5 2" xfId="16202"/>
    <cellStyle name="SAPBEXHLevel2X 3 8 6 5 2 2" xfId="42621"/>
    <cellStyle name="SAPBEXHLevel2X 3 8 6 5 3" xfId="27407"/>
    <cellStyle name="SAPBEXHLevel2X 3 8 6 5 3 2" xfId="53821"/>
    <cellStyle name="SAPBEXHLevel2X 3 8 6 5 4" xfId="32099"/>
    <cellStyle name="SAPBEXHLevel2X 3 8 6 6" xfId="5628"/>
    <cellStyle name="SAPBEXHLevel2X 3 8 6 6 2" xfId="16392"/>
    <cellStyle name="SAPBEXHLevel2X 3 8 6 6 2 2" xfId="42810"/>
    <cellStyle name="SAPBEXHLevel2X 3 8 6 6 3" xfId="24918"/>
    <cellStyle name="SAPBEXHLevel2X 3 8 6 6 3 2" xfId="51332"/>
    <cellStyle name="SAPBEXHLevel2X 3 8 6 6 4" xfId="32298"/>
    <cellStyle name="SAPBEXHLevel2X 3 8 6 7" xfId="6971"/>
    <cellStyle name="SAPBEXHLevel2X 3 8 6 7 2" xfId="24080"/>
    <cellStyle name="SAPBEXHLevel2X 3 8 6 7 2 2" xfId="50494"/>
    <cellStyle name="SAPBEXHLevel2X 3 8 6 7 3" xfId="33641"/>
    <cellStyle name="SAPBEXHLevel2X 3 8 6 8" xfId="7518"/>
    <cellStyle name="SAPBEXHLevel2X 3 8 6 8 2" xfId="18185"/>
    <cellStyle name="SAPBEXHLevel2X 3 8 6 8 2 2" xfId="44601"/>
    <cellStyle name="SAPBEXHLevel2X 3 8 6 8 3" xfId="24264"/>
    <cellStyle name="SAPBEXHLevel2X 3 8 6 8 3 2" xfId="50678"/>
    <cellStyle name="SAPBEXHLevel2X 3 8 6 8 4" xfId="34188"/>
    <cellStyle name="SAPBEXHLevel2X 3 8 6 9" xfId="7323"/>
    <cellStyle name="SAPBEXHLevel2X 3 8 6 9 2" xfId="17990"/>
    <cellStyle name="SAPBEXHLevel2X 3 8 6 9 2 2" xfId="44407"/>
    <cellStyle name="SAPBEXHLevel2X 3 8 6 9 3" xfId="22490"/>
    <cellStyle name="SAPBEXHLevel2X 3 8 6 9 3 2" xfId="48904"/>
    <cellStyle name="SAPBEXHLevel2X 3 8 6 9 4" xfId="33993"/>
    <cellStyle name="SAPBEXHLevel2X 3 8 7" xfId="2515"/>
    <cellStyle name="SAPBEXHLevel2X 3 8 7 10" xfId="27244"/>
    <cellStyle name="SAPBEXHLevel2X 3 8 7 10 2" xfId="53658"/>
    <cellStyle name="SAPBEXHLevel2X 3 8 7 2" xfId="4410"/>
    <cellStyle name="SAPBEXHLevel2X 3 8 7 2 2" xfId="15188"/>
    <cellStyle name="SAPBEXHLevel2X 3 8 7 2 2 2" xfId="41608"/>
    <cellStyle name="SAPBEXHLevel2X 3 8 7 2 3" xfId="23414"/>
    <cellStyle name="SAPBEXHLevel2X 3 8 7 2 3 2" xfId="49828"/>
    <cellStyle name="SAPBEXHLevel2X 3 8 7 2 4" xfId="31080"/>
    <cellStyle name="SAPBEXHLevel2X 3 8 7 3" xfId="5143"/>
    <cellStyle name="SAPBEXHLevel2X 3 8 7 3 2" xfId="15920"/>
    <cellStyle name="SAPBEXHLevel2X 3 8 7 3 2 2" xfId="42339"/>
    <cellStyle name="SAPBEXHLevel2X 3 8 7 3 3" xfId="27959"/>
    <cellStyle name="SAPBEXHLevel2X 3 8 7 3 3 2" xfId="54373"/>
    <cellStyle name="SAPBEXHLevel2X 3 8 7 3 4" xfId="31813"/>
    <cellStyle name="SAPBEXHLevel2X 3 8 7 4" xfId="6325"/>
    <cellStyle name="SAPBEXHLevel2X 3 8 7 4 2" xfId="17064"/>
    <cellStyle name="SAPBEXHLevel2X 3 8 7 4 2 2" xfId="43482"/>
    <cellStyle name="SAPBEXHLevel2X 3 8 7 4 3" xfId="22924"/>
    <cellStyle name="SAPBEXHLevel2X 3 8 7 4 3 2" xfId="49338"/>
    <cellStyle name="SAPBEXHLevel2X 3 8 7 4 4" xfId="32995"/>
    <cellStyle name="SAPBEXHLevel2X 3 8 7 5" xfId="6901"/>
    <cellStyle name="SAPBEXHLevel2X 3 8 7 5 2" xfId="17606"/>
    <cellStyle name="SAPBEXHLevel2X 3 8 7 5 2 2" xfId="44023"/>
    <cellStyle name="SAPBEXHLevel2X 3 8 7 5 3" xfId="22492"/>
    <cellStyle name="SAPBEXHLevel2X 3 8 7 5 3 2" xfId="48906"/>
    <cellStyle name="SAPBEXHLevel2X 3 8 7 5 4" xfId="33571"/>
    <cellStyle name="SAPBEXHLevel2X 3 8 7 6" xfId="7425"/>
    <cellStyle name="SAPBEXHLevel2X 3 8 7 6 2" xfId="18092"/>
    <cellStyle name="SAPBEXHLevel2X 3 8 7 6 2 2" xfId="44508"/>
    <cellStyle name="SAPBEXHLevel2X 3 8 7 6 3" xfId="21935"/>
    <cellStyle name="SAPBEXHLevel2X 3 8 7 6 3 2" xfId="48349"/>
    <cellStyle name="SAPBEXHLevel2X 3 8 7 6 4" xfId="34095"/>
    <cellStyle name="SAPBEXHLevel2X 3 8 7 7" xfId="8048"/>
    <cellStyle name="SAPBEXHLevel2X 3 8 7 7 2" xfId="18715"/>
    <cellStyle name="SAPBEXHLevel2X 3 8 7 7 2 2" xfId="45129"/>
    <cellStyle name="SAPBEXHLevel2X 3 8 7 7 3" xfId="14785"/>
    <cellStyle name="SAPBEXHLevel2X 3 8 7 7 3 2" xfId="41205"/>
    <cellStyle name="SAPBEXHLevel2X 3 8 7 7 4" xfId="34652"/>
    <cellStyle name="SAPBEXHLevel2X 3 8 7 8" xfId="13311"/>
    <cellStyle name="SAPBEXHLevel2X 3 8 7 8 2" xfId="39731"/>
    <cellStyle name="SAPBEXHLevel2X 3 8 7 9" xfId="11216"/>
    <cellStyle name="SAPBEXHLevel2X 3 8 7 9 2" xfId="37637"/>
    <cellStyle name="SAPBEXHLevel2X 3 8 8" xfId="3267"/>
    <cellStyle name="SAPBEXHLevel2X 3 8 8 2" xfId="14057"/>
    <cellStyle name="SAPBEXHLevel2X 3 8 8 2 2" xfId="40477"/>
    <cellStyle name="SAPBEXHLevel2X 3 8 8 3" xfId="24973"/>
    <cellStyle name="SAPBEXHLevel2X 3 8 8 3 2" xfId="51387"/>
    <cellStyle name="SAPBEXHLevel2X 3 8 8 4" xfId="29937"/>
    <cellStyle name="SAPBEXHLevel2X 3 8 9" xfId="4494"/>
    <cellStyle name="SAPBEXHLevel2X 3 8 9 2" xfId="15272"/>
    <cellStyle name="SAPBEXHLevel2X 3 8 9 2 2" xfId="41692"/>
    <cellStyle name="SAPBEXHLevel2X 3 8 9 3" xfId="23287"/>
    <cellStyle name="SAPBEXHLevel2X 3 8 9 3 2" xfId="49701"/>
    <cellStyle name="SAPBEXHLevel2X 3 8 9 4" xfId="31164"/>
    <cellStyle name="SAPBEXHLevel2X 3 9" xfId="1551"/>
    <cellStyle name="SAPBEXHLevel2X 3 9 10" xfId="8443"/>
    <cellStyle name="SAPBEXHLevel2X 3 9 10 2" xfId="19103"/>
    <cellStyle name="SAPBEXHLevel2X 3 9 10 2 2" xfId="45517"/>
    <cellStyle name="SAPBEXHLevel2X 3 9 10 3" xfId="12188"/>
    <cellStyle name="SAPBEXHLevel2X 3 9 10 3 2" xfId="38609"/>
    <cellStyle name="SAPBEXHLevel2X 3 9 10 4" xfId="34939"/>
    <cellStyle name="SAPBEXHLevel2X 3 9 11" xfId="11992"/>
    <cellStyle name="SAPBEXHLevel2X 3 9 11 2" xfId="38413"/>
    <cellStyle name="SAPBEXHLevel2X 3 9 12" xfId="22565"/>
    <cellStyle name="SAPBEXHLevel2X 3 9 12 2" xfId="48979"/>
    <cellStyle name="SAPBEXHLevel2X 3 9 2" xfId="3545"/>
    <cellStyle name="SAPBEXHLevel2X 3 9 2 2" xfId="8979"/>
    <cellStyle name="SAPBEXHLevel2X 3 9 2 2 2" xfId="19639"/>
    <cellStyle name="SAPBEXHLevel2X 3 9 2 2 2 2" xfId="46053"/>
    <cellStyle name="SAPBEXHLevel2X 3 9 2 2 3" xfId="27893"/>
    <cellStyle name="SAPBEXHLevel2X 3 9 2 2 3 2" xfId="54307"/>
    <cellStyle name="SAPBEXHLevel2X 3 9 2 2 4" xfId="35475"/>
    <cellStyle name="SAPBEXHLevel2X 3 9 2 3" xfId="10116"/>
    <cellStyle name="SAPBEXHLevel2X 3 9 2 3 2" xfId="20776"/>
    <cellStyle name="SAPBEXHLevel2X 3 9 2 3 2 2" xfId="47190"/>
    <cellStyle name="SAPBEXHLevel2X 3 9 2 3 3" xfId="25898"/>
    <cellStyle name="SAPBEXHLevel2X 3 9 2 3 3 2" xfId="52312"/>
    <cellStyle name="SAPBEXHLevel2X 3 9 2 3 4" xfId="36612"/>
    <cellStyle name="SAPBEXHLevel2X 3 9 2 4" xfId="8756"/>
    <cellStyle name="SAPBEXHLevel2X 3 9 2 4 2" xfId="19416"/>
    <cellStyle name="SAPBEXHLevel2X 3 9 2 4 2 2" xfId="45830"/>
    <cellStyle name="SAPBEXHLevel2X 3 9 2 4 3" xfId="28034"/>
    <cellStyle name="SAPBEXHLevel2X 3 9 2 4 3 2" xfId="54448"/>
    <cellStyle name="SAPBEXHLevel2X 3 9 2 4 4" xfId="35252"/>
    <cellStyle name="SAPBEXHLevel2X 3 9 2 5" xfId="14330"/>
    <cellStyle name="SAPBEXHLevel2X 3 9 2 5 2" xfId="40750"/>
    <cellStyle name="SAPBEXHLevel2X 3 9 2 6" xfId="25059"/>
    <cellStyle name="SAPBEXHLevel2X 3 9 2 6 2" xfId="51473"/>
    <cellStyle name="SAPBEXHLevel2X 3 9 2 7" xfId="30215"/>
    <cellStyle name="SAPBEXHLevel2X 3 9 3" xfId="2767"/>
    <cellStyle name="SAPBEXHLevel2X 3 9 3 2" xfId="9337"/>
    <cellStyle name="SAPBEXHLevel2X 3 9 3 2 2" xfId="19997"/>
    <cellStyle name="SAPBEXHLevel2X 3 9 3 2 2 2" xfId="46411"/>
    <cellStyle name="SAPBEXHLevel2X 3 9 3 2 3" xfId="11568"/>
    <cellStyle name="SAPBEXHLevel2X 3 9 3 2 3 2" xfId="37989"/>
    <cellStyle name="SAPBEXHLevel2X 3 9 3 2 4" xfId="35833"/>
    <cellStyle name="SAPBEXHLevel2X 3 9 3 3" xfId="13559"/>
    <cellStyle name="SAPBEXHLevel2X 3 9 3 3 2" xfId="39979"/>
    <cellStyle name="SAPBEXHLevel2X 3 9 3 4" xfId="28145"/>
    <cellStyle name="SAPBEXHLevel2X 3 9 3 4 2" xfId="54559"/>
    <cellStyle name="SAPBEXHLevel2X 3 9 3 5" xfId="29437"/>
    <cellStyle name="SAPBEXHLevel2X 3 9 4" xfId="3062"/>
    <cellStyle name="SAPBEXHLevel2X 3 9 4 2" xfId="10245"/>
    <cellStyle name="SAPBEXHLevel2X 3 9 4 2 2" xfId="20905"/>
    <cellStyle name="SAPBEXHLevel2X 3 9 4 2 2 2" xfId="47319"/>
    <cellStyle name="SAPBEXHLevel2X 3 9 4 2 3" xfId="12505"/>
    <cellStyle name="SAPBEXHLevel2X 3 9 4 2 3 2" xfId="38926"/>
    <cellStyle name="SAPBEXHLevel2X 3 9 4 2 4" xfId="36741"/>
    <cellStyle name="SAPBEXHLevel2X 3 9 4 3" xfId="13854"/>
    <cellStyle name="SAPBEXHLevel2X 3 9 4 3 2" xfId="40274"/>
    <cellStyle name="SAPBEXHLevel2X 3 9 4 4" xfId="25390"/>
    <cellStyle name="SAPBEXHLevel2X 3 9 4 4 2" xfId="51804"/>
    <cellStyle name="SAPBEXHLevel2X 3 9 4 5" xfId="29732"/>
    <cellStyle name="SAPBEXHLevel2X 3 9 5" xfId="5264"/>
    <cellStyle name="SAPBEXHLevel2X 3 9 5 2" xfId="16039"/>
    <cellStyle name="SAPBEXHLevel2X 3 9 5 2 2" xfId="42458"/>
    <cellStyle name="SAPBEXHLevel2X 3 9 5 3" xfId="26252"/>
    <cellStyle name="SAPBEXHLevel2X 3 9 5 3 2" xfId="52666"/>
    <cellStyle name="SAPBEXHLevel2X 3 9 5 4" xfId="31934"/>
    <cellStyle name="SAPBEXHLevel2X 3 9 6" xfId="6227"/>
    <cellStyle name="SAPBEXHLevel2X 3 9 6 2" xfId="16968"/>
    <cellStyle name="SAPBEXHLevel2X 3 9 6 2 2" xfId="43386"/>
    <cellStyle name="SAPBEXHLevel2X 3 9 6 3" xfId="24111"/>
    <cellStyle name="SAPBEXHLevel2X 3 9 6 3 2" xfId="50525"/>
    <cellStyle name="SAPBEXHLevel2X 3 9 6 4" xfId="32897"/>
    <cellStyle name="SAPBEXHLevel2X 3 9 7" xfId="6062"/>
    <cellStyle name="SAPBEXHLevel2X 3 9 7 2" xfId="26109"/>
    <cellStyle name="SAPBEXHLevel2X 3 9 7 2 2" xfId="52523"/>
    <cellStyle name="SAPBEXHLevel2X 3 9 7 3" xfId="32732"/>
    <cellStyle name="SAPBEXHLevel2X 3 9 8" xfId="6937"/>
    <cellStyle name="SAPBEXHLevel2X 3 9 8 2" xfId="17642"/>
    <cellStyle name="SAPBEXHLevel2X 3 9 8 2 2" xfId="44059"/>
    <cellStyle name="SAPBEXHLevel2X 3 9 8 3" xfId="11415"/>
    <cellStyle name="SAPBEXHLevel2X 3 9 8 3 2" xfId="37836"/>
    <cellStyle name="SAPBEXHLevel2X 3 9 8 4" xfId="33607"/>
    <cellStyle name="SAPBEXHLevel2X 3 9 9" xfId="6266"/>
    <cellStyle name="SAPBEXHLevel2X 3 9 9 2" xfId="17005"/>
    <cellStyle name="SAPBEXHLevel2X 3 9 9 2 2" xfId="43423"/>
    <cellStyle name="SAPBEXHLevel2X 3 9 9 3" xfId="11333"/>
    <cellStyle name="SAPBEXHLevel2X 3 9 9 3 2" xfId="37754"/>
    <cellStyle name="SAPBEXHLevel2X 3 9 9 4" xfId="32936"/>
    <cellStyle name="SAPBEXHLevel2X 4" xfId="1549"/>
    <cellStyle name="SAPBEXHLevel2X 4 10" xfId="8441"/>
    <cellStyle name="SAPBEXHLevel2X 4 10 2" xfId="19101"/>
    <cellStyle name="SAPBEXHLevel2X 4 10 2 2" xfId="45515"/>
    <cellStyle name="SAPBEXHLevel2X 4 10 3" xfId="12726"/>
    <cellStyle name="SAPBEXHLevel2X 4 10 3 2" xfId="39147"/>
    <cellStyle name="SAPBEXHLevel2X 4 10 4" xfId="34937"/>
    <cellStyle name="SAPBEXHLevel2X 4 11" xfId="11994"/>
    <cellStyle name="SAPBEXHLevel2X 4 11 2" xfId="38415"/>
    <cellStyle name="SAPBEXHLevel2X 4 12" xfId="27467"/>
    <cellStyle name="SAPBEXHLevel2X 4 12 2" xfId="53881"/>
    <cellStyle name="SAPBEXHLevel2X 4 2" xfId="3543"/>
    <cellStyle name="SAPBEXHLevel2X 4 2 2" xfId="8981"/>
    <cellStyle name="SAPBEXHLevel2X 4 2 2 2" xfId="19641"/>
    <cellStyle name="SAPBEXHLevel2X 4 2 2 2 2" xfId="46055"/>
    <cellStyle name="SAPBEXHLevel2X 4 2 2 3" xfId="26798"/>
    <cellStyle name="SAPBEXHLevel2X 4 2 2 3 2" xfId="53212"/>
    <cellStyle name="SAPBEXHLevel2X 4 2 2 4" xfId="35477"/>
    <cellStyle name="SAPBEXHLevel2X 4 2 3" xfId="10084"/>
    <cellStyle name="SAPBEXHLevel2X 4 2 3 2" xfId="20744"/>
    <cellStyle name="SAPBEXHLevel2X 4 2 3 2 2" xfId="47158"/>
    <cellStyle name="SAPBEXHLevel2X 4 2 3 3" xfId="27788"/>
    <cellStyle name="SAPBEXHLevel2X 4 2 3 3 2" xfId="54202"/>
    <cellStyle name="SAPBEXHLevel2X 4 2 3 4" xfId="36580"/>
    <cellStyle name="SAPBEXHLevel2X 4 2 4" xfId="8754"/>
    <cellStyle name="SAPBEXHLevel2X 4 2 4 2" xfId="19414"/>
    <cellStyle name="SAPBEXHLevel2X 4 2 4 2 2" xfId="45828"/>
    <cellStyle name="SAPBEXHLevel2X 4 2 4 3" xfId="24125"/>
    <cellStyle name="SAPBEXHLevel2X 4 2 4 3 2" xfId="50539"/>
    <cellStyle name="SAPBEXHLevel2X 4 2 4 4" xfId="35250"/>
    <cellStyle name="SAPBEXHLevel2X 4 2 5" xfId="14328"/>
    <cellStyle name="SAPBEXHLevel2X 4 2 5 2" xfId="40748"/>
    <cellStyle name="SAPBEXHLevel2X 4 2 6" xfId="25633"/>
    <cellStyle name="SAPBEXHLevel2X 4 2 6 2" xfId="52047"/>
    <cellStyle name="SAPBEXHLevel2X 4 2 7" xfId="30213"/>
    <cellStyle name="SAPBEXHLevel2X 4 3" xfId="4136"/>
    <cellStyle name="SAPBEXHLevel2X 4 3 2" xfId="9339"/>
    <cellStyle name="SAPBEXHLevel2X 4 3 2 2" xfId="19999"/>
    <cellStyle name="SAPBEXHLevel2X 4 3 2 2 2" xfId="46413"/>
    <cellStyle name="SAPBEXHLevel2X 4 3 2 3" xfId="16892"/>
    <cellStyle name="SAPBEXHLevel2X 4 3 2 3 2" xfId="43310"/>
    <cellStyle name="SAPBEXHLevel2X 4 3 2 4" xfId="35835"/>
    <cellStyle name="SAPBEXHLevel2X 4 3 3" xfId="14918"/>
    <cellStyle name="SAPBEXHLevel2X 4 3 3 2" xfId="41338"/>
    <cellStyle name="SAPBEXHLevel2X 4 3 4" xfId="27045"/>
    <cellStyle name="SAPBEXHLevel2X 4 3 4 2" xfId="53459"/>
    <cellStyle name="SAPBEXHLevel2X 4 3 5" xfId="30806"/>
    <cellStyle name="SAPBEXHLevel2X 4 4" xfId="4692"/>
    <cellStyle name="SAPBEXHLevel2X 4 4 2" xfId="10301"/>
    <cellStyle name="SAPBEXHLevel2X 4 4 2 2" xfId="20961"/>
    <cellStyle name="SAPBEXHLevel2X 4 4 2 2 2" xfId="47375"/>
    <cellStyle name="SAPBEXHLevel2X 4 4 2 3" xfId="17858"/>
    <cellStyle name="SAPBEXHLevel2X 4 4 2 3 2" xfId="44275"/>
    <cellStyle name="SAPBEXHLevel2X 4 4 2 4" xfId="36797"/>
    <cellStyle name="SAPBEXHLevel2X 4 4 3" xfId="15469"/>
    <cellStyle name="SAPBEXHLevel2X 4 4 3 2" xfId="41889"/>
    <cellStyle name="SAPBEXHLevel2X 4 4 4" xfId="25492"/>
    <cellStyle name="SAPBEXHLevel2X 4 4 4 2" xfId="51906"/>
    <cellStyle name="SAPBEXHLevel2X 4 4 5" xfId="31362"/>
    <cellStyle name="SAPBEXHLevel2X 4 5" xfId="5642"/>
    <cellStyle name="SAPBEXHLevel2X 4 5 2" xfId="16406"/>
    <cellStyle name="SAPBEXHLevel2X 4 5 2 2" xfId="42824"/>
    <cellStyle name="SAPBEXHLevel2X 4 5 3" xfId="27086"/>
    <cellStyle name="SAPBEXHLevel2X 4 5 3 2" xfId="53500"/>
    <cellStyle name="SAPBEXHLevel2X 4 5 4" xfId="32312"/>
    <cellStyle name="SAPBEXHLevel2X 4 6" xfId="5298"/>
    <cellStyle name="SAPBEXHLevel2X 4 6 2" xfId="16072"/>
    <cellStyle name="SAPBEXHLevel2X 4 6 2 2" xfId="42491"/>
    <cellStyle name="SAPBEXHLevel2X 4 6 3" xfId="21970"/>
    <cellStyle name="SAPBEXHLevel2X 4 6 3 2" xfId="48384"/>
    <cellStyle name="SAPBEXHLevel2X 4 6 4" xfId="31968"/>
    <cellStyle name="SAPBEXHLevel2X 4 7" xfId="5563"/>
    <cellStyle name="SAPBEXHLevel2X 4 7 2" xfId="27104"/>
    <cellStyle name="SAPBEXHLevel2X 4 7 2 2" xfId="53518"/>
    <cellStyle name="SAPBEXHLevel2X 4 7 3" xfId="32233"/>
    <cellStyle name="SAPBEXHLevel2X 4 8" xfId="3400"/>
    <cellStyle name="SAPBEXHLevel2X 4 8 2" xfId="14186"/>
    <cellStyle name="SAPBEXHLevel2X 4 8 2 2" xfId="40606"/>
    <cellStyle name="SAPBEXHLevel2X 4 8 3" xfId="26864"/>
    <cellStyle name="SAPBEXHLevel2X 4 8 3 2" xfId="53278"/>
    <cellStyle name="SAPBEXHLevel2X 4 8 4" xfId="30070"/>
    <cellStyle name="SAPBEXHLevel2X 4 9" xfId="7198"/>
    <cellStyle name="SAPBEXHLevel2X 4 9 2" xfId="17865"/>
    <cellStyle name="SAPBEXHLevel2X 4 9 2 2" xfId="44282"/>
    <cellStyle name="SAPBEXHLevel2X 4 9 3" xfId="22827"/>
    <cellStyle name="SAPBEXHLevel2X 4 9 3 2" xfId="49241"/>
    <cellStyle name="SAPBEXHLevel2X 4 9 4" xfId="33868"/>
    <cellStyle name="SAPBEXHLevel2X 5" xfId="1662"/>
    <cellStyle name="SAPBEXHLevel2X 5 10" xfId="8311"/>
    <cellStyle name="SAPBEXHLevel2X 5 10 2" xfId="18971"/>
    <cellStyle name="SAPBEXHLevel2X 5 10 2 2" xfId="45385"/>
    <cellStyle name="SAPBEXHLevel2X 5 10 3" xfId="12175"/>
    <cellStyle name="SAPBEXHLevel2X 5 10 3 2" xfId="38596"/>
    <cellStyle name="SAPBEXHLevel2X 5 10 4" xfId="34807"/>
    <cellStyle name="SAPBEXHLevel2X 5 11" xfId="11904"/>
    <cellStyle name="SAPBEXHLevel2X 5 11 2" xfId="38325"/>
    <cellStyle name="SAPBEXHLevel2X 5 12" xfId="23884"/>
    <cellStyle name="SAPBEXHLevel2X 5 12 2" xfId="50298"/>
    <cellStyle name="SAPBEXHLevel2X 5 2" xfId="3655"/>
    <cellStyle name="SAPBEXHLevel2X 5 2 2" xfId="9111"/>
    <cellStyle name="SAPBEXHLevel2X 5 2 2 2" xfId="19771"/>
    <cellStyle name="SAPBEXHLevel2X 5 2 2 2 2" xfId="46185"/>
    <cellStyle name="SAPBEXHLevel2X 5 2 2 3" xfId="17798"/>
    <cellStyle name="SAPBEXHLevel2X 5 2 2 3 2" xfId="44215"/>
    <cellStyle name="SAPBEXHLevel2X 5 2 2 4" xfId="35607"/>
    <cellStyle name="SAPBEXHLevel2X 5 2 3" xfId="10322"/>
    <cellStyle name="SAPBEXHLevel2X 5 2 3 2" xfId="20982"/>
    <cellStyle name="SAPBEXHLevel2X 5 2 3 2 2" xfId="47396"/>
    <cellStyle name="SAPBEXHLevel2X 5 2 3 3" xfId="12511"/>
    <cellStyle name="SAPBEXHLevel2X 5 2 3 3 2" xfId="38932"/>
    <cellStyle name="SAPBEXHLevel2X 5 2 3 4" xfId="36818"/>
    <cellStyle name="SAPBEXHLevel2X 5 2 4" xfId="8612"/>
    <cellStyle name="SAPBEXHLevel2X 5 2 4 2" xfId="19272"/>
    <cellStyle name="SAPBEXHLevel2X 5 2 4 2 2" xfId="45686"/>
    <cellStyle name="SAPBEXHLevel2X 5 2 4 3" xfId="16371"/>
    <cellStyle name="SAPBEXHLevel2X 5 2 4 3 2" xfId="42790"/>
    <cellStyle name="SAPBEXHLevel2X 5 2 4 4" xfId="35108"/>
    <cellStyle name="SAPBEXHLevel2X 5 2 5" xfId="14440"/>
    <cellStyle name="SAPBEXHLevel2X 5 2 5 2" xfId="40860"/>
    <cellStyle name="SAPBEXHLevel2X 5 2 6" xfId="27973"/>
    <cellStyle name="SAPBEXHLevel2X 5 2 6 2" xfId="54387"/>
    <cellStyle name="SAPBEXHLevel2X 5 2 7" xfId="30325"/>
    <cellStyle name="SAPBEXHLevel2X 5 3" xfId="2678"/>
    <cellStyle name="SAPBEXHLevel2X 5 3 2" xfId="9480"/>
    <cellStyle name="SAPBEXHLevel2X 5 3 2 2" xfId="20140"/>
    <cellStyle name="SAPBEXHLevel2X 5 3 2 2 2" xfId="46554"/>
    <cellStyle name="SAPBEXHLevel2X 5 3 2 3" xfId="26754"/>
    <cellStyle name="SAPBEXHLevel2X 5 3 2 3 2" xfId="53168"/>
    <cellStyle name="SAPBEXHLevel2X 5 3 2 4" xfId="35976"/>
    <cellStyle name="SAPBEXHLevel2X 5 3 3" xfId="13470"/>
    <cellStyle name="SAPBEXHLevel2X 5 3 3 2" xfId="39890"/>
    <cellStyle name="SAPBEXHLevel2X 5 3 4" xfId="26992"/>
    <cellStyle name="SAPBEXHLevel2X 5 3 4 2" xfId="53406"/>
    <cellStyle name="SAPBEXHLevel2X 5 3 5" xfId="29348"/>
    <cellStyle name="SAPBEXHLevel2X 5 4" xfId="3091"/>
    <cellStyle name="SAPBEXHLevel2X 5 4 2" xfId="10007"/>
    <cellStyle name="SAPBEXHLevel2X 5 4 2 2" xfId="20667"/>
    <cellStyle name="SAPBEXHLevel2X 5 4 2 2 2" xfId="47081"/>
    <cellStyle name="SAPBEXHLevel2X 5 4 2 3" xfId="26120"/>
    <cellStyle name="SAPBEXHLevel2X 5 4 2 3 2" xfId="52534"/>
    <cellStyle name="SAPBEXHLevel2X 5 4 2 4" xfId="36503"/>
    <cellStyle name="SAPBEXHLevel2X 5 4 3" xfId="13883"/>
    <cellStyle name="SAPBEXHLevel2X 5 4 3 2" xfId="40303"/>
    <cellStyle name="SAPBEXHLevel2X 5 4 4" xfId="24649"/>
    <cellStyle name="SAPBEXHLevel2X 5 4 4 2" xfId="51063"/>
    <cellStyle name="SAPBEXHLevel2X 5 4 5" xfId="29761"/>
    <cellStyle name="SAPBEXHLevel2X 5 5" xfId="5447"/>
    <cellStyle name="SAPBEXHLevel2X 5 5 2" xfId="16220"/>
    <cellStyle name="SAPBEXHLevel2X 5 5 2 2" xfId="42639"/>
    <cellStyle name="SAPBEXHLevel2X 5 5 3" xfId="26956"/>
    <cellStyle name="SAPBEXHLevel2X 5 5 3 2" xfId="53370"/>
    <cellStyle name="SAPBEXHLevel2X 5 5 4" xfId="32117"/>
    <cellStyle name="SAPBEXHLevel2X 5 6" xfId="5533"/>
    <cellStyle name="SAPBEXHLevel2X 5 6 2" xfId="16304"/>
    <cellStyle name="SAPBEXHLevel2X 5 6 2 2" xfId="42723"/>
    <cellStyle name="SAPBEXHLevel2X 5 6 3" xfId="26405"/>
    <cellStyle name="SAPBEXHLevel2X 5 6 3 2" xfId="52819"/>
    <cellStyle name="SAPBEXHLevel2X 5 6 4" xfId="32203"/>
    <cellStyle name="SAPBEXHLevel2X 5 7" xfId="6145"/>
    <cellStyle name="SAPBEXHLevel2X 5 7 2" xfId="24587"/>
    <cellStyle name="SAPBEXHLevel2X 5 7 2 2" xfId="51001"/>
    <cellStyle name="SAPBEXHLevel2X 5 7 3" xfId="32815"/>
    <cellStyle name="SAPBEXHLevel2X 5 8" xfId="6363"/>
    <cellStyle name="SAPBEXHLevel2X 5 8 2" xfId="17099"/>
    <cellStyle name="SAPBEXHLevel2X 5 8 2 2" xfId="43517"/>
    <cellStyle name="SAPBEXHLevel2X 5 8 3" xfId="23568"/>
    <cellStyle name="SAPBEXHLevel2X 5 8 3 2" xfId="49982"/>
    <cellStyle name="SAPBEXHLevel2X 5 8 4" xfId="33033"/>
    <cellStyle name="SAPBEXHLevel2X 5 9" xfId="4348"/>
    <cellStyle name="SAPBEXHLevel2X 5 9 2" xfId="15126"/>
    <cellStyle name="SAPBEXHLevel2X 5 9 2 2" xfId="41546"/>
    <cellStyle name="SAPBEXHLevel2X 5 9 3" xfId="27048"/>
    <cellStyle name="SAPBEXHLevel2X 5 9 3 2" xfId="53462"/>
    <cellStyle name="SAPBEXHLevel2X 5 9 4" xfId="31018"/>
    <cellStyle name="SAPBEXHLevel2X 6" xfId="1921"/>
    <cellStyle name="SAPBEXHLevel2X 6 10" xfId="8568"/>
    <cellStyle name="SAPBEXHLevel2X 6 10 2" xfId="19228"/>
    <cellStyle name="SAPBEXHLevel2X 6 10 2 2" xfId="45642"/>
    <cellStyle name="SAPBEXHLevel2X 6 10 3" xfId="17721"/>
    <cellStyle name="SAPBEXHLevel2X 6 10 3 2" xfId="44138"/>
    <cellStyle name="SAPBEXHLevel2X 6 10 4" xfId="35064"/>
    <cellStyle name="SAPBEXHLevel2X 6 11" xfId="11659"/>
    <cellStyle name="SAPBEXHLevel2X 6 11 2" xfId="38080"/>
    <cellStyle name="SAPBEXHLevel2X 6 12" xfId="27304"/>
    <cellStyle name="SAPBEXHLevel2X 6 12 2" xfId="53718"/>
    <cellStyle name="SAPBEXHLevel2X 6 2" xfId="3898"/>
    <cellStyle name="SAPBEXHLevel2X 6 2 2" xfId="9168"/>
    <cellStyle name="SAPBEXHLevel2X 6 2 2 2" xfId="19828"/>
    <cellStyle name="SAPBEXHLevel2X 6 2 2 2 2" xfId="46242"/>
    <cellStyle name="SAPBEXHLevel2X 6 2 2 3" xfId="21160"/>
    <cellStyle name="SAPBEXHLevel2X 6 2 2 3 2" xfId="47574"/>
    <cellStyle name="SAPBEXHLevel2X 6 2 2 4" xfId="35664"/>
    <cellStyle name="SAPBEXHLevel2X 6 2 3" xfId="14681"/>
    <cellStyle name="SAPBEXHLevel2X 6 2 3 2" xfId="41101"/>
    <cellStyle name="SAPBEXHLevel2X 6 2 4" xfId="27706"/>
    <cellStyle name="SAPBEXHLevel2X 6 2 4 2" xfId="54120"/>
    <cellStyle name="SAPBEXHLevel2X 6 2 5" xfId="30568"/>
    <cellStyle name="SAPBEXHLevel2X 6 3" xfId="4625"/>
    <cellStyle name="SAPBEXHLevel2X 6 3 2" xfId="10424"/>
    <cellStyle name="SAPBEXHLevel2X 6 3 2 2" xfId="21084"/>
    <cellStyle name="SAPBEXHLevel2X 6 3 2 2 2" xfId="47498"/>
    <cellStyle name="SAPBEXHLevel2X 6 3 2 3" xfId="28348"/>
    <cellStyle name="SAPBEXHLevel2X 6 3 2 3 2" xfId="54762"/>
    <cellStyle name="SAPBEXHLevel2X 6 3 2 4" xfId="36920"/>
    <cellStyle name="SAPBEXHLevel2X 6 3 3" xfId="15403"/>
    <cellStyle name="SAPBEXHLevel2X 6 3 3 2" xfId="41823"/>
    <cellStyle name="SAPBEXHLevel2X 6 3 4" xfId="27449"/>
    <cellStyle name="SAPBEXHLevel2X 6 3 4 2" xfId="53863"/>
    <cellStyle name="SAPBEXHLevel2X 6 3 5" xfId="31295"/>
    <cellStyle name="SAPBEXHLevel2X 6 4" xfId="5203"/>
    <cellStyle name="SAPBEXHLevel2X 6 4 2" xfId="15978"/>
    <cellStyle name="SAPBEXHLevel2X 6 4 2 2" xfId="42397"/>
    <cellStyle name="SAPBEXHLevel2X 6 4 3" xfId="22342"/>
    <cellStyle name="SAPBEXHLevel2X 6 4 3 2" xfId="48756"/>
    <cellStyle name="SAPBEXHLevel2X 6 4 4" xfId="31873"/>
    <cellStyle name="SAPBEXHLevel2X 6 5" xfId="5819"/>
    <cellStyle name="SAPBEXHLevel2X 6 5 2" xfId="16578"/>
    <cellStyle name="SAPBEXHLevel2X 6 5 2 2" xfId="42996"/>
    <cellStyle name="SAPBEXHLevel2X 6 5 3" xfId="11144"/>
    <cellStyle name="SAPBEXHLevel2X 6 5 3 2" xfId="37565"/>
    <cellStyle name="SAPBEXHLevel2X 6 5 4" xfId="32489"/>
    <cellStyle name="SAPBEXHLevel2X 6 6" xfId="6422"/>
    <cellStyle name="SAPBEXHLevel2X 6 6 2" xfId="17158"/>
    <cellStyle name="SAPBEXHLevel2X 6 6 2 2" xfId="43576"/>
    <cellStyle name="SAPBEXHLevel2X 6 6 3" xfId="24890"/>
    <cellStyle name="SAPBEXHLevel2X 6 6 3 2" xfId="51304"/>
    <cellStyle name="SAPBEXHLevel2X 6 6 4" xfId="33092"/>
    <cellStyle name="SAPBEXHLevel2X 6 7" xfId="7037"/>
    <cellStyle name="SAPBEXHLevel2X 6 7 2" xfId="15505"/>
    <cellStyle name="SAPBEXHLevel2X 6 7 2 2" xfId="41925"/>
    <cellStyle name="SAPBEXHLevel2X 6 7 3" xfId="33707"/>
    <cellStyle name="SAPBEXHLevel2X 6 8" xfId="7584"/>
    <cellStyle name="SAPBEXHLevel2X 6 8 2" xfId="18251"/>
    <cellStyle name="SAPBEXHLevel2X 6 8 2 2" xfId="44667"/>
    <cellStyle name="SAPBEXHLevel2X 6 8 3" xfId="22164"/>
    <cellStyle name="SAPBEXHLevel2X 6 8 3 2" xfId="48578"/>
    <cellStyle name="SAPBEXHLevel2X 6 8 4" xfId="34254"/>
    <cellStyle name="SAPBEXHLevel2X 6 9" xfId="7284"/>
    <cellStyle name="SAPBEXHLevel2X 6 9 2" xfId="17951"/>
    <cellStyle name="SAPBEXHLevel2X 6 9 2 2" xfId="44368"/>
    <cellStyle name="SAPBEXHLevel2X 6 9 3" xfId="28100"/>
    <cellStyle name="SAPBEXHLevel2X 6 9 3 2" xfId="54514"/>
    <cellStyle name="SAPBEXHLevel2X 6 9 4" xfId="33954"/>
    <cellStyle name="SAPBEXHLevel2X 7" xfId="2107"/>
    <cellStyle name="SAPBEXHLevel2X 7 10" xfId="8858"/>
    <cellStyle name="SAPBEXHLevel2X 7 10 2" xfId="19518"/>
    <cellStyle name="SAPBEXHLevel2X 7 10 2 2" xfId="45932"/>
    <cellStyle name="SAPBEXHLevel2X 7 10 3" xfId="23717"/>
    <cellStyle name="SAPBEXHLevel2X 7 10 3 2" xfId="50131"/>
    <cellStyle name="SAPBEXHLevel2X 7 10 4" xfId="35354"/>
    <cellStyle name="SAPBEXHLevel2X 7 11" xfId="11493"/>
    <cellStyle name="SAPBEXHLevel2X 7 11 2" xfId="37914"/>
    <cellStyle name="SAPBEXHLevel2X 7 12" xfId="27623"/>
    <cellStyle name="SAPBEXHLevel2X 7 12 2" xfId="54037"/>
    <cellStyle name="SAPBEXHLevel2X 7 2" xfId="4072"/>
    <cellStyle name="SAPBEXHLevel2X 7 2 2" xfId="9840"/>
    <cellStyle name="SAPBEXHLevel2X 7 2 2 2" xfId="20500"/>
    <cellStyle name="SAPBEXHLevel2X 7 2 2 2 2" xfId="46914"/>
    <cellStyle name="SAPBEXHLevel2X 7 2 2 3" xfId="12219"/>
    <cellStyle name="SAPBEXHLevel2X 7 2 2 3 2" xfId="38640"/>
    <cellStyle name="SAPBEXHLevel2X 7 2 2 4" xfId="36336"/>
    <cellStyle name="SAPBEXHLevel2X 7 2 3" xfId="14854"/>
    <cellStyle name="SAPBEXHLevel2X 7 2 3 2" xfId="41274"/>
    <cellStyle name="SAPBEXHLevel2X 7 2 4" xfId="23856"/>
    <cellStyle name="SAPBEXHLevel2X 7 2 4 2" xfId="50270"/>
    <cellStyle name="SAPBEXHLevel2X 7 2 5" xfId="30742"/>
    <cellStyle name="SAPBEXHLevel2X 7 3" xfId="4800"/>
    <cellStyle name="SAPBEXHLevel2X 7 3 2" xfId="10125"/>
    <cellStyle name="SAPBEXHLevel2X 7 3 2 2" xfId="20785"/>
    <cellStyle name="SAPBEXHLevel2X 7 3 2 2 2" xfId="47199"/>
    <cellStyle name="SAPBEXHLevel2X 7 3 2 3" xfId="12233"/>
    <cellStyle name="SAPBEXHLevel2X 7 3 2 3 2" xfId="38654"/>
    <cellStyle name="SAPBEXHLevel2X 7 3 2 4" xfId="36621"/>
    <cellStyle name="SAPBEXHLevel2X 7 3 3" xfId="15577"/>
    <cellStyle name="SAPBEXHLevel2X 7 3 3 2" xfId="41997"/>
    <cellStyle name="SAPBEXHLevel2X 7 3 4" xfId="26885"/>
    <cellStyle name="SAPBEXHLevel2X 7 3 4 2" xfId="53299"/>
    <cellStyle name="SAPBEXHLevel2X 7 3 5" xfId="31470"/>
    <cellStyle name="SAPBEXHLevel2X 7 4" xfId="5380"/>
    <cellStyle name="SAPBEXHLevel2X 7 4 2" xfId="16153"/>
    <cellStyle name="SAPBEXHLevel2X 7 4 2 2" xfId="42572"/>
    <cellStyle name="SAPBEXHLevel2X 7 4 3" xfId="27956"/>
    <cellStyle name="SAPBEXHLevel2X 7 4 3 2" xfId="54370"/>
    <cellStyle name="SAPBEXHLevel2X 7 4 4" xfId="32050"/>
    <cellStyle name="SAPBEXHLevel2X 7 5" xfId="5987"/>
    <cellStyle name="SAPBEXHLevel2X 7 5 2" xfId="16739"/>
    <cellStyle name="SAPBEXHLevel2X 7 5 2 2" xfId="43157"/>
    <cellStyle name="SAPBEXHLevel2X 7 5 3" xfId="23949"/>
    <cellStyle name="SAPBEXHLevel2X 7 5 3 2" xfId="50363"/>
    <cellStyle name="SAPBEXHLevel2X 7 5 4" xfId="32657"/>
    <cellStyle name="SAPBEXHLevel2X 7 6" xfId="6587"/>
    <cellStyle name="SAPBEXHLevel2X 7 6 2" xfId="17312"/>
    <cellStyle name="SAPBEXHLevel2X 7 6 2 2" xfId="43730"/>
    <cellStyle name="SAPBEXHLevel2X 7 6 3" xfId="22405"/>
    <cellStyle name="SAPBEXHLevel2X 7 6 3 2" xfId="48819"/>
    <cellStyle name="SAPBEXHLevel2X 7 6 4" xfId="33257"/>
    <cellStyle name="SAPBEXHLevel2X 7 7" xfId="7159"/>
    <cellStyle name="SAPBEXHLevel2X 7 7 2" xfId="22126"/>
    <cellStyle name="SAPBEXHLevel2X 7 7 2 2" xfId="48540"/>
    <cellStyle name="SAPBEXHLevel2X 7 7 3" xfId="33829"/>
    <cellStyle name="SAPBEXHLevel2X 7 8" xfId="7718"/>
    <cellStyle name="SAPBEXHLevel2X 7 8 2" xfId="18385"/>
    <cellStyle name="SAPBEXHLevel2X 7 8 2 2" xfId="44801"/>
    <cellStyle name="SAPBEXHLevel2X 7 8 3" xfId="24601"/>
    <cellStyle name="SAPBEXHLevel2X 7 8 3 2" xfId="51015"/>
    <cellStyle name="SAPBEXHLevel2X 7 8 4" xfId="34388"/>
    <cellStyle name="SAPBEXHLevel2X 7 9" xfId="7870"/>
    <cellStyle name="SAPBEXHLevel2X 7 9 2" xfId="18537"/>
    <cellStyle name="SAPBEXHLevel2X 7 9 2 2" xfId="44952"/>
    <cellStyle name="SAPBEXHLevel2X 7 9 3" xfId="21913"/>
    <cellStyle name="SAPBEXHLevel2X 7 9 3 2" xfId="48327"/>
    <cellStyle name="SAPBEXHLevel2X 7 9 4" xfId="34540"/>
    <cellStyle name="SAPBEXHLevel2X 8" xfId="1847"/>
    <cellStyle name="SAPBEXHLevel2X 8 10" xfId="9542"/>
    <cellStyle name="SAPBEXHLevel2X 8 10 2" xfId="20202"/>
    <cellStyle name="SAPBEXHLevel2X 8 10 2 2" xfId="46616"/>
    <cellStyle name="SAPBEXHLevel2X 8 10 3" xfId="26746"/>
    <cellStyle name="SAPBEXHLevel2X 8 10 3 2" xfId="53160"/>
    <cellStyle name="SAPBEXHLevel2X 8 10 4" xfId="36038"/>
    <cellStyle name="SAPBEXHLevel2X 8 11" xfId="11733"/>
    <cellStyle name="SAPBEXHLevel2X 8 11 2" xfId="38154"/>
    <cellStyle name="SAPBEXHLevel2X 8 12" xfId="22797"/>
    <cellStyle name="SAPBEXHLevel2X 8 12 2" xfId="49211"/>
    <cellStyle name="SAPBEXHLevel2X 8 2" xfId="3824"/>
    <cellStyle name="SAPBEXHLevel2X 8 2 2" xfId="10680"/>
    <cellStyle name="SAPBEXHLevel2X 8 2 2 2" xfId="21325"/>
    <cellStyle name="SAPBEXHLevel2X 8 2 2 2 2" xfId="47739"/>
    <cellStyle name="SAPBEXHLevel2X 8 2 2 3" xfId="28423"/>
    <cellStyle name="SAPBEXHLevel2X 8 2 2 3 2" xfId="54837"/>
    <cellStyle name="SAPBEXHLevel2X 8 2 2 4" xfId="37104"/>
    <cellStyle name="SAPBEXHLevel2X 8 2 3" xfId="14607"/>
    <cellStyle name="SAPBEXHLevel2X 8 2 3 2" xfId="41027"/>
    <cellStyle name="SAPBEXHLevel2X 8 2 4" xfId="26172"/>
    <cellStyle name="SAPBEXHLevel2X 8 2 4 2" xfId="52586"/>
    <cellStyle name="SAPBEXHLevel2X 8 2 5" xfId="30494"/>
    <cellStyle name="SAPBEXHLevel2X 8 3" xfId="4551"/>
    <cellStyle name="SAPBEXHLevel2X 8 3 2" xfId="15329"/>
    <cellStyle name="SAPBEXHLevel2X 8 3 2 2" xfId="41749"/>
    <cellStyle name="SAPBEXHLevel2X 8 3 3" xfId="25693"/>
    <cellStyle name="SAPBEXHLevel2X 8 3 3 2" xfId="52107"/>
    <cellStyle name="SAPBEXHLevel2X 8 3 4" xfId="31221"/>
    <cellStyle name="SAPBEXHLevel2X 8 4" xfId="3197"/>
    <cellStyle name="SAPBEXHLevel2X 8 4 2" xfId="13987"/>
    <cellStyle name="SAPBEXHLevel2X 8 4 2 2" xfId="40407"/>
    <cellStyle name="SAPBEXHLevel2X 8 4 3" xfId="24033"/>
    <cellStyle name="SAPBEXHLevel2X 8 4 3 2" xfId="50447"/>
    <cellStyle name="SAPBEXHLevel2X 8 4 4" xfId="29867"/>
    <cellStyle name="SAPBEXHLevel2X 8 5" xfId="5432"/>
    <cellStyle name="SAPBEXHLevel2X 8 5 2" xfId="16205"/>
    <cellStyle name="SAPBEXHLevel2X 8 5 2 2" xfId="42624"/>
    <cellStyle name="SAPBEXHLevel2X 8 5 3" xfId="23275"/>
    <cellStyle name="SAPBEXHLevel2X 8 5 3 2" xfId="49689"/>
    <cellStyle name="SAPBEXHLevel2X 8 5 4" xfId="32102"/>
    <cellStyle name="SAPBEXHLevel2X 8 6" xfId="6031"/>
    <cellStyle name="SAPBEXHLevel2X 8 6 2" xfId="16782"/>
    <cellStyle name="SAPBEXHLevel2X 8 6 2 2" xfId="43200"/>
    <cellStyle name="SAPBEXHLevel2X 8 6 3" xfId="24163"/>
    <cellStyle name="SAPBEXHLevel2X 8 6 3 2" xfId="50577"/>
    <cellStyle name="SAPBEXHLevel2X 8 6 4" xfId="32701"/>
    <cellStyle name="SAPBEXHLevel2X 8 7" xfId="6963"/>
    <cellStyle name="SAPBEXHLevel2X 8 7 2" xfId="22942"/>
    <cellStyle name="SAPBEXHLevel2X 8 7 2 2" xfId="49356"/>
    <cellStyle name="SAPBEXHLevel2X 8 7 3" xfId="33633"/>
    <cellStyle name="SAPBEXHLevel2X 8 8" xfId="7510"/>
    <cellStyle name="SAPBEXHLevel2X 8 8 2" xfId="18177"/>
    <cellStyle name="SAPBEXHLevel2X 8 8 2 2" xfId="44593"/>
    <cellStyle name="SAPBEXHLevel2X 8 8 3" xfId="23235"/>
    <cellStyle name="SAPBEXHLevel2X 8 8 3 2" xfId="49649"/>
    <cellStyle name="SAPBEXHLevel2X 8 8 4" xfId="34180"/>
    <cellStyle name="SAPBEXHLevel2X 8 9" xfId="7761"/>
    <cellStyle name="SAPBEXHLevel2X 8 9 2" xfId="18428"/>
    <cellStyle name="SAPBEXHLevel2X 8 9 2 2" xfId="44844"/>
    <cellStyle name="SAPBEXHLevel2X 8 9 3" xfId="25347"/>
    <cellStyle name="SAPBEXHLevel2X 8 9 3 2" xfId="51761"/>
    <cellStyle name="SAPBEXHLevel2X 8 9 4" xfId="34431"/>
    <cellStyle name="SAPBEXHLevel2X 9" xfId="2380"/>
    <cellStyle name="SAPBEXHLevel2X 9 10" xfId="11280"/>
    <cellStyle name="SAPBEXHLevel2X 9 10 2" xfId="37701"/>
    <cellStyle name="SAPBEXHLevel2X 9 11" xfId="25128"/>
    <cellStyle name="SAPBEXHLevel2X 9 11 2" xfId="51542"/>
    <cellStyle name="SAPBEXHLevel2X 9 2" xfId="4287"/>
    <cellStyle name="SAPBEXHLevel2X 9 2 2" xfId="15066"/>
    <cellStyle name="SAPBEXHLevel2X 9 2 2 2" xfId="41486"/>
    <cellStyle name="SAPBEXHLevel2X 9 2 3" xfId="26500"/>
    <cellStyle name="SAPBEXHLevel2X 9 2 3 2" xfId="52914"/>
    <cellStyle name="SAPBEXHLevel2X 9 2 4" xfId="30957"/>
    <cellStyle name="SAPBEXHLevel2X 9 3" xfId="5014"/>
    <cellStyle name="SAPBEXHLevel2X 9 3 2" xfId="15791"/>
    <cellStyle name="SAPBEXHLevel2X 9 3 2 2" xfId="42210"/>
    <cellStyle name="SAPBEXHLevel2X 9 3 3" xfId="27274"/>
    <cellStyle name="SAPBEXHLevel2X 9 3 3 2" xfId="53688"/>
    <cellStyle name="SAPBEXHLevel2X 9 3 4" xfId="31684"/>
    <cellStyle name="SAPBEXHLevel2X 9 4" xfId="6203"/>
    <cellStyle name="SAPBEXHLevel2X 9 4 2" xfId="16944"/>
    <cellStyle name="SAPBEXHLevel2X 9 4 2 2" xfId="43362"/>
    <cellStyle name="SAPBEXHLevel2X 9 4 3" xfId="23577"/>
    <cellStyle name="SAPBEXHLevel2X 9 4 3 2" xfId="49991"/>
    <cellStyle name="SAPBEXHLevel2X 9 4 4" xfId="32873"/>
    <cellStyle name="SAPBEXHLevel2X 9 5" xfId="6789"/>
    <cellStyle name="SAPBEXHLevel2X 9 5 2" xfId="17501"/>
    <cellStyle name="SAPBEXHLevel2X 9 5 2 2" xfId="43918"/>
    <cellStyle name="SAPBEXHLevel2X 9 5 3" xfId="22394"/>
    <cellStyle name="SAPBEXHLevel2X 9 5 3 2" xfId="48808"/>
    <cellStyle name="SAPBEXHLevel2X 9 5 4" xfId="33459"/>
    <cellStyle name="SAPBEXHLevel2X 9 6" xfId="7345"/>
    <cellStyle name="SAPBEXHLevel2X 9 6 2" xfId="18012"/>
    <cellStyle name="SAPBEXHLevel2X 9 6 2 2" xfId="44428"/>
    <cellStyle name="SAPBEXHLevel2X 9 6 3" xfId="11138"/>
    <cellStyle name="SAPBEXHLevel2X 9 6 3 2" xfId="37559"/>
    <cellStyle name="SAPBEXHLevel2X 9 6 4" xfId="34015"/>
    <cellStyle name="SAPBEXHLevel2X 9 7" xfId="7989"/>
    <cellStyle name="SAPBEXHLevel2X 9 7 2" xfId="18656"/>
    <cellStyle name="SAPBEXHLevel2X 9 7 2 2" xfId="45070"/>
    <cellStyle name="SAPBEXHLevel2X 9 7 3" xfId="12435"/>
    <cellStyle name="SAPBEXHLevel2X 9 7 3 2" xfId="38856"/>
    <cellStyle name="SAPBEXHLevel2X 9 7 4" xfId="34595"/>
    <cellStyle name="SAPBEXHLevel2X 9 8" xfId="9632"/>
    <cellStyle name="SAPBEXHLevel2X 9 8 2" xfId="20292"/>
    <cellStyle name="SAPBEXHLevel2X 9 8 2 2" xfId="46706"/>
    <cellStyle name="SAPBEXHLevel2X 9 8 3" xfId="11265"/>
    <cellStyle name="SAPBEXHLevel2X 9 8 3 2" xfId="37686"/>
    <cellStyle name="SAPBEXHLevel2X 9 8 4" xfId="36128"/>
    <cellStyle name="SAPBEXHLevel2X 9 9" xfId="13177"/>
    <cellStyle name="SAPBEXHLevel2X 9 9 2" xfId="39597"/>
    <cellStyle name="SAPBEXHLevel2X_0910 GSO Capex RRP - Final (Detail) v2 220710" xfId="1247"/>
    <cellStyle name="SAPBEXHLevel3" xfId="1248"/>
    <cellStyle name="SAPBEXHLevel3 10" xfId="4713"/>
    <cellStyle name="SAPBEXHLevel3 10 2" xfId="9752"/>
    <cellStyle name="SAPBEXHLevel3 10 2 2" xfId="20412"/>
    <cellStyle name="SAPBEXHLevel3 10 2 2 2" xfId="46826"/>
    <cellStyle name="SAPBEXHLevel3 10 2 3" xfId="11847"/>
    <cellStyle name="SAPBEXHLevel3 10 2 3 2" xfId="38268"/>
    <cellStyle name="SAPBEXHLevel3 10 2 4" xfId="36248"/>
    <cellStyle name="SAPBEXHLevel3 10 3" xfId="15490"/>
    <cellStyle name="SAPBEXHLevel3 10 3 2" xfId="41910"/>
    <cellStyle name="SAPBEXHLevel3 10 4" xfId="22529"/>
    <cellStyle name="SAPBEXHLevel3 10 4 2" xfId="48943"/>
    <cellStyle name="SAPBEXHLevel3 10 5" xfId="31383"/>
    <cellStyle name="SAPBEXHLevel3 11" xfId="5603"/>
    <cellStyle name="SAPBEXHLevel3 11 2" xfId="24155"/>
    <cellStyle name="SAPBEXHLevel3 11 2 2" xfId="50569"/>
    <cellStyle name="SAPBEXHLevel3 11 3" xfId="32273"/>
    <cellStyle name="SAPBEXHLevel3 12" xfId="3025"/>
    <cellStyle name="SAPBEXHLevel3 12 2" xfId="13817"/>
    <cellStyle name="SAPBEXHLevel3 12 2 2" xfId="40237"/>
    <cellStyle name="SAPBEXHLevel3 12 3" xfId="23310"/>
    <cellStyle name="SAPBEXHLevel3 12 3 2" xfId="49724"/>
    <cellStyle name="SAPBEXHLevel3 12 4" xfId="29695"/>
    <cellStyle name="SAPBEXHLevel3 13" xfId="8269"/>
    <cellStyle name="SAPBEXHLevel3 13 2" xfId="18930"/>
    <cellStyle name="SAPBEXHLevel3 13 2 2" xfId="45344"/>
    <cellStyle name="SAPBEXHLevel3 13 3" xfId="17800"/>
    <cellStyle name="SAPBEXHLevel3 13 3 2" xfId="44217"/>
    <cellStyle name="SAPBEXHLevel3 13 4" xfId="34782"/>
    <cellStyle name="SAPBEXHLevel3 14" xfId="13087"/>
    <cellStyle name="SAPBEXHLevel3 14 2" xfId="39508"/>
    <cellStyle name="SAPBEXHLevel3 15" xfId="22795"/>
    <cellStyle name="SAPBEXHLevel3 15 2" xfId="49209"/>
    <cellStyle name="SAPBEXHLevel3 2" xfId="1249"/>
    <cellStyle name="SAPBEXHLevel3 2 10" xfId="5181"/>
    <cellStyle name="SAPBEXHLevel3 2 10 2" xfId="15957"/>
    <cellStyle name="SAPBEXHLevel3 2 10 2 2" xfId="42376"/>
    <cellStyle name="SAPBEXHLevel3 2 10 3" xfId="27183"/>
    <cellStyle name="SAPBEXHLevel3 2 10 3 2" xfId="53597"/>
    <cellStyle name="SAPBEXHLevel3 2 10 4" xfId="31851"/>
    <cellStyle name="SAPBEXHLevel3 2 11" xfId="6514"/>
    <cellStyle name="SAPBEXHLevel3 2 11 2" xfId="22411"/>
    <cellStyle name="SAPBEXHLevel3 2 11 2 2" xfId="48825"/>
    <cellStyle name="SAPBEXHLevel3 2 11 3" xfId="33184"/>
    <cellStyle name="SAPBEXHLevel3 2 12" xfId="12119"/>
    <cellStyle name="SAPBEXHLevel3 2 12 2" xfId="38540"/>
    <cellStyle name="SAPBEXHLevel3 2 13" xfId="24444"/>
    <cellStyle name="SAPBEXHLevel3 2 13 2" xfId="50858"/>
    <cellStyle name="SAPBEXHLevel3 2 2" xfId="1560"/>
    <cellStyle name="SAPBEXHLevel3 2 2 10" xfId="8452"/>
    <cellStyle name="SAPBEXHLevel3 2 2 10 2" xfId="19112"/>
    <cellStyle name="SAPBEXHLevel3 2 2 10 2 2" xfId="45526"/>
    <cellStyle name="SAPBEXHLevel3 2 2 10 3" xfId="17814"/>
    <cellStyle name="SAPBEXHLevel3 2 2 10 3 2" xfId="44231"/>
    <cellStyle name="SAPBEXHLevel3 2 2 10 4" xfId="34948"/>
    <cellStyle name="SAPBEXHLevel3 2 2 11" xfId="11985"/>
    <cellStyle name="SAPBEXHLevel3 2 2 11 2" xfId="38406"/>
    <cellStyle name="SAPBEXHLevel3 2 2 12" xfId="26846"/>
    <cellStyle name="SAPBEXHLevel3 2 2 12 2" xfId="53260"/>
    <cellStyle name="SAPBEXHLevel3 2 2 2" xfId="3554"/>
    <cellStyle name="SAPBEXHLevel3 2 2 2 2" xfId="8970"/>
    <cellStyle name="SAPBEXHLevel3 2 2 2 2 2" xfId="19630"/>
    <cellStyle name="SAPBEXHLevel3 2 2 2 2 2 2" xfId="46044"/>
    <cellStyle name="SAPBEXHLevel3 2 2 2 2 3" xfId="27894"/>
    <cellStyle name="SAPBEXHLevel3 2 2 2 2 3 2" xfId="54308"/>
    <cellStyle name="SAPBEXHLevel3 2 2 2 2 4" xfId="35466"/>
    <cellStyle name="SAPBEXHLevel3 2 2 2 3" xfId="10203"/>
    <cellStyle name="SAPBEXHLevel3 2 2 2 3 2" xfId="20863"/>
    <cellStyle name="SAPBEXHLevel3 2 2 2 3 2 2" xfId="47277"/>
    <cellStyle name="SAPBEXHLevel3 2 2 2 3 3" xfId="12591"/>
    <cellStyle name="SAPBEXHLevel3 2 2 2 3 3 2" xfId="39012"/>
    <cellStyle name="SAPBEXHLevel3 2 2 2 3 4" xfId="36699"/>
    <cellStyle name="SAPBEXHLevel3 2 2 2 4" xfId="8765"/>
    <cellStyle name="SAPBEXHLevel3 2 2 2 4 2" xfId="19425"/>
    <cellStyle name="SAPBEXHLevel3 2 2 2 4 2 2" xfId="45839"/>
    <cellStyle name="SAPBEXHLevel3 2 2 2 4 3" xfId="24793"/>
    <cellStyle name="SAPBEXHLevel3 2 2 2 4 3 2" xfId="51207"/>
    <cellStyle name="SAPBEXHLevel3 2 2 2 4 4" xfId="35261"/>
    <cellStyle name="SAPBEXHLevel3 2 2 2 5" xfId="14339"/>
    <cellStyle name="SAPBEXHLevel3 2 2 2 5 2" xfId="40759"/>
    <cellStyle name="SAPBEXHLevel3 2 2 2 6" xfId="25604"/>
    <cellStyle name="SAPBEXHLevel3 2 2 2 6 2" xfId="52018"/>
    <cellStyle name="SAPBEXHLevel3 2 2 2 7" xfId="30224"/>
    <cellStyle name="SAPBEXHLevel3 2 2 3" xfId="2761"/>
    <cellStyle name="SAPBEXHLevel3 2 2 3 2" xfId="9328"/>
    <cellStyle name="SAPBEXHLevel3 2 2 3 2 2" xfId="19988"/>
    <cellStyle name="SAPBEXHLevel3 2 2 3 2 2 2" xfId="46402"/>
    <cellStyle name="SAPBEXHLevel3 2 2 3 2 3" xfId="26761"/>
    <cellStyle name="SAPBEXHLevel3 2 2 3 2 3 2" xfId="53175"/>
    <cellStyle name="SAPBEXHLevel3 2 2 3 2 4" xfId="35824"/>
    <cellStyle name="SAPBEXHLevel3 2 2 3 3" xfId="13553"/>
    <cellStyle name="SAPBEXHLevel3 2 2 3 3 2" xfId="39973"/>
    <cellStyle name="SAPBEXHLevel3 2 2 3 4" xfId="27029"/>
    <cellStyle name="SAPBEXHLevel3 2 2 3 4 2" xfId="53443"/>
    <cellStyle name="SAPBEXHLevel3 2 2 3 5" xfId="29431"/>
    <cellStyle name="SAPBEXHLevel3 2 2 4" xfId="2835"/>
    <cellStyle name="SAPBEXHLevel3 2 2 4 2" xfId="10435"/>
    <cellStyle name="SAPBEXHLevel3 2 2 4 2 2" xfId="21095"/>
    <cellStyle name="SAPBEXHLevel3 2 2 4 2 2 2" xfId="47509"/>
    <cellStyle name="SAPBEXHLevel3 2 2 4 2 3" xfId="28359"/>
    <cellStyle name="SAPBEXHLevel3 2 2 4 2 3 2" xfId="54773"/>
    <cellStyle name="SAPBEXHLevel3 2 2 4 2 4" xfId="36931"/>
    <cellStyle name="SAPBEXHLevel3 2 2 4 3" xfId="13627"/>
    <cellStyle name="SAPBEXHLevel3 2 2 4 3 2" xfId="40047"/>
    <cellStyle name="SAPBEXHLevel3 2 2 4 4" xfId="25849"/>
    <cellStyle name="SAPBEXHLevel3 2 2 4 4 2" xfId="52263"/>
    <cellStyle name="SAPBEXHLevel3 2 2 4 5" xfId="29505"/>
    <cellStyle name="SAPBEXHLevel3 2 2 5" xfId="3121"/>
    <cellStyle name="SAPBEXHLevel3 2 2 5 2" xfId="13912"/>
    <cellStyle name="SAPBEXHLevel3 2 2 5 2 2" xfId="40332"/>
    <cellStyle name="SAPBEXHLevel3 2 2 5 3" xfId="22913"/>
    <cellStyle name="SAPBEXHLevel3 2 2 5 3 2" xfId="49327"/>
    <cellStyle name="SAPBEXHLevel3 2 2 5 4" xfId="29791"/>
    <cellStyle name="SAPBEXHLevel3 2 2 6" xfId="2974"/>
    <cellStyle name="SAPBEXHLevel3 2 2 6 2" xfId="13766"/>
    <cellStyle name="SAPBEXHLevel3 2 2 6 2 2" xfId="40186"/>
    <cellStyle name="SAPBEXHLevel3 2 2 6 3" xfId="26184"/>
    <cellStyle name="SAPBEXHLevel3 2 2 6 3 2" xfId="52598"/>
    <cellStyle name="SAPBEXHLevel3 2 2 6 4" xfId="29644"/>
    <cellStyle name="SAPBEXHLevel3 2 2 7" xfId="5898"/>
    <cellStyle name="SAPBEXHLevel3 2 2 7 2" xfId="21795"/>
    <cellStyle name="SAPBEXHLevel3 2 2 7 2 2" xfId="48209"/>
    <cellStyle name="SAPBEXHLevel3 2 2 7 3" xfId="32568"/>
    <cellStyle name="SAPBEXHLevel3 2 2 8" xfId="5680"/>
    <cellStyle name="SAPBEXHLevel3 2 2 8 2" xfId="16444"/>
    <cellStyle name="SAPBEXHLevel3 2 2 8 2 2" xfId="42862"/>
    <cellStyle name="SAPBEXHLevel3 2 2 8 3" xfId="24786"/>
    <cellStyle name="SAPBEXHLevel3 2 2 8 3 2" xfId="51200"/>
    <cellStyle name="SAPBEXHLevel3 2 2 8 4" xfId="32350"/>
    <cellStyle name="SAPBEXHLevel3 2 2 9" xfId="7795"/>
    <cellStyle name="SAPBEXHLevel3 2 2 9 2" xfId="18462"/>
    <cellStyle name="SAPBEXHLevel3 2 2 9 2 2" xfId="44877"/>
    <cellStyle name="SAPBEXHLevel3 2 2 9 3" xfId="24596"/>
    <cellStyle name="SAPBEXHLevel3 2 2 9 3 2" xfId="51010"/>
    <cellStyle name="SAPBEXHLevel3 2 2 9 4" xfId="34465"/>
    <cellStyle name="SAPBEXHLevel3 2 3" xfId="1673"/>
    <cellStyle name="SAPBEXHLevel3 2 3 10" xfId="8474"/>
    <cellStyle name="SAPBEXHLevel3 2 3 10 2" xfId="19134"/>
    <cellStyle name="SAPBEXHLevel3 2 3 10 2 2" xfId="45548"/>
    <cellStyle name="SAPBEXHLevel3 2 3 10 3" xfId="16879"/>
    <cellStyle name="SAPBEXHLevel3 2 3 10 3 2" xfId="43297"/>
    <cellStyle name="SAPBEXHLevel3 2 3 10 4" xfId="34970"/>
    <cellStyle name="SAPBEXHLevel3 2 3 11" xfId="11894"/>
    <cellStyle name="SAPBEXHLevel3 2 3 11 2" xfId="38315"/>
    <cellStyle name="SAPBEXHLevel3 2 3 12" xfId="23756"/>
    <cellStyle name="SAPBEXHLevel3 2 3 12 2" xfId="50170"/>
    <cellStyle name="SAPBEXHLevel3 2 3 2" xfId="3666"/>
    <cellStyle name="SAPBEXHLevel3 2 3 2 2" xfId="8945"/>
    <cellStyle name="SAPBEXHLevel3 2 3 2 2 2" xfId="19605"/>
    <cellStyle name="SAPBEXHLevel3 2 3 2 2 2 2" xfId="46019"/>
    <cellStyle name="SAPBEXHLevel3 2 3 2 2 3" xfId="11176"/>
    <cellStyle name="SAPBEXHLevel3 2 3 2 2 3 2" xfId="37597"/>
    <cellStyle name="SAPBEXHLevel3 2 3 2 2 4" xfId="35441"/>
    <cellStyle name="SAPBEXHLevel3 2 3 2 3" xfId="9953"/>
    <cellStyle name="SAPBEXHLevel3 2 3 2 3 2" xfId="20613"/>
    <cellStyle name="SAPBEXHLevel3 2 3 2 3 2 2" xfId="47027"/>
    <cellStyle name="SAPBEXHLevel3 2 3 2 3 3" xfId="22110"/>
    <cellStyle name="SAPBEXHLevel3 2 3 2 3 3 2" xfId="48524"/>
    <cellStyle name="SAPBEXHLevel3 2 3 2 3 4" xfId="36449"/>
    <cellStyle name="SAPBEXHLevel3 2 3 2 4" xfId="8790"/>
    <cellStyle name="SAPBEXHLevel3 2 3 2 4 2" xfId="19450"/>
    <cellStyle name="SAPBEXHLevel3 2 3 2 4 2 2" xfId="45864"/>
    <cellStyle name="SAPBEXHLevel3 2 3 2 4 3" xfId="28092"/>
    <cellStyle name="SAPBEXHLevel3 2 3 2 4 3 2" xfId="54506"/>
    <cellStyle name="SAPBEXHLevel3 2 3 2 4 4" xfId="35286"/>
    <cellStyle name="SAPBEXHLevel3 2 3 2 5" xfId="14451"/>
    <cellStyle name="SAPBEXHLevel3 2 3 2 5 2" xfId="40871"/>
    <cellStyle name="SAPBEXHLevel3 2 3 2 6" xfId="26084"/>
    <cellStyle name="SAPBEXHLevel3 2 3 2 6 2" xfId="52498"/>
    <cellStyle name="SAPBEXHLevel3 2 3 2 7" xfId="30336"/>
    <cellStyle name="SAPBEXHLevel3 2 3 3" xfId="2669"/>
    <cellStyle name="SAPBEXHLevel3 2 3 3 2" xfId="9303"/>
    <cellStyle name="SAPBEXHLevel3 2 3 3 2 2" xfId="19963"/>
    <cellStyle name="SAPBEXHLevel3 2 3 3 2 2 2" xfId="46377"/>
    <cellStyle name="SAPBEXHLevel3 2 3 3 2 3" xfId="11564"/>
    <cellStyle name="SAPBEXHLevel3 2 3 3 2 3 2" xfId="37985"/>
    <cellStyle name="SAPBEXHLevel3 2 3 3 2 4" xfId="35799"/>
    <cellStyle name="SAPBEXHLevel3 2 3 3 3" xfId="13461"/>
    <cellStyle name="SAPBEXHLevel3 2 3 3 3 2" xfId="39881"/>
    <cellStyle name="SAPBEXHLevel3 2 3 3 4" xfId="22744"/>
    <cellStyle name="SAPBEXHLevel3 2 3 3 4 2" xfId="49158"/>
    <cellStyle name="SAPBEXHLevel3 2 3 3 5" xfId="29339"/>
    <cellStyle name="SAPBEXHLevel3 2 3 4" xfId="4872"/>
    <cellStyle name="SAPBEXHLevel3 2 3 4 2" xfId="9983"/>
    <cellStyle name="SAPBEXHLevel3 2 3 4 2 2" xfId="20643"/>
    <cellStyle name="SAPBEXHLevel3 2 3 4 2 2 2" xfId="47057"/>
    <cellStyle name="SAPBEXHLevel3 2 3 4 2 3" xfId="26839"/>
    <cellStyle name="SAPBEXHLevel3 2 3 4 2 3 2" xfId="53253"/>
    <cellStyle name="SAPBEXHLevel3 2 3 4 2 4" xfId="36479"/>
    <cellStyle name="SAPBEXHLevel3 2 3 4 3" xfId="15649"/>
    <cellStyle name="SAPBEXHLevel3 2 3 4 3 2" xfId="42069"/>
    <cellStyle name="SAPBEXHLevel3 2 3 4 4" xfId="22310"/>
    <cellStyle name="SAPBEXHLevel3 2 3 4 4 2" xfId="48724"/>
    <cellStyle name="SAPBEXHLevel3 2 3 4 5" xfId="31542"/>
    <cellStyle name="SAPBEXHLevel3 2 3 5" xfId="3690"/>
    <cellStyle name="SAPBEXHLevel3 2 3 5 2" xfId="14475"/>
    <cellStyle name="SAPBEXHLevel3 2 3 5 2 2" xfId="40895"/>
    <cellStyle name="SAPBEXHLevel3 2 3 5 3" xfId="23120"/>
    <cellStyle name="SAPBEXHLevel3 2 3 5 3 2" xfId="49534"/>
    <cellStyle name="SAPBEXHLevel3 2 3 5 4" xfId="30360"/>
    <cellStyle name="SAPBEXHLevel3 2 3 6" xfId="5541"/>
    <cellStyle name="SAPBEXHLevel3 2 3 6 2" xfId="16312"/>
    <cellStyle name="SAPBEXHLevel3 2 3 6 2 2" xfId="42731"/>
    <cellStyle name="SAPBEXHLevel3 2 3 6 3" xfId="23645"/>
    <cellStyle name="SAPBEXHLevel3 2 3 6 3 2" xfId="50059"/>
    <cellStyle name="SAPBEXHLevel3 2 3 6 4" xfId="32211"/>
    <cellStyle name="SAPBEXHLevel3 2 3 7" xfId="6638"/>
    <cellStyle name="SAPBEXHLevel3 2 3 7 2" xfId="22984"/>
    <cellStyle name="SAPBEXHLevel3 2 3 7 2 2" xfId="49398"/>
    <cellStyle name="SAPBEXHLevel3 2 3 7 3" xfId="33308"/>
    <cellStyle name="SAPBEXHLevel3 2 3 8" xfId="6276"/>
    <cellStyle name="SAPBEXHLevel3 2 3 8 2" xfId="17015"/>
    <cellStyle name="SAPBEXHLevel3 2 3 8 2 2" xfId="43433"/>
    <cellStyle name="SAPBEXHLevel3 2 3 8 3" xfId="23680"/>
    <cellStyle name="SAPBEXHLevel3 2 3 8 3 2" xfId="50094"/>
    <cellStyle name="SAPBEXHLevel3 2 3 8 4" xfId="32946"/>
    <cellStyle name="SAPBEXHLevel3 2 3 9" xfId="7637"/>
    <cellStyle name="SAPBEXHLevel3 2 3 9 2" xfId="18304"/>
    <cellStyle name="SAPBEXHLevel3 2 3 9 2 2" xfId="44720"/>
    <cellStyle name="SAPBEXHLevel3 2 3 9 3" xfId="27338"/>
    <cellStyle name="SAPBEXHLevel3 2 3 9 3 2" xfId="53752"/>
    <cellStyle name="SAPBEXHLevel3 2 3 9 4" xfId="34307"/>
    <cellStyle name="SAPBEXHLevel3 2 4" xfId="1932"/>
    <cellStyle name="SAPBEXHLevel3 2 4 10" xfId="8579"/>
    <cellStyle name="SAPBEXHLevel3 2 4 10 2" xfId="19239"/>
    <cellStyle name="SAPBEXHLevel3 2 4 10 2 2" xfId="45653"/>
    <cellStyle name="SAPBEXHLevel3 2 4 10 3" xfId="12790"/>
    <cellStyle name="SAPBEXHLevel3 2 4 10 3 2" xfId="39211"/>
    <cellStyle name="SAPBEXHLevel3 2 4 10 4" xfId="35075"/>
    <cellStyle name="SAPBEXHLevel3 2 4 11" xfId="11648"/>
    <cellStyle name="SAPBEXHLevel3 2 4 11 2" xfId="38069"/>
    <cellStyle name="SAPBEXHLevel3 2 4 12" xfId="26702"/>
    <cellStyle name="SAPBEXHLevel3 2 4 12 2" xfId="53116"/>
    <cellStyle name="SAPBEXHLevel3 2 4 2" xfId="3909"/>
    <cellStyle name="SAPBEXHLevel3 2 4 2 2" xfId="9131"/>
    <cellStyle name="SAPBEXHLevel3 2 4 2 2 2" xfId="19791"/>
    <cellStyle name="SAPBEXHLevel3 2 4 2 2 2 2" xfId="46205"/>
    <cellStyle name="SAPBEXHLevel3 2 4 2 2 3" xfId="28240"/>
    <cellStyle name="SAPBEXHLevel3 2 4 2 2 3 2" xfId="54654"/>
    <cellStyle name="SAPBEXHLevel3 2 4 2 2 4" xfId="35627"/>
    <cellStyle name="SAPBEXHLevel3 2 4 2 3" xfId="14692"/>
    <cellStyle name="SAPBEXHLevel3 2 4 2 3 2" xfId="41112"/>
    <cellStyle name="SAPBEXHLevel3 2 4 2 4" xfId="21873"/>
    <cellStyle name="SAPBEXHLevel3 2 4 2 4 2" xfId="48287"/>
    <cellStyle name="SAPBEXHLevel3 2 4 2 5" xfId="30579"/>
    <cellStyle name="SAPBEXHLevel3 2 4 3" xfId="4636"/>
    <cellStyle name="SAPBEXHLevel3 2 4 3 2" xfId="9750"/>
    <cellStyle name="SAPBEXHLevel3 2 4 3 2 2" xfId="20410"/>
    <cellStyle name="SAPBEXHLevel3 2 4 3 2 2 2" xfId="46824"/>
    <cellStyle name="SAPBEXHLevel3 2 4 3 2 3" xfId="11271"/>
    <cellStyle name="SAPBEXHLevel3 2 4 3 2 3 2" xfId="37692"/>
    <cellStyle name="SAPBEXHLevel3 2 4 3 2 4" xfId="36246"/>
    <cellStyle name="SAPBEXHLevel3 2 4 3 3" xfId="15414"/>
    <cellStyle name="SAPBEXHLevel3 2 4 3 3 2" xfId="41834"/>
    <cellStyle name="SAPBEXHLevel3 2 4 3 4" xfId="23286"/>
    <cellStyle name="SAPBEXHLevel3 2 4 3 4 2" xfId="49700"/>
    <cellStyle name="SAPBEXHLevel3 2 4 3 5" xfId="31306"/>
    <cellStyle name="SAPBEXHLevel3 2 4 4" xfId="5214"/>
    <cellStyle name="SAPBEXHLevel3 2 4 4 2" xfId="15989"/>
    <cellStyle name="SAPBEXHLevel3 2 4 4 2 2" xfId="42408"/>
    <cellStyle name="SAPBEXHLevel3 2 4 4 3" xfId="27628"/>
    <cellStyle name="SAPBEXHLevel3 2 4 4 3 2" xfId="54042"/>
    <cellStyle name="SAPBEXHLevel3 2 4 4 4" xfId="31884"/>
    <cellStyle name="SAPBEXHLevel3 2 4 5" xfId="5830"/>
    <cellStyle name="SAPBEXHLevel3 2 4 5 2" xfId="16589"/>
    <cellStyle name="SAPBEXHLevel3 2 4 5 2 2" xfId="43007"/>
    <cellStyle name="SAPBEXHLevel3 2 4 5 3" xfId="22582"/>
    <cellStyle name="SAPBEXHLevel3 2 4 5 3 2" xfId="48996"/>
    <cellStyle name="SAPBEXHLevel3 2 4 5 4" xfId="32500"/>
    <cellStyle name="SAPBEXHLevel3 2 4 6" xfId="6433"/>
    <cellStyle name="SAPBEXHLevel3 2 4 6 2" xfId="17169"/>
    <cellStyle name="SAPBEXHLevel3 2 4 6 2 2" xfId="43587"/>
    <cellStyle name="SAPBEXHLevel3 2 4 6 3" xfId="25770"/>
    <cellStyle name="SAPBEXHLevel3 2 4 6 3 2" xfId="52184"/>
    <cellStyle name="SAPBEXHLevel3 2 4 6 4" xfId="33103"/>
    <cellStyle name="SAPBEXHLevel3 2 4 7" xfId="7048"/>
    <cellStyle name="SAPBEXHLevel3 2 4 7 2" xfId="12520"/>
    <cellStyle name="SAPBEXHLevel3 2 4 7 2 2" xfId="38941"/>
    <cellStyle name="SAPBEXHLevel3 2 4 7 3" xfId="33718"/>
    <cellStyle name="SAPBEXHLevel3 2 4 8" xfId="7595"/>
    <cellStyle name="SAPBEXHLevel3 2 4 8 2" xfId="18262"/>
    <cellStyle name="SAPBEXHLevel3 2 4 8 2 2" xfId="44678"/>
    <cellStyle name="SAPBEXHLevel3 2 4 8 3" xfId="24807"/>
    <cellStyle name="SAPBEXHLevel3 2 4 8 3 2" xfId="51221"/>
    <cellStyle name="SAPBEXHLevel3 2 4 8 4" xfId="34265"/>
    <cellStyle name="SAPBEXHLevel3 2 4 9" xfId="7295"/>
    <cellStyle name="SAPBEXHLevel3 2 4 9 2" xfId="17962"/>
    <cellStyle name="SAPBEXHLevel3 2 4 9 2 2" xfId="44379"/>
    <cellStyle name="SAPBEXHLevel3 2 4 9 3" xfId="27490"/>
    <cellStyle name="SAPBEXHLevel3 2 4 9 3 2" xfId="53904"/>
    <cellStyle name="SAPBEXHLevel3 2 4 9 4" xfId="33965"/>
    <cellStyle name="SAPBEXHLevel3 2 5" xfId="2118"/>
    <cellStyle name="SAPBEXHLevel3 2 5 10" xfId="8903"/>
    <cellStyle name="SAPBEXHLevel3 2 5 10 2" xfId="19563"/>
    <cellStyle name="SAPBEXHLevel3 2 5 10 2 2" xfId="45977"/>
    <cellStyle name="SAPBEXHLevel3 2 5 10 3" xfId="16539"/>
    <cellStyle name="SAPBEXHLevel3 2 5 10 3 2" xfId="42957"/>
    <cellStyle name="SAPBEXHLevel3 2 5 10 4" xfId="35399"/>
    <cellStyle name="SAPBEXHLevel3 2 5 11" xfId="11482"/>
    <cellStyle name="SAPBEXHLevel3 2 5 11 2" xfId="37903"/>
    <cellStyle name="SAPBEXHLevel3 2 5 12" xfId="26856"/>
    <cellStyle name="SAPBEXHLevel3 2 5 12 2" xfId="53270"/>
    <cellStyle name="SAPBEXHLevel3 2 5 2" xfId="4083"/>
    <cellStyle name="SAPBEXHLevel3 2 5 2 2" xfId="9901"/>
    <cellStyle name="SAPBEXHLevel3 2 5 2 2 2" xfId="20561"/>
    <cellStyle name="SAPBEXHLevel3 2 5 2 2 2 2" xfId="46975"/>
    <cellStyle name="SAPBEXHLevel3 2 5 2 2 3" xfId="22825"/>
    <cellStyle name="SAPBEXHLevel3 2 5 2 2 3 2" xfId="49239"/>
    <cellStyle name="SAPBEXHLevel3 2 5 2 2 4" xfId="36397"/>
    <cellStyle name="SAPBEXHLevel3 2 5 2 3" xfId="14865"/>
    <cellStyle name="SAPBEXHLevel3 2 5 2 3 2" xfId="41285"/>
    <cellStyle name="SAPBEXHLevel3 2 5 2 4" xfId="22761"/>
    <cellStyle name="SAPBEXHLevel3 2 5 2 4 2" xfId="49175"/>
    <cellStyle name="SAPBEXHLevel3 2 5 2 5" xfId="30753"/>
    <cellStyle name="SAPBEXHLevel3 2 5 3" xfId="4811"/>
    <cellStyle name="SAPBEXHLevel3 2 5 3 2" xfId="9937"/>
    <cellStyle name="SAPBEXHLevel3 2 5 3 2 2" xfId="20597"/>
    <cellStyle name="SAPBEXHLevel3 2 5 3 2 2 2" xfId="47011"/>
    <cellStyle name="SAPBEXHLevel3 2 5 3 2 3" xfId="21848"/>
    <cellStyle name="SAPBEXHLevel3 2 5 3 2 3 2" xfId="48262"/>
    <cellStyle name="SAPBEXHLevel3 2 5 3 2 4" xfId="36433"/>
    <cellStyle name="SAPBEXHLevel3 2 5 3 3" xfId="15588"/>
    <cellStyle name="SAPBEXHLevel3 2 5 3 3 2" xfId="42008"/>
    <cellStyle name="SAPBEXHLevel3 2 5 3 4" xfId="22026"/>
    <cellStyle name="SAPBEXHLevel3 2 5 3 4 2" xfId="48440"/>
    <cellStyle name="SAPBEXHLevel3 2 5 3 5" xfId="31481"/>
    <cellStyle name="SAPBEXHLevel3 2 5 4" xfId="5391"/>
    <cellStyle name="SAPBEXHLevel3 2 5 4 2" xfId="16164"/>
    <cellStyle name="SAPBEXHLevel3 2 5 4 2 2" xfId="42583"/>
    <cellStyle name="SAPBEXHLevel3 2 5 4 3" xfId="26165"/>
    <cellStyle name="SAPBEXHLevel3 2 5 4 3 2" xfId="52579"/>
    <cellStyle name="SAPBEXHLevel3 2 5 4 4" xfId="32061"/>
    <cellStyle name="SAPBEXHLevel3 2 5 5" xfId="5998"/>
    <cellStyle name="SAPBEXHLevel3 2 5 5 2" xfId="16750"/>
    <cellStyle name="SAPBEXHLevel3 2 5 5 2 2" xfId="43168"/>
    <cellStyle name="SAPBEXHLevel3 2 5 5 3" xfId="22431"/>
    <cellStyle name="SAPBEXHLevel3 2 5 5 3 2" xfId="48845"/>
    <cellStyle name="SAPBEXHLevel3 2 5 5 4" xfId="32668"/>
    <cellStyle name="SAPBEXHLevel3 2 5 6" xfId="6598"/>
    <cellStyle name="SAPBEXHLevel3 2 5 6 2" xfId="17323"/>
    <cellStyle name="SAPBEXHLevel3 2 5 6 2 2" xfId="43741"/>
    <cellStyle name="SAPBEXHLevel3 2 5 6 3" xfId="21887"/>
    <cellStyle name="SAPBEXHLevel3 2 5 6 3 2" xfId="48301"/>
    <cellStyle name="SAPBEXHLevel3 2 5 6 4" xfId="33268"/>
    <cellStyle name="SAPBEXHLevel3 2 5 7" xfId="7170"/>
    <cellStyle name="SAPBEXHLevel3 2 5 7 2" xfId="22805"/>
    <cellStyle name="SAPBEXHLevel3 2 5 7 2 2" xfId="49219"/>
    <cellStyle name="SAPBEXHLevel3 2 5 7 3" xfId="33840"/>
    <cellStyle name="SAPBEXHLevel3 2 5 8" xfId="7729"/>
    <cellStyle name="SAPBEXHLevel3 2 5 8 2" xfId="18396"/>
    <cellStyle name="SAPBEXHLevel3 2 5 8 2 2" xfId="44812"/>
    <cellStyle name="SAPBEXHLevel3 2 5 8 3" xfId="24079"/>
    <cellStyle name="SAPBEXHLevel3 2 5 8 3 2" xfId="50493"/>
    <cellStyle name="SAPBEXHLevel3 2 5 8 4" xfId="34399"/>
    <cellStyle name="SAPBEXHLevel3 2 5 9" xfId="7881"/>
    <cellStyle name="SAPBEXHLevel3 2 5 9 2" xfId="18548"/>
    <cellStyle name="SAPBEXHLevel3 2 5 9 2 2" xfId="44963"/>
    <cellStyle name="SAPBEXHLevel3 2 5 9 3" xfId="25654"/>
    <cellStyle name="SAPBEXHLevel3 2 5 9 3 2" xfId="52068"/>
    <cellStyle name="SAPBEXHLevel3 2 5 9 4" xfId="34551"/>
    <cellStyle name="SAPBEXHLevel3 2 6" xfId="1704"/>
    <cellStyle name="SAPBEXHLevel3 2 6 10" xfId="9531"/>
    <cellStyle name="SAPBEXHLevel3 2 6 10 2" xfId="20191"/>
    <cellStyle name="SAPBEXHLevel3 2 6 10 2 2" xfId="46605"/>
    <cellStyle name="SAPBEXHLevel3 2 6 10 3" xfId="27847"/>
    <cellStyle name="SAPBEXHLevel3 2 6 10 3 2" xfId="54261"/>
    <cellStyle name="SAPBEXHLevel3 2 6 10 4" xfId="36027"/>
    <cellStyle name="SAPBEXHLevel3 2 6 11" xfId="11866"/>
    <cellStyle name="SAPBEXHLevel3 2 6 11 2" xfId="38287"/>
    <cellStyle name="SAPBEXHLevel3 2 6 12" xfId="26558"/>
    <cellStyle name="SAPBEXHLevel3 2 6 12 2" xfId="52972"/>
    <cellStyle name="SAPBEXHLevel3 2 6 2" xfId="3696"/>
    <cellStyle name="SAPBEXHLevel3 2 6 2 2" xfId="10670"/>
    <cellStyle name="SAPBEXHLevel3 2 6 2 2 2" xfId="21315"/>
    <cellStyle name="SAPBEXHLevel3 2 6 2 2 2 2" xfId="47729"/>
    <cellStyle name="SAPBEXHLevel3 2 6 2 2 3" xfId="28413"/>
    <cellStyle name="SAPBEXHLevel3 2 6 2 2 3 2" xfId="54827"/>
    <cellStyle name="SAPBEXHLevel3 2 6 2 2 4" xfId="37094"/>
    <cellStyle name="SAPBEXHLevel3 2 6 2 3" xfId="14480"/>
    <cellStyle name="SAPBEXHLevel3 2 6 2 3 2" xfId="40900"/>
    <cellStyle name="SAPBEXHLevel3 2 6 2 4" xfId="22174"/>
    <cellStyle name="SAPBEXHLevel3 2 6 2 4 2" xfId="48588"/>
    <cellStyle name="SAPBEXHLevel3 2 6 2 5" xfId="30366"/>
    <cellStyle name="SAPBEXHLevel3 2 6 3" xfId="2639"/>
    <cellStyle name="SAPBEXHLevel3 2 6 3 2" xfId="13431"/>
    <cellStyle name="SAPBEXHLevel3 2 6 3 2 2" xfId="39851"/>
    <cellStyle name="SAPBEXHLevel3 2 6 3 3" xfId="25404"/>
    <cellStyle name="SAPBEXHLevel3 2 6 3 3 2" xfId="51818"/>
    <cellStyle name="SAPBEXHLevel3 2 6 3 4" xfId="29309"/>
    <cellStyle name="SAPBEXHLevel3 2 6 4" xfId="3116"/>
    <cellStyle name="SAPBEXHLevel3 2 6 4 2" xfId="13907"/>
    <cellStyle name="SAPBEXHLevel3 2 6 4 2 2" xfId="40327"/>
    <cellStyle name="SAPBEXHLevel3 2 6 4 3" xfId="22000"/>
    <cellStyle name="SAPBEXHLevel3 2 6 4 3 2" xfId="48414"/>
    <cellStyle name="SAPBEXHLevel3 2 6 4 4" xfId="29786"/>
    <cellStyle name="SAPBEXHLevel3 2 6 5" xfId="3410"/>
    <cellStyle name="SAPBEXHLevel3 2 6 5 2" xfId="14196"/>
    <cellStyle name="SAPBEXHLevel3 2 6 5 2 2" xfId="40616"/>
    <cellStyle name="SAPBEXHLevel3 2 6 5 3" xfId="22228"/>
    <cellStyle name="SAPBEXHLevel3 2 6 5 3 2" xfId="48642"/>
    <cellStyle name="SAPBEXHLevel3 2 6 5 4" xfId="30080"/>
    <cellStyle name="SAPBEXHLevel3 2 6 6" xfId="5567"/>
    <cellStyle name="SAPBEXHLevel3 2 6 6 2" xfId="16337"/>
    <cellStyle name="SAPBEXHLevel3 2 6 6 2 2" xfId="42756"/>
    <cellStyle name="SAPBEXHLevel3 2 6 6 3" xfId="26249"/>
    <cellStyle name="SAPBEXHLevel3 2 6 6 3 2" xfId="52663"/>
    <cellStyle name="SAPBEXHLevel3 2 6 6 4" xfId="32237"/>
    <cellStyle name="SAPBEXHLevel3 2 6 7" xfId="6157"/>
    <cellStyle name="SAPBEXHLevel3 2 6 7 2" xfId="22781"/>
    <cellStyle name="SAPBEXHLevel3 2 6 7 2 2" xfId="49195"/>
    <cellStyle name="SAPBEXHLevel3 2 6 7 3" xfId="32827"/>
    <cellStyle name="SAPBEXHLevel3 2 6 8" xfId="5918"/>
    <cellStyle name="SAPBEXHLevel3 2 6 8 2" xfId="16670"/>
    <cellStyle name="SAPBEXHLevel3 2 6 8 2 2" xfId="43088"/>
    <cellStyle name="SAPBEXHLevel3 2 6 8 3" xfId="26603"/>
    <cellStyle name="SAPBEXHLevel3 2 6 8 3 2" xfId="53017"/>
    <cellStyle name="SAPBEXHLevel3 2 6 8 4" xfId="32588"/>
    <cellStyle name="SAPBEXHLevel3 2 6 9" xfId="2913"/>
    <cellStyle name="SAPBEXHLevel3 2 6 9 2" xfId="13705"/>
    <cellStyle name="SAPBEXHLevel3 2 6 9 2 2" xfId="40125"/>
    <cellStyle name="SAPBEXHLevel3 2 6 9 3" xfId="23607"/>
    <cellStyle name="SAPBEXHLevel3 2 6 9 3 2" xfId="50021"/>
    <cellStyle name="SAPBEXHLevel3 2 6 9 4" xfId="29583"/>
    <cellStyle name="SAPBEXHLevel3 2 7" xfId="2516"/>
    <cellStyle name="SAPBEXHLevel3 2 7 10" xfId="22881"/>
    <cellStyle name="SAPBEXHLevel3 2 7 10 2" xfId="49295"/>
    <cellStyle name="SAPBEXHLevel3 2 7 2" xfId="4411"/>
    <cellStyle name="SAPBEXHLevel3 2 7 2 2" xfId="15189"/>
    <cellStyle name="SAPBEXHLevel3 2 7 2 2 2" xfId="41609"/>
    <cellStyle name="SAPBEXHLevel3 2 7 2 3" xfId="27264"/>
    <cellStyle name="SAPBEXHLevel3 2 7 2 3 2" xfId="53678"/>
    <cellStyle name="SAPBEXHLevel3 2 7 2 4" xfId="31081"/>
    <cellStyle name="SAPBEXHLevel3 2 7 3" xfId="5144"/>
    <cellStyle name="SAPBEXHLevel3 2 7 3 2" xfId="15921"/>
    <cellStyle name="SAPBEXHLevel3 2 7 3 2 2" xfId="42340"/>
    <cellStyle name="SAPBEXHLevel3 2 7 3 3" xfId="23780"/>
    <cellStyle name="SAPBEXHLevel3 2 7 3 3 2" xfId="50194"/>
    <cellStyle name="SAPBEXHLevel3 2 7 3 4" xfId="31814"/>
    <cellStyle name="SAPBEXHLevel3 2 7 4" xfId="6326"/>
    <cellStyle name="SAPBEXHLevel3 2 7 4 2" xfId="17065"/>
    <cellStyle name="SAPBEXHLevel3 2 7 4 2 2" xfId="43483"/>
    <cellStyle name="SAPBEXHLevel3 2 7 4 3" xfId="22306"/>
    <cellStyle name="SAPBEXHLevel3 2 7 4 3 2" xfId="48720"/>
    <cellStyle name="SAPBEXHLevel3 2 7 4 4" xfId="32996"/>
    <cellStyle name="SAPBEXHLevel3 2 7 5" xfId="6902"/>
    <cellStyle name="SAPBEXHLevel3 2 7 5 2" xfId="17607"/>
    <cellStyle name="SAPBEXHLevel3 2 7 5 2 2" xfId="44024"/>
    <cellStyle name="SAPBEXHLevel3 2 7 5 3" xfId="13355"/>
    <cellStyle name="SAPBEXHLevel3 2 7 5 3 2" xfId="39775"/>
    <cellStyle name="SAPBEXHLevel3 2 7 5 4" xfId="33572"/>
    <cellStyle name="SAPBEXHLevel3 2 7 6" xfId="7426"/>
    <cellStyle name="SAPBEXHLevel3 2 7 6 2" xfId="18093"/>
    <cellStyle name="SAPBEXHLevel3 2 7 6 2 2" xfId="44509"/>
    <cellStyle name="SAPBEXHLevel3 2 7 6 3" xfId="25441"/>
    <cellStyle name="SAPBEXHLevel3 2 7 6 3 2" xfId="51855"/>
    <cellStyle name="SAPBEXHLevel3 2 7 6 4" xfId="34096"/>
    <cellStyle name="SAPBEXHLevel3 2 7 7" xfId="8049"/>
    <cellStyle name="SAPBEXHLevel3 2 7 7 2" xfId="18716"/>
    <cellStyle name="SAPBEXHLevel3 2 7 7 2 2" xfId="45130"/>
    <cellStyle name="SAPBEXHLevel3 2 7 7 3" xfId="16529"/>
    <cellStyle name="SAPBEXHLevel3 2 7 7 3 2" xfId="42947"/>
    <cellStyle name="SAPBEXHLevel3 2 7 7 4" xfId="34653"/>
    <cellStyle name="SAPBEXHLevel3 2 7 8" xfId="13312"/>
    <cellStyle name="SAPBEXHLevel3 2 7 8 2" xfId="39732"/>
    <cellStyle name="SAPBEXHLevel3 2 7 9" xfId="11215"/>
    <cellStyle name="SAPBEXHLevel3 2 7 9 2" xfId="37636"/>
    <cellStyle name="SAPBEXHLevel3 2 8" xfId="3269"/>
    <cellStyle name="SAPBEXHLevel3 2 8 2" xfId="14059"/>
    <cellStyle name="SAPBEXHLevel3 2 8 2 2" xfId="40479"/>
    <cellStyle name="SAPBEXHLevel3 2 8 3" xfId="22943"/>
    <cellStyle name="SAPBEXHLevel3 2 8 3 2" xfId="49357"/>
    <cellStyle name="SAPBEXHLevel3 2 8 4" xfId="29939"/>
    <cellStyle name="SAPBEXHLevel3 2 9" xfId="4176"/>
    <cellStyle name="SAPBEXHLevel3 2 9 2" xfId="14956"/>
    <cellStyle name="SAPBEXHLevel3 2 9 2 2" xfId="41376"/>
    <cellStyle name="SAPBEXHLevel3 2 9 3" xfId="24158"/>
    <cellStyle name="SAPBEXHLevel3 2 9 3 2" xfId="50572"/>
    <cellStyle name="SAPBEXHLevel3 2 9 4" xfId="30846"/>
    <cellStyle name="SAPBEXHLevel3 3" xfId="1559"/>
    <cellStyle name="SAPBEXHLevel3 3 10" xfId="8451"/>
    <cellStyle name="SAPBEXHLevel3 3 10 2" xfId="19111"/>
    <cellStyle name="SAPBEXHLevel3 3 10 2 2" xfId="45525"/>
    <cellStyle name="SAPBEXHLevel3 3 10 3" xfId="12946"/>
    <cellStyle name="SAPBEXHLevel3 3 10 3 2" xfId="39367"/>
    <cellStyle name="SAPBEXHLevel3 3 10 4" xfId="34947"/>
    <cellStyle name="SAPBEXHLevel3 3 11" xfId="12268"/>
    <cellStyle name="SAPBEXHLevel3 3 11 2" xfId="38689"/>
    <cellStyle name="SAPBEXHLevel3 3 12" xfId="23622"/>
    <cellStyle name="SAPBEXHLevel3 3 12 2" xfId="50036"/>
    <cellStyle name="SAPBEXHLevel3 3 2" xfId="3553"/>
    <cellStyle name="SAPBEXHLevel3 3 2 2" xfId="8971"/>
    <cellStyle name="SAPBEXHLevel3 3 2 2 2" xfId="19631"/>
    <cellStyle name="SAPBEXHLevel3 3 2 2 2 2" xfId="46045"/>
    <cellStyle name="SAPBEXHLevel3 3 2 2 3" xfId="11779"/>
    <cellStyle name="SAPBEXHLevel3 3 2 2 3 2" xfId="38200"/>
    <cellStyle name="SAPBEXHLevel3 3 2 2 4" xfId="35467"/>
    <cellStyle name="SAPBEXHLevel3 3 2 3" xfId="10372"/>
    <cellStyle name="SAPBEXHLevel3 3 2 3 2" xfId="21032"/>
    <cellStyle name="SAPBEXHLevel3 3 2 3 2 2" xfId="47446"/>
    <cellStyle name="SAPBEXHLevel3 3 2 3 3" xfId="28297"/>
    <cellStyle name="SAPBEXHLevel3 3 2 3 3 2" xfId="54711"/>
    <cellStyle name="SAPBEXHLevel3 3 2 3 4" xfId="36868"/>
    <cellStyle name="SAPBEXHLevel3 3 2 4" xfId="10949"/>
    <cellStyle name="SAPBEXHLevel3 3 2 4 2" xfId="21594"/>
    <cellStyle name="SAPBEXHLevel3 3 2 4 2 2" xfId="48008"/>
    <cellStyle name="SAPBEXHLevel3 3 2 4 3" xfId="28683"/>
    <cellStyle name="SAPBEXHLevel3 3 2 4 3 2" xfId="55097"/>
    <cellStyle name="SAPBEXHLevel3 3 2 4 4" xfId="37370"/>
    <cellStyle name="SAPBEXHLevel3 3 2 5" xfId="8764"/>
    <cellStyle name="SAPBEXHLevel3 3 2 5 2" xfId="19424"/>
    <cellStyle name="SAPBEXHLevel3 3 2 5 2 2" xfId="45838"/>
    <cellStyle name="SAPBEXHLevel3 3 2 5 3" xfId="25420"/>
    <cellStyle name="SAPBEXHLevel3 3 2 5 3 2" xfId="51834"/>
    <cellStyle name="SAPBEXHLevel3 3 2 5 4" xfId="35260"/>
    <cellStyle name="SAPBEXHLevel3 3 2 6" xfId="14338"/>
    <cellStyle name="SAPBEXHLevel3 3 2 6 2" xfId="40758"/>
    <cellStyle name="SAPBEXHLevel3 3 2 7" xfId="25707"/>
    <cellStyle name="SAPBEXHLevel3 3 2 7 2" xfId="52121"/>
    <cellStyle name="SAPBEXHLevel3 3 2 8" xfId="30223"/>
    <cellStyle name="SAPBEXHLevel3 3 3" xfId="2762"/>
    <cellStyle name="SAPBEXHLevel3 3 3 2" xfId="9329"/>
    <cellStyle name="SAPBEXHLevel3 3 3 2 2" xfId="19989"/>
    <cellStyle name="SAPBEXHLevel3 3 3 2 2 2" xfId="46403"/>
    <cellStyle name="SAPBEXHLevel3 3 3 2 3" xfId="11581"/>
    <cellStyle name="SAPBEXHLevel3 3 3 2 3 2" xfId="38002"/>
    <cellStyle name="SAPBEXHLevel3 3 3 2 4" xfId="35825"/>
    <cellStyle name="SAPBEXHLevel3 3 3 3" xfId="13554"/>
    <cellStyle name="SAPBEXHLevel3 3 3 3 2" xfId="39974"/>
    <cellStyle name="SAPBEXHLevel3 3 3 4" xfId="22235"/>
    <cellStyle name="SAPBEXHLevel3 3 3 4 2" xfId="48649"/>
    <cellStyle name="SAPBEXHLevel3 3 3 5" xfId="29432"/>
    <cellStyle name="SAPBEXHLevel3 3 4" xfId="4690"/>
    <cellStyle name="SAPBEXHLevel3 3 4 2" xfId="10164"/>
    <cellStyle name="SAPBEXHLevel3 3 4 2 2" xfId="20824"/>
    <cellStyle name="SAPBEXHLevel3 3 4 2 2 2" xfId="47238"/>
    <cellStyle name="SAPBEXHLevel3 3 4 2 3" xfId="27793"/>
    <cellStyle name="SAPBEXHLevel3 3 4 2 3 2" xfId="54207"/>
    <cellStyle name="SAPBEXHLevel3 3 4 2 4" xfId="36660"/>
    <cellStyle name="SAPBEXHLevel3 3 4 3" xfId="15467"/>
    <cellStyle name="SAPBEXHLevel3 3 4 3 2" xfId="41887"/>
    <cellStyle name="SAPBEXHLevel3 3 4 4" xfId="22850"/>
    <cellStyle name="SAPBEXHLevel3 3 4 4 2" xfId="49264"/>
    <cellStyle name="SAPBEXHLevel3 3 4 5" xfId="31360"/>
    <cellStyle name="SAPBEXHLevel3 3 5" xfId="5640"/>
    <cellStyle name="SAPBEXHLevel3 3 5 2" xfId="10739"/>
    <cellStyle name="SAPBEXHLevel3 3 5 2 2" xfId="21384"/>
    <cellStyle name="SAPBEXHLevel3 3 5 2 2 2" xfId="47798"/>
    <cellStyle name="SAPBEXHLevel3 3 5 2 3" xfId="28479"/>
    <cellStyle name="SAPBEXHLevel3 3 5 2 3 2" xfId="54893"/>
    <cellStyle name="SAPBEXHLevel3 3 5 2 4" xfId="37160"/>
    <cellStyle name="SAPBEXHLevel3 3 5 3" xfId="16404"/>
    <cellStyle name="SAPBEXHLevel3 3 5 3 2" xfId="42822"/>
    <cellStyle name="SAPBEXHLevel3 3 5 4" xfId="28048"/>
    <cellStyle name="SAPBEXHLevel3 3 5 4 2" xfId="54462"/>
    <cellStyle name="SAPBEXHLevel3 3 5 5" xfId="32310"/>
    <cellStyle name="SAPBEXHLevel3 3 6" xfId="5673"/>
    <cellStyle name="SAPBEXHLevel3 3 6 2" xfId="16437"/>
    <cellStyle name="SAPBEXHLevel3 3 6 2 2" xfId="42855"/>
    <cellStyle name="SAPBEXHLevel3 3 6 3" xfId="26345"/>
    <cellStyle name="SAPBEXHLevel3 3 6 3 2" xfId="52759"/>
    <cellStyle name="SAPBEXHLevel3 3 6 4" xfId="32343"/>
    <cellStyle name="SAPBEXHLevel3 3 7" xfId="6473"/>
    <cellStyle name="SAPBEXHLevel3 3 7 2" xfId="12102"/>
    <cellStyle name="SAPBEXHLevel3 3 7 2 2" xfId="38523"/>
    <cellStyle name="SAPBEXHLevel3 3 7 3" xfId="33143"/>
    <cellStyle name="SAPBEXHLevel3 3 8" xfId="6693"/>
    <cellStyle name="SAPBEXHLevel3 3 8 2" xfId="17405"/>
    <cellStyle name="SAPBEXHLevel3 3 8 2 2" xfId="43823"/>
    <cellStyle name="SAPBEXHLevel3 3 8 3" xfId="22983"/>
    <cellStyle name="SAPBEXHLevel3 3 8 3 2" xfId="49397"/>
    <cellStyle name="SAPBEXHLevel3 3 8 4" xfId="33363"/>
    <cellStyle name="SAPBEXHLevel3 3 9" xfId="6858"/>
    <cellStyle name="SAPBEXHLevel3 3 9 2" xfId="17563"/>
    <cellStyle name="SAPBEXHLevel3 3 9 2 2" xfId="43980"/>
    <cellStyle name="SAPBEXHLevel3 3 9 3" xfId="21941"/>
    <cellStyle name="SAPBEXHLevel3 3 9 3 2" xfId="48355"/>
    <cellStyle name="SAPBEXHLevel3 3 9 4" xfId="33528"/>
    <cellStyle name="SAPBEXHLevel3 4" xfId="1672"/>
    <cellStyle name="SAPBEXHLevel3 4 10" xfId="8302"/>
    <cellStyle name="SAPBEXHLevel3 4 10 2" xfId="18962"/>
    <cellStyle name="SAPBEXHLevel3 4 10 2 2" xfId="45376"/>
    <cellStyle name="SAPBEXHLevel3 4 10 3" xfId="16456"/>
    <cellStyle name="SAPBEXHLevel3 4 10 3 2" xfId="42874"/>
    <cellStyle name="SAPBEXHLevel3 4 10 4" xfId="34798"/>
    <cellStyle name="SAPBEXHLevel3 4 11" xfId="11895"/>
    <cellStyle name="SAPBEXHLevel3 4 11 2" xfId="38316"/>
    <cellStyle name="SAPBEXHLevel3 4 12" xfId="24218"/>
    <cellStyle name="SAPBEXHLevel3 4 12 2" xfId="50632"/>
    <cellStyle name="SAPBEXHLevel3 4 2" xfId="3665"/>
    <cellStyle name="SAPBEXHLevel3 4 2 2" xfId="9120"/>
    <cellStyle name="SAPBEXHLevel3 4 2 2 2" xfId="19780"/>
    <cellStyle name="SAPBEXHLevel3 4 2 2 2 2" xfId="46194"/>
    <cellStyle name="SAPBEXHLevel3 4 2 2 3" xfId="12794"/>
    <cellStyle name="SAPBEXHLevel3 4 2 2 3 2" xfId="39215"/>
    <cellStyle name="SAPBEXHLevel3 4 2 2 4" xfId="35616"/>
    <cellStyle name="SAPBEXHLevel3 4 2 3" xfId="9972"/>
    <cellStyle name="SAPBEXHLevel3 4 2 3 2" xfId="20632"/>
    <cellStyle name="SAPBEXHLevel3 4 2 3 2 2" xfId="47046"/>
    <cellStyle name="SAPBEXHLevel3 4 2 3 3" xfId="27230"/>
    <cellStyle name="SAPBEXHLevel3 4 2 3 3 2" xfId="53644"/>
    <cellStyle name="SAPBEXHLevel3 4 2 3 4" xfId="36468"/>
    <cellStyle name="SAPBEXHLevel3 4 2 4" xfId="10870"/>
    <cellStyle name="SAPBEXHLevel3 4 2 4 2" xfId="21515"/>
    <cellStyle name="SAPBEXHLevel3 4 2 4 2 2" xfId="47929"/>
    <cellStyle name="SAPBEXHLevel3 4 2 4 3" xfId="28604"/>
    <cellStyle name="SAPBEXHLevel3 4 2 4 3 2" xfId="55018"/>
    <cellStyle name="SAPBEXHLevel3 4 2 4 4" xfId="37291"/>
    <cellStyle name="SAPBEXHLevel3 4 2 5" xfId="8603"/>
    <cellStyle name="SAPBEXHLevel3 4 2 5 2" xfId="19263"/>
    <cellStyle name="SAPBEXHLevel3 4 2 5 2 2" xfId="45677"/>
    <cellStyle name="SAPBEXHLevel3 4 2 5 3" xfId="12782"/>
    <cellStyle name="SAPBEXHLevel3 4 2 5 3 2" xfId="39203"/>
    <cellStyle name="SAPBEXHLevel3 4 2 5 4" xfId="35099"/>
    <cellStyle name="SAPBEXHLevel3 4 2 6" xfId="14450"/>
    <cellStyle name="SAPBEXHLevel3 4 2 6 2" xfId="40870"/>
    <cellStyle name="SAPBEXHLevel3 4 2 7" xfId="22542"/>
    <cellStyle name="SAPBEXHLevel3 4 2 7 2" xfId="48956"/>
    <cellStyle name="SAPBEXHLevel3 4 2 8" xfId="30335"/>
    <cellStyle name="SAPBEXHLevel3 4 3" xfId="2670"/>
    <cellStyle name="SAPBEXHLevel3 4 3 2" xfId="9489"/>
    <cellStyle name="SAPBEXHLevel3 4 3 2 2" xfId="20149"/>
    <cellStyle name="SAPBEXHLevel3 4 3 2 2 2" xfId="46563"/>
    <cellStyle name="SAPBEXHLevel3 4 3 2 3" xfId="26753"/>
    <cellStyle name="SAPBEXHLevel3 4 3 2 3 2" xfId="53167"/>
    <cellStyle name="SAPBEXHLevel3 4 3 2 4" xfId="35985"/>
    <cellStyle name="SAPBEXHLevel3 4 3 3" xfId="13462"/>
    <cellStyle name="SAPBEXHLevel3 4 3 3 2" xfId="39882"/>
    <cellStyle name="SAPBEXHLevel3 4 3 4" xfId="26285"/>
    <cellStyle name="SAPBEXHLevel3 4 3 4 2" xfId="52699"/>
    <cellStyle name="SAPBEXHLevel3 4 3 5" xfId="29340"/>
    <cellStyle name="SAPBEXHLevel3 4 4" xfId="3100"/>
    <cellStyle name="SAPBEXHLevel3 4 4 2" xfId="10008"/>
    <cellStyle name="SAPBEXHLevel3 4 4 2 2" xfId="20668"/>
    <cellStyle name="SAPBEXHLevel3 4 4 2 2 2" xfId="47082"/>
    <cellStyle name="SAPBEXHLevel3 4 4 2 3" xfId="27760"/>
    <cellStyle name="SAPBEXHLevel3 4 4 2 3 2" xfId="54174"/>
    <cellStyle name="SAPBEXHLevel3 4 4 2 4" xfId="36504"/>
    <cellStyle name="SAPBEXHLevel3 4 4 3" xfId="13892"/>
    <cellStyle name="SAPBEXHLevel3 4 4 3 2" xfId="40312"/>
    <cellStyle name="SAPBEXHLevel3 4 4 4" xfId="24384"/>
    <cellStyle name="SAPBEXHLevel3 4 4 4 2" xfId="50798"/>
    <cellStyle name="SAPBEXHLevel3 4 4 5" xfId="29770"/>
    <cellStyle name="SAPBEXHLevel3 4 5" xfId="2886"/>
    <cellStyle name="SAPBEXHLevel3 4 5 2" xfId="10762"/>
    <cellStyle name="SAPBEXHLevel3 4 5 2 2" xfId="21407"/>
    <cellStyle name="SAPBEXHLevel3 4 5 2 2 2" xfId="47821"/>
    <cellStyle name="SAPBEXHLevel3 4 5 2 3" xfId="28496"/>
    <cellStyle name="SAPBEXHLevel3 4 5 2 3 2" xfId="54910"/>
    <cellStyle name="SAPBEXHLevel3 4 5 2 4" xfId="37183"/>
    <cellStyle name="SAPBEXHLevel3 4 5 3" xfId="13678"/>
    <cellStyle name="SAPBEXHLevel3 4 5 3 2" xfId="40098"/>
    <cellStyle name="SAPBEXHLevel3 4 5 4" xfId="26073"/>
    <cellStyle name="SAPBEXHLevel3 4 5 4 2" xfId="52487"/>
    <cellStyle name="SAPBEXHLevel3 4 5 5" xfId="29556"/>
    <cellStyle name="SAPBEXHLevel3 4 6" xfId="5539"/>
    <cellStyle name="SAPBEXHLevel3 4 6 2" xfId="16310"/>
    <cellStyle name="SAPBEXHLevel3 4 6 2 2" xfId="42729"/>
    <cellStyle name="SAPBEXHLevel3 4 6 3" xfId="24094"/>
    <cellStyle name="SAPBEXHLevel3 4 6 3 2" xfId="50508"/>
    <cellStyle name="SAPBEXHLevel3 4 6 4" xfId="32209"/>
    <cellStyle name="SAPBEXHLevel3 4 7" xfId="6151"/>
    <cellStyle name="SAPBEXHLevel3 4 7 2" xfId="11958"/>
    <cellStyle name="SAPBEXHLevel3 4 7 2 2" xfId="38379"/>
    <cellStyle name="SAPBEXHLevel3 4 7 3" xfId="32821"/>
    <cellStyle name="SAPBEXHLevel3 4 8" xfId="6782"/>
    <cellStyle name="SAPBEXHLevel3 4 8 2" xfId="17494"/>
    <cellStyle name="SAPBEXHLevel3 4 8 2 2" xfId="43911"/>
    <cellStyle name="SAPBEXHLevel3 4 8 3" xfId="22976"/>
    <cellStyle name="SAPBEXHLevel3 4 8 3 2" xfId="49390"/>
    <cellStyle name="SAPBEXHLevel3 4 8 4" xfId="33452"/>
    <cellStyle name="SAPBEXHLevel3 4 9" xfId="7206"/>
    <cellStyle name="SAPBEXHLevel3 4 9 2" xfId="17873"/>
    <cellStyle name="SAPBEXHLevel3 4 9 2 2" xfId="44290"/>
    <cellStyle name="SAPBEXHLevel3 4 9 3" xfId="21799"/>
    <cellStyle name="SAPBEXHLevel3 4 9 3 2" xfId="48213"/>
    <cellStyle name="SAPBEXHLevel3 4 9 4" xfId="33876"/>
    <cellStyle name="SAPBEXHLevel3 5" xfId="1931"/>
    <cellStyle name="SAPBEXHLevel3 5 10" xfId="8504"/>
    <cellStyle name="SAPBEXHLevel3 5 10 2" xfId="19164"/>
    <cellStyle name="SAPBEXHLevel3 5 10 2 2" xfId="45578"/>
    <cellStyle name="SAPBEXHLevel3 5 10 3" xfId="12556"/>
    <cellStyle name="SAPBEXHLevel3 5 10 3 2" xfId="38977"/>
    <cellStyle name="SAPBEXHLevel3 5 10 4" xfId="35000"/>
    <cellStyle name="SAPBEXHLevel3 5 11" xfId="11649"/>
    <cellStyle name="SAPBEXHLevel3 5 11 2" xfId="38070"/>
    <cellStyle name="SAPBEXHLevel3 5 12" xfId="23442"/>
    <cellStyle name="SAPBEXHLevel3 5 12 2" xfId="49856"/>
    <cellStyle name="SAPBEXHLevel3 5 2" xfId="3908"/>
    <cellStyle name="SAPBEXHLevel3 5 2 2" xfId="9800"/>
    <cellStyle name="SAPBEXHLevel3 5 2 2 2" xfId="20460"/>
    <cellStyle name="SAPBEXHLevel3 5 2 2 2 2" xfId="46874"/>
    <cellStyle name="SAPBEXHLevel3 5 2 2 3" xfId="27967"/>
    <cellStyle name="SAPBEXHLevel3 5 2 2 3 2" xfId="54381"/>
    <cellStyle name="SAPBEXHLevel3 5 2 2 4" xfId="36296"/>
    <cellStyle name="SAPBEXHLevel3 5 2 3" xfId="9918"/>
    <cellStyle name="SAPBEXHLevel3 5 2 3 2" xfId="20578"/>
    <cellStyle name="SAPBEXHLevel3 5 2 3 2 2" xfId="46992"/>
    <cellStyle name="SAPBEXHLevel3 5 2 3 3" xfId="23667"/>
    <cellStyle name="SAPBEXHLevel3 5 2 3 3 2" xfId="50081"/>
    <cellStyle name="SAPBEXHLevel3 5 2 3 4" xfId="36414"/>
    <cellStyle name="SAPBEXHLevel3 5 2 4" xfId="10965"/>
    <cellStyle name="SAPBEXHLevel3 5 2 4 2" xfId="21610"/>
    <cellStyle name="SAPBEXHLevel3 5 2 4 2 2" xfId="48024"/>
    <cellStyle name="SAPBEXHLevel3 5 2 4 3" xfId="28699"/>
    <cellStyle name="SAPBEXHLevel3 5 2 4 3 2" xfId="55113"/>
    <cellStyle name="SAPBEXHLevel3 5 2 4 4" xfId="37386"/>
    <cellStyle name="SAPBEXHLevel3 5 2 5" xfId="8823"/>
    <cellStyle name="SAPBEXHLevel3 5 2 5 2" xfId="19483"/>
    <cellStyle name="SAPBEXHLevel3 5 2 5 2 2" xfId="45897"/>
    <cellStyle name="SAPBEXHLevel3 5 2 5 3" xfId="27324"/>
    <cellStyle name="SAPBEXHLevel3 5 2 5 3 2" xfId="53738"/>
    <cellStyle name="SAPBEXHLevel3 5 2 5 4" xfId="35319"/>
    <cellStyle name="SAPBEXHLevel3 5 2 6" xfId="14691"/>
    <cellStyle name="SAPBEXHLevel3 5 2 6 2" xfId="41111"/>
    <cellStyle name="SAPBEXHLevel3 5 2 7" xfId="23816"/>
    <cellStyle name="SAPBEXHLevel3 5 2 7 2" xfId="50230"/>
    <cellStyle name="SAPBEXHLevel3 5 2 8" xfId="30578"/>
    <cellStyle name="SAPBEXHLevel3 5 3" xfId="4635"/>
    <cellStyle name="SAPBEXHLevel3 5 3 2" xfId="8907"/>
    <cellStyle name="SAPBEXHLevel3 5 3 2 2" xfId="19567"/>
    <cellStyle name="SAPBEXHLevel3 5 3 2 2 2" xfId="45981"/>
    <cellStyle name="SAPBEXHLevel3 5 3 2 3" xfId="25869"/>
    <cellStyle name="SAPBEXHLevel3 5 3 2 3 2" xfId="52283"/>
    <cellStyle name="SAPBEXHLevel3 5 3 2 4" xfId="35403"/>
    <cellStyle name="SAPBEXHLevel3 5 3 3" xfId="15413"/>
    <cellStyle name="SAPBEXHLevel3 5 3 3 2" xfId="41833"/>
    <cellStyle name="SAPBEXHLevel3 5 3 4" xfId="27417"/>
    <cellStyle name="SAPBEXHLevel3 5 3 4 2" xfId="53831"/>
    <cellStyle name="SAPBEXHLevel3 5 3 5" xfId="31305"/>
    <cellStyle name="SAPBEXHLevel3 5 4" xfId="5213"/>
    <cellStyle name="SAPBEXHLevel3 5 4 2" xfId="9939"/>
    <cellStyle name="SAPBEXHLevel3 5 4 2 2" xfId="20599"/>
    <cellStyle name="SAPBEXHLevel3 5 4 2 2 2" xfId="47013"/>
    <cellStyle name="SAPBEXHLevel3 5 4 2 3" xfId="25339"/>
    <cellStyle name="SAPBEXHLevel3 5 4 2 3 2" xfId="51753"/>
    <cellStyle name="SAPBEXHLevel3 5 4 2 4" xfId="36435"/>
    <cellStyle name="SAPBEXHLevel3 5 4 3" xfId="15988"/>
    <cellStyle name="SAPBEXHLevel3 5 4 3 2" xfId="42407"/>
    <cellStyle name="SAPBEXHLevel3 5 4 4" xfId="28068"/>
    <cellStyle name="SAPBEXHLevel3 5 4 4 2" xfId="54482"/>
    <cellStyle name="SAPBEXHLevel3 5 4 5" xfId="31883"/>
    <cellStyle name="SAPBEXHLevel3 5 5" xfId="5829"/>
    <cellStyle name="SAPBEXHLevel3 5 5 2" xfId="10829"/>
    <cellStyle name="SAPBEXHLevel3 5 5 2 2" xfId="21474"/>
    <cellStyle name="SAPBEXHLevel3 5 5 2 2 2" xfId="47888"/>
    <cellStyle name="SAPBEXHLevel3 5 5 2 3" xfId="28563"/>
    <cellStyle name="SAPBEXHLevel3 5 5 2 3 2" xfId="54977"/>
    <cellStyle name="SAPBEXHLevel3 5 5 2 4" xfId="37250"/>
    <cellStyle name="SAPBEXHLevel3 5 5 3" xfId="16588"/>
    <cellStyle name="SAPBEXHLevel3 5 5 3 2" xfId="43006"/>
    <cellStyle name="SAPBEXHLevel3 5 5 4" xfId="22598"/>
    <cellStyle name="SAPBEXHLevel3 5 5 4 2" xfId="49012"/>
    <cellStyle name="SAPBEXHLevel3 5 5 5" xfId="32499"/>
    <cellStyle name="SAPBEXHLevel3 5 6" xfId="6432"/>
    <cellStyle name="SAPBEXHLevel3 5 6 2" xfId="17168"/>
    <cellStyle name="SAPBEXHLevel3 5 6 2 2" xfId="43586"/>
    <cellStyle name="SAPBEXHLevel3 5 6 3" xfId="12045"/>
    <cellStyle name="SAPBEXHLevel3 5 6 3 2" xfId="38466"/>
    <cellStyle name="SAPBEXHLevel3 5 6 4" xfId="33102"/>
    <cellStyle name="SAPBEXHLevel3 5 7" xfId="7047"/>
    <cellStyle name="SAPBEXHLevel3 5 7 2" xfId="12284"/>
    <cellStyle name="SAPBEXHLevel3 5 7 2 2" xfId="38705"/>
    <cellStyle name="SAPBEXHLevel3 5 7 3" xfId="33717"/>
    <cellStyle name="SAPBEXHLevel3 5 8" xfId="7594"/>
    <cellStyle name="SAPBEXHLevel3 5 8 2" xfId="18261"/>
    <cellStyle name="SAPBEXHLevel3 5 8 2 2" xfId="44677"/>
    <cellStyle name="SAPBEXHLevel3 5 8 3" xfId="24076"/>
    <cellStyle name="SAPBEXHLevel3 5 8 3 2" xfId="50490"/>
    <cellStyle name="SAPBEXHLevel3 5 8 4" xfId="34264"/>
    <cellStyle name="SAPBEXHLevel3 5 9" xfId="7293"/>
    <cellStyle name="SAPBEXHLevel3 5 9 2" xfId="17960"/>
    <cellStyle name="SAPBEXHLevel3 5 9 2 2" xfId="44377"/>
    <cellStyle name="SAPBEXHLevel3 5 9 3" xfId="27988"/>
    <cellStyle name="SAPBEXHLevel3 5 9 3 2" xfId="54402"/>
    <cellStyle name="SAPBEXHLevel3 5 9 4" xfId="33963"/>
    <cellStyle name="SAPBEXHLevel3 6" xfId="2117"/>
    <cellStyle name="SAPBEXHLevel3 6 10" xfId="8578"/>
    <cellStyle name="SAPBEXHLevel3 6 10 2" xfId="19238"/>
    <cellStyle name="SAPBEXHLevel3 6 10 2 2" xfId="45652"/>
    <cellStyle name="SAPBEXHLevel3 6 10 3" xfId="16885"/>
    <cellStyle name="SAPBEXHLevel3 6 10 3 2" xfId="43303"/>
    <cellStyle name="SAPBEXHLevel3 6 10 4" xfId="35074"/>
    <cellStyle name="SAPBEXHLevel3 6 11" xfId="11483"/>
    <cellStyle name="SAPBEXHLevel3 6 11 2" xfId="37904"/>
    <cellStyle name="SAPBEXHLevel3 6 12" xfId="23346"/>
    <cellStyle name="SAPBEXHLevel3 6 12 2" xfId="49760"/>
    <cellStyle name="SAPBEXHLevel3 6 2" xfId="4082"/>
    <cellStyle name="SAPBEXHLevel3 6 2 2" xfId="9132"/>
    <cellStyle name="SAPBEXHLevel3 6 2 2 2" xfId="19792"/>
    <cellStyle name="SAPBEXHLevel3 6 2 2 2 2" xfId="46206"/>
    <cellStyle name="SAPBEXHLevel3 6 2 2 3" xfId="18764"/>
    <cellStyle name="SAPBEXHLevel3 6 2 2 3 2" xfId="45178"/>
    <cellStyle name="SAPBEXHLevel3 6 2 2 4" xfId="35628"/>
    <cellStyle name="SAPBEXHLevel3 6 2 3" xfId="14864"/>
    <cellStyle name="SAPBEXHLevel3 6 2 3 2" xfId="41284"/>
    <cellStyle name="SAPBEXHLevel3 6 2 4" xfId="24189"/>
    <cellStyle name="SAPBEXHLevel3 6 2 4 2" xfId="50603"/>
    <cellStyle name="SAPBEXHLevel3 6 2 5" xfId="30752"/>
    <cellStyle name="SAPBEXHLevel3 6 3" xfId="4810"/>
    <cellStyle name="SAPBEXHLevel3 6 3 2" xfId="9697"/>
    <cellStyle name="SAPBEXHLevel3 6 3 2 2" xfId="20357"/>
    <cellStyle name="SAPBEXHLevel3 6 3 2 2 2" xfId="46771"/>
    <cellStyle name="SAPBEXHLevel3 6 3 2 3" xfId="27830"/>
    <cellStyle name="SAPBEXHLevel3 6 3 2 3 2" xfId="54244"/>
    <cellStyle name="SAPBEXHLevel3 6 3 2 4" xfId="36193"/>
    <cellStyle name="SAPBEXHLevel3 6 3 3" xfId="15587"/>
    <cellStyle name="SAPBEXHLevel3 6 3 3 2" xfId="42007"/>
    <cellStyle name="SAPBEXHLevel3 6 3 4" xfId="24822"/>
    <cellStyle name="SAPBEXHLevel3 6 3 4 2" xfId="51236"/>
    <cellStyle name="SAPBEXHLevel3 6 3 5" xfId="31480"/>
    <cellStyle name="SAPBEXHLevel3 6 4" xfId="5390"/>
    <cellStyle name="SAPBEXHLevel3 6 4 2" xfId="10865"/>
    <cellStyle name="SAPBEXHLevel3 6 4 2 2" xfId="21510"/>
    <cellStyle name="SAPBEXHLevel3 6 4 2 2 2" xfId="47924"/>
    <cellStyle name="SAPBEXHLevel3 6 4 2 3" xfId="28599"/>
    <cellStyle name="SAPBEXHLevel3 6 4 2 3 2" xfId="55013"/>
    <cellStyle name="SAPBEXHLevel3 6 4 2 4" xfId="37286"/>
    <cellStyle name="SAPBEXHLevel3 6 4 3" xfId="16163"/>
    <cellStyle name="SAPBEXHLevel3 6 4 3 2" xfId="42582"/>
    <cellStyle name="SAPBEXHLevel3 6 4 4" xfId="22439"/>
    <cellStyle name="SAPBEXHLevel3 6 4 4 2" xfId="48853"/>
    <cellStyle name="SAPBEXHLevel3 6 4 5" xfId="32060"/>
    <cellStyle name="SAPBEXHLevel3 6 5" xfId="5997"/>
    <cellStyle name="SAPBEXHLevel3 6 5 2" xfId="16749"/>
    <cellStyle name="SAPBEXHLevel3 6 5 2 2" xfId="43167"/>
    <cellStyle name="SAPBEXHLevel3 6 5 3" xfId="26604"/>
    <cellStyle name="SAPBEXHLevel3 6 5 3 2" xfId="53018"/>
    <cellStyle name="SAPBEXHLevel3 6 5 4" xfId="32667"/>
    <cellStyle name="SAPBEXHLevel3 6 6" xfId="6597"/>
    <cellStyle name="SAPBEXHLevel3 6 6 2" xfId="17322"/>
    <cellStyle name="SAPBEXHLevel3 6 6 2 2" xfId="43740"/>
    <cellStyle name="SAPBEXHLevel3 6 6 3" xfId="24156"/>
    <cellStyle name="SAPBEXHLevel3 6 6 3 2" xfId="50570"/>
    <cellStyle name="SAPBEXHLevel3 6 6 4" xfId="33267"/>
    <cellStyle name="SAPBEXHLevel3 6 7" xfId="7169"/>
    <cellStyle name="SAPBEXHLevel3 6 7 2" xfId="24040"/>
    <cellStyle name="SAPBEXHLevel3 6 7 2 2" xfId="50454"/>
    <cellStyle name="SAPBEXHLevel3 6 7 3" xfId="33839"/>
    <cellStyle name="SAPBEXHLevel3 6 8" xfId="7728"/>
    <cellStyle name="SAPBEXHLevel3 6 8 2" xfId="18395"/>
    <cellStyle name="SAPBEXHLevel3 6 8 2 2" xfId="44811"/>
    <cellStyle name="SAPBEXHLevel3 6 8 3" xfId="26234"/>
    <cellStyle name="SAPBEXHLevel3 6 8 3 2" xfId="52648"/>
    <cellStyle name="SAPBEXHLevel3 6 8 4" xfId="34398"/>
    <cellStyle name="SAPBEXHLevel3 6 9" xfId="7880"/>
    <cellStyle name="SAPBEXHLevel3 6 9 2" xfId="18547"/>
    <cellStyle name="SAPBEXHLevel3 6 9 2 2" xfId="44962"/>
    <cellStyle name="SAPBEXHLevel3 6 9 3" xfId="26128"/>
    <cellStyle name="SAPBEXHLevel3 6 9 3 2" xfId="52542"/>
    <cellStyle name="SAPBEXHLevel3 6 9 4" xfId="34550"/>
    <cellStyle name="SAPBEXHLevel3 7" xfId="2381"/>
    <cellStyle name="SAPBEXHLevel3 7 10" xfId="13023"/>
    <cellStyle name="SAPBEXHLevel3 7 10 2" xfId="39444"/>
    <cellStyle name="SAPBEXHLevel3 7 11" xfId="24658"/>
    <cellStyle name="SAPBEXHLevel3 7 11 2" xfId="51072"/>
    <cellStyle name="SAPBEXHLevel3 7 2" xfId="4288"/>
    <cellStyle name="SAPBEXHLevel3 7 2 2" xfId="9903"/>
    <cellStyle name="SAPBEXHLevel3 7 2 2 2" xfId="20563"/>
    <cellStyle name="SAPBEXHLevel3 7 2 2 2 2" xfId="46977"/>
    <cellStyle name="SAPBEXHLevel3 7 2 2 3" xfId="28023"/>
    <cellStyle name="SAPBEXHLevel3 7 2 2 3 2" xfId="54437"/>
    <cellStyle name="SAPBEXHLevel3 7 2 2 4" xfId="36399"/>
    <cellStyle name="SAPBEXHLevel3 7 2 3" xfId="15067"/>
    <cellStyle name="SAPBEXHLevel3 7 2 3 2" xfId="41487"/>
    <cellStyle name="SAPBEXHLevel3 7 2 4" xfId="23511"/>
    <cellStyle name="SAPBEXHLevel3 7 2 4 2" xfId="49925"/>
    <cellStyle name="SAPBEXHLevel3 7 2 5" xfId="30958"/>
    <cellStyle name="SAPBEXHLevel3 7 3" xfId="5015"/>
    <cellStyle name="SAPBEXHLevel3 7 3 2" xfId="10469"/>
    <cellStyle name="SAPBEXHLevel3 7 3 2 2" xfId="21129"/>
    <cellStyle name="SAPBEXHLevel3 7 3 2 2 2" xfId="47543"/>
    <cellStyle name="SAPBEXHLevel3 7 3 2 3" xfId="28393"/>
    <cellStyle name="SAPBEXHLevel3 7 3 2 3 2" xfId="54807"/>
    <cellStyle name="SAPBEXHLevel3 7 3 2 4" xfId="36965"/>
    <cellStyle name="SAPBEXHLevel3 7 3 3" xfId="15792"/>
    <cellStyle name="SAPBEXHLevel3 7 3 3 2" xfId="42211"/>
    <cellStyle name="SAPBEXHLevel3 7 3 4" xfId="23032"/>
    <cellStyle name="SAPBEXHLevel3 7 3 4 2" xfId="49446"/>
    <cellStyle name="SAPBEXHLevel3 7 3 5" xfId="31685"/>
    <cellStyle name="SAPBEXHLevel3 7 4" xfId="6204"/>
    <cellStyle name="SAPBEXHLevel3 7 4 2" xfId="11005"/>
    <cellStyle name="SAPBEXHLevel3 7 4 2 2" xfId="21650"/>
    <cellStyle name="SAPBEXHLevel3 7 4 2 2 2" xfId="48064"/>
    <cellStyle name="SAPBEXHLevel3 7 4 2 3" xfId="28739"/>
    <cellStyle name="SAPBEXHLevel3 7 4 2 3 2" xfId="55153"/>
    <cellStyle name="SAPBEXHLevel3 7 4 2 4" xfId="37426"/>
    <cellStyle name="SAPBEXHLevel3 7 4 3" xfId="16945"/>
    <cellStyle name="SAPBEXHLevel3 7 4 3 2" xfId="43363"/>
    <cellStyle name="SAPBEXHLevel3 7 4 4" xfId="23012"/>
    <cellStyle name="SAPBEXHLevel3 7 4 4 2" xfId="49426"/>
    <cellStyle name="SAPBEXHLevel3 7 4 5" xfId="32874"/>
    <cellStyle name="SAPBEXHLevel3 7 5" xfId="6790"/>
    <cellStyle name="SAPBEXHLevel3 7 5 2" xfId="17502"/>
    <cellStyle name="SAPBEXHLevel3 7 5 2 2" xfId="43919"/>
    <cellStyle name="SAPBEXHLevel3 7 5 3" xfId="12062"/>
    <cellStyle name="SAPBEXHLevel3 7 5 3 2" xfId="38483"/>
    <cellStyle name="SAPBEXHLevel3 7 5 4" xfId="33460"/>
    <cellStyle name="SAPBEXHLevel3 7 6" xfId="7346"/>
    <cellStyle name="SAPBEXHLevel3 7 6 2" xfId="18013"/>
    <cellStyle name="SAPBEXHLevel3 7 6 2 2" xfId="44429"/>
    <cellStyle name="SAPBEXHLevel3 7 6 3" xfId="27190"/>
    <cellStyle name="SAPBEXHLevel3 7 6 3 2" xfId="53604"/>
    <cellStyle name="SAPBEXHLevel3 7 6 4" xfId="34016"/>
    <cellStyle name="SAPBEXHLevel3 7 7" xfId="7990"/>
    <cellStyle name="SAPBEXHLevel3 7 7 2" xfId="18657"/>
    <cellStyle name="SAPBEXHLevel3 7 7 2 2" xfId="45071"/>
    <cellStyle name="SAPBEXHLevel3 7 7 3" xfId="16638"/>
    <cellStyle name="SAPBEXHLevel3 7 7 3 2" xfId="43056"/>
    <cellStyle name="SAPBEXHLevel3 7 7 4" xfId="34596"/>
    <cellStyle name="SAPBEXHLevel3 7 8" xfId="8905"/>
    <cellStyle name="SAPBEXHLevel3 7 8 2" xfId="19565"/>
    <cellStyle name="SAPBEXHLevel3 7 8 2 2" xfId="45979"/>
    <cellStyle name="SAPBEXHLevel3 7 8 3" xfId="27899"/>
    <cellStyle name="SAPBEXHLevel3 7 8 3 2" xfId="54313"/>
    <cellStyle name="SAPBEXHLevel3 7 8 4" xfId="35401"/>
    <cellStyle name="SAPBEXHLevel3 7 9" xfId="13178"/>
    <cellStyle name="SAPBEXHLevel3 7 9 2" xfId="39598"/>
    <cellStyle name="SAPBEXHLevel3 8" xfId="3268"/>
    <cellStyle name="SAPBEXHLevel3 8 2" xfId="9532"/>
    <cellStyle name="SAPBEXHLevel3 8 2 2" xfId="20192"/>
    <cellStyle name="SAPBEXHLevel3 8 2 2 2" xfId="46606"/>
    <cellStyle name="SAPBEXHLevel3 8 2 3" xfId="11826"/>
    <cellStyle name="SAPBEXHLevel3 8 2 3 2" xfId="38247"/>
    <cellStyle name="SAPBEXHLevel3 8 2 4" xfId="36028"/>
    <cellStyle name="SAPBEXHLevel3 8 3" xfId="14058"/>
    <cellStyle name="SAPBEXHLevel3 8 3 2" xfId="40478"/>
    <cellStyle name="SAPBEXHLevel3 8 4" xfId="23646"/>
    <cellStyle name="SAPBEXHLevel3 8 4 2" xfId="50060"/>
    <cellStyle name="SAPBEXHLevel3 8 5" xfId="29938"/>
    <cellStyle name="SAPBEXHLevel3 9" xfId="3962"/>
    <cellStyle name="SAPBEXHLevel3 9 2" xfId="9670"/>
    <cellStyle name="SAPBEXHLevel3 9 2 2" xfId="20330"/>
    <cellStyle name="SAPBEXHLevel3 9 2 2 2" xfId="46744"/>
    <cellStyle name="SAPBEXHLevel3 9 2 3" xfId="11837"/>
    <cellStyle name="SAPBEXHLevel3 9 2 3 2" xfId="38258"/>
    <cellStyle name="SAPBEXHLevel3 9 2 4" xfId="36166"/>
    <cellStyle name="SAPBEXHLevel3 9 3" xfId="14745"/>
    <cellStyle name="SAPBEXHLevel3 9 3 2" xfId="41165"/>
    <cellStyle name="SAPBEXHLevel3 9 4" xfId="26086"/>
    <cellStyle name="SAPBEXHLevel3 9 4 2" xfId="52500"/>
    <cellStyle name="SAPBEXHLevel3 9 5" xfId="30632"/>
    <cellStyle name="SAPBEXHLevel3_0910 GSO Capex RRP - Final (Detail) v2 220710" xfId="1250"/>
    <cellStyle name="SAPBEXHLevel3X" xfId="1251"/>
    <cellStyle name="SAPBEXHLevel3X 10" xfId="3270"/>
    <cellStyle name="SAPBEXHLevel3X 10 2" xfId="14060"/>
    <cellStyle name="SAPBEXHLevel3X 10 2 2" xfId="40480"/>
    <cellStyle name="SAPBEXHLevel3X 10 3" xfId="22230"/>
    <cellStyle name="SAPBEXHLevel3X 10 3 2" xfId="48644"/>
    <cellStyle name="SAPBEXHLevel3X 10 4" xfId="29940"/>
    <cellStyle name="SAPBEXHLevel3X 11" xfId="4493"/>
    <cellStyle name="SAPBEXHLevel3X 11 2" xfId="15271"/>
    <cellStyle name="SAPBEXHLevel3X 11 2 2" xfId="41691"/>
    <cellStyle name="SAPBEXHLevel3X 11 3" xfId="26902"/>
    <cellStyle name="SAPBEXHLevel3X 11 3 2" xfId="53316"/>
    <cellStyle name="SAPBEXHLevel3X 11 4" xfId="31163"/>
    <cellStyle name="SAPBEXHLevel3X 12" xfId="3159"/>
    <cellStyle name="SAPBEXHLevel3X 12 2" xfId="13949"/>
    <cellStyle name="SAPBEXHLevel3X 12 2 2" xfId="40369"/>
    <cellStyle name="SAPBEXHLevel3X 12 3" xfId="25515"/>
    <cellStyle name="SAPBEXHLevel3X 12 3 2" xfId="51929"/>
    <cellStyle name="SAPBEXHLevel3X 12 4" xfId="29829"/>
    <cellStyle name="SAPBEXHLevel3X 13" xfId="6361"/>
    <cellStyle name="SAPBEXHLevel3X 13 2" xfId="25774"/>
    <cellStyle name="SAPBEXHLevel3X 13 2 2" xfId="52188"/>
    <cellStyle name="SAPBEXHLevel3X 13 3" xfId="33031"/>
    <cellStyle name="SAPBEXHLevel3X 14" xfId="13086"/>
    <cellStyle name="SAPBEXHLevel3X 14 2" xfId="39507"/>
    <cellStyle name="SAPBEXHLevel3X 15" xfId="23905"/>
    <cellStyle name="SAPBEXHLevel3X 15 2" xfId="50319"/>
    <cellStyle name="SAPBEXHLevel3X 2" xfId="1252"/>
    <cellStyle name="SAPBEXHLevel3X 2 10" xfId="5313"/>
    <cellStyle name="SAPBEXHLevel3X 2 10 2" xfId="16087"/>
    <cellStyle name="SAPBEXHLevel3X 2 10 2 2" xfId="42506"/>
    <cellStyle name="SAPBEXHLevel3X 2 10 3" xfId="26038"/>
    <cellStyle name="SAPBEXHLevel3X 2 10 3 2" xfId="52452"/>
    <cellStyle name="SAPBEXHLevel3X 2 10 4" xfId="31983"/>
    <cellStyle name="SAPBEXHLevel3X 2 11" xfId="6840"/>
    <cellStyle name="SAPBEXHLevel3X 2 11 2" xfId="24849"/>
    <cellStyle name="SAPBEXHLevel3X 2 11 2 2" xfId="51263"/>
    <cellStyle name="SAPBEXHLevel3X 2 11 3" xfId="33510"/>
    <cellStyle name="SAPBEXHLevel3X 2 12" xfId="12118"/>
    <cellStyle name="SAPBEXHLevel3X 2 12 2" xfId="38539"/>
    <cellStyle name="SAPBEXHLevel3X 2 13" xfId="27590"/>
    <cellStyle name="SAPBEXHLevel3X 2 13 2" xfId="54004"/>
    <cellStyle name="SAPBEXHLevel3X 2 2" xfId="1562"/>
    <cellStyle name="SAPBEXHLevel3X 2 2 10" xfId="8454"/>
    <cellStyle name="SAPBEXHLevel3X 2 2 10 2" xfId="19114"/>
    <cellStyle name="SAPBEXHLevel3X 2 2 10 2 2" xfId="45528"/>
    <cellStyle name="SAPBEXHLevel3X 2 2 10 3" xfId="17656"/>
    <cellStyle name="SAPBEXHLevel3X 2 2 10 3 2" xfId="44073"/>
    <cellStyle name="SAPBEXHLevel3X 2 2 10 4" xfId="34950"/>
    <cellStyle name="SAPBEXHLevel3X 2 2 11" xfId="11983"/>
    <cellStyle name="SAPBEXHLevel3X 2 2 11 2" xfId="38404"/>
    <cellStyle name="SAPBEXHLevel3X 2 2 12" xfId="26451"/>
    <cellStyle name="SAPBEXHLevel3X 2 2 12 2" xfId="52865"/>
    <cellStyle name="SAPBEXHLevel3X 2 2 2" xfId="3556"/>
    <cellStyle name="SAPBEXHLevel3X 2 2 2 2" xfId="8968"/>
    <cellStyle name="SAPBEXHLevel3X 2 2 2 2 2" xfId="19628"/>
    <cellStyle name="SAPBEXHLevel3X 2 2 2 2 2 2" xfId="46042"/>
    <cellStyle name="SAPBEXHLevel3X 2 2 2 2 3" xfId="28253"/>
    <cellStyle name="SAPBEXHLevel3X 2 2 2 2 3 2" xfId="54667"/>
    <cellStyle name="SAPBEXHLevel3X 2 2 2 2 4" xfId="35464"/>
    <cellStyle name="SAPBEXHLevel3X 2 2 2 3" xfId="9904"/>
    <cellStyle name="SAPBEXHLevel3X 2 2 2 3 2" xfId="20564"/>
    <cellStyle name="SAPBEXHLevel3X 2 2 2 3 2 2" xfId="46978"/>
    <cellStyle name="SAPBEXHLevel3X 2 2 2 3 3" xfId="23515"/>
    <cellStyle name="SAPBEXHLevel3X 2 2 2 3 3 2" xfId="49929"/>
    <cellStyle name="SAPBEXHLevel3X 2 2 2 3 4" xfId="36400"/>
    <cellStyle name="SAPBEXHLevel3X 2 2 2 4" xfId="8767"/>
    <cellStyle name="SAPBEXHLevel3X 2 2 2 4 2" xfId="19427"/>
    <cellStyle name="SAPBEXHLevel3X 2 2 2 4 2 2" xfId="45841"/>
    <cellStyle name="SAPBEXHLevel3X 2 2 2 4 3" xfId="27999"/>
    <cellStyle name="SAPBEXHLevel3X 2 2 2 4 3 2" xfId="54413"/>
    <cellStyle name="SAPBEXHLevel3X 2 2 2 4 4" xfId="35263"/>
    <cellStyle name="SAPBEXHLevel3X 2 2 2 5" xfId="14341"/>
    <cellStyle name="SAPBEXHLevel3X 2 2 2 5 2" xfId="40761"/>
    <cellStyle name="SAPBEXHLevel3X 2 2 2 6" xfId="24762"/>
    <cellStyle name="SAPBEXHLevel3X 2 2 2 6 2" xfId="51176"/>
    <cellStyle name="SAPBEXHLevel3X 2 2 2 7" xfId="30226"/>
    <cellStyle name="SAPBEXHLevel3X 2 2 3" xfId="2760"/>
    <cellStyle name="SAPBEXHLevel3X 2 2 3 2" xfId="9326"/>
    <cellStyle name="SAPBEXHLevel3X 2 2 3 2 2" xfId="19986"/>
    <cellStyle name="SAPBEXHLevel3X 2 2 3 2 2 2" xfId="46400"/>
    <cellStyle name="SAPBEXHLevel3X 2 2 3 2 3" xfId="12528"/>
    <cellStyle name="SAPBEXHLevel3X 2 2 3 2 3 2" xfId="38949"/>
    <cellStyle name="SAPBEXHLevel3X 2 2 3 2 4" xfId="35822"/>
    <cellStyle name="SAPBEXHLevel3X 2 2 3 3" xfId="13552"/>
    <cellStyle name="SAPBEXHLevel3X 2 2 3 3 2" xfId="39972"/>
    <cellStyle name="SAPBEXHLevel3X 2 2 3 4" xfId="23738"/>
    <cellStyle name="SAPBEXHLevel3X 2 2 3 4 2" xfId="50152"/>
    <cellStyle name="SAPBEXHLevel3X 2 2 3 5" xfId="29430"/>
    <cellStyle name="SAPBEXHLevel3X 2 2 4" xfId="5044"/>
    <cellStyle name="SAPBEXHLevel3X 2 2 4 2" xfId="10048"/>
    <cellStyle name="SAPBEXHLevel3X 2 2 4 2 2" xfId="20708"/>
    <cellStyle name="SAPBEXHLevel3X 2 2 4 2 2 2" xfId="47122"/>
    <cellStyle name="SAPBEXHLevel3X 2 2 4 2 3" xfId="25890"/>
    <cellStyle name="SAPBEXHLevel3X 2 2 4 2 3 2" xfId="52304"/>
    <cellStyle name="SAPBEXHLevel3X 2 2 4 2 4" xfId="36544"/>
    <cellStyle name="SAPBEXHLevel3X 2 2 4 3" xfId="15821"/>
    <cellStyle name="SAPBEXHLevel3X 2 2 4 3 2" xfId="42240"/>
    <cellStyle name="SAPBEXHLevel3X 2 2 4 4" xfId="24399"/>
    <cellStyle name="SAPBEXHLevel3X 2 2 4 4 2" xfId="50813"/>
    <cellStyle name="SAPBEXHLevel3X 2 2 4 5" xfId="31714"/>
    <cellStyle name="SAPBEXHLevel3X 2 2 5" xfId="4711"/>
    <cellStyle name="SAPBEXHLevel3X 2 2 5 2" xfId="15488"/>
    <cellStyle name="SAPBEXHLevel3X 2 2 5 2 2" xfId="41908"/>
    <cellStyle name="SAPBEXHLevel3X 2 2 5 3" xfId="27627"/>
    <cellStyle name="SAPBEXHLevel3X 2 2 5 3 2" xfId="54041"/>
    <cellStyle name="SAPBEXHLevel3X 2 2 5 4" xfId="31381"/>
    <cellStyle name="SAPBEXHLevel3X 2 2 6" xfId="5437"/>
    <cellStyle name="SAPBEXHLevel3X 2 2 6 2" xfId="16210"/>
    <cellStyle name="SAPBEXHLevel3X 2 2 6 2 2" xfId="42629"/>
    <cellStyle name="SAPBEXHLevel3X 2 2 6 3" xfId="22704"/>
    <cellStyle name="SAPBEXHLevel3X 2 2 6 3 2" xfId="49118"/>
    <cellStyle name="SAPBEXHLevel3X 2 2 6 4" xfId="32107"/>
    <cellStyle name="SAPBEXHLevel3X 2 2 7" xfId="6657"/>
    <cellStyle name="SAPBEXHLevel3X 2 2 7 2" xfId="22630"/>
    <cellStyle name="SAPBEXHLevel3X 2 2 7 2 2" xfId="49044"/>
    <cellStyle name="SAPBEXHLevel3X 2 2 7 3" xfId="33327"/>
    <cellStyle name="SAPBEXHLevel3X 2 2 8" xfId="6694"/>
    <cellStyle name="SAPBEXHLevel3X 2 2 8 2" xfId="17406"/>
    <cellStyle name="SAPBEXHLevel3X 2 2 8 2 2" xfId="43824"/>
    <cellStyle name="SAPBEXHLevel3X 2 2 8 3" xfId="11342"/>
    <cellStyle name="SAPBEXHLevel3X 2 2 8 3 2" xfId="37763"/>
    <cellStyle name="SAPBEXHLevel3X 2 2 8 4" xfId="33364"/>
    <cellStyle name="SAPBEXHLevel3X 2 2 9" xfId="7655"/>
    <cellStyle name="SAPBEXHLevel3X 2 2 9 2" xfId="18322"/>
    <cellStyle name="SAPBEXHLevel3X 2 2 9 2 2" xfId="44738"/>
    <cellStyle name="SAPBEXHLevel3X 2 2 9 3" xfId="24582"/>
    <cellStyle name="SAPBEXHLevel3X 2 2 9 3 2" xfId="50996"/>
    <cellStyle name="SAPBEXHLevel3X 2 2 9 4" xfId="34325"/>
    <cellStyle name="SAPBEXHLevel3X 2 3" xfId="1675"/>
    <cellStyle name="SAPBEXHLevel3X 2 3 10" xfId="8485"/>
    <cellStyle name="SAPBEXHLevel3X 2 3 10 2" xfId="19145"/>
    <cellStyle name="SAPBEXHLevel3X 2 3 10 2 2" xfId="45559"/>
    <cellStyle name="SAPBEXHLevel3X 2 3 10 3" xfId="12780"/>
    <cellStyle name="SAPBEXHLevel3X 2 3 10 3 2" xfId="39201"/>
    <cellStyle name="SAPBEXHLevel3X 2 3 10 4" xfId="34981"/>
    <cellStyle name="SAPBEXHLevel3X 2 3 11" xfId="11892"/>
    <cellStyle name="SAPBEXHLevel3X 2 3 11 2" xfId="38313"/>
    <cellStyle name="SAPBEXHLevel3X 2 3 12" xfId="23323"/>
    <cellStyle name="SAPBEXHLevel3X 2 3 12 2" xfId="49737"/>
    <cellStyle name="SAPBEXHLevel3X 2 3 2" xfId="3668"/>
    <cellStyle name="SAPBEXHLevel3X 2 3 2 2" xfId="8937"/>
    <cellStyle name="SAPBEXHLevel3X 2 3 2 2 2" xfId="19597"/>
    <cellStyle name="SAPBEXHLevel3X 2 3 2 2 2 2" xfId="46011"/>
    <cellStyle name="SAPBEXHLevel3X 2 3 2 2 3" xfId="12745"/>
    <cellStyle name="SAPBEXHLevel3X 2 3 2 2 3 2" xfId="39166"/>
    <cellStyle name="SAPBEXHLevel3X 2 3 2 2 4" xfId="35433"/>
    <cellStyle name="SAPBEXHLevel3X 2 3 2 3" xfId="9949"/>
    <cellStyle name="SAPBEXHLevel3X 2 3 2 3 2" xfId="20609"/>
    <cellStyle name="SAPBEXHLevel3X 2 3 2 3 2 2" xfId="47023"/>
    <cellStyle name="SAPBEXHLevel3X 2 3 2 3 3" xfId="24783"/>
    <cellStyle name="SAPBEXHLevel3X 2 3 2 3 3 2" xfId="51197"/>
    <cellStyle name="SAPBEXHLevel3X 2 3 2 3 4" xfId="36445"/>
    <cellStyle name="SAPBEXHLevel3X 2 3 2 4" xfId="8801"/>
    <cellStyle name="SAPBEXHLevel3X 2 3 2 4 2" xfId="19461"/>
    <cellStyle name="SAPBEXHLevel3X 2 3 2 4 2 2" xfId="45875"/>
    <cellStyle name="SAPBEXHLevel3X 2 3 2 4 3" xfId="27400"/>
    <cellStyle name="SAPBEXHLevel3X 2 3 2 4 3 2" xfId="53814"/>
    <cellStyle name="SAPBEXHLevel3X 2 3 2 4 4" xfId="35297"/>
    <cellStyle name="SAPBEXHLevel3X 2 3 2 5" xfId="14453"/>
    <cellStyle name="SAPBEXHLevel3X 2 3 2 5 2" xfId="40873"/>
    <cellStyle name="SAPBEXHLevel3X 2 3 2 6" xfId="25036"/>
    <cellStyle name="SAPBEXHLevel3X 2 3 2 6 2" xfId="51450"/>
    <cellStyle name="SAPBEXHLevel3X 2 3 2 7" xfId="30338"/>
    <cellStyle name="SAPBEXHLevel3X 2 3 3" xfId="2667"/>
    <cellStyle name="SAPBEXHLevel3X 2 3 3 2" xfId="9292"/>
    <cellStyle name="SAPBEXHLevel3X 2 3 3 2 2" xfId="19952"/>
    <cellStyle name="SAPBEXHLevel3X 2 3 3 2 2 2" xfId="46366"/>
    <cellStyle name="SAPBEXHLevel3X 2 3 3 2 3" xfId="11801"/>
    <cellStyle name="SAPBEXHLevel3X 2 3 3 2 3 2" xfId="38222"/>
    <cellStyle name="SAPBEXHLevel3X 2 3 3 2 4" xfId="35788"/>
    <cellStyle name="SAPBEXHLevel3X 2 3 3 3" xfId="13459"/>
    <cellStyle name="SAPBEXHLevel3X 2 3 3 3 2" xfId="39879"/>
    <cellStyle name="SAPBEXHLevel3X 2 3 3 4" xfId="23315"/>
    <cellStyle name="SAPBEXHLevel3X 2 3 3 4 2" xfId="49729"/>
    <cellStyle name="SAPBEXHLevel3X 2 3 3 5" xfId="29337"/>
    <cellStyle name="SAPBEXHLevel3X 2 3 4" xfId="4871"/>
    <cellStyle name="SAPBEXHLevel3X 2 3 4 2" xfId="10440"/>
    <cellStyle name="SAPBEXHLevel3X 2 3 4 2 2" xfId="21100"/>
    <cellStyle name="SAPBEXHLevel3X 2 3 4 2 2 2" xfId="47514"/>
    <cellStyle name="SAPBEXHLevel3X 2 3 4 2 3" xfId="28364"/>
    <cellStyle name="SAPBEXHLevel3X 2 3 4 2 3 2" xfId="54778"/>
    <cellStyle name="SAPBEXHLevel3X 2 3 4 2 4" xfId="36936"/>
    <cellStyle name="SAPBEXHLevel3X 2 3 4 3" xfId="15648"/>
    <cellStyle name="SAPBEXHLevel3X 2 3 4 3 2" xfId="42068"/>
    <cellStyle name="SAPBEXHLevel3X 2 3 4 4" xfId="22932"/>
    <cellStyle name="SAPBEXHLevel3X 2 3 4 4 2" xfId="49346"/>
    <cellStyle name="SAPBEXHLevel3X 2 3 4 5" xfId="31541"/>
    <cellStyle name="SAPBEXHLevel3X 2 3 5" xfId="4448"/>
    <cellStyle name="SAPBEXHLevel3X 2 3 5 2" xfId="15226"/>
    <cellStyle name="SAPBEXHLevel3X 2 3 5 2 2" xfId="41646"/>
    <cellStyle name="SAPBEXHLevel3X 2 3 5 3" xfId="26420"/>
    <cellStyle name="SAPBEXHLevel3X 2 3 5 3 2" xfId="52834"/>
    <cellStyle name="SAPBEXHLevel3X 2 3 5 4" xfId="31118"/>
    <cellStyle name="SAPBEXHLevel3X 2 3 6" xfId="5542"/>
    <cellStyle name="SAPBEXHLevel3X 2 3 6 2" xfId="16313"/>
    <cellStyle name="SAPBEXHLevel3X 2 3 6 2 2" xfId="42732"/>
    <cellStyle name="SAPBEXHLevel3X 2 3 6 3" xfId="27385"/>
    <cellStyle name="SAPBEXHLevel3X 2 3 6 3 2" xfId="53799"/>
    <cellStyle name="SAPBEXHLevel3X 2 3 6 4" xfId="32212"/>
    <cellStyle name="SAPBEXHLevel3X 2 3 7" xfId="6637"/>
    <cellStyle name="SAPBEXHLevel3X 2 3 7 2" xfId="23548"/>
    <cellStyle name="SAPBEXHLevel3X 2 3 7 2 2" xfId="49962"/>
    <cellStyle name="SAPBEXHLevel3X 2 3 7 3" xfId="33307"/>
    <cellStyle name="SAPBEXHLevel3X 2 3 8" xfId="6783"/>
    <cellStyle name="SAPBEXHLevel3X 2 3 8 2" xfId="17495"/>
    <cellStyle name="SAPBEXHLevel3X 2 3 8 2 2" xfId="43912"/>
    <cellStyle name="SAPBEXHLevel3X 2 3 8 3" xfId="11385"/>
    <cellStyle name="SAPBEXHLevel3X 2 3 8 3 2" xfId="37806"/>
    <cellStyle name="SAPBEXHLevel3X 2 3 8 4" xfId="33453"/>
    <cellStyle name="SAPBEXHLevel3X 2 3 9" xfId="4331"/>
    <cellStyle name="SAPBEXHLevel3X 2 3 9 2" xfId="15109"/>
    <cellStyle name="SAPBEXHLevel3X 2 3 9 2 2" xfId="41529"/>
    <cellStyle name="SAPBEXHLevel3X 2 3 9 3" xfId="21812"/>
    <cellStyle name="SAPBEXHLevel3X 2 3 9 3 2" xfId="48226"/>
    <cellStyle name="SAPBEXHLevel3X 2 3 9 4" xfId="31001"/>
    <cellStyle name="SAPBEXHLevel3X 2 4" xfId="1934"/>
    <cellStyle name="SAPBEXHLevel3X 2 4 10" xfId="8581"/>
    <cellStyle name="SAPBEXHLevel3X 2 4 10 2" xfId="19241"/>
    <cellStyle name="SAPBEXHLevel3X 2 4 10 2 2" xfId="45655"/>
    <cellStyle name="SAPBEXHLevel3X 2 4 10 3" xfId="12957"/>
    <cellStyle name="SAPBEXHLevel3X 2 4 10 3 2" xfId="39378"/>
    <cellStyle name="SAPBEXHLevel3X 2 4 10 4" xfId="35077"/>
    <cellStyle name="SAPBEXHLevel3X 2 4 11" xfId="11646"/>
    <cellStyle name="SAPBEXHLevel3X 2 4 11 2" xfId="38067"/>
    <cellStyle name="SAPBEXHLevel3X 2 4 12" xfId="26289"/>
    <cellStyle name="SAPBEXHLevel3X 2 4 12 2" xfId="52703"/>
    <cellStyle name="SAPBEXHLevel3X 2 4 2" xfId="3911"/>
    <cellStyle name="SAPBEXHLevel3X 2 4 2 2" xfId="9129"/>
    <cellStyle name="SAPBEXHLevel3X 2 4 2 2 2" xfId="19789"/>
    <cellStyle name="SAPBEXHLevel3X 2 4 2 2 2 2" xfId="46203"/>
    <cellStyle name="SAPBEXHLevel3X 2 4 2 2 3" xfId="17726"/>
    <cellStyle name="SAPBEXHLevel3X 2 4 2 2 3 2" xfId="44143"/>
    <cellStyle name="SAPBEXHLevel3X 2 4 2 2 4" xfId="35625"/>
    <cellStyle name="SAPBEXHLevel3X 2 4 2 3" xfId="14694"/>
    <cellStyle name="SAPBEXHLevel3X 2 4 2 3 2" xfId="41114"/>
    <cellStyle name="SAPBEXHLevel3X 2 4 2 4" xfId="25837"/>
    <cellStyle name="SAPBEXHLevel3X 2 4 2 4 2" xfId="52251"/>
    <cellStyle name="SAPBEXHLevel3X 2 4 2 5" xfId="30581"/>
    <cellStyle name="SAPBEXHLevel3X 2 4 3" xfId="4638"/>
    <cellStyle name="SAPBEXHLevel3X 2 4 3 2" xfId="9677"/>
    <cellStyle name="SAPBEXHLevel3X 2 4 3 2 2" xfId="20337"/>
    <cellStyle name="SAPBEXHLevel3X 2 4 3 2 2 2" xfId="46751"/>
    <cellStyle name="SAPBEXHLevel3X 2 4 3 2 3" xfId="13017"/>
    <cellStyle name="SAPBEXHLevel3X 2 4 3 2 3 2" xfId="39438"/>
    <cellStyle name="SAPBEXHLevel3X 2 4 3 2 4" xfId="36173"/>
    <cellStyle name="SAPBEXHLevel3X 2 4 3 3" xfId="15416"/>
    <cellStyle name="SAPBEXHLevel3X 2 4 3 3 2" xfId="41836"/>
    <cellStyle name="SAPBEXHLevel3X 2 4 3 4" xfId="22715"/>
    <cellStyle name="SAPBEXHLevel3X 2 4 3 4 2" xfId="49129"/>
    <cellStyle name="SAPBEXHLevel3X 2 4 3 5" xfId="31308"/>
    <cellStyle name="SAPBEXHLevel3X 2 4 4" xfId="5216"/>
    <cellStyle name="SAPBEXHLevel3X 2 4 4 2" xfId="15991"/>
    <cellStyle name="SAPBEXHLevel3X 2 4 4 2 2" xfId="42410"/>
    <cellStyle name="SAPBEXHLevel3X 2 4 4 3" xfId="22522"/>
    <cellStyle name="SAPBEXHLevel3X 2 4 4 3 2" xfId="48936"/>
    <cellStyle name="SAPBEXHLevel3X 2 4 4 4" xfId="31886"/>
    <cellStyle name="SAPBEXHLevel3X 2 4 5" xfId="5832"/>
    <cellStyle name="SAPBEXHLevel3X 2 4 5 2" xfId="16591"/>
    <cellStyle name="SAPBEXHLevel3X 2 4 5 2 2" xfId="43009"/>
    <cellStyle name="SAPBEXHLevel3X 2 4 5 3" xfId="27603"/>
    <cellStyle name="SAPBEXHLevel3X 2 4 5 3 2" xfId="54017"/>
    <cellStyle name="SAPBEXHLevel3X 2 4 5 4" xfId="32502"/>
    <cellStyle name="SAPBEXHLevel3X 2 4 6" xfId="6435"/>
    <cellStyle name="SAPBEXHLevel3X 2 4 6 2" xfId="17171"/>
    <cellStyle name="SAPBEXHLevel3X 2 4 6 2 2" xfId="43589"/>
    <cellStyle name="SAPBEXHLevel3X 2 4 6 3" xfId="23564"/>
    <cellStyle name="SAPBEXHLevel3X 2 4 6 3 2" xfId="49978"/>
    <cellStyle name="SAPBEXHLevel3X 2 4 6 4" xfId="33105"/>
    <cellStyle name="SAPBEXHLevel3X 2 4 7" xfId="7050"/>
    <cellStyle name="SAPBEXHLevel3X 2 4 7 2" xfId="14477"/>
    <cellStyle name="SAPBEXHLevel3X 2 4 7 2 2" xfId="40897"/>
    <cellStyle name="SAPBEXHLevel3X 2 4 7 3" xfId="33720"/>
    <cellStyle name="SAPBEXHLevel3X 2 4 8" xfId="7597"/>
    <cellStyle name="SAPBEXHLevel3X 2 4 8 2" xfId="18264"/>
    <cellStyle name="SAPBEXHLevel3X 2 4 8 2 2" xfId="44680"/>
    <cellStyle name="SAPBEXHLevel3X 2 4 8 3" xfId="27992"/>
    <cellStyle name="SAPBEXHLevel3X 2 4 8 3 2" xfId="54406"/>
    <cellStyle name="SAPBEXHLevel3X 2 4 8 4" xfId="34267"/>
    <cellStyle name="SAPBEXHLevel3X 2 4 9" xfId="7296"/>
    <cellStyle name="SAPBEXHLevel3X 2 4 9 2" xfId="17963"/>
    <cellStyle name="SAPBEXHLevel3X 2 4 9 2 2" xfId="44380"/>
    <cellStyle name="SAPBEXHLevel3X 2 4 9 3" xfId="23617"/>
    <cellStyle name="SAPBEXHLevel3X 2 4 9 3 2" xfId="50031"/>
    <cellStyle name="SAPBEXHLevel3X 2 4 9 4" xfId="33966"/>
    <cellStyle name="SAPBEXHLevel3X 2 5" xfId="2120"/>
    <cellStyle name="SAPBEXHLevel3X 2 5 10" xfId="8852"/>
    <cellStyle name="SAPBEXHLevel3X 2 5 10 2" xfId="19512"/>
    <cellStyle name="SAPBEXHLevel3X 2 5 10 2 2" xfId="45926"/>
    <cellStyle name="SAPBEXHLevel3X 2 5 10 3" xfId="26632"/>
    <cellStyle name="SAPBEXHLevel3X 2 5 10 3 2" xfId="53046"/>
    <cellStyle name="SAPBEXHLevel3X 2 5 10 4" xfId="35348"/>
    <cellStyle name="SAPBEXHLevel3X 2 5 11" xfId="11480"/>
    <cellStyle name="SAPBEXHLevel3X 2 5 11 2" xfId="37901"/>
    <cellStyle name="SAPBEXHLevel3X 2 5 12" xfId="26443"/>
    <cellStyle name="SAPBEXHLevel3X 2 5 12 2" xfId="52857"/>
    <cellStyle name="SAPBEXHLevel3X 2 5 2" xfId="4085"/>
    <cellStyle name="SAPBEXHLevel3X 2 5 2 2" xfId="9834"/>
    <cellStyle name="SAPBEXHLevel3X 2 5 2 2 2" xfId="20494"/>
    <cellStyle name="SAPBEXHLevel3X 2 5 2 2 2 2" xfId="46908"/>
    <cellStyle name="SAPBEXHLevel3X 2 5 2 2 3" xfId="27818"/>
    <cellStyle name="SAPBEXHLevel3X 2 5 2 2 3 2" xfId="54232"/>
    <cellStyle name="SAPBEXHLevel3X 2 5 2 2 4" xfId="36330"/>
    <cellStyle name="SAPBEXHLevel3X 2 5 2 3" xfId="14867"/>
    <cellStyle name="SAPBEXHLevel3X 2 5 2 3 2" xfId="41287"/>
    <cellStyle name="SAPBEXHLevel3X 2 5 2 4" xfId="23295"/>
    <cellStyle name="SAPBEXHLevel3X 2 5 2 4 2" xfId="49709"/>
    <cellStyle name="SAPBEXHLevel3X 2 5 2 5" xfId="30755"/>
    <cellStyle name="SAPBEXHLevel3X 2 5 3" xfId="4813"/>
    <cellStyle name="SAPBEXHLevel3X 2 5 3 2" xfId="10388"/>
    <cellStyle name="SAPBEXHLevel3X 2 5 3 2 2" xfId="21048"/>
    <cellStyle name="SAPBEXHLevel3X 2 5 3 2 2 2" xfId="47462"/>
    <cellStyle name="SAPBEXHLevel3X 2 5 3 2 3" xfId="28313"/>
    <cellStyle name="SAPBEXHLevel3X 2 5 3 2 3 2" xfId="54727"/>
    <cellStyle name="SAPBEXHLevel3X 2 5 3 2 4" xfId="36884"/>
    <cellStyle name="SAPBEXHLevel3X 2 5 3 3" xfId="15590"/>
    <cellStyle name="SAPBEXHLevel3X 2 5 3 3 2" xfId="42010"/>
    <cellStyle name="SAPBEXHLevel3X 2 5 3 4" xfId="27223"/>
    <cellStyle name="SAPBEXHLevel3X 2 5 3 4 2" xfId="53637"/>
    <cellStyle name="SAPBEXHLevel3X 2 5 3 5" xfId="31483"/>
    <cellStyle name="SAPBEXHLevel3X 2 5 4" xfId="5393"/>
    <cellStyle name="SAPBEXHLevel3X 2 5 4 2" xfId="16166"/>
    <cellStyle name="SAPBEXHLevel3X 2 5 4 2 2" xfId="42585"/>
    <cellStyle name="SAPBEXHLevel3X 2 5 4 3" xfId="21949"/>
    <cellStyle name="SAPBEXHLevel3X 2 5 4 3 2" xfId="48363"/>
    <cellStyle name="SAPBEXHLevel3X 2 5 4 4" xfId="32063"/>
    <cellStyle name="SAPBEXHLevel3X 2 5 5" xfId="6000"/>
    <cellStyle name="SAPBEXHLevel3X 2 5 5 2" xfId="16752"/>
    <cellStyle name="SAPBEXHLevel3X 2 5 5 2 2" xfId="43170"/>
    <cellStyle name="SAPBEXHLevel3X 2 5 5 3" xfId="26030"/>
    <cellStyle name="SAPBEXHLevel3X 2 5 5 3 2" xfId="52444"/>
    <cellStyle name="SAPBEXHLevel3X 2 5 5 4" xfId="32670"/>
    <cellStyle name="SAPBEXHLevel3X 2 5 6" xfId="6600"/>
    <cellStyle name="SAPBEXHLevel3X 2 5 6 2" xfId="17325"/>
    <cellStyle name="SAPBEXHLevel3X 2 5 6 2 2" xfId="43743"/>
    <cellStyle name="SAPBEXHLevel3X 2 5 6 3" xfId="21358"/>
    <cellStyle name="SAPBEXHLevel3X 2 5 6 3 2" xfId="47772"/>
    <cellStyle name="SAPBEXHLevel3X 2 5 6 4" xfId="33270"/>
    <cellStyle name="SAPBEXHLevel3X 2 5 7" xfId="7172"/>
    <cellStyle name="SAPBEXHLevel3X 2 5 7 2" xfId="23220"/>
    <cellStyle name="SAPBEXHLevel3X 2 5 7 2 2" xfId="49634"/>
    <cellStyle name="SAPBEXHLevel3X 2 5 7 3" xfId="33842"/>
    <cellStyle name="SAPBEXHLevel3X 2 5 8" xfId="7731"/>
    <cellStyle name="SAPBEXHLevel3X 2 5 8 2" xfId="18398"/>
    <cellStyle name="SAPBEXHLevel3X 2 5 8 2 2" xfId="44814"/>
    <cellStyle name="SAPBEXHLevel3X 2 5 8 3" xfId="11162"/>
    <cellStyle name="SAPBEXHLevel3X 2 5 8 3 2" xfId="37583"/>
    <cellStyle name="SAPBEXHLevel3X 2 5 8 4" xfId="34401"/>
    <cellStyle name="SAPBEXHLevel3X 2 5 9" xfId="7883"/>
    <cellStyle name="SAPBEXHLevel3X 2 5 9 2" xfId="18550"/>
    <cellStyle name="SAPBEXHLevel3X 2 5 9 2 2" xfId="44965"/>
    <cellStyle name="SAPBEXHLevel3X 2 5 9 3" xfId="24412"/>
    <cellStyle name="SAPBEXHLevel3X 2 5 9 3 2" xfId="50826"/>
    <cellStyle name="SAPBEXHLevel3X 2 5 9 4" xfId="34553"/>
    <cellStyle name="SAPBEXHLevel3X 2 6" xfId="1857"/>
    <cellStyle name="SAPBEXHLevel3X 2 6 10" xfId="9529"/>
    <cellStyle name="SAPBEXHLevel3X 2 6 10 2" xfId="20189"/>
    <cellStyle name="SAPBEXHLevel3X 2 6 10 2 2" xfId="46603"/>
    <cellStyle name="SAPBEXHLevel3X 2 6 10 3" xfId="28207"/>
    <cellStyle name="SAPBEXHLevel3X 2 6 10 3 2" xfId="54621"/>
    <cellStyle name="SAPBEXHLevel3X 2 6 10 4" xfId="36025"/>
    <cellStyle name="SAPBEXHLevel3X 2 6 11" xfId="11723"/>
    <cellStyle name="SAPBEXHLevel3X 2 6 11 2" xfId="38144"/>
    <cellStyle name="SAPBEXHLevel3X 2 6 12" xfId="24338"/>
    <cellStyle name="SAPBEXHLevel3X 2 6 12 2" xfId="50752"/>
    <cellStyle name="SAPBEXHLevel3X 2 6 2" xfId="3834"/>
    <cellStyle name="SAPBEXHLevel3X 2 6 2 2" xfId="10668"/>
    <cellStyle name="SAPBEXHLevel3X 2 6 2 2 2" xfId="21313"/>
    <cellStyle name="SAPBEXHLevel3X 2 6 2 2 2 2" xfId="47727"/>
    <cellStyle name="SAPBEXHLevel3X 2 6 2 2 3" xfId="28411"/>
    <cellStyle name="SAPBEXHLevel3X 2 6 2 2 3 2" xfId="54825"/>
    <cellStyle name="SAPBEXHLevel3X 2 6 2 2 4" xfId="37092"/>
    <cellStyle name="SAPBEXHLevel3X 2 6 2 3" xfId="14617"/>
    <cellStyle name="SAPBEXHLevel3X 2 6 2 3 2" xfId="41037"/>
    <cellStyle name="SAPBEXHLevel3X 2 6 2 4" xfId="26421"/>
    <cellStyle name="SAPBEXHLevel3X 2 6 2 4 2" xfId="52835"/>
    <cellStyle name="SAPBEXHLevel3X 2 6 2 5" xfId="30504"/>
    <cellStyle name="SAPBEXHLevel3X 2 6 3" xfId="4561"/>
    <cellStyle name="SAPBEXHLevel3X 2 6 3 2" xfId="15339"/>
    <cellStyle name="SAPBEXHLevel3X 2 6 3 2 2" xfId="41759"/>
    <cellStyle name="SAPBEXHLevel3X 2 6 3 3" xfId="26504"/>
    <cellStyle name="SAPBEXHLevel3X 2 6 3 3 2" xfId="52918"/>
    <cellStyle name="SAPBEXHLevel3X 2 6 3 4" xfId="31231"/>
    <cellStyle name="SAPBEXHLevel3X 2 6 4" xfId="3342"/>
    <cellStyle name="SAPBEXHLevel3X 2 6 4 2" xfId="14129"/>
    <cellStyle name="SAPBEXHLevel3X 2 6 4 2 2" xfId="40549"/>
    <cellStyle name="SAPBEXHLevel3X 2 6 4 3" xfId="25386"/>
    <cellStyle name="SAPBEXHLevel3X 2 6 4 3 2" xfId="51800"/>
    <cellStyle name="SAPBEXHLevel3X 2 6 4 4" xfId="30012"/>
    <cellStyle name="SAPBEXHLevel3X 2 6 5" xfId="3985"/>
    <cellStyle name="SAPBEXHLevel3X 2 6 5 2" xfId="14768"/>
    <cellStyle name="SAPBEXHLevel3X 2 6 5 2 2" xfId="41188"/>
    <cellStyle name="SAPBEXHLevel3X 2 6 5 3" xfId="23688"/>
    <cellStyle name="SAPBEXHLevel3X 2 6 5 3 2" xfId="50102"/>
    <cellStyle name="SAPBEXHLevel3X 2 6 5 4" xfId="30655"/>
    <cellStyle name="SAPBEXHLevel3X 2 6 6" xfId="5757"/>
    <cellStyle name="SAPBEXHLevel3X 2 6 6 2" xfId="16519"/>
    <cellStyle name="SAPBEXHLevel3X 2 6 6 2 2" xfId="42937"/>
    <cellStyle name="SAPBEXHLevel3X 2 6 6 3" xfId="27952"/>
    <cellStyle name="SAPBEXHLevel3X 2 6 6 3 2" xfId="54366"/>
    <cellStyle name="SAPBEXHLevel3X 2 6 6 4" xfId="32427"/>
    <cellStyle name="SAPBEXHLevel3X 2 6 7" xfId="6973"/>
    <cellStyle name="SAPBEXHLevel3X 2 6 7 2" xfId="11157"/>
    <cellStyle name="SAPBEXHLevel3X 2 6 7 2 2" xfId="37578"/>
    <cellStyle name="SAPBEXHLevel3X 2 6 7 3" xfId="33643"/>
    <cellStyle name="SAPBEXHLevel3X 2 6 8" xfId="7520"/>
    <cellStyle name="SAPBEXHLevel3X 2 6 8 2" xfId="18187"/>
    <cellStyle name="SAPBEXHLevel3X 2 6 8 2 2" xfId="44603"/>
    <cellStyle name="SAPBEXHLevel3X 2 6 8 3" xfId="23954"/>
    <cellStyle name="SAPBEXHLevel3X 2 6 8 3 2" xfId="50368"/>
    <cellStyle name="SAPBEXHLevel3X 2 6 8 4" xfId="34190"/>
    <cellStyle name="SAPBEXHLevel3X 2 6 9" xfId="7451"/>
    <cellStyle name="SAPBEXHLevel3X 2 6 9 2" xfId="18118"/>
    <cellStyle name="SAPBEXHLevel3X 2 6 9 2 2" xfId="44534"/>
    <cellStyle name="SAPBEXHLevel3X 2 6 9 3" xfId="26354"/>
    <cellStyle name="SAPBEXHLevel3X 2 6 9 3 2" xfId="52768"/>
    <cellStyle name="SAPBEXHLevel3X 2 6 9 4" xfId="34121"/>
    <cellStyle name="SAPBEXHLevel3X 2 7" xfId="2517"/>
    <cellStyle name="SAPBEXHLevel3X 2 7 10" xfId="26483"/>
    <cellStyle name="SAPBEXHLevel3X 2 7 10 2" xfId="52897"/>
    <cellStyle name="SAPBEXHLevel3X 2 7 2" xfId="4412"/>
    <cellStyle name="SAPBEXHLevel3X 2 7 2 2" xfId="15190"/>
    <cellStyle name="SAPBEXHLevel3X 2 7 2 2 2" xfId="41610"/>
    <cellStyle name="SAPBEXHLevel3X 2 7 2 3" xfId="22855"/>
    <cellStyle name="SAPBEXHLevel3X 2 7 2 3 2" xfId="49269"/>
    <cellStyle name="SAPBEXHLevel3X 2 7 2 4" xfId="31082"/>
    <cellStyle name="SAPBEXHLevel3X 2 7 3" xfId="5145"/>
    <cellStyle name="SAPBEXHLevel3X 2 7 3 2" xfId="15922"/>
    <cellStyle name="SAPBEXHLevel3X 2 7 3 2 2" xfId="42341"/>
    <cellStyle name="SAPBEXHLevel3X 2 7 3 3" xfId="27362"/>
    <cellStyle name="SAPBEXHLevel3X 2 7 3 3 2" xfId="53776"/>
    <cellStyle name="SAPBEXHLevel3X 2 7 3 4" xfId="31815"/>
    <cellStyle name="SAPBEXHLevel3X 2 7 4" xfId="6327"/>
    <cellStyle name="SAPBEXHLevel3X 2 7 4 2" xfId="17066"/>
    <cellStyle name="SAPBEXHLevel3X 2 7 4 2 2" xfId="43484"/>
    <cellStyle name="SAPBEXHLevel3X 2 7 4 3" xfId="22061"/>
    <cellStyle name="SAPBEXHLevel3X 2 7 4 3 2" xfId="48475"/>
    <cellStyle name="SAPBEXHLevel3X 2 7 4 4" xfId="32997"/>
    <cellStyle name="SAPBEXHLevel3X 2 7 5" xfId="6903"/>
    <cellStyle name="SAPBEXHLevel3X 2 7 5 2" xfId="17608"/>
    <cellStyle name="SAPBEXHLevel3X 2 7 5 2 2" xfId="44025"/>
    <cellStyle name="SAPBEXHLevel3X 2 7 5 3" xfId="16867"/>
    <cellStyle name="SAPBEXHLevel3X 2 7 5 3 2" xfId="43285"/>
    <cellStyle name="SAPBEXHLevel3X 2 7 5 4" xfId="33573"/>
    <cellStyle name="SAPBEXHLevel3X 2 7 6" xfId="7427"/>
    <cellStyle name="SAPBEXHLevel3X 2 7 6 2" xfId="18094"/>
    <cellStyle name="SAPBEXHLevel3X 2 7 6 2 2" xfId="44510"/>
    <cellStyle name="SAPBEXHLevel3X 2 7 6 3" xfId="24265"/>
    <cellStyle name="SAPBEXHLevel3X 2 7 6 3 2" xfId="50679"/>
    <cellStyle name="SAPBEXHLevel3X 2 7 6 4" xfId="34097"/>
    <cellStyle name="SAPBEXHLevel3X 2 7 7" xfId="8050"/>
    <cellStyle name="SAPBEXHLevel3X 2 7 7 2" xfId="18717"/>
    <cellStyle name="SAPBEXHLevel3X 2 7 7 2 2" xfId="45131"/>
    <cellStyle name="SAPBEXHLevel3X 2 7 7 3" xfId="12443"/>
    <cellStyle name="SAPBEXHLevel3X 2 7 7 3 2" xfId="38864"/>
    <cellStyle name="SAPBEXHLevel3X 2 7 7 4" xfId="34654"/>
    <cellStyle name="SAPBEXHLevel3X 2 7 8" xfId="13313"/>
    <cellStyle name="SAPBEXHLevel3X 2 7 8 2" xfId="39733"/>
    <cellStyle name="SAPBEXHLevel3X 2 7 9" xfId="11214"/>
    <cellStyle name="SAPBEXHLevel3X 2 7 9 2" xfId="37635"/>
    <cellStyle name="SAPBEXHLevel3X 2 8" xfId="3271"/>
    <cellStyle name="SAPBEXHLevel3X 2 8 2" xfId="14061"/>
    <cellStyle name="SAPBEXHLevel3X 2 8 2 2" xfId="40481"/>
    <cellStyle name="SAPBEXHLevel3X 2 8 3" xfId="25844"/>
    <cellStyle name="SAPBEXHLevel3X 2 8 3 2" xfId="52258"/>
    <cellStyle name="SAPBEXHLevel3X 2 8 4" xfId="29941"/>
    <cellStyle name="SAPBEXHLevel3X 2 9" xfId="4737"/>
    <cellStyle name="SAPBEXHLevel3X 2 9 2" xfId="15514"/>
    <cellStyle name="SAPBEXHLevel3X 2 9 2 2" xfId="41934"/>
    <cellStyle name="SAPBEXHLevel3X 2 9 3" xfId="22208"/>
    <cellStyle name="SAPBEXHLevel3X 2 9 3 2" xfId="48622"/>
    <cellStyle name="SAPBEXHLevel3X 2 9 4" xfId="31407"/>
    <cellStyle name="SAPBEXHLevel3X 3" xfId="1253"/>
    <cellStyle name="SAPBEXHLevel3X 3 10" xfId="1676"/>
    <cellStyle name="SAPBEXHLevel3X 3 10 10" xfId="8486"/>
    <cellStyle name="SAPBEXHLevel3X 3 10 10 2" xfId="19146"/>
    <cellStyle name="SAPBEXHLevel3X 3 10 10 2 2" xfId="45560"/>
    <cellStyle name="SAPBEXHLevel3X 3 10 10 3" xfId="17713"/>
    <cellStyle name="SAPBEXHLevel3X 3 10 10 3 2" xfId="44130"/>
    <cellStyle name="SAPBEXHLevel3X 3 10 10 4" xfId="34982"/>
    <cellStyle name="SAPBEXHLevel3X 3 10 11" xfId="11891"/>
    <cellStyle name="SAPBEXHLevel3X 3 10 11 2" xfId="38312"/>
    <cellStyle name="SAPBEXHLevel3X 3 10 12" xfId="26698"/>
    <cellStyle name="SAPBEXHLevel3X 3 10 12 2" xfId="53112"/>
    <cellStyle name="SAPBEXHLevel3X 3 10 2" xfId="3669"/>
    <cellStyle name="SAPBEXHLevel3X 3 10 2 2" xfId="8936"/>
    <cellStyle name="SAPBEXHLevel3X 3 10 2 2 2" xfId="19596"/>
    <cellStyle name="SAPBEXHLevel3X 3 10 2 2 2 2" xfId="46010"/>
    <cellStyle name="SAPBEXHLevel3X 3 10 2 2 3" xfId="13703"/>
    <cellStyle name="SAPBEXHLevel3X 3 10 2 2 3 2" xfId="40123"/>
    <cellStyle name="SAPBEXHLevel3X 3 10 2 2 4" xfId="35432"/>
    <cellStyle name="SAPBEXHLevel3X 3 10 2 3" xfId="9915"/>
    <cellStyle name="SAPBEXHLevel3X 3 10 2 3 2" xfId="20575"/>
    <cellStyle name="SAPBEXHLevel3X 3 10 2 3 2 2" xfId="46989"/>
    <cellStyle name="SAPBEXHLevel3X 3 10 2 3 3" xfId="25665"/>
    <cellStyle name="SAPBEXHLevel3X 3 10 2 3 3 2" xfId="52079"/>
    <cellStyle name="SAPBEXHLevel3X 3 10 2 3 4" xfId="36411"/>
    <cellStyle name="SAPBEXHLevel3X 3 10 2 4" xfId="8802"/>
    <cellStyle name="SAPBEXHLevel3X 3 10 2 4 2" xfId="19462"/>
    <cellStyle name="SAPBEXHLevel3X 3 10 2 4 2 2" xfId="45876"/>
    <cellStyle name="SAPBEXHLevel3X 3 10 2 4 3" xfId="22049"/>
    <cellStyle name="SAPBEXHLevel3X 3 10 2 4 3 2" xfId="48463"/>
    <cellStyle name="SAPBEXHLevel3X 3 10 2 4 4" xfId="35298"/>
    <cellStyle name="SAPBEXHLevel3X 3 10 2 5" xfId="14454"/>
    <cellStyle name="SAPBEXHLevel3X 3 10 2 5 2" xfId="40874"/>
    <cellStyle name="SAPBEXHLevel3X 3 10 2 6" xfId="24677"/>
    <cellStyle name="SAPBEXHLevel3X 3 10 2 6 2" xfId="51091"/>
    <cellStyle name="SAPBEXHLevel3X 3 10 2 7" xfId="30339"/>
    <cellStyle name="SAPBEXHLevel3X 3 10 3" xfId="2666"/>
    <cellStyle name="SAPBEXHLevel3X 3 10 3 2" xfId="9291"/>
    <cellStyle name="SAPBEXHLevel3X 3 10 3 2 2" xfId="19951"/>
    <cellStyle name="SAPBEXHLevel3X 3 10 3 2 2 2" xfId="46365"/>
    <cellStyle name="SAPBEXHLevel3X 3 10 3 2 3" xfId="27872"/>
    <cellStyle name="SAPBEXHLevel3X 3 10 3 2 3 2" xfId="54286"/>
    <cellStyle name="SAPBEXHLevel3X 3 10 3 2 4" xfId="35787"/>
    <cellStyle name="SAPBEXHLevel3X 3 10 3 3" xfId="13458"/>
    <cellStyle name="SAPBEXHLevel3X 3 10 3 3 2" xfId="39878"/>
    <cellStyle name="SAPBEXHLevel3X 3 10 3 4" xfId="27327"/>
    <cellStyle name="SAPBEXHLevel3X 3 10 3 4 2" xfId="53741"/>
    <cellStyle name="SAPBEXHLevel3X 3 10 3 5" xfId="29336"/>
    <cellStyle name="SAPBEXHLevel3X 3 10 4" xfId="3102"/>
    <cellStyle name="SAPBEXHLevel3X 3 10 4 2" xfId="9696"/>
    <cellStyle name="SAPBEXHLevel3X 3 10 4 2 2" xfId="20356"/>
    <cellStyle name="SAPBEXHLevel3X 3 10 4 2 2 2" xfId="46770"/>
    <cellStyle name="SAPBEXHLevel3X 3 10 4 2 3" xfId="21206"/>
    <cellStyle name="SAPBEXHLevel3X 3 10 4 2 3 2" xfId="47620"/>
    <cellStyle name="SAPBEXHLevel3X 3 10 4 2 4" xfId="36192"/>
    <cellStyle name="SAPBEXHLevel3X 3 10 4 3" xfId="13894"/>
    <cellStyle name="SAPBEXHLevel3X 3 10 4 3 2" xfId="40314"/>
    <cellStyle name="SAPBEXHLevel3X 3 10 4 4" xfId="23983"/>
    <cellStyle name="SAPBEXHLevel3X 3 10 4 4 2" xfId="50397"/>
    <cellStyle name="SAPBEXHLevel3X 3 10 4 5" xfId="29772"/>
    <cellStyle name="SAPBEXHLevel3X 3 10 5" xfId="5442"/>
    <cellStyle name="SAPBEXHLevel3X 3 10 5 2" xfId="16215"/>
    <cellStyle name="SAPBEXHLevel3X 3 10 5 2 2" xfId="42634"/>
    <cellStyle name="SAPBEXHLevel3X 3 10 5 3" xfId="23655"/>
    <cellStyle name="SAPBEXHLevel3X 3 10 5 3 2" xfId="50069"/>
    <cellStyle name="SAPBEXHLevel3X 3 10 5 4" xfId="32112"/>
    <cellStyle name="SAPBEXHLevel3X 3 10 6" xfId="5544"/>
    <cellStyle name="SAPBEXHLevel3X 3 10 6 2" xfId="16315"/>
    <cellStyle name="SAPBEXHLevel3X 3 10 6 2 2" xfId="42734"/>
    <cellStyle name="SAPBEXHLevel3X 3 10 6 3" xfId="27058"/>
    <cellStyle name="SAPBEXHLevel3X 3 10 6 3 2" xfId="53472"/>
    <cellStyle name="SAPBEXHLevel3X 3 10 6 4" xfId="32214"/>
    <cellStyle name="SAPBEXHLevel3X 3 10 7" xfId="3318"/>
    <cellStyle name="SAPBEXHLevel3X 3 10 7 2" xfId="26313"/>
    <cellStyle name="SAPBEXHLevel3X 3 10 7 2 2" xfId="52727"/>
    <cellStyle name="SAPBEXHLevel3X 3 10 7 3" xfId="29988"/>
    <cellStyle name="SAPBEXHLevel3X 3 10 8" xfId="3967"/>
    <cellStyle name="SAPBEXHLevel3X 3 10 8 2" xfId="14750"/>
    <cellStyle name="SAPBEXHLevel3X 3 10 8 2 2" xfId="41170"/>
    <cellStyle name="SAPBEXHLevel3X 3 10 8 3" xfId="24059"/>
    <cellStyle name="SAPBEXHLevel3X 3 10 8 3 2" xfId="50473"/>
    <cellStyle name="SAPBEXHLevel3X 3 10 8 4" xfId="30637"/>
    <cellStyle name="SAPBEXHLevel3X 3 10 9" xfId="7776"/>
    <cellStyle name="SAPBEXHLevel3X 3 10 9 2" xfId="18443"/>
    <cellStyle name="SAPBEXHLevel3X 3 10 9 2 2" xfId="44858"/>
    <cellStyle name="SAPBEXHLevel3X 3 10 9 3" xfId="26137"/>
    <cellStyle name="SAPBEXHLevel3X 3 10 9 3 2" xfId="52551"/>
    <cellStyle name="SAPBEXHLevel3X 3 10 9 4" xfId="34446"/>
    <cellStyle name="SAPBEXHLevel3X 3 11" xfId="1935"/>
    <cellStyle name="SAPBEXHLevel3X 3 11 10" xfId="8582"/>
    <cellStyle name="SAPBEXHLevel3X 3 11 10 2" xfId="19242"/>
    <cellStyle name="SAPBEXHLevel3X 3 11 10 2 2" xfId="45656"/>
    <cellStyle name="SAPBEXHLevel3X 3 11 10 3" xfId="17825"/>
    <cellStyle name="SAPBEXHLevel3X 3 11 10 3 2" xfId="44242"/>
    <cellStyle name="SAPBEXHLevel3X 3 11 10 4" xfId="35078"/>
    <cellStyle name="SAPBEXHLevel3X 3 11 11" xfId="11645"/>
    <cellStyle name="SAPBEXHLevel3X 3 11 11 2" xfId="38066"/>
    <cellStyle name="SAPBEXHLevel3X 3 11 12" xfId="25306"/>
    <cellStyle name="SAPBEXHLevel3X 3 11 12 2" xfId="51720"/>
    <cellStyle name="SAPBEXHLevel3X 3 11 2" xfId="3912"/>
    <cellStyle name="SAPBEXHLevel3X 3 11 2 2" xfId="9128"/>
    <cellStyle name="SAPBEXHLevel3X 3 11 2 2 2" xfId="19788"/>
    <cellStyle name="SAPBEXHLevel3X 3 11 2 2 2 2" xfId="46202"/>
    <cellStyle name="SAPBEXHLevel3X 3 11 2 2 3" xfId="12997"/>
    <cellStyle name="SAPBEXHLevel3X 3 11 2 2 3 2" xfId="39418"/>
    <cellStyle name="SAPBEXHLevel3X 3 11 2 2 4" xfId="35624"/>
    <cellStyle name="SAPBEXHLevel3X 3 11 2 3" xfId="14695"/>
    <cellStyle name="SAPBEXHLevel3X 3 11 2 3 2" xfId="41115"/>
    <cellStyle name="SAPBEXHLevel3X 3 11 2 4" xfId="25380"/>
    <cellStyle name="SAPBEXHLevel3X 3 11 2 4 2" xfId="51794"/>
    <cellStyle name="SAPBEXHLevel3X 3 11 2 5" xfId="30582"/>
    <cellStyle name="SAPBEXHLevel3X 3 11 3" xfId="4639"/>
    <cellStyle name="SAPBEXHLevel3X 3 11 3 2" xfId="10318"/>
    <cellStyle name="SAPBEXHLevel3X 3 11 3 2 2" xfId="20978"/>
    <cellStyle name="SAPBEXHLevel3X 3 11 3 2 2 2" xfId="47392"/>
    <cellStyle name="SAPBEXHLevel3X 3 11 3 2 3" xfId="13805"/>
    <cellStyle name="SAPBEXHLevel3X 3 11 3 2 3 2" xfId="40225"/>
    <cellStyle name="SAPBEXHLevel3X 3 11 3 2 4" xfId="36814"/>
    <cellStyle name="SAPBEXHLevel3X 3 11 3 3" xfId="15417"/>
    <cellStyle name="SAPBEXHLevel3X 3 11 3 3 2" xfId="41837"/>
    <cellStyle name="SAPBEXHLevel3X 3 11 3 4" xfId="25648"/>
    <cellStyle name="SAPBEXHLevel3X 3 11 3 4 2" xfId="52062"/>
    <cellStyle name="SAPBEXHLevel3X 3 11 3 5" xfId="31309"/>
    <cellStyle name="SAPBEXHLevel3X 3 11 4" xfId="5217"/>
    <cellStyle name="SAPBEXHLevel3X 3 11 4 2" xfId="15992"/>
    <cellStyle name="SAPBEXHLevel3X 3 11 4 2 2" xfId="42411"/>
    <cellStyle name="SAPBEXHLevel3X 3 11 4 3" xfId="26100"/>
    <cellStyle name="SAPBEXHLevel3X 3 11 4 3 2" xfId="52514"/>
    <cellStyle name="SAPBEXHLevel3X 3 11 4 4" xfId="31887"/>
    <cellStyle name="SAPBEXHLevel3X 3 11 5" xfId="5833"/>
    <cellStyle name="SAPBEXHLevel3X 3 11 5 2" xfId="16592"/>
    <cellStyle name="SAPBEXHLevel3X 3 11 5 2 2" xfId="43010"/>
    <cellStyle name="SAPBEXHLevel3X 3 11 5 3" xfId="22280"/>
    <cellStyle name="SAPBEXHLevel3X 3 11 5 3 2" xfId="48694"/>
    <cellStyle name="SAPBEXHLevel3X 3 11 5 4" xfId="32503"/>
    <cellStyle name="SAPBEXHLevel3X 3 11 6" xfId="6436"/>
    <cellStyle name="SAPBEXHLevel3X 3 11 6 2" xfId="17172"/>
    <cellStyle name="SAPBEXHLevel3X 3 11 6 2 2" xfId="43590"/>
    <cellStyle name="SAPBEXHLevel3X 3 11 6 3" xfId="22999"/>
    <cellStyle name="SAPBEXHLevel3X 3 11 6 3 2" xfId="49413"/>
    <cellStyle name="SAPBEXHLevel3X 3 11 6 4" xfId="33106"/>
    <cellStyle name="SAPBEXHLevel3X 3 11 7" xfId="7051"/>
    <cellStyle name="SAPBEXHLevel3X 3 11 7 2" xfId="11192"/>
    <cellStyle name="SAPBEXHLevel3X 3 11 7 2 2" xfId="37613"/>
    <cellStyle name="SAPBEXHLevel3X 3 11 7 3" xfId="33721"/>
    <cellStyle name="SAPBEXHLevel3X 3 11 8" xfId="7598"/>
    <cellStyle name="SAPBEXHLevel3X 3 11 8 2" xfId="18265"/>
    <cellStyle name="SAPBEXHLevel3X 3 11 8 2 2" xfId="44681"/>
    <cellStyle name="SAPBEXHLevel3X 3 11 8 3" xfId="22949"/>
    <cellStyle name="SAPBEXHLevel3X 3 11 8 3 2" xfId="49363"/>
    <cellStyle name="SAPBEXHLevel3X 3 11 8 4" xfId="34268"/>
    <cellStyle name="SAPBEXHLevel3X 3 11 9" xfId="7298"/>
    <cellStyle name="SAPBEXHLevel3X 3 11 9 2" xfId="17965"/>
    <cellStyle name="SAPBEXHLevel3X 3 11 9 2 2" xfId="44382"/>
    <cellStyle name="SAPBEXHLevel3X 3 11 9 3" xfId="21800"/>
    <cellStyle name="SAPBEXHLevel3X 3 11 9 3 2" xfId="48214"/>
    <cellStyle name="SAPBEXHLevel3X 3 11 9 4" xfId="33968"/>
    <cellStyle name="SAPBEXHLevel3X 3 12" xfId="2121"/>
    <cellStyle name="SAPBEXHLevel3X 3 12 10" xfId="8851"/>
    <cellStyle name="SAPBEXHLevel3X 3 12 10 2" xfId="19511"/>
    <cellStyle name="SAPBEXHLevel3X 3 12 10 2 2" xfId="45925"/>
    <cellStyle name="SAPBEXHLevel3X 3 12 10 3" xfId="27624"/>
    <cellStyle name="SAPBEXHLevel3X 3 12 10 3 2" xfId="54038"/>
    <cellStyle name="SAPBEXHLevel3X 3 12 10 4" xfId="35347"/>
    <cellStyle name="SAPBEXHLevel3X 3 12 11" xfId="11479"/>
    <cellStyle name="SAPBEXHLevel3X 3 12 11 2" xfId="37900"/>
    <cellStyle name="SAPBEXHLevel3X 3 12 12" xfId="27440"/>
    <cellStyle name="SAPBEXHLevel3X 3 12 12 2" xfId="53854"/>
    <cellStyle name="SAPBEXHLevel3X 3 12 2" xfId="4086"/>
    <cellStyle name="SAPBEXHLevel3X 3 12 2 2" xfId="9833"/>
    <cellStyle name="SAPBEXHLevel3X 3 12 2 2 2" xfId="20493"/>
    <cellStyle name="SAPBEXHLevel3X 3 12 2 2 2 2" xfId="46907"/>
    <cellStyle name="SAPBEXHLevel3X 3 12 2 2 3" xfId="11104"/>
    <cellStyle name="SAPBEXHLevel3X 3 12 2 2 3 2" xfId="37525"/>
    <cellStyle name="SAPBEXHLevel3X 3 12 2 2 4" xfId="36329"/>
    <cellStyle name="SAPBEXHLevel3X 3 12 2 3" xfId="14868"/>
    <cellStyle name="SAPBEXHLevel3X 3 12 2 3 2" xfId="41288"/>
    <cellStyle name="SAPBEXHLevel3X 3 12 2 4" xfId="26784"/>
    <cellStyle name="SAPBEXHLevel3X 3 12 2 4 2" xfId="53198"/>
    <cellStyle name="SAPBEXHLevel3X 3 12 2 5" xfId="30756"/>
    <cellStyle name="SAPBEXHLevel3X 3 12 3" xfId="4814"/>
    <cellStyle name="SAPBEXHLevel3X 3 12 3 2" xfId="10135"/>
    <cellStyle name="SAPBEXHLevel3X 3 12 3 2 2" xfId="20795"/>
    <cellStyle name="SAPBEXHLevel3X 3 12 3 2 2 2" xfId="47209"/>
    <cellStyle name="SAPBEXHLevel3X 3 12 3 2 3" xfId="12588"/>
    <cellStyle name="SAPBEXHLevel3X 3 12 3 2 3 2" xfId="39009"/>
    <cellStyle name="SAPBEXHLevel3X 3 12 3 2 4" xfId="36631"/>
    <cellStyle name="SAPBEXHLevel3X 3 12 3 3" xfId="15591"/>
    <cellStyle name="SAPBEXHLevel3X 3 12 3 3 2" xfId="42011"/>
    <cellStyle name="SAPBEXHLevel3X 3 12 3 4" xfId="11284"/>
    <cellStyle name="SAPBEXHLevel3X 3 12 3 4 2" xfId="37705"/>
    <cellStyle name="SAPBEXHLevel3X 3 12 3 5" xfId="31484"/>
    <cellStyle name="SAPBEXHLevel3X 3 12 4" xfId="5394"/>
    <cellStyle name="SAPBEXHLevel3X 3 12 4 2" xfId="16167"/>
    <cellStyle name="SAPBEXHLevel3X 3 12 4 2 2" xfId="42586"/>
    <cellStyle name="SAPBEXHLevel3X 3 12 4 3" xfId="23721"/>
    <cellStyle name="SAPBEXHLevel3X 3 12 4 3 2" xfId="50135"/>
    <cellStyle name="SAPBEXHLevel3X 3 12 4 4" xfId="32064"/>
    <cellStyle name="SAPBEXHLevel3X 3 12 5" xfId="6001"/>
    <cellStyle name="SAPBEXHLevel3X 3 12 5 2" xfId="16753"/>
    <cellStyle name="SAPBEXHLevel3X 3 12 5 2 2" xfId="43171"/>
    <cellStyle name="SAPBEXHLevel3X 3 12 5 3" xfId="24464"/>
    <cellStyle name="SAPBEXHLevel3X 3 12 5 3 2" xfId="50878"/>
    <cellStyle name="SAPBEXHLevel3X 3 12 5 4" xfId="32671"/>
    <cellStyle name="SAPBEXHLevel3X 3 12 6" xfId="6601"/>
    <cellStyle name="SAPBEXHLevel3X 3 12 6 2" xfId="17326"/>
    <cellStyle name="SAPBEXHLevel3X 3 12 6 2 2" xfId="43744"/>
    <cellStyle name="SAPBEXHLevel3X 3 12 6 3" xfId="16360"/>
    <cellStyle name="SAPBEXHLevel3X 3 12 6 3 2" xfId="42779"/>
    <cellStyle name="SAPBEXHLevel3X 3 12 6 4" xfId="33271"/>
    <cellStyle name="SAPBEXHLevel3X 3 12 7" xfId="7173"/>
    <cellStyle name="SAPBEXHLevel3X 3 12 7 2" xfId="27940"/>
    <cellStyle name="SAPBEXHLevel3X 3 12 7 2 2" xfId="54354"/>
    <cellStyle name="SAPBEXHLevel3X 3 12 7 3" xfId="33843"/>
    <cellStyle name="SAPBEXHLevel3X 3 12 8" xfId="7732"/>
    <cellStyle name="SAPBEXHLevel3X 3 12 8 2" xfId="18399"/>
    <cellStyle name="SAPBEXHLevel3X 3 12 8 2 2" xfId="44815"/>
    <cellStyle name="SAPBEXHLevel3X 3 12 8 3" xfId="24043"/>
    <cellStyle name="SAPBEXHLevel3X 3 12 8 3 2" xfId="50457"/>
    <cellStyle name="SAPBEXHLevel3X 3 12 8 4" xfId="34402"/>
    <cellStyle name="SAPBEXHLevel3X 3 12 9" xfId="7884"/>
    <cellStyle name="SAPBEXHLevel3X 3 12 9 2" xfId="18551"/>
    <cellStyle name="SAPBEXHLevel3X 3 12 9 2 2" xfId="44966"/>
    <cellStyle name="SAPBEXHLevel3X 3 12 9 3" xfId="24373"/>
    <cellStyle name="SAPBEXHLevel3X 3 12 9 3 2" xfId="50787"/>
    <cellStyle name="SAPBEXHLevel3X 3 12 9 4" xfId="34554"/>
    <cellStyle name="SAPBEXHLevel3X 3 13" xfId="1858"/>
    <cellStyle name="SAPBEXHLevel3X 3 13 10" xfId="9528"/>
    <cellStyle name="SAPBEXHLevel3X 3 13 10 2" xfId="20188"/>
    <cellStyle name="SAPBEXHLevel3X 3 13 10 2 2" xfId="46602"/>
    <cellStyle name="SAPBEXHLevel3X 3 13 10 3" xfId="25931"/>
    <cellStyle name="SAPBEXHLevel3X 3 13 10 3 2" xfId="52345"/>
    <cellStyle name="SAPBEXHLevel3X 3 13 10 4" xfId="36024"/>
    <cellStyle name="SAPBEXHLevel3X 3 13 11" xfId="11722"/>
    <cellStyle name="SAPBEXHLevel3X 3 13 11 2" xfId="38143"/>
    <cellStyle name="SAPBEXHLevel3X 3 13 12" xfId="23882"/>
    <cellStyle name="SAPBEXHLevel3X 3 13 12 2" xfId="50296"/>
    <cellStyle name="SAPBEXHLevel3X 3 13 2" xfId="3835"/>
    <cellStyle name="SAPBEXHLevel3X 3 13 2 2" xfId="10667"/>
    <cellStyle name="SAPBEXHLevel3X 3 13 2 2 2" xfId="21312"/>
    <cellStyle name="SAPBEXHLevel3X 3 13 2 2 2 2" xfId="47726"/>
    <cellStyle name="SAPBEXHLevel3X 3 13 2 2 3" xfId="28410"/>
    <cellStyle name="SAPBEXHLevel3X 3 13 2 2 3 2" xfId="54824"/>
    <cellStyle name="SAPBEXHLevel3X 3 13 2 2 4" xfId="37091"/>
    <cellStyle name="SAPBEXHLevel3X 3 13 2 3" xfId="14618"/>
    <cellStyle name="SAPBEXHLevel3X 3 13 2 3 2" xfId="41038"/>
    <cellStyle name="SAPBEXHLevel3X 3 13 2 4" xfId="27170"/>
    <cellStyle name="SAPBEXHLevel3X 3 13 2 4 2" xfId="53584"/>
    <cellStyle name="SAPBEXHLevel3X 3 13 2 5" xfId="30505"/>
    <cellStyle name="SAPBEXHLevel3X 3 13 3" xfId="4562"/>
    <cellStyle name="SAPBEXHLevel3X 3 13 3 2" xfId="15340"/>
    <cellStyle name="SAPBEXHLevel3X 3 13 3 2 2" xfId="41760"/>
    <cellStyle name="SAPBEXHLevel3X 3 13 3 3" xfId="25280"/>
    <cellStyle name="SAPBEXHLevel3X 3 13 3 3 2" xfId="51694"/>
    <cellStyle name="SAPBEXHLevel3X 3 13 3 4" xfId="31232"/>
    <cellStyle name="SAPBEXHLevel3X 3 13 4" xfId="3206"/>
    <cellStyle name="SAPBEXHLevel3X 3 13 4 2" xfId="13996"/>
    <cellStyle name="SAPBEXHLevel3X 3 13 4 2 2" xfId="40416"/>
    <cellStyle name="SAPBEXHLevel3X 3 13 4 3" xfId="23126"/>
    <cellStyle name="SAPBEXHLevel3X 3 13 4 3 2" xfId="49540"/>
    <cellStyle name="SAPBEXHLevel3X 3 13 4 4" xfId="29876"/>
    <cellStyle name="SAPBEXHLevel3X 3 13 5" xfId="4729"/>
    <cellStyle name="SAPBEXHLevel3X 3 13 5 2" xfId="15506"/>
    <cellStyle name="SAPBEXHLevel3X 3 13 5 2 2" xfId="41926"/>
    <cellStyle name="SAPBEXHLevel3X 3 13 5 3" xfId="24035"/>
    <cellStyle name="SAPBEXHLevel3X 3 13 5 3 2" xfId="50449"/>
    <cellStyle name="SAPBEXHLevel3X 3 13 5 4" xfId="31399"/>
    <cellStyle name="SAPBEXHLevel3X 3 13 6" xfId="5629"/>
    <cellStyle name="SAPBEXHLevel3X 3 13 6 2" xfId="16393"/>
    <cellStyle name="SAPBEXHLevel3X 3 13 6 2 2" xfId="42811"/>
    <cellStyle name="SAPBEXHLevel3X 3 13 6 3" xfId="28157"/>
    <cellStyle name="SAPBEXHLevel3X 3 13 6 3 2" xfId="54571"/>
    <cellStyle name="SAPBEXHLevel3X 3 13 6 4" xfId="32299"/>
    <cellStyle name="SAPBEXHLevel3X 3 13 7" xfId="6974"/>
    <cellStyle name="SAPBEXHLevel3X 3 13 7 2" xfId="22387"/>
    <cellStyle name="SAPBEXHLevel3X 3 13 7 2 2" xfId="48801"/>
    <cellStyle name="SAPBEXHLevel3X 3 13 7 3" xfId="33644"/>
    <cellStyle name="SAPBEXHLevel3X 3 13 8" xfId="7521"/>
    <cellStyle name="SAPBEXHLevel3X 3 13 8 2" xfId="18188"/>
    <cellStyle name="SAPBEXHLevel3X 3 13 8 2 2" xfId="44604"/>
    <cellStyle name="SAPBEXHLevel3X 3 13 8 3" xfId="27991"/>
    <cellStyle name="SAPBEXHLevel3X 3 13 8 3 2" xfId="54405"/>
    <cellStyle name="SAPBEXHLevel3X 3 13 8 4" xfId="34191"/>
    <cellStyle name="SAPBEXHLevel3X 3 13 9" xfId="6930"/>
    <cellStyle name="SAPBEXHLevel3X 3 13 9 2" xfId="17635"/>
    <cellStyle name="SAPBEXHLevel3X 3 13 9 2 2" xfId="44052"/>
    <cellStyle name="SAPBEXHLevel3X 3 13 9 3" xfId="22319"/>
    <cellStyle name="SAPBEXHLevel3X 3 13 9 3 2" xfId="48733"/>
    <cellStyle name="SAPBEXHLevel3X 3 13 9 4" xfId="33600"/>
    <cellStyle name="SAPBEXHLevel3X 3 14" xfId="2518"/>
    <cellStyle name="SAPBEXHLevel3X 3 14 10" xfId="25303"/>
    <cellStyle name="SAPBEXHLevel3X 3 14 10 2" xfId="51717"/>
    <cellStyle name="SAPBEXHLevel3X 3 14 2" xfId="4413"/>
    <cellStyle name="SAPBEXHLevel3X 3 14 2 2" xfId="15191"/>
    <cellStyle name="SAPBEXHLevel3X 3 14 2 2 2" xfId="41611"/>
    <cellStyle name="SAPBEXHLevel3X 3 14 2 3" xfId="26502"/>
    <cellStyle name="SAPBEXHLevel3X 3 14 2 3 2" xfId="52916"/>
    <cellStyle name="SAPBEXHLevel3X 3 14 2 4" xfId="31083"/>
    <cellStyle name="SAPBEXHLevel3X 3 14 3" xfId="5146"/>
    <cellStyle name="SAPBEXHLevel3X 3 14 3 2" xfId="15923"/>
    <cellStyle name="SAPBEXHLevel3X 3 14 3 2 2" xfId="42342"/>
    <cellStyle name="SAPBEXHLevel3X 3 14 3 3" xfId="22067"/>
    <cellStyle name="SAPBEXHLevel3X 3 14 3 3 2" xfId="48481"/>
    <cellStyle name="SAPBEXHLevel3X 3 14 3 4" xfId="31816"/>
    <cellStyle name="SAPBEXHLevel3X 3 14 4" xfId="6328"/>
    <cellStyle name="SAPBEXHLevel3X 3 14 4 2" xfId="17067"/>
    <cellStyle name="SAPBEXHLevel3X 3 14 4 2 2" xfId="43485"/>
    <cellStyle name="SAPBEXHLevel3X 3 14 4 3" xfId="22418"/>
    <cellStyle name="SAPBEXHLevel3X 3 14 4 3 2" xfId="48832"/>
    <cellStyle name="SAPBEXHLevel3X 3 14 4 4" xfId="32998"/>
    <cellStyle name="SAPBEXHLevel3X 3 14 5" xfId="6904"/>
    <cellStyle name="SAPBEXHLevel3X 3 14 5 2" xfId="17609"/>
    <cellStyle name="SAPBEXHLevel3X 3 14 5 2 2" xfId="44026"/>
    <cellStyle name="SAPBEXHLevel3X 3 14 5 3" xfId="21163"/>
    <cellStyle name="SAPBEXHLevel3X 3 14 5 3 2" xfId="47577"/>
    <cellStyle name="SAPBEXHLevel3X 3 14 5 4" xfId="33574"/>
    <cellStyle name="SAPBEXHLevel3X 3 14 6" xfId="7428"/>
    <cellStyle name="SAPBEXHLevel3X 3 14 6 2" xfId="18095"/>
    <cellStyle name="SAPBEXHLevel3X 3 14 6 2 2" xfId="44511"/>
    <cellStyle name="SAPBEXHLevel3X 3 14 6 3" xfId="24142"/>
    <cellStyle name="SAPBEXHLevel3X 3 14 6 3 2" xfId="50556"/>
    <cellStyle name="SAPBEXHLevel3X 3 14 6 4" xfId="34098"/>
    <cellStyle name="SAPBEXHLevel3X 3 14 7" xfId="8051"/>
    <cellStyle name="SAPBEXHLevel3X 3 14 7 2" xfId="18718"/>
    <cellStyle name="SAPBEXHLevel3X 3 14 7 2 2" xfId="45132"/>
    <cellStyle name="SAPBEXHLevel3X 3 14 7 3" xfId="16978"/>
    <cellStyle name="SAPBEXHLevel3X 3 14 7 3 2" xfId="43396"/>
    <cellStyle name="SAPBEXHLevel3X 3 14 7 4" xfId="34655"/>
    <cellStyle name="SAPBEXHLevel3X 3 14 8" xfId="13314"/>
    <cellStyle name="SAPBEXHLevel3X 3 14 8 2" xfId="39734"/>
    <cellStyle name="SAPBEXHLevel3X 3 14 9" xfId="11213"/>
    <cellStyle name="SAPBEXHLevel3X 3 14 9 2" xfId="37634"/>
    <cellStyle name="SAPBEXHLevel3X 3 15" xfId="3272"/>
    <cellStyle name="SAPBEXHLevel3X 3 15 2" xfId="14062"/>
    <cellStyle name="SAPBEXHLevel3X 3 15 2 2" xfId="40482"/>
    <cellStyle name="SAPBEXHLevel3X 3 15 3" xfId="25387"/>
    <cellStyle name="SAPBEXHLevel3X 3 15 3 2" xfId="51801"/>
    <cellStyle name="SAPBEXHLevel3X 3 15 4" xfId="29942"/>
    <cellStyle name="SAPBEXHLevel3X 3 16" xfId="3723"/>
    <cellStyle name="SAPBEXHLevel3X 3 16 2" xfId="14507"/>
    <cellStyle name="SAPBEXHLevel3X 3 16 2 2" xfId="40927"/>
    <cellStyle name="SAPBEXHLevel3X 3 16 3" xfId="25412"/>
    <cellStyle name="SAPBEXHLevel3X 3 16 3 2" xfId="51826"/>
    <cellStyle name="SAPBEXHLevel3X 3 16 4" xfId="30393"/>
    <cellStyle name="SAPBEXHLevel3X 3 17" xfId="5069"/>
    <cellStyle name="SAPBEXHLevel3X 3 17 2" xfId="15846"/>
    <cellStyle name="SAPBEXHLevel3X 3 17 2 2" xfId="42265"/>
    <cellStyle name="SAPBEXHLevel3X 3 17 3" xfId="21850"/>
    <cellStyle name="SAPBEXHLevel3X 3 17 3 2" xfId="48264"/>
    <cellStyle name="SAPBEXHLevel3X 3 17 4" xfId="31739"/>
    <cellStyle name="SAPBEXHLevel3X 3 18" xfId="5602"/>
    <cellStyle name="SAPBEXHLevel3X 3 18 2" xfId="24015"/>
    <cellStyle name="SAPBEXHLevel3X 3 18 2 2" xfId="50429"/>
    <cellStyle name="SAPBEXHLevel3X 3 18 3" xfId="32272"/>
    <cellStyle name="SAPBEXHLevel3X 3 19" xfId="12117"/>
    <cellStyle name="SAPBEXHLevel3X 3 19 2" xfId="38538"/>
    <cellStyle name="SAPBEXHLevel3X 3 2" xfId="1254"/>
    <cellStyle name="SAPBEXHLevel3X 3 2 10" xfId="5464"/>
    <cellStyle name="SAPBEXHLevel3X 3 2 10 2" xfId="16237"/>
    <cellStyle name="SAPBEXHLevel3X 3 2 10 2 2" xfId="42656"/>
    <cellStyle name="SAPBEXHLevel3X 3 2 10 3" xfId="21854"/>
    <cellStyle name="SAPBEXHLevel3X 3 2 10 3 2" xfId="48268"/>
    <cellStyle name="SAPBEXHLevel3X 3 2 10 4" xfId="32134"/>
    <cellStyle name="SAPBEXHLevel3X 3 2 11" xfId="6513"/>
    <cellStyle name="SAPBEXHLevel3X 3 2 11 2" xfId="11154"/>
    <cellStyle name="SAPBEXHLevel3X 3 2 11 2 2" xfId="37575"/>
    <cellStyle name="SAPBEXHLevel3X 3 2 11 3" xfId="33183"/>
    <cellStyle name="SAPBEXHLevel3X 3 2 12" xfId="13357"/>
    <cellStyle name="SAPBEXHLevel3X 3 2 12 2" xfId="39777"/>
    <cellStyle name="SAPBEXHLevel3X 3 2 13" xfId="26997"/>
    <cellStyle name="SAPBEXHLevel3X 3 2 13 2" xfId="53411"/>
    <cellStyle name="SAPBEXHLevel3X 3 2 2" xfId="1564"/>
    <cellStyle name="SAPBEXHLevel3X 3 2 2 10" xfId="8456"/>
    <cellStyle name="SAPBEXHLevel3X 3 2 2 10 2" xfId="19116"/>
    <cellStyle name="SAPBEXHLevel3X 3 2 2 10 2 2" xfId="45530"/>
    <cellStyle name="SAPBEXHLevel3X 3 2 2 10 3" xfId="17094"/>
    <cellStyle name="SAPBEXHLevel3X 3 2 2 10 3 2" xfId="43512"/>
    <cellStyle name="SAPBEXHLevel3X 3 2 2 10 4" xfId="34952"/>
    <cellStyle name="SAPBEXHLevel3X 3 2 2 11" xfId="11981"/>
    <cellStyle name="SAPBEXHLevel3X 3 2 2 11 2" xfId="38402"/>
    <cellStyle name="SAPBEXHLevel3X 3 2 2 12" xfId="26556"/>
    <cellStyle name="SAPBEXHLevel3X 3 2 2 12 2" xfId="52970"/>
    <cellStyle name="SAPBEXHLevel3X 3 2 2 2" xfId="3558"/>
    <cellStyle name="SAPBEXHLevel3X 3 2 2 2 2" xfId="8966"/>
    <cellStyle name="SAPBEXHLevel3X 3 2 2 2 2 2" xfId="19626"/>
    <cellStyle name="SAPBEXHLevel3X 3 2 2 2 2 2 2" xfId="46040"/>
    <cellStyle name="SAPBEXHLevel3X 3 2 2 2 2 3" xfId="13082"/>
    <cellStyle name="SAPBEXHLevel3X 3 2 2 2 2 3 2" xfId="39503"/>
    <cellStyle name="SAPBEXHLevel3X 3 2 2 2 2 4" xfId="35462"/>
    <cellStyle name="SAPBEXHLevel3X 3 2 2 2 3" xfId="10342"/>
    <cellStyle name="SAPBEXHLevel3X 3 2 2 2 3 2" xfId="21002"/>
    <cellStyle name="SAPBEXHLevel3X 3 2 2 2 3 2 2" xfId="47416"/>
    <cellStyle name="SAPBEXHLevel3X 3 2 2 2 3 3" xfId="28267"/>
    <cellStyle name="SAPBEXHLevel3X 3 2 2 2 3 3 2" xfId="54681"/>
    <cellStyle name="SAPBEXHLevel3X 3 2 2 2 3 4" xfId="36838"/>
    <cellStyle name="SAPBEXHLevel3X 3 2 2 2 4" xfId="8769"/>
    <cellStyle name="SAPBEXHLevel3X 3 2 2 2 4 2" xfId="19429"/>
    <cellStyle name="SAPBEXHLevel3X 3 2 2 2 4 2 2" xfId="45843"/>
    <cellStyle name="SAPBEXHLevel3X 3 2 2 2 4 3" xfId="27368"/>
    <cellStyle name="SAPBEXHLevel3X 3 2 2 2 4 3 2" xfId="53782"/>
    <cellStyle name="SAPBEXHLevel3X 3 2 2 2 4 4" xfId="35265"/>
    <cellStyle name="SAPBEXHLevel3X 3 2 2 2 5" xfId="14343"/>
    <cellStyle name="SAPBEXHLevel3X 3 2 2 2 5 2" xfId="40763"/>
    <cellStyle name="SAPBEXHLevel3X 3 2 2 2 6" xfId="23863"/>
    <cellStyle name="SAPBEXHLevel3X 3 2 2 2 6 2" xfId="50277"/>
    <cellStyle name="SAPBEXHLevel3X 3 2 2 2 7" xfId="30228"/>
    <cellStyle name="SAPBEXHLevel3X 3 2 2 3" xfId="2759"/>
    <cellStyle name="SAPBEXHLevel3X 3 2 2 3 2" xfId="9324"/>
    <cellStyle name="SAPBEXHLevel3X 3 2 2 3 2 2" xfId="19984"/>
    <cellStyle name="SAPBEXHLevel3X 3 2 2 3 2 2 2" xfId="46398"/>
    <cellStyle name="SAPBEXHLevel3X 3 2 2 3 2 3" xfId="26775"/>
    <cellStyle name="SAPBEXHLevel3X 3 2 2 3 2 3 2" xfId="53189"/>
    <cellStyle name="SAPBEXHLevel3X 3 2 2 3 2 4" xfId="35820"/>
    <cellStyle name="SAPBEXHLevel3X 3 2 2 3 3" xfId="13551"/>
    <cellStyle name="SAPBEXHLevel3X 3 2 2 3 3 2" xfId="39971"/>
    <cellStyle name="SAPBEXHLevel3X 3 2 2 3 4" xfId="27140"/>
    <cellStyle name="SAPBEXHLevel3X 3 2 2 3 4 2" xfId="53554"/>
    <cellStyle name="SAPBEXHLevel3X 3 2 2 3 5" xfId="29429"/>
    <cellStyle name="SAPBEXHLevel3X 3 2 2 4" xfId="4689"/>
    <cellStyle name="SAPBEXHLevel3X 3 2 2 4 2" xfId="9986"/>
    <cellStyle name="SAPBEXHLevel3X 3 2 2 4 2 2" xfId="20646"/>
    <cellStyle name="SAPBEXHLevel3X 3 2 2 4 2 2 2" xfId="47060"/>
    <cellStyle name="SAPBEXHLevel3X 3 2 2 4 2 3" xfId="28138"/>
    <cellStyle name="SAPBEXHLevel3X 3 2 2 4 2 3 2" xfId="54552"/>
    <cellStyle name="SAPBEXHLevel3X 3 2 2 4 2 4" xfId="36482"/>
    <cellStyle name="SAPBEXHLevel3X 3 2 2 4 3" xfId="15466"/>
    <cellStyle name="SAPBEXHLevel3X 3 2 2 4 3 2" xfId="41886"/>
    <cellStyle name="SAPBEXHLevel3X 3 2 2 4 4" xfId="27269"/>
    <cellStyle name="SAPBEXHLevel3X 3 2 2 4 4 2" xfId="53683"/>
    <cellStyle name="SAPBEXHLevel3X 3 2 2 4 5" xfId="31359"/>
    <cellStyle name="SAPBEXHLevel3X 3 2 2 5" xfId="5639"/>
    <cellStyle name="SAPBEXHLevel3X 3 2 2 5 2" xfId="16403"/>
    <cellStyle name="SAPBEXHLevel3X 3 2 2 5 2 2" xfId="42821"/>
    <cellStyle name="SAPBEXHLevel3X 3 2 2 5 3" xfId="24290"/>
    <cellStyle name="SAPBEXHLevel3X 3 2 2 5 3 2" xfId="50704"/>
    <cellStyle name="SAPBEXHLevel3X 3 2 2 5 4" xfId="32309"/>
    <cellStyle name="SAPBEXHLevel3X 3 2 2 6" xfId="5189"/>
    <cellStyle name="SAPBEXHLevel3X 3 2 2 6 2" xfId="15964"/>
    <cellStyle name="SAPBEXHLevel3X 3 2 2 6 2 2" xfId="42383"/>
    <cellStyle name="SAPBEXHLevel3X 3 2 2 6 3" xfId="24618"/>
    <cellStyle name="SAPBEXHLevel3X 3 2 2 6 3 2" xfId="51032"/>
    <cellStyle name="SAPBEXHLevel3X 3 2 2 6 4" xfId="31859"/>
    <cellStyle name="SAPBEXHLevel3X 3 2 2 7" xfId="6470"/>
    <cellStyle name="SAPBEXHLevel3X 3 2 2 7 2" xfId="11147"/>
    <cellStyle name="SAPBEXHLevel3X 3 2 2 7 2 2" xfId="37568"/>
    <cellStyle name="SAPBEXHLevel3X 3 2 2 7 3" xfId="33140"/>
    <cellStyle name="SAPBEXHLevel3X 3 2 2 8" xfId="5935"/>
    <cellStyle name="SAPBEXHLevel3X 3 2 2 8 2" xfId="16687"/>
    <cellStyle name="SAPBEXHLevel3X 3 2 2 8 2 2" xfId="43105"/>
    <cellStyle name="SAPBEXHLevel3X 3 2 2 8 3" xfId="24461"/>
    <cellStyle name="SAPBEXHLevel3X 3 2 2 8 3 2" xfId="50875"/>
    <cellStyle name="SAPBEXHLevel3X 3 2 2 8 4" xfId="32605"/>
    <cellStyle name="SAPBEXHLevel3X 3 2 2 9" xfId="5907"/>
    <cellStyle name="SAPBEXHLevel3X 3 2 2 9 2" xfId="16659"/>
    <cellStyle name="SAPBEXHLevel3X 3 2 2 9 2 2" xfId="43077"/>
    <cellStyle name="SAPBEXHLevel3X 3 2 2 9 3" xfId="24683"/>
    <cellStyle name="SAPBEXHLevel3X 3 2 2 9 3 2" xfId="51097"/>
    <cellStyle name="SAPBEXHLevel3X 3 2 2 9 4" xfId="32577"/>
    <cellStyle name="SAPBEXHLevel3X 3 2 3" xfId="1677"/>
    <cellStyle name="SAPBEXHLevel3X 3 2 3 10" xfId="8487"/>
    <cellStyle name="SAPBEXHLevel3X 3 2 3 10 2" xfId="19147"/>
    <cellStyle name="SAPBEXHLevel3X 3 2 3 10 2 2" xfId="45561"/>
    <cellStyle name="SAPBEXHLevel3X 3 2 3 10 3" xfId="12947"/>
    <cellStyle name="SAPBEXHLevel3X 3 2 3 10 3 2" xfId="39368"/>
    <cellStyle name="SAPBEXHLevel3X 3 2 3 10 4" xfId="34983"/>
    <cellStyle name="SAPBEXHLevel3X 3 2 3 11" xfId="11890"/>
    <cellStyle name="SAPBEXHLevel3X 3 2 3 11 2" xfId="38311"/>
    <cellStyle name="SAPBEXHLevel3X 3 2 3 12" xfId="22750"/>
    <cellStyle name="SAPBEXHLevel3X 3 2 3 12 2" xfId="49164"/>
    <cellStyle name="SAPBEXHLevel3X 3 2 3 2" xfId="3670"/>
    <cellStyle name="SAPBEXHLevel3X 3 2 3 2 2" xfId="8935"/>
    <cellStyle name="SAPBEXHLevel3X 3 2 3 2 2 2" xfId="19595"/>
    <cellStyle name="SAPBEXHLevel3X 3 2 3 2 2 2 2" xfId="46009"/>
    <cellStyle name="SAPBEXHLevel3X 3 2 3 2 2 3" xfId="17834"/>
    <cellStyle name="SAPBEXHLevel3X 3 2 3 2 2 3 2" xfId="44251"/>
    <cellStyle name="SAPBEXHLevel3X 3 2 3 2 2 4" xfId="35431"/>
    <cellStyle name="SAPBEXHLevel3X 3 2 3 2 3" xfId="9916"/>
    <cellStyle name="SAPBEXHLevel3X 3 2 3 2 3 2" xfId="20576"/>
    <cellStyle name="SAPBEXHLevel3X 3 2 3 2 3 2 2" xfId="46990"/>
    <cellStyle name="SAPBEXHLevel3X 3 2 3 2 3 3" xfId="25055"/>
    <cellStyle name="SAPBEXHLevel3X 3 2 3 2 3 3 2" xfId="51469"/>
    <cellStyle name="SAPBEXHLevel3X 3 2 3 2 3 4" xfId="36412"/>
    <cellStyle name="SAPBEXHLevel3X 3 2 3 2 4" xfId="8803"/>
    <cellStyle name="SAPBEXHLevel3X 3 2 3 2 4 2" xfId="19463"/>
    <cellStyle name="SAPBEXHLevel3X 3 2 3 2 4 2 2" xfId="45877"/>
    <cellStyle name="SAPBEXHLevel3X 3 2 3 2 4 3" xfId="26934"/>
    <cellStyle name="SAPBEXHLevel3X 3 2 3 2 4 3 2" xfId="53348"/>
    <cellStyle name="SAPBEXHLevel3X 3 2 3 2 4 4" xfId="35299"/>
    <cellStyle name="SAPBEXHLevel3X 3 2 3 2 5" xfId="14455"/>
    <cellStyle name="SAPBEXHLevel3X 3 2 3 2 5 2" xfId="40875"/>
    <cellStyle name="SAPBEXHLevel3X 3 2 3 2 6" xfId="21999"/>
    <cellStyle name="SAPBEXHLevel3X 3 2 3 2 6 2" xfId="48413"/>
    <cellStyle name="SAPBEXHLevel3X 3 2 3 2 7" xfId="30340"/>
    <cellStyle name="SAPBEXHLevel3X 3 2 3 3" xfId="2665"/>
    <cellStyle name="SAPBEXHLevel3X 3 2 3 3 2" xfId="9290"/>
    <cellStyle name="SAPBEXHLevel3X 3 2 3 3 2 2" xfId="19950"/>
    <cellStyle name="SAPBEXHLevel3X 3 2 3 3 2 2 2" xfId="46364"/>
    <cellStyle name="SAPBEXHLevel3X 3 2 3 3 2 3" xfId="18772"/>
    <cellStyle name="SAPBEXHLevel3X 3 2 3 3 2 3 2" xfId="45186"/>
    <cellStyle name="SAPBEXHLevel3X 3 2 3 3 2 4" xfId="35786"/>
    <cellStyle name="SAPBEXHLevel3X 3 2 3 3 3" xfId="13457"/>
    <cellStyle name="SAPBEXHLevel3X 3 2 3 3 3 2" xfId="39877"/>
    <cellStyle name="SAPBEXHLevel3X 3 2 3 3 4" xfId="23748"/>
    <cellStyle name="SAPBEXHLevel3X 3 2 3 3 4 2" xfId="50162"/>
    <cellStyle name="SAPBEXHLevel3X 3 2 3 3 5" xfId="29335"/>
    <cellStyle name="SAPBEXHLevel3X 3 2 3 4" xfId="4182"/>
    <cellStyle name="SAPBEXHLevel3X 3 2 3 4 2" xfId="9761"/>
    <cellStyle name="SAPBEXHLevel3X 3 2 3 4 2 2" xfId="20421"/>
    <cellStyle name="SAPBEXHLevel3X 3 2 3 4 2 2 2" xfId="46835"/>
    <cellStyle name="SAPBEXHLevel3X 3 2 3 4 2 3" xfId="27823"/>
    <cellStyle name="SAPBEXHLevel3X 3 2 3 4 2 3 2" xfId="54237"/>
    <cellStyle name="SAPBEXHLevel3X 3 2 3 4 2 4" xfId="36257"/>
    <cellStyle name="SAPBEXHLevel3X 3 2 3 4 3" xfId="14962"/>
    <cellStyle name="SAPBEXHLevel3X 3 2 3 4 3 2" xfId="41382"/>
    <cellStyle name="SAPBEXHLevel3X 3 2 3 4 4" xfId="26424"/>
    <cellStyle name="SAPBEXHLevel3X 3 2 3 4 4 2" xfId="52838"/>
    <cellStyle name="SAPBEXHLevel3X 3 2 3 4 5" xfId="30852"/>
    <cellStyle name="SAPBEXHLevel3X 3 2 3 5" xfId="4355"/>
    <cellStyle name="SAPBEXHLevel3X 3 2 3 5 2" xfId="15133"/>
    <cellStyle name="SAPBEXHLevel3X 3 2 3 5 2 2" xfId="41553"/>
    <cellStyle name="SAPBEXHLevel3X 3 2 3 5 3" xfId="27666"/>
    <cellStyle name="SAPBEXHLevel3X 3 2 3 5 3 2" xfId="54080"/>
    <cellStyle name="SAPBEXHLevel3X 3 2 3 5 4" xfId="31025"/>
    <cellStyle name="SAPBEXHLevel3X 3 2 3 6" xfId="5543"/>
    <cellStyle name="SAPBEXHLevel3X 3 2 3 6 2" xfId="16314"/>
    <cellStyle name="SAPBEXHLevel3X 3 2 3 6 2 2" xfId="42733"/>
    <cellStyle name="SAPBEXHLevel3X 3 2 3 6 3" xfId="23043"/>
    <cellStyle name="SAPBEXHLevel3X 3 2 3 6 3 2" xfId="49457"/>
    <cellStyle name="SAPBEXHLevel3X 3 2 3 6 4" xfId="32213"/>
    <cellStyle name="SAPBEXHLevel3X 3 2 3 7" xfId="6154"/>
    <cellStyle name="SAPBEXHLevel3X 3 2 3 7 2" xfId="16984"/>
    <cellStyle name="SAPBEXHLevel3X 3 2 3 7 2 2" xfId="43402"/>
    <cellStyle name="SAPBEXHLevel3X 3 2 3 7 3" xfId="32824"/>
    <cellStyle name="SAPBEXHLevel3X 3 2 3 8" xfId="2950"/>
    <cellStyle name="SAPBEXHLevel3X 3 2 3 8 2" xfId="13742"/>
    <cellStyle name="SAPBEXHLevel3X 3 2 3 8 2 2" xfId="40162"/>
    <cellStyle name="SAPBEXHLevel3X 3 2 3 8 3" xfId="23980"/>
    <cellStyle name="SAPBEXHLevel3X 3 2 3 8 3 2" xfId="50394"/>
    <cellStyle name="SAPBEXHLevel3X 3 2 3 8 4" xfId="29620"/>
    <cellStyle name="SAPBEXHLevel3X 3 2 3 9" xfId="5494"/>
    <cellStyle name="SAPBEXHLevel3X 3 2 3 9 2" xfId="16265"/>
    <cellStyle name="SAPBEXHLevel3X 3 2 3 9 2 2" xfId="42684"/>
    <cellStyle name="SAPBEXHLevel3X 3 2 3 9 3" xfId="24734"/>
    <cellStyle name="SAPBEXHLevel3X 3 2 3 9 3 2" xfId="51148"/>
    <cellStyle name="SAPBEXHLevel3X 3 2 3 9 4" xfId="32164"/>
    <cellStyle name="SAPBEXHLevel3X 3 2 4" xfId="1936"/>
    <cellStyle name="SAPBEXHLevel3X 3 2 4 10" xfId="8583"/>
    <cellStyle name="SAPBEXHLevel3X 3 2 4 10 2" xfId="19243"/>
    <cellStyle name="SAPBEXHLevel3X 3 2 4 10 2 2" xfId="45657"/>
    <cellStyle name="SAPBEXHLevel3X 3 2 4 10 3" xfId="12736"/>
    <cellStyle name="SAPBEXHLevel3X 3 2 4 10 3 2" xfId="39157"/>
    <cellStyle name="SAPBEXHLevel3X 3 2 4 10 4" xfId="35079"/>
    <cellStyle name="SAPBEXHLevel3X 3 2 4 11" xfId="11644"/>
    <cellStyle name="SAPBEXHLevel3X 3 2 4 11 2" xfId="38065"/>
    <cellStyle name="SAPBEXHLevel3X 3 2 4 12" xfId="25527"/>
    <cellStyle name="SAPBEXHLevel3X 3 2 4 12 2" xfId="51941"/>
    <cellStyle name="SAPBEXHLevel3X 3 2 4 2" xfId="3913"/>
    <cellStyle name="SAPBEXHLevel3X 3 2 4 2 2" xfId="9127"/>
    <cellStyle name="SAPBEXHLevel3X 3 2 4 2 2 2" xfId="19787"/>
    <cellStyle name="SAPBEXHLevel3X 3 2 4 2 2 2 2" xfId="46201"/>
    <cellStyle name="SAPBEXHLevel3X 3 2 4 2 2 3" xfId="11556"/>
    <cellStyle name="SAPBEXHLevel3X 3 2 4 2 2 3 2" xfId="37977"/>
    <cellStyle name="SAPBEXHLevel3X 3 2 4 2 2 4" xfId="35623"/>
    <cellStyle name="SAPBEXHLevel3X 3 2 4 2 3" xfId="14696"/>
    <cellStyle name="SAPBEXHLevel3X 3 2 4 2 3 2" xfId="41116"/>
    <cellStyle name="SAPBEXHLevel3X 3 2 4 2 4" xfId="25009"/>
    <cellStyle name="SAPBEXHLevel3X 3 2 4 2 4 2" xfId="51423"/>
    <cellStyle name="SAPBEXHLevel3X 3 2 4 2 5" xfId="30583"/>
    <cellStyle name="SAPBEXHLevel3X 3 2 4 3" xfId="4640"/>
    <cellStyle name="SAPBEXHLevel3X 3 2 4 3 2" xfId="9973"/>
    <cellStyle name="SAPBEXHLevel3X 3 2 4 3 2 2" xfId="20633"/>
    <cellStyle name="SAPBEXHLevel3X 3 2 4 3 2 2 2" xfId="47047"/>
    <cellStyle name="SAPBEXHLevel3X 3 2 4 3 2 3" xfId="22580"/>
    <cellStyle name="SAPBEXHLevel3X 3 2 4 3 2 3 2" xfId="48994"/>
    <cellStyle name="SAPBEXHLevel3X 3 2 4 3 2 4" xfId="36469"/>
    <cellStyle name="SAPBEXHLevel3X 3 2 4 3 3" xfId="15418"/>
    <cellStyle name="SAPBEXHLevel3X 3 2 4 3 3 2" xfId="41838"/>
    <cellStyle name="SAPBEXHLevel3X 3 2 4 3 4" xfId="24275"/>
    <cellStyle name="SAPBEXHLevel3X 3 2 4 3 4 2" xfId="50689"/>
    <cellStyle name="SAPBEXHLevel3X 3 2 4 3 5" xfId="31310"/>
    <cellStyle name="SAPBEXHLevel3X 3 2 4 4" xfId="5218"/>
    <cellStyle name="SAPBEXHLevel3X 3 2 4 4 2" xfId="15993"/>
    <cellStyle name="SAPBEXHLevel3X 3 2 4 4 2 2" xfId="42412"/>
    <cellStyle name="SAPBEXHLevel3X 3 2 4 4 3" xfId="25543"/>
    <cellStyle name="SAPBEXHLevel3X 3 2 4 4 3 2" xfId="51957"/>
    <cellStyle name="SAPBEXHLevel3X 3 2 4 4 4" xfId="31888"/>
    <cellStyle name="SAPBEXHLevel3X 3 2 4 5" xfId="5834"/>
    <cellStyle name="SAPBEXHLevel3X 3 2 4 5 2" xfId="16593"/>
    <cellStyle name="SAPBEXHLevel3X 3 2 4 5 2 2" xfId="43011"/>
    <cellStyle name="SAPBEXHLevel3X 3 2 4 5 3" xfId="26898"/>
    <cellStyle name="SAPBEXHLevel3X 3 2 4 5 3 2" xfId="53312"/>
    <cellStyle name="SAPBEXHLevel3X 3 2 4 5 4" xfId="32504"/>
    <cellStyle name="SAPBEXHLevel3X 3 2 4 6" xfId="6437"/>
    <cellStyle name="SAPBEXHLevel3X 3 2 4 6 2" xfId="17173"/>
    <cellStyle name="SAPBEXHLevel3X 3 2 4 6 2 2" xfId="43591"/>
    <cellStyle name="SAPBEXHLevel3X 3 2 4 6 3" xfId="11297"/>
    <cellStyle name="SAPBEXHLevel3X 3 2 4 6 3 2" xfId="37718"/>
    <cellStyle name="SAPBEXHLevel3X 3 2 4 6 4" xfId="33107"/>
    <cellStyle name="SAPBEXHLevel3X 3 2 4 7" xfId="7052"/>
    <cellStyle name="SAPBEXHLevel3X 3 2 4 7 2" xfId="16862"/>
    <cellStyle name="SAPBEXHLevel3X 3 2 4 7 2 2" xfId="43280"/>
    <cellStyle name="SAPBEXHLevel3X 3 2 4 7 3" xfId="33722"/>
    <cellStyle name="SAPBEXHLevel3X 3 2 4 8" xfId="7599"/>
    <cellStyle name="SAPBEXHLevel3X 3 2 4 8 2" xfId="18266"/>
    <cellStyle name="SAPBEXHLevel3X 3 2 4 8 2 2" xfId="44682"/>
    <cellStyle name="SAPBEXHLevel3X 3 2 4 8 3" xfId="27597"/>
    <cellStyle name="SAPBEXHLevel3X 3 2 4 8 3 2" xfId="54011"/>
    <cellStyle name="SAPBEXHLevel3X 3 2 4 8 4" xfId="34269"/>
    <cellStyle name="SAPBEXHLevel3X 3 2 4 9" xfId="7297"/>
    <cellStyle name="SAPBEXHLevel3X 3 2 4 9 2" xfId="17964"/>
    <cellStyle name="SAPBEXHLevel3X 3 2 4 9 2 2" xfId="44381"/>
    <cellStyle name="SAPBEXHLevel3X 3 2 4 9 3" xfId="26945"/>
    <cellStyle name="SAPBEXHLevel3X 3 2 4 9 3 2" xfId="53359"/>
    <cellStyle name="SAPBEXHLevel3X 3 2 4 9 4" xfId="33967"/>
    <cellStyle name="SAPBEXHLevel3X 3 2 5" xfId="2122"/>
    <cellStyle name="SAPBEXHLevel3X 3 2 5 10" xfId="8850"/>
    <cellStyle name="SAPBEXHLevel3X 3 2 5 10 2" xfId="19510"/>
    <cellStyle name="SAPBEXHLevel3X 3 2 5 10 2 2" xfId="45924"/>
    <cellStyle name="SAPBEXHLevel3X 3 2 5 10 3" xfId="28090"/>
    <cellStyle name="SAPBEXHLevel3X 3 2 5 10 3 2" xfId="54504"/>
    <cellStyle name="SAPBEXHLevel3X 3 2 5 10 4" xfId="35346"/>
    <cellStyle name="SAPBEXHLevel3X 3 2 5 11" xfId="11478"/>
    <cellStyle name="SAPBEXHLevel3X 3 2 5 11 2" xfId="37899"/>
    <cellStyle name="SAPBEXHLevel3X 3 2 5 12" xfId="26565"/>
    <cellStyle name="SAPBEXHLevel3X 3 2 5 12 2" xfId="52979"/>
    <cellStyle name="SAPBEXHLevel3X 3 2 5 2" xfId="4087"/>
    <cellStyle name="SAPBEXHLevel3X 3 2 5 2 2" xfId="9832"/>
    <cellStyle name="SAPBEXHLevel3X 3 2 5 2 2 2" xfId="20492"/>
    <cellStyle name="SAPBEXHLevel3X 3 2 5 2 2 2 2" xfId="46906"/>
    <cellStyle name="SAPBEXHLevel3X 3 2 5 2 2 3" xfId="28177"/>
    <cellStyle name="SAPBEXHLevel3X 3 2 5 2 2 3 2" xfId="54591"/>
    <cellStyle name="SAPBEXHLevel3X 3 2 5 2 2 4" xfId="36328"/>
    <cellStyle name="SAPBEXHLevel3X 3 2 5 2 3" xfId="14869"/>
    <cellStyle name="SAPBEXHLevel3X 3 2 5 2 3 2" xfId="41289"/>
    <cellStyle name="SAPBEXHLevel3X 3 2 5 2 4" xfId="22724"/>
    <cellStyle name="SAPBEXHLevel3X 3 2 5 2 4 2" xfId="49138"/>
    <cellStyle name="SAPBEXHLevel3X 3 2 5 2 5" xfId="30757"/>
    <cellStyle name="SAPBEXHLevel3X 3 2 5 3" xfId="4815"/>
    <cellStyle name="SAPBEXHLevel3X 3 2 5 3 2" xfId="10379"/>
    <cellStyle name="SAPBEXHLevel3X 3 2 5 3 2 2" xfId="21039"/>
    <cellStyle name="SAPBEXHLevel3X 3 2 5 3 2 2 2" xfId="47453"/>
    <cellStyle name="SAPBEXHLevel3X 3 2 5 3 2 3" xfId="28304"/>
    <cellStyle name="SAPBEXHLevel3X 3 2 5 3 2 3 2" xfId="54718"/>
    <cellStyle name="SAPBEXHLevel3X 3 2 5 3 2 4" xfId="36875"/>
    <cellStyle name="SAPBEXHLevel3X 3 2 5 3 3" xfId="15592"/>
    <cellStyle name="SAPBEXHLevel3X 3 2 5 3 3 2" xfId="42012"/>
    <cellStyle name="SAPBEXHLevel3X 3 2 5 3 4" xfId="25411"/>
    <cellStyle name="SAPBEXHLevel3X 3 2 5 3 4 2" xfId="51825"/>
    <cellStyle name="SAPBEXHLevel3X 3 2 5 3 5" xfId="31485"/>
    <cellStyle name="SAPBEXHLevel3X 3 2 5 4" xfId="5395"/>
    <cellStyle name="SAPBEXHLevel3X 3 2 5 4 2" xfId="16168"/>
    <cellStyle name="SAPBEXHLevel3X 3 2 5 4 2 2" xfId="42587"/>
    <cellStyle name="SAPBEXHLevel3X 3 2 5 4 3" xfId="27742"/>
    <cellStyle name="SAPBEXHLevel3X 3 2 5 4 3 2" xfId="54156"/>
    <cellStyle name="SAPBEXHLevel3X 3 2 5 4 4" xfId="32065"/>
    <cellStyle name="SAPBEXHLevel3X 3 2 5 5" xfId="6002"/>
    <cellStyle name="SAPBEXHLevel3X 3 2 5 5 2" xfId="16754"/>
    <cellStyle name="SAPBEXHLevel3X 3 2 5 5 2 2" xfId="43172"/>
    <cellStyle name="SAPBEXHLevel3X 3 2 5 5 3" xfId="23798"/>
    <cellStyle name="SAPBEXHLevel3X 3 2 5 5 3 2" xfId="50212"/>
    <cellStyle name="SAPBEXHLevel3X 3 2 5 5 4" xfId="32672"/>
    <cellStyle name="SAPBEXHLevel3X 3 2 5 6" xfId="6602"/>
    <cellStyle name="SAPBEXHLevel3X 3 2 5 6 2" xfId="17327"/>
    <cellStyle name="SAPBEXHLevel3X 3 2 5 6 2 2" xfId="43745"/>
    <cellStyle name="SAPBEXHLevel3X 3 2 5 6 3" xfId="13758"/>
    <cellStyle name="SAPBEXHLevel3X 3 2 5 6 3 2" xfId="40178"/>
    <cellStyle name="SAPBEXHLevel3X 3 2 5 6 4" xfId="33272"/>
    <cellStyle name="SAPBEXHLevel3X 3 2 5 7" xfId="7174"/>
    <cellStyle name="SAPBEXHLevel3X 3 2 5 7 2" xfId="22649"/>
    <cellStyle name="SAPBEXHLevel3X 3 2 5 7 2 2" xfId="49063"/>
    <cellStyle name="SAPBEXHLevel3X 3 2 5 7 3" xfId="33844"/>
    <cellStyle name="SAPBEXHLevel3X 3 2 5 8" xfId="7733"/>
    <cellStyle name="SAPBEXHLevel3X 3 2 5 8 2" xfId="18400"/>
    <cellStyle name="SAPBEXHLevel3X 3 2 5 8 2 2" xfId="44816"/>
    <cellStyle name="SAPBEXHLevel3X 3 2 5 8 3" xfId="28002"/>
    <cellStyle name="SAPBEXHLevel3X 3 2 5 8 3 2" xfId="54416"/>
    <cellStyle name="SAPBEXHLevel3X 3 2 5 8 4" xfId="34403"/>
    <cellStyle name="SAPBEXHLevel3X 3 2 5 9" xfId="7885"/>
    <cellStyle name="SAPBEXHLevel3X 3 2 5 9 2" xfId="18552"/>
    <cellStyle name="SAPBEXHLevel3X 3 2 5 9 2 2" xfId="44967"/>
    <cellStyle name="SAPBEXHLevel3X 3 2 5 9 3" xfId="27943"/>
    <cellStyle name="SAPBEXHLevel3X 3 2 5 9 3 2" xfId="54357"/>
    <cellStyle name="SAPBEXHLevel3X 3 2 5 9 4" xfId="34555"/>
    <cellStyle name="SAPBEXHLevel3X 3 2 6" xfId="1859"/>
    <cellStyle name="SAPBEXHLevel3X 3 2 6 10" xfId="9527"/>
    <cellStyle name="SAPBEXHLevel3X 3 2 6 10 2" xfId="20187"/>
    <cellStyle name="SAPBEXHLevel3X 3 2 6 10 2 2" xfId="46601"/>
    <cellStyle name="SAPBEXHLevel3X 3 2 6 10 3" xfId="11832"/>
    <cellStyle name="SAPBEXHLevel3X 3 2 6 10 3 2" xfId="38253"/>
    <cellStyle name="SAPBEXHLevel3X 3 2 6 10 4" xfId="36023"/>
    <cellStyle name="SAPBEXHLevel3X 3 2 6 11" xfId="11721"/>
    <cellStyle name="SAPBEXHLevel3X 3 2 6 11 2" xfId="38142"/>
    <cellStyle name="SAPBEXHLevel3X 3 2 6 12" xfId="27671"/>
    <cellStyle name="SAPBEXHLevel3X 3 2 6 12 2" xfId="54085"/>
    <cellStyle name="SAPBEXHLevel3X 3 2 6 2" xfId="3836"/>
    <cellStyle name="SAPBEXHLevel3X 3 2 6 2 2" xfId="10666"/>
    <cellStyle name="SAPBEXHLevel3X 3 2 6 2 2 2" xfId="21311"/>
    <cellStyle name="SAPBEXHLevel3X 3 2 6 2 2 2 2" xfId="47725"/>
    <cellStyle name="SAPBEXHLevel3X 3 2 6 2 2 3" xfId="28409"/>
    <cellStyle name="SAPBEXHLevel3X 3 2 6 2 2 3 2" xfId="54823"/>
    <cellStyle name="SAPBEXHLevel3X 3 2 6 2 2 4" xfId="37090"/>
    <cellStyle name="SAPBEXHLevel3X 3 2 6 2 3" xfId="14619"/>
    <cellStyle name="SAPBEXHLevel3X 3 2 6 2 3 2" xfId="41039"/>
    <cellStyle name="SAPBEXHLevel3X 3 2 6 2 4" xfId="26587"/>
    <cellStyle name="SAPBEXHLevel3X 3 2 6 2 4 2" xfId="53001"/>
    <cellStyle name="SAPBEXHLevel3X 3 2 6 2 5" xfId="30506"/>
    <cellStyle name="SAPBEXHLevel3X 3 2 6 3" xfId="4563"/>
    <cellStyle name="SAPBEXHLevel3X 3 2 6 3 2" xfId="15341"/>
    <cellStyle name="SAPBEXHLevel3X 3 2 6 3 2 2" xfId="41761"/>
    <cellStyle name="SAPBEXHLevel3X 3 2 6 3 3" xfId="25495"/>
    <cellStyle name="SAPBEXHLevel3X 3 2 6 3 3 2" xfId="51909"/>
    <cellStyle name="SAPBEXHLevel3X 3 2 6 3 4" xfId="31233"/>
    <cellStyle name="SAPBEXHLevel3X 3 2 6 4" xfId="3343"/>
    <cellStyle name="SAPBEXHLevel3X 3 2 6 4 2" xfId="14130"/>
    <cellStyle name="SAPBEXHLevel3X 3 2 6 4 2 2" xfId="40550"/>
    <cellStyle name="SAPBEXHLevel3X 3 2 6 4 3" xfId="25015"/>
    <cellStyle name="SAPBEXHLevel3X 3 2 6 4 3 2" xfId="51429"/>
    <cellStyle name="SAPBEXHLevel3X 3 2 6 4 4" xfId="30013"/>
    <cellStyle name="SAPBEXHLevel3X 3 2 6 5" xfId="3390"/>
    <cellStyle name="SAPBEXHLevel3X 3 2 6 5 2" xfId="14176"/>
    <cellStyle name="SAPBEXHLevel3X 3 2 6 5 2 2" xfId="40596"/>
    <cellStyle name="SAPBEXHLevel3X 3 2 6 5 3" xfId="26550"/>
    <cellStyle name="SAPBEXHLevel3X 3 2 6 5 3 2" xfId="52964"/>
    <cellStyle name="SAPBEXHLevel3X 3 2 6 5 4" xfId="30060"/>
    <cellStyle name="SAPBEXHLevel3X 3 2 6 6" xfId="4732"/>
    <cellStyle name="SAPBEXHLevel3X 3 2 6 6 2" xfId="15509"/>
    <cellStyle name="SAPBEXHLevel3X 3 2 6 6 2 2" xfId="41929"/>
    <cellStyle name="SAPBEXHLevel3X 3 2 6 6 3" xfId="27100"/>
    <cellStyle name="SAPBEXHLevel3X 3 2 6 6 3 2" xfId="53514"/>
    <cellStyle name="SAPBEXHLevel3X 3 2 6 6 4" xfId="31402"/>
    <cellStyle name="SAPBEXHLevel3X 3 2 6 7" xfId="6975"/>
    <cellStyle name="SAPBEXHLevel3X 3 2 6 7 2" xfId="12069"/>
    <cellStyle name="SAPBEXHLevel3X 3 2 6 7 2 2" xfId="38490"/>
    <cellStyle name="SAPBEXHLevel3X 3 2 6 7 3" xfId="33645"/>
    <cellStyle name="SAPBEXHLevel3X 3 2 6 8" xfId="7522"/>
    <cellStyle name="SAPBEXHLevel3X 3 2 6 8 2" xfId="18189"/>
    <cellStyle name="SAPBEXHLevel3X 3 2 6 8 2 2" xfId="44605"/>
    <cellStyle name="SAPBEXHLevel3X 3 2 6 8 3" xfId="23766"/>
    <cellStyle name="SAPBEXHLevel3X 3 2 6 8 3 2" xfId="50180"/>
    <cellStyle name="SAPBEXHLevel3X 3 2 6 8 4" xfId="34192"/>
    <cellStyle name="SAPBEXHLevel3X 3 2 6 9" xfId="7453"/>
    <cellStyle name="SAPBEXHLevel3X 3 2 6 9 2" xfId="18120"/>
    <cellStyle name="SAPBEXHLevel3X 3 2 6 9 2 2" xfId="44536"/>
    <cellStyle name="SAPBEXHLevel3X 3 2 6 9 3" xfId="27647"/>
    <cellStyle name="SAPBEXHLevel3X 3 2 6 9 3 2" xfId="54061"/>
    <cellStyle name="SAPBEXHLevel3X 3 2 6 9 4" xfId="34123"/>
    <cellStyle name="SAPBEXHLevel3X 3 2 7" xfId="2519"/>
    <cellStyle name="SAPBEXHLevel3X 3 2 7 10" xfId="25524"/>
    <cellStyle name="SAPBEXHLevel3X 3 2 7 10 2" xfId="51938"/>
    <cellStyle name="SAPBEXHLevel3X 3 2 7 2" xfId="4414"/>
    <cellStyle name="SAPBEXHLevel3X 3 2 7 2 2" xfId="15192"/>
    <cellStyle name="SAPBEXHLevel3X 3 2 7 2 2 2" xfId="41612"/>
    <cellStyle name="SAPBEXHLevel3X 3 2 7 2 3" xfId="25315"/>
    <cellStyle name="SAPBEXHLevel3X 3 2 7 2 3 2" xfId="51729"/>
    <cellStyle name="SAPBEXHLevel3X 3 2 7 2 4" xfId="31084"/>
    <cellStyle name="SAPBEXHLevel3X 3 2 7 3" xfId="5147"/>
    <cellStyle name="SAPBEXHLevel3X 3 2 7 3 2" xfId="15924"/>
    <cellStyle name="SAPBEXHLevel3X 3 2 7 3 2 2" xfId="42343"/>
    <cellStyle name="SAPBEXHLevel3X 3 2 7 3 3" xfId="26890"/>
    <cellStyle name="SAPBEXHLevel3X 3 2 7 3 3 2" xfId="53304"/>
    <cellStyle name="SAPBEXHLevel3X 3 2 7 3 4" xfId="31817"/>
    <cellStyle name="SAPBEXHLevel3X 3 2 7 4" xfId="6329"/>
    <cellStyle name="SAPBEXHLevel3X 3 2 7 4 2" xfId="17068"/>
    <cellStyle name="SAPBEXHLevel3X 3 2 7 4 2 2" xfId="43486"/>
    <cellStyle name="SAPBEXHLevel3X 3 2 7 4 3" xfId="12039"/>
    <cellStyle name="SAPBEXHLevel3X 3 2 7 4 3 2" xfId="38460"/>
    <cellStyle name="SAPBEXHLevel3X 3 2 7 4 4" xfId="32999"/>
    <cellStyle name="SAPBEXHLevel3X 3 2 7 5" xfId="6905"/>
    <cellStyle name="SAPBEXHLevel3X 3 2 7 5 2" xfId="17610"/>
    <cellStyle name="SAPBEXHLevel3X 3 2 7 5 2 2" xfId="44027"/>
    <cellStyle name="SAPBEXHLevel3X 3 2 7 5 3" xfId="24116"/>
    <cellStyle name="SAPBEXHLevel3X 3 2 7 5 3 2" xfId="50530"/>
    <cellStyle name="SAPBEXHLevel3X 3 2 7 5 4" xfId="33575"/>
    <cellStyle name="SAPBEXHLevel3X 3 2 7 6" xfId="7429"/>
    <cellStyle name="SAPBEXHLevel3X 3 2 7 6 2" xfId="18096"/>
    <cellStyle name="SAPBEXHLevel3X 3 2 7 6 2 2" xfId="44512"/>
    <cellStyle name="SAPBEXHLevel3X 3 2 7 6 3" xfId="28006"/>
    <cellStyle name="SAPBEXHLevel3X 3 2 7 6 3 2" xfId="54420"/>
    <cellStyle name="SAPBEXHLevel3X 3 2 7 6 4" xfId="34099"/>
    <cellStyle name="SAPBEXHLevel3X 3 2 7 7" xfId="8052"/>
    <cellStyle name="SAPBEXHLevel3X 3 2 7 7 2" xfId="18719"/>
    <cellStyle name="SAPBEXHLevel3X 3 2 7 7 2 2" xfId="45133"/>
    <cellStyle name="SAPBEXHLevel3X 3 2 7 7 3" xfId="17214"/>
    <cellStyle name="SAPBEXHLevel3X 3 2 7 7 3 2" xfId="43632"/>
    <cellStyle name="SAPBEXHLevel3X 3 2 7 7 4" xfId="34656"/>
    <cellStyle name="SAPBEXHLevel3X 3 2 7 8" xfId="13315"/>
    <cellStyle name="SAPBEXHLevel3X 3 2 7 8 2" xfId="39735"/>
    <cellStyle name="SAPBEXHLevel3X 3 2 7 9" xfId="11212"/>
    <cellStyle name="SAPBEXHLevel3X 3 2 7 9 2" xfId="37633"/>
    <cellStyle name="SAPBEXHLevel3X 3 2 8" xfId="3273"/>
    <cellStyle name="SAPBEXHLevel3X 3 2 8 2" xfId="14063"/>
    <cellStyle name="SAPBEXHLevel3X 3 2 8 2 2" xfId="40483"/>
    <cellStyle name="SAPBEXHLevel3X 3 2 8 3" xfId="25016"/>
    <cellStyle name="SAPBEXHLevel3X 3 2 8 3 2" xfId="51430"/>
    <cellStyle name="SAPBEXHLevel3X 3 2 8 4" xfId="29943"/>
    <cellStyle name="SAPBEXHLevel3X 3 2 9" xfId="3005"/>
    <cellStyle name="SAPBEXHLevel3X 3 2 9 2" xfId="13797"/>
    <cellStyle name="SAPBEXHLevel3X 3 2 9 2 2" xfId="40217"/>
    <cellStyle name="SAPBEXHLevel3X 3 2 9 3" xfId="22684"/>
    <cellStyle name="SAPBEXHLevel3X 3 2 9 3 2" xfId="49098"/>
    <cellStyle name="SAPBEXHLevel3X 3 2 9 4" xfId="29675"/>
    <cellStyle name="SAPBEXHLevel3X 3 20" xfId="22105"/>
    <cellStyle name="SAPBEXHLevel3X 3 20 2" xfId="48519"/>
    <cellStyle name="SAPBEXHLevel3X 3 3" xfId="1255"/>
    <cellStyle name="SAPBEXHLevel3X 3 3 10" xfId="3160"/>
    <cellStyle name="SAPBEXHLevel3X 3 3 10 2" xfId="13950"/>
    <cellStyle name="SAPBEXHLevel3X 3 3 10 2 2" xfId="40370"/>
    <cellStyle name="SAPBEXHLevel3X 3 3 10 3" xfId="25118"/>
    <cellStyle name="SAPBEXHLevel3X 3 3 10 3 2" xfId="51532"/>
    <cellStyle name="SAPBEXHLevel3X 3 3 10 4" xfId="29830"/>
    <cellStyle name="SAPBEXHLevel3X 3 3 11" xfId="4000"/>
    <cellStyle name="SAPBEXHLevel3X 3 3 11 2" xfId="24756"/>
    <cellStyle name="SAPBEXHLevel3X 3 3 11 2 2" xfId="51170"/>
    <cellStyle name="SAPBEXHLevel3X 3 3 11 3" xfId="30670"/>
    <cellStyle name="SAPBEXHLevel3X 3 3 12" xfId="12116"/>
    <cellStyle name="SAPBEXHLevel3X 3 3 12 2" xfId="38537"/>
    <cellStyle name="SAPBEXHLevel3X 3 3 13" xfId="21758"/>
    <cellStyle name="SAPBEXHLevel3X 3 3 13 2" xfId="48172"/>
    <cellStyle name="SAPBEXHLevel3X 3 3 2" xfId="1565"/>
    <cellStyle name="SAPBEXHLevel3X 3 3 2 10" xfId="8457"/>
    <cellStyle name="SAPBEXHLevel3X 3 3 2 10 2" xfId="19117"/>
    <cellStyle name="SAPBEXHLevel3X 3 3 2 10 2 2" xfId="45531"/>
    <cellStyle name="SAPBEXHLevel3X 3 3 2 10 3" xfId="12451"/>
    <cellStyle name="SAPBEXHLevel3X 3 3 2 10 3 2" xfId="38872"/>
    <cellStyle name="SAPBEXHLevel3X 3 3 2 10 4" xfId="34953"/>
    <cellStyle name="SAPBEXHLevel3X 3 3 2 11" xfId="11980"/>
    <cellStyle name="SAPBEXHLevel3X 3 3 2 11 2" xfId="38401"/>
    <cellStyle name="SAPBEXHLevel3X 3 3 2 12" xfId="22483"/>
    <cellStyle name="SAPBEXHLevel3X 3 3 2 12 2" xfId="48897"/>
    <cellStyle name="SAPBEXHLevel3X 3 3 2 2" xfId="3559"/>
    <cellStyle name="SAPBEXHLevel3X 3 3 2 2 2" xfId="8965"/>
    <cellStyle name="SAPBEXHLevel3X 3 3 2 2 2 2" xfId="19625"/>
    <cellStyle name="SAPBEXHLevel3X 3 3 2 2 2 2 2" xfId="46039"/>
    <cellStyle name="SAPBEXHLevel3X 3 3 2 2 2 3" xfId="11546"/>
    <cellStyle name="SAPBEXHLevel3X 3 3 2 2 2 3 2" xfId="37967"/>
    <cellStyle name="SAPBEXHLevel3X 3 3 2 2 2 4" xfId="35461"/>
    <cellStyle name="SAPBEXHLevel3X 3 3 2 2 3" xfId="10118"/>
    <cellStyle name="SAPBEXHLevel3X 3 3 2 2 3 2" xfId="20778"/>
    <cellStyle name="SAPBEXHLevel3X 3 3 2 2 3 2 2" xfId="47192"/>
    <cellStyle name="SAPBEXHLevel3X 3 3 2 2 3 3" xfId="27783"/>
    <cellStyle name="SAPBEXHLevel3X 3 3 2 2 3 3 2" xfId="54197"/>
    <cellStyle name="SAPBEXHLevel3X 3 3 2 2 3 4" xfId="36614"/>
    <cellStyle name="SAPBEXHLevel3X 3 3 2 2 4" xfId="8770"/>
    <cellStyle name="SAPBEXHLevel3X 3 3 2 2 4 2" xfId="19430"/>
    <cellStyle name="SAPBEXHLevel3X 3 3 2 2 4 2 2" xfId="45844"/>
    <cellStyle name="SAPBEXHLevel3X 3 3 2 2 4 3" xfId="22151"/>
    <cellStyle name="SAPBEXHLevel3X 3 3 2 2 4 3 2" xfId="48565"/>
    <cellStyle name="SAPBEXHLevel3X 3 3 2 2 4 4" xfId="35266"/>
    <cellStyle name="SAPBEXHLevel3X 3 3 2 2 5" xfId="14344"/>
    <cellStyle name="SAPBEXHLevel3X 3 3 2 2 5 2" xfId="40764"/>
    <cellStyle name="SAPBEXHLevel3X 3 3 2 2 6" xfId="27177"/>
    <cellStyle name="SAPBEXHLevel3X 3 3 2 2 6 2" xfId="53591"/>
    <cellStyle name="SAPBEXHLevel3X 3 3 2 2 7" xfId="30229"/>
    <cellStyle name="SAPBEXHLevel3X 3 3 2 3" xfId="4130"/>
    <cellStyle name="SAPBEXHLevel3X 3 3 2 3 2" xfId="9323"/>
    <cellStyle name="SAPBEXHLevel3X 3 3 2 3 2 2" xfId="19983"/>
    <cellStyle name="SAPBEXHLevel3X 3 3 2 3 2 2 2" xfId="46397"/>
    <cellStyle name="SAPBEXHLevel3X 3 3 2 3 2 3" xfId="11805"/>
    <cellStyle name="SAPBEXHLevel3X 3 3 2 3 2 3 2" xfId="38226"/>
    <cellStyle name="SAPBEXHLevel3X 3 3 2 3 2 4" xfId="35819"/>
    <cellStyle name="SAPBEXHLevel3X 3 3 2 3 3" xfId="14912"/>
    <cellStyle name="SAPBEXHLevel3X 3 3 2 3 3 2" xfId="41332"/>
    <cellStyle name="SAPBEXHLevel3X 3 3 2 3 4" xfId="24147"/>
    <cellStyle name="SAPBEXHLevel3X 3 3 2 3 4 2" xfId="50561"/>
    <cellStyle name="SAPBEXHLevel3X 3 3 2 3 5" xfId="30800"/>
    <cellStyle name="SAPBEXHLevel3X 3 3 2 4" xfId="2836"/>
    <cellStyle name="SAPBEXHLevel3X 3 3 2 4 2" xfId="10243"/>
    <cellStyle name="SAPBEXHLevel3X 3 3 2 4 2 2" xfId="20903"/>
    <cellStyle name="SAPBEXHLevel3X 3 3 2 4 2 2 2" xfId="47317"/>
    <cellStyle name="SAPBEXHLevel3X 3 3 2 4 2 3" xfId="12240"/>
    <cellStyle name="SAPBEXHLevel3X 3 3 2 4 2 3 2" xfId="38661"/>
    <cellStyle name="SAPBEXHLevel3X 3 3 2 4 2 4" xfId="36739"/>
    <cellStyle name="SAPBEXHLevel3X 3 3 2 4 3" xfId="13628"/>
    <cellStyle name="SAPBEXHLevel3X 3 3 2 4 3 2" xfId="40048"/>
    <cellStyle name="SAPBEXHLevel3X 3 3 2 4 4" xfId="25392"/>
    <cellStyle name="SAPBEXHLevel3X 3 3 2 4 4 2" xfId="51806"/>
    <cellStyle name="SAPBEXHLevel3X 3 3 2 4 5" xfId="29506"/>
    <cellStyle name="SAPBEXHLevel3X 3 3 2 5" xfId="4185"/>
    <cellStyle name="SAPBEXHLevel3X 3 3 2 5 2" xfId="14965"/>
    <cellStyle name="SAPBEXHLevel3X 3 3 2 5 2 2" xfId="41385"/>
    <cellStyle name="SAPBEXHLevel3X 3 3 2 5 3" xfId="22456"/>
    <cellStyle name="SAPBEXHLevel3X 3 3 2 5 3 2" xfId="48870"/>
    <cellStyle name="SAPBEXHLevel3X 3 3 2 5 4" xfId="30855"/>
    <cellStyle name="SAPBEXHLevel3X 3 3 2 6" xfId="5773"/>
    <cellStyle name="SAPBEXHLevel3X 3 3 2 6 2" xfId="16532"/>
    <cellStyle name="SAPBEXHLevel3X 3 3 2 6 2 2" xfId="42950"/>
    <cellStyle name="SAPBEXHLevel3X 3 3 2 6 3" xfId="22194"/>
    <cellStyle name="SAPBEXHLevel3X 3 3 2 6 3 2" xfId="48608"/>
    <cellStyle name="SAPBEXHLevel3X 3 3 2 6 4" xfId="32443"/>
    <cellStyle name="SAPBEXHLevel3X 3 3 2 7" xfId="5083"/>
    <cellStyle name="SAPBEXHLevel3X 3 3 2 7 2" xfId="27054"/>
    <cellStyle name="SAPBEXHLevel3X 3 3 2 7 2 2" xfId="53468"/>
    <cellStyle name="SAPBEXHLevel3X 3 3 2 7 3" xfId="31753"/>
    <cellStyle name="SAPBEXHLevel3X 3 3 2 8" xfId="5661"/>
    <cellStyle name="SAPBEXHLevel3X 3 3 2 8 2" xfId="16425"/>
    <cellStyle name="SAPBEXHLevel3X 3 3 2 8 2 2" xfId="42843"/>
    <cellStyle name="SAPBEXHLevel3X 3 3 2 8 3" xfId="22701"/>
    <cellStyle name="SAPBEXHLevel3X 3 3 2 8 3 2" xfId="49115"/>
    <cellStyle name="SAPBEXHLevel3X 3 3 2 8 4" xfId="32331"/>
    <cellStyle name="SAPBEXHLevel3X 3 3 2 9" xfId="7794"/>
    <cellStyle name="SAPBEXHLevel3X 3 3 2 9 2" xfId="18461"/>
    <cellStyle name="SAPBEXHLevel3X 3 3 2 9 2 2" xfId="44876"/>
    <cellStyle name="SAPBEXHLevel3X 3 3 2 9 3" xfId="25635"/>
    <cellStyle name="SAPBEXHLevel3X 3 3 2 9 3 2" xfId="52049"/>
    <cellStyle name="SAPBEXHLevel3X 3 3 2 9 4" xfId="34464"/>
    <cellStyle name="SAPBEXHLevel3X 3 3 3" xfId="1678"/>
    <cellStyle name="SAPBEXHLevel3X 3 3 3 10" xfId="8488"/>
    <cellStyle name="SAPBEXHLevel3X 3 3 3 10 2" xfId="19148"/>
    <cellStyle name="SAPBEXHLevel3X 3 3 3 10 2 2" xfId="45562"/>
    <cellStyle name="SAPBEXHLevel3X 3 3 3 10 3" xfId="17815"/>
    <cellStyle name="SAPBEXHLevel3X 3 3 3 10 3 2" xfId="44232"/>
    <cellStyle name="SAPBEXHLevel3X 3 3 3 10 4" xfId="34984"/>
    <cellStyle name="SAPBEXHLevel3X 3 3 3 11" xfId="11889"/>
    <cellStyle name="SAPBEXHLevel3X 3 3 3 11 2" xfId="38310"/>
    <cellStyle name="SAPBEXHLevel3X 3 3 3 12" xfId="26293"/>
    <cellStyle name="SAPBEXHLevel3X 3 3 3 12 2" xfId="52707"/>
    <cellStyle name="SAPBEXHLevel3X 3 3 3 2" xfId="3671"/>
    <cellStyle name="SAPBEXHLevel3X 3 3 3 2 2" xfId="8934"/>
    <cellStyle name="SAPBEXHLevel3X 3 3 3 2 2 2" xfId="19594"/>
    <cellStyle name="SAPBEXHLevel3X 3 3 3 2 2 2 2" xfId="46008"/>
    <cellStyle name="SAPBEXHLevel3X 3 3 3 2 2 3" xfId="11431"/>
    <cellStyle name="SAPBEXHLevel3X 3 3 3 2 2 3 2" xfId="37852"/>
    <cellStyle name="SAPBEXHLevel3X 3 3 3 2 2 4" xfId="35430"/>
    <cellStyle name="SAPBEXHLevel3X 3 3 3 2 3" xfId="10088"/>
    <cellStyle name="SAPBEXHLevel3X 3 3 3 2 3 2" xfId="20748"/>
    <cellStyle name="SAPBEXHLevel3X 3 3 3 2 3 2 2" xfId="47162"/>
    <cellStyle name="SAPBEXHLevel3X 3 3 3 2 3 3" xfId="12496"/>
    <cellStyle name="SAPBEXHLevel3X 3 3 3 2 3 3 2" xfId="38917"/>
    <cellStyle name="SAPBEXHLevel3X 3 3 3 2 3 4" xfId="36584"/>
    <cellStyle name="SAPBEXHLevel3X 3 3 3 2 4" xfId="8804"/>
    <cellStyle name="SAPBEXHLevel3X 3 3 3 2 4 2" xfId="19464"/>
    <cellStyle name="SAPBEXHLevel3X 3 3 3 2 4 2 2" xfId="45878"/>
    <cellStyle name="SAPBEXHLevel3X 3 3 3 2 4 3" xfId="22592"/>
    <cellStyle name="SAPBEXHLevel3X 3 3 3 2 4 3 2" xfId="49006"/>
    <cellStyle name="SAPBEXHLevel3X 3 3 3 2 4 4" xfId="35300"/>
    <cellStyle name="SAPBEXHLevel3X 3 3 3 2 5" xfId="14456"/>
    <cellStyle name="SAPBEXHLevel3X 3 3 3 2 5 2" xfId="40876"/>
    <cellStyle name="SAPBEXHLevel3X 3 3 3 2 6" xfId="27963"/>
    <cellStyle name="SAPBEXHLevel3X 3 3 3 2 6 2" xfId="54377"/>
    <cellStyle name="SAPBEXHLevel3X 3 3 3 2 7" xfId="30341"/>
    <cellStyle name="SAPBEXHLevel3X 3 3 3 3" xfId="2664"/>
    <cellStyle name="SAPBEXHLevel3X 3 3 3 3 2" xfId="9289"/>
    <cellStyle name="SAPBEXHLevel3X 3 3 3 3 2 2" xfId="19949"/>
    <cellStyle name="SAPBEXHLevel3X 3 3 3 3 2 2 2" xfId="46363"/>
    <cellStyle name="SAPBEXHLevel3X 3 3 3 3 2 3" xfId="28232"/>
    <cellStyle name="SAPBEXHLevel3X 3 3 3 3 2 3 2" xfId="54646"/>
    <cellStyle name="SAPBEXHLevel3X 3 3 3 3 2 4" xfId="35785"/>
    <cellStyle name="SAPBEXHLevel3X 3 3 3 3 3" xfId="13456"/>
    <cellStyle name="SAPBEXHLevel3X 3 3 3 3 3 2" xfId="39876"/>
    <cellStyle name="SAPBEXHLevel3X 3 3 3 3 4" xfId="24209"/>
    <cellStyle name="SAPBEXHLevel3X 3 3 3 3 4 2" xfId="50623"/>
    <cellStyle name="SAPBEXHLevel3X 3 3 3 3 5" xfId="29334"/>
    <cellStyle name="SAPBEXHLevel3X 3 3 3 4" xfId="4444"/>
    <cellStyle name="SAPBEXHLevel3X 3 3 3 4 2" xfId="10053"/>
    <cellStyle name="SAPBEXHLevel3X 3 3 3 4 2 2" xfId="20713"/>
    <cellStyle name="SAPBEXHLevel3X 3 3 3 4 2 2 2" xfId="47127"/>
    <cellStyle name="SAPBEXHLevel3X 3 3 3 4 2 3" xfId="13063"/>
    <cellStyle name="SAPBEXHLevel3X 3 3 3 4 2 3 2" xfId="39484"/>
    <cellStyle name="SAPBEXHLevel3X 3 3 3 4 2 4" xfId="36549"/>
    <cellStyle name="SAPBEXHLevel3X 3 3 3 4 3" xfId="15222"/>
    <cellStyle name="SAPBEXHLevel3X 3 3 3 4 3 2" xfId="41642"/>
    <cellStyle name="SAPBEXHLevel3X 3 3 3 4 4" xfId="27709"/>
    <cellStyle name="SAPBEXHLevel3X 3 3 3 4 4 2" xfId="54123"/>
    <cellStyle name="SAPBEXHLevel3X 3 3 3 4 5" xfId="31114"/>
    <cellStyle name="SAPBEXHLevel3X 3 3 3 5" xfId="5441"/>
    <cellStyle name="SAPBEXHLevel3X 3 3 3 5 2" xfId="16214"/>
    <cellStyle name="SAPBEXHLevel3X 3 3 3 5 2 2" xfId="42633"/>
    <cellStyle name="SAPBEXHLevel3X 3 3 3 5 3" xfId="22285"/>
    <cellStyle name="SAPBEXHLevel3X 3 3 3 5 3 2" xfId="48699"/>
    <cellStyle name="SAPBEXHLevel3X 3 3 3 5 4" xfId="32111"/>
    <cellStyle name="SAPBEXHLevel3X 3 3 3 6" xfId="5545"/>
    <cellStyle name="SAPBEXHLevel3X 3 3 3 6 2" xfId="16316"/>
    <cellStyle name="SAPBEXHLevel3X 3 3 3 6 2 2" xfId="42735"/>
    <cellStyle name="SAPBEXHLevel3X 3 3 3 6 3" xfId="22197"/>
    <cellStyle name="SAPBEXHLevel3X 3 3 3 6 3 2" xfId="48611"/>
    <cellStyle name="SAPBEXHLevel3X 3 3 3 6 4" xfId="32215"/>
    <cellStyle name="SAPBEXHLevel3X 3 3 3 7" xfId="6155"/>
    <cellStyle name="SAPBEXHLevel3X 3 3 3 7 2" xfId="24531"/>
    <cellStyle name="SAPBEXHLevel3X 3 3 3 7 2 2" xfId="50945"/>
    <cellStyle name="SAPBEXHLevel3X 3 3 3 7 3" xfId="32825"/>
    <cellStyle name="SAPBEXHLevel3X 3 3 3 8" xfId="2877"/>
    <cellStyle name="SAPBEXHLevel3X 3 3 3 8 2" xfId="13669"/>
    <cellStyle name="SAPBEXHLevel3X 3 3 3 8 2 2" xfId="40089"/>
    <cellStyle name="SAPBEXHLevel3X 3 3 3 8 3" xfId="23066"/>
    <cellStyle name="SAPBEXHLevel3X 3 3 3 8 3 2" xfId="49480"/>
    <cellStyle name="SAPBEXHLevel3X 3 3 3 8 4" xfId="29547"/>
    <cellStyle name="SAPBEXHLevel3X 3 3 3 9" xfId="7636"/>
    <cellStyle name="SAPBEXHLevel3X 3 3 3 9 2" xfId="18303"/>
    <cellStyle name="SAPBEXHLevel3X 3 3 3 9 2 2" xfId="44719"/>
    <cellStyle name="SAPBEXHLevel3X 3 3 3 9 3" xfId="24539"/>
    <cellStyle name="SAPBEXHLevel3X 3 3 3 9 3 2" xfId="50953"/>
    <cellStyle name="SAPBEXHLevel3X 3 3 3 9 4" xfId="34306"/>
    <cellStyle name="SAPBEXHLevel3X 3 3 4" xfId="1937"/>
    <cellStyle name="SAPBEXHLevel3X 3 3 4 10" xfId="8584"/>
    <cellStyle name="SAPBEXHLevel3X 3 3 4 10 2" xfId="19244"/>
    <cellStyle name="SAPBEXHLevel3X 3 3 4 10 2 2" xfId="45658"/>
    <cellStyle name="SAPBEXHLevel3X 3 3 4 10 3" xfId="17665"/>
    <cellStyle name="SAPBEXHLevel3X 3 3 4 10 3 2" xfId="44082"/>
    <cellStyle name="SAPBEXHLevel3X 3 3 4 10 4" xfId="35080"/>
    <cellStyle name="SAPBEXHLevel3X 3 3 4 11" xfId="11643"/>
    <cellStyle name="SAPBEXHLevel3X 3 3 4 11 2" xfId="38064"/>
    <cellStyle name="SAPBEXHLevel3X 3 3 4 12" xfId="25129"/>
    <cellStyle name="SAPBEXHLevel3X 3 3 4 12 2" xfId="51543"/>
    <cellStyle name="SAPBEXHLevel3X 3 3 4 2" xfId="3914"/>
    <cellStyle name="SAPBEXHLevel3X 3 3 4 2 2" xfId="9126"/>
    <cellStyle name="SAPBEXHLevel3X 3 3 4 2 2 2" xfId="19786"/>
    <cellStyle name="SAPBEXHLevel3X 3 3 4 2 2 2 2" xfId="46200"/>
    <cellStyle name="SAPBEXHLevel3X 3 3 4 2 2 3" xfId="26787"/>
    <cellStyle name="SAPBEXHLevel3X 3 3 4 2 2 3 2" xfId="53201"/>
    <cellStyle name="SAPBEXHLevel3X 3 3 4 2 2 4" xfId="35622"/>
    <cellStyle name="SAPBEXHLevel3X 3 3 4 2 3" xfId="14697"/>
    <cellStyle name="SAPBEXHLevel3X 3 3 4 2 3 2" xfId="41117"/>
    <cellStyle name="SAPBEXHLevel3X 3 3 4 2 4" xfId="24556"/>
    <cellStyle name="SAPBEXHLevel3X 3 3 4 2 4 2" xfId="50970"/>
    <cellStyle name="SAPBEXHLevel3X 3 3 4 2 5" xfId="30584"/>
    <cellStyle name="SAPBEXHLevel3X 3 3 4 3" xfId="4641"/>
    <cellStyle name="SAPBEXHLevel3X 3 3 4 3 2" xfId="10231"/>
    <cellStyle name="SAPBEXHLevel3X 3 3 4 3 2 2" xfId="20891"/>
    <cellStyle name="SAPBEXHLevel3X 3 3 4 3 2 2 2" xfId="47305"/>
    <cellStyle name="SAPBEXHLevel3X 3 3 4 3 2 3" xfId="12239"/>
    <cellStyle name="SAPBEXHLevel3X 3 3 4 3 2 3 2" xfId="38660"/>
    <cellStyle name="SAPBEXHLevel3X 3 3 4 3 2 4" xfId="36727"/>
    <cellStyle name="SAPBEXHLevel3X 3 3 4 3 3" xfId="15419"/>
    <cellStyle name="SAPBEXHLevel3X 3 3 4 3 3 2" xfId="41839"/>
    <cellStyle name="SAPBEXHLevel3X 3 3 4 3 4" xfId="24798"/>
    <cellStyle name="SAPBEXHLevel3X 3 3 4 3 4 2" xfId="51212"/>
    <cellStyle name="SAPBEXHLevel3X 3 3 4 3 5" xfId="31311"/>
    <cellStyle name="SAPBEXHLevel3X 3 3 4 4" xfId="5219"/>
    <cellStyle name="SAPBEXHLevel3X 3 3 4 4 2" xfId="15994"/>
    <cellStyle name="SAPBEXHLevel3X 3 3 4 4 2 2" xfId="42413"/>
    <cellStyle name="SAPBEXHLevel3X 3 3 4 4 3" xfId="25251"/>
    <cellStyle name="SAPBEXHLevel3X 3 3 4 4 3 2" xfId="51665"/>
    <cellStyle name="SAPBEXHLevel3X 3 3 4 4 4" xfId="31889"/>
    <cellStyle name="SAPBEXHLevel3X 3 3 4 5" xfId="5835"/>
    <cellStyle name="SAPBEXHLevel3X 3 3 4 5 2" xfId="16594"/>
    <cellStyle name="SAPBEXHLevel3X 3 3 4 5 2 2" xfId="43012"/>
    <cellStyle name="SAPBEXHLevel3X 3 3 4 5 3" xfId="21859"/>
    <cellStyle name="SAPBEXHLevel3X 3 3 4 5 3 2" xfId="48273"/>
    <cellStyle name="SAPBEXHLevel3X 3 3 4 5 4" xfId="32505"/>
    <cellStyle name="SAPBEXHLevel3X 3 3 4 6" xfId="6438"/>
    <cellStyle name="SAPBEXHLevel3X 3 3 4 6 2" xfId="17174"/>
    <cellStyle name="SAPBEXHLevel3X 3 3 4 6 2 2" xfId="43592"/>
    <cellStyle name="SAPBEXHLevel3X 3 3 4 6 3" xfId="24524"/>
    <cellStyle name="SAPBEXHLevel3X 3 3 4 6 3 2" xfId="50938"/>
    <cellStyle name="SAPBEXHLevel3X 3 3 4 6 4" xfId="33108"/>
    <cellStyle name="SAPBEXHLevel3X 3 3 4 7" xfId="7053"/>
    <cellStyle name="SAPBEXHLevel3X 3 3 4 7 2" xfId="12420"/>
    <cellStyle name="SAPBEXHLevel3X 3 3 4 7 2 2" xfId="38841"/>
    <cellStyle name="SAPBEXHLevel3X 3 3 4 7 3" xfId="33723"/>
    <cellStyle name="SAPBEXHLevel3X 3 3 4 8" xfId="7600"/>
    <cellStyle name="SAPBEXHLevel3X 3 3 4 8 2" xfId="18267"/>
    <cellStyle name="SAPBEXHLevel3X 3 3 4 8 2 2" xfId="44683"/>
    <cellStyle name="SAPBEXHLevel3X 3 3 4 8 3" xfId="11146"/>
    <cellStyle name="SAPBEXHLevel3X 3 3 4 8 3 2" xfId="37567"/>
    <cellStyle name="SAPBEXHLevel3X 3 3 4 8 4" xfId="34270"/>
    <cellStyle name="SAPBEXHLevel3X 3 3 4 9" xfId="7299"/>
    <cellStyle name="SAPBEXHLevel3X 3 3 4 9 2" xfId="17966"/>
    <cellStyle name="SAPBEXHLevel3X 3 3 4 9 2 2" xfId="44383"/>
    <cellStyle name="SAPBEXHLevel3X 3 3 4 9 3" xfId="26353"/>
    <cellStyle name="SAPBEXHLevel3X 3 3 4 9 3 2" xfId="52767"/>
    <cellStyle name="SAPBEXHLevel3X 3 3 4 9 4" xfId="33969"/>
    <cellStyle name="SAPBEXHLevel3X 3 3 5" xfId="2123"/>
    <cellStyle name="SAPBEXHLevel3X 3 3 5 10" xfId="8849"/>
    <cellStyle name="SAPBEXHLevel3X 3 3 5 10 2" xfId="19509"/>
    <cellStyle name="SAPBEXHLevel3X 3 3 5 10 2 2" xfId="45923"/>
    <cellStyle name="SAPBEXHLevel3X 3 3 5 10 3" xfId="26365"/>
    <cellStyle name="SAPBEXHLevel3X 3 3 5 10 3 2" xfId="52779"/>
    <cellStyle name="SAPBEXHLevel3X 3 3 5 10 4" xfId="35345"/>
    <cellStyle name="SAPBEXHLevel3X 3 3 5 11" xfId="11477"/>
    <cellStyle name="SAPBEXHLevel3X 3 3 5 11 2" xfId="37898"/>
    <cellStyle name="SAPBEXHLevel3X 3 3 5 12" xfId="22475"/>
    <cellStyle name="SAPBEXHLevel3X 3 3 5 12 2" xfId="48889"/>
    <cellStyle name="SAPBEXHLevel3X 3 3 5 2" xfId="4088"/>
    <cellStyle name="SAPBEXHLevel3X 3 3 5 2 2" xfId="9831"/>
    <cellStyle name="SAPBEXHLevel3X 3 3 5 2 2 2" xfId="20491"/>
    <cellStyle name="SAPBEXHLevel3X 3 3 5 2 2 2 2" xfId="46905"/>
    <cellStyle name="SAPBEXHLevel3X 3 3 5 2 2 3" xfId="25902"/>
    <cellStyle name="SAPBEXHLevel3X 3 3 5 2 2 3 2" xfId="52316"/>
    <cellStyle name="SAPBEXHLevel3X 3 3 5 2 2 4" xfId="36327"/>
    <cellStyle name="SAPBEXHLevel3X 3 3 5 2 3" xfId="14870"/>
    <cellStyle name="SAPBEXHLevel3X 3 3 5 2 3 2" xfId="41290"/>
    <cellStyle name="SAPBEXHLevel3X 3 3 5 2 4" xfId="26265"/>
    <cellStyle name="SAPBEXHLevel3X 3 3 5 2 4 2" xfId="52679"/>
    <cellStyle name="SAPBEXHLevel3X 3 3 5 2 5" xfId="30758"/>
    <cellStyle name="SAPBEXHLevel3X 3 3 5 3" xfId="4816"/>
    <cellStyle name="SAPBEXHLevel3X 3 3 5 3 2" xfId="10124"/>
    <cellStyle name="SAPBEXHLevel3X 3 3 5 3 2 2" xfId="20784"/>
    <cellStyle name="SAPBEXHLevel3X 3 3 5 3 2 2 2" xfId="47198"/>
    <cellStyle name="SAPBEXHLevel3X 3 3 5 3 2 3" xfId="27800"/>
    <cellStyle name="SAPBEXHLevel3X 3 3 5 3 2 3 2" xfId="54214"/>
    <cellStyle name="SAPBEXHLevel3X 3 3 5 3 2 4" xfId="36620"/>
    <cellStyle name="SAPBEXHLevel3X 3 3 5 3 3" xfId="15593"/>
    <cellStyle name="SAPBEXHLevel3X 3 3 5 3 3 2" xfId="42013"/>
    <cellStyle name="SAPBEXHLevel3X 3 3 5 3 4" xfId="25429"/>
    <cellStyle name="SAPBEXHLevel3X 3 3 5 3 4 2" xfId="51843"/>
    <cellStyle name="SAPBEXHLevel3X 3 3 5 3 5" xfId="31486"/>
    <cellStyle name="SAPBEXHLevel3X 3 3 5 4" xfId="5396"/>
    <cellStyle name="SAPBEXHLevel3X 3 3 5 4 2" xfId="16169"/>
    <cellStyle name="SAPBEXHLevel3X 3 3 5 4 2 2" xfId="42588"/>
    <cellStyle name="SAPBEXHLevel3X 3 3 5 4 3" xfId="22150"/>
    <cellStyle name="SAPBEXHLevel3X 3 3 5 4 3 2" xfId="48564"/>
    <cellStyle name="SAPBEXHLevel3X 3 3 5 4 4" xfId="32066"/>
    <cellStyle name="SAPBEXHLevel3X 3 3 5 5" xfId="6003"/>
    <cellStyle name="SAPBEXHLevel3X 3 3 5 5 2" xfId="16755"/>
    <cellStyle name="SAPBEXHLevel3X 3 3 5 5 2 2" xfId="43173"/>
    <cellStyle name="SAPBEXHLevel3X 3 3 5 5 3" xfId="27381"/>
    <cellStyle name="SAPBEXHLevel3X 3 3 5 5 3 2" xfId="53795"/>
    <cellStyle name="SAPBEXHLevel3X 3 3 5 5 4" xfId="32673"/>
    <cellStyle name="SAPBEXHLevel3X 3 3 5 6" xfId="6603"/>
    <cellStyle name="SAPBEXHLevel3X 3 3 5 6 2" xfId="17328"/>
    <cellStyle name="SAPBEXHLevel3X 3 3 5 6 2 2" xfId="43746"/>
    <cellStyle name="SAPBEXHLevel3X 3 3 5 6 3" xfId="25054"/>
    <cellStyle name="SAPBEXHLevel3X 3 3 5 6 3 2" xfId="51468"/>
    <cellStyle name="SAPBEXHLevel3X 3 3 5 6 4" xfId="33273"/>
    <cellStyle name="SAPBEXHLevel3X 3 3 5 7" xfId="7175"/>
    <cellStyle name="SAPBEXHLevel3X 3 3 5 7 2" xfId="27070"/>
    <cellStyle name="SAPBEXHLevel3X 3 3 5 7 2 2" xfId="53484"/>
    <cellStyle name="SAPBEXHLevel3X 3 3 5 7 3" xfId="33845"/>
    <cellStyle name="SAPBEXHLevel3X 3 3 5 8" xfId="7734"/>
    <cellStyle name="SAPBEXHLevel3X 3 3 5 8 2" xfId="18401"/>
    <cellStyle name="SAPBEXHLevel3X 3 3 5 8 2 2" xfId="44817"/>
    <cellStyle name="SAPBEXHLevel3X 3 3 5 8 3" xfId="22796"/>
    <cellStyle name="SAPBEXHLevel3X 3 3 5 8 3 2" xfId="49210"/>
    <cellStyle name="SAPBEXHLevel3X 3 3 5 8 4" xfId="34404"/>
    <cellStyle name="SAPBEXHLevel3X 3 3 5 9" xfId="7886"/>
    <cellStyle name="SAPBEXHLevel3X 3 3 5 9 2" xfId="18553"/>
    <cellStyle name="SAPBEXHLevel3X 3 3 5 9 2 2" xfId="44968"/>
    <cellStyle name="SAPBEXHLevel3X 3 3 5 9 3" xfId="23767"/>
    <cellStyle name="SAPBEXHLevel3X 3 3 5 9 3 2" xfId="50181"/>
    <cellStyle name="SAPBEXHLevel3X 3 3 5 9 4" xfId="34556"/>
    <cellStyle name="SAPBEXHLevel3X 3 3 6" xfId="1860"/>
    <cellStyle name="SAPBEXHLevel3X 3 3 6 10" xfId="9526"/>
    <cellStyle name="SAPBEXHLevel3X 3 3 6 10 2" xfId="20186"/>
    <cellStyle name="SAPBEXHLevel3X 3 3 6 10 2 2" xfId="46600"/>
    <cellStyle name="SAPBEXHLevel3X 3 3 6 10 3" xfId="27841"/>
    <cellStyle name="SAPBEXHLevel3X 3 3 6 10 3 2" xfId="54255"/>
    <cellStyle name="SAPBEXHLevel3X 3 3 6 10 4" xfId="36022"/>
    <cellStyle name="SAPBEXHLevel3X 3 3 6 11" xfId="11720"/>
    <cellStyle name="SAPBEXHLevel3X 3 3 6 11 2" xfId="38141"/>
    <cellStyle name="SAPBEXHLevel3X 3 3 6 12" xfId="23444"/>
    <cellStyle name="SAPBEXHLevel3X 3 3 6 12 2" xfId="49858"/>
    <cellStyle name="SAPBEXHLevel3X 3 3 6 2" xfId="3837"/>
    <cellStyle name="SAPBEXHLevel3X 3 3 6 2 2" xfId="10665"/>
    <cellStyle name="SAPBEXHLevel3X 3 3 6 2 2 2" xfId="21310"/>
    <cellStyle name="SAPBEXHLevel3X 3 3 6 2 2 2 2" xfId="47724"/>
    <cellStyle name="SAPBEXHLevel3X 3 3 6 2 2 3" xfId="28408"/>
    <cellStyle name="SAPBEXHLevel3X 3 3 6 2 2 3 2" xfId="54822"/>
    <cellStyle name="SAPBEXHLevel3X 3 3 6 2 2 4" xfId="37089"/>
    <cellStyle name="SAPBEXHLevel3X 3 3 6 2 3" xfId="14620"/>
    <cellStyle name="SAPBEXHLevel3X 3 3 6 2 3 2" xfId="41040"/>
    <cellStyle name="SAPBEXHLevel3X 3 3 6 2 4" xfId="22453"/>
    <cellStyle name="SAPBEXHLevel3X 3 3 6 2 4 2" xfId="48867"/>
    <cellStyle name="SAPBEXHLevel3X 3 3 6 2 5" xfId="30507"/>
    <cellStyle name="SAPBEXHLevel3X 3 3 6 3" xfId="4564"/>
    <cellStyle name="SAPBEXHLevel3X 3 3 6 3 2" xfId="15342"/>
    <cellStyle name="SAPBEXHLevel3X 3 3 6 3 2 2" xfId="41762"/>
    <cellStyle name="SAPBEXHLevel3X 3 3 6 3 3" xfId="25098"/>
    <cellStyle name="SAPBEXHLevel3X 3 3 6 3 3 2" xfId="51512"/>
    <cellStyle name="SAPBEXHLevel3X 3 3 6 3 4" xfId="31234"/>
    <cellStyle name="SAPBEXHLevel3X 3 3 6 4" xfId="3207"/>
    <cellStyle name="SAPBEXHLevel3X 3 3 6 4 2" xfId="13997"/>
    <cellStyle name="SAPBEXHLevel3X 3 3 6 4 2 2" xfId="40417"/>
    <cellStyle name="SAPBEXHLevel3X 3 3 6 4 3" xfId="23889"/>
    <cellStyle name="SAPBEXHLevel3X 3 3 6 4 3 2" xfId="50303"/>
    <cellStyle name="SAPBEXHLevel3X 3 3 6 4 4" xfId="29877"/>
    <cellStyle name="SAPBEXHLevel3X 3 3 6 5" xfId="2865"/>
    <cellStyle name="SAPBEXHLevel3X 3 3 6 5 2" xfId="13657"/>
    <cellStyle name="SAPBEXHLevel3X 3 3 6 5 2 2" xfId="40077"/>
    <cellStyle name="SAPBEXHLevel3X 3 3 6 5 3" xfId="24652"/>
    <cellStyle name="SAPBEXHLevel3X 3 3 6 5 3 2" xfId="51066"/>
    <cellStyle name="SAPBEXHLevel3X 3 3 6 5 4" xfId="29535"/>
    <cellStyle name="SAPBEXHLevel3X 3 3 6 6" xfId="5630"/>
    <cellStyle name="SAPBEXHLevel3X 3 3 6 6 2" xfId="16394"/>
    <cellStyle name="SAPBEXHLevel3X 3 3 6 6 2 2" xfId="42812"/>
    <cellStyle name="SAPBEXHLevel3X 3 3 6 6 3" xfId="24465"/>
    <cellStyle name="SAPBEXHLevel3X 3 3 6 6 3 2" xfId="50879"/>
    <cellStyle name="SAPBEXHLevel3X 3 3 6 6 4" xfId="32300"/>
    <cellStyle name="SAPBEXHLevel3X 3 3 6 7" xfId="6976"/>
    <cellStyle name="SAPBEXHLevel3X 3 3 6 7 2" xfId="12146"/>
    <cellStyle name="SAPBEXHLevel3X 3 3 6 7 2 2" xfId="38567"/>
    <cellStyle name="SAPBEXHLevel3X 3 3 6 7 3" xfId="33646"/>
    <cellStyle name="SAPBEXHLevel3X 3 3 6 8" xfId="7523"/>
    <cellStyle name="SAPBEXHLevel3X 3 3 6 8 2" xfId="18190"/>
    <cellStyle name="SAPBEXHLevel3X 3 3 6 8 2 2" xfId="44606"/>
    <cellStyle name="SAPBEXHLevel3X 3 3 6 8 3" xfId="27399"/>
    <cellStyle name="SAPBEXHLevel3X 3 3 6 8 3 2" xfId="53813"/>
    <cellStyle name="SAPBEXHLevel3X 3 3 6 8 4" xfId="34193"/>
    <cellStyle name="SAPBEXHLevel3X 3 3 6 9" xfId="6671"/>
    <cellStyle name="SAPBEXHLevel3X 3 3 6 9 2" xfId="17383"/>
    <cellStyle name="SAPBEXHLevel3X 3 3 6 9 2 2" xfId="43801"/>
    <cellStyle name="SAPBEXHLevel3X 3 3 6 9 3" xfId="24586"/>
    <cellStyle name="SAPBEXHLevel3X 3 3 6 9 3 2" xfId="51000"/>
    <cellStyle name="SAPBEXHLevel3X 3 3 6 9 4" xfId="33341"/>
    <cellStyle name="SAPBEXHLevel3X 3 3 7" xfId="2520"/>
    <cellStyle name="SAPBEXHLevel3X 3 3 7 10" xfId="25127"/>
    <cellStyle name="SAPBEXHLevel3X 3 3 7 10 2" xfId="51541"/>
    <cellStyle name="SAPBEXHLevel3X 3 3 7 2" xfId="4415"/>
    <cellStyle name="SAPBEXHLevel3X 3 3 7 2 2" xfId="15193"/>
    <cellStyle name="SAPBEXHLevel3X 3 3 7 2 2 2" xfId="41613"/>
    <cellStyle name="SAPBEXHLevel3X 3 3 7 2 3" xfId="25497"/>
    <cellStyle name="SAPBEXHLevel3X 3 3 7 2 3 2" xfId="51911"/>
    <cellStyle name="SAPBEXHLevel3X 3 3 7 2 4" xfId="31085"/>
    <cellStyle name="SAPBEXHLevel3X 3 3 7 3" xfId="5148"/>
    <cellStyle name="SAPBEXHLevel3X 3 3 7 3 2" xfId="15925"/>
    <cellStyle name="SAPBEXHLevel3X 3 3 7 3 2 2" xfId="42344"/>
    <cellStyle name="SAPBEXHLevel3X 3 3 7 3 3" xfId="21851"/>
    <cellStyle name="SAPBEXHLevel3X 3 3 7 3 3 2" xfId="48265"/>
    <cellStyle name="SAPBEXHLevel3X 3 3 7 3 4" xfId="31818"/>
    <cellStyle name="SAPBEXHLevel3X 3 3 7 4" xfId="6330"/>
    <cellStyle name="SAPBEXHLevel3X 3 3 7 4 2" xfId="17069"/>
    <cellStyle name="SAPBEXHLevel3X 3 3 7 4 2 2" xfId="43487"/>
    <cellStyle name="SAPBEXHLevel3X 3 3 7 4 3" xfId="25777"/>
    <cellStyle name="SAPBEXHLevel3X 3 3 7 4 3 2" xfId="52191"/>
    <cellStyle name="SAPBEXHLevel3X 3 3 7 4 4" xfId="33000"/>
    <cellStyle name="SAPBEXHLevel3X 3 3 7 5" xfId="6906"/>
    <cellStyle name="SAPBEXHLevel3X 3 3 7 5 2" xfId="17611"/>
    <cellStyle name="SAPBEXHLevel3X 3 3 7 5 2 2" xfId="44028"/>
    <cellStyle name="SAPBEXHLevel3X 3 3 7 5 3" xfId="22010"/>
    <cellStyle name="SAPBEXHLevel3X 3 3 7 5 3 2" xfId="48424"/>
    <cellStyle name="SAPBEXHLevel3X 3 3 7 5 4" xfId="33576"/>
    <cellStyle name="SAPBEXHLevel3X 3 3 7 6" xfId="7430"/>
    <cellStyle name="SAPBEXHLevel3X 3 3 7 6 2" xfId="18097"/>
    <cellStyle name="SAPBEXHLevel3X 3 3 7 6 2 2" xfId="44513"/>
    <cellStyle name="SAPBEXHLevel3X 3 3 7 6 3" xfId="22802"/>
    <cellStyle name="SAPBEXHLevel3X 3 3 7 6 3 2" xfId="49216"/>
    <cellStyle name="SAPBEXHLevel3X 3 3 7 6 4" xfId="34100"/>
    <cellStyle name="SAPBEXHLevel3X 3 3 7 7" xfId="8053"/>
    <cellStyle name="SAPBEXHLevel3X 3 3 7 7 2" xfId="18720"/>
    <cellStyle name="SAPBEXHLevel3X 3 3 7 7 2 2" xfId="45134"/>
    <cellStyle name="SAPBEXHLevel3X 3 3 7 7 3" xfId="12172"/>
    <cellStyle name="SAPBEXHLevel3X 3 3 7 7 3 2" xfId="38593"/>
    <cellStyle name="SAPBEXHLevel3X 3 3 7 7 4" xfId="34657"/>
    <cellStyle name="SAPBEXHLevel3X 3 3 7 8" xfId="13316"/>
    <cellStyle name="SAPBEXHLevel3X 3 3 7 8 2" xfId="39736"/>
    <cellStyle name="SAPBEXHLevel3X 3 3 7 9" xfId="11211"/>
    <cellStyle name="SAPBEXHLevel3X 3 3 7 9 2" xfId="37632"/>
    <cellStyle name="SAPBEXHLevel3X 3 3 8" xfId="3274"/>
    <cellStyle name="SAPBEXHLevel3X 3 3 8 2" xfId="14064"/>
    <cellStyle name="SAPBEXHLevel3X 3 3 8 2 2" xfId="40484"/>
    <cellStyle name="SAPBEXHLevel3X 3 3 8 3" xfId="24563"/>
    <cellStyle name="SAPBEXHLevel3X 3 3 8 3 2" xfId="50977"/>
    <cellStyle name="SAPBEXHLevel3X 3 3 8 4" xfId="29944"/>
    <cellStyle name="SAPBEXHLevel3X 3 3 9" xfId="5091"/>
    <cellStyle name="SAPBEXHLevel3X 3 3 9 2" xfId="15868"/>
    <cellStyle name="SAPBEXHLevel3X 3 3 9 2 2" xfId="42287"/>
    <cellStyle name="SAPBEXHLevel3X 3 3 9 3" xfId="27681"/>
    <cellStyle name="SAPBEXHLevel3X 3 3 9 3 2" xfId="54095"/>
    <cellStyle name="SAPBEXHLevel3X 3 3 9 4" xfId="31761"/>
    <cellStyle name="SAPBEXHLevel3X 3 4" xfId="1256"/>
    <cellStyle name="SAPBEXHLevel3X 3 4 10" xfId="5314"/>
    <cellStyle name="SAPBEXHLevel3X 3 4 10 2" xfId="16088"/>
    <cellStyle name="SAPBEXHLevel3X 3 4 10 2 2" xfId="42507"/>
    <cellStyle name="SAPBEXHLevel3X 3 4 10 3" xfId="25355"/>
    <cellStyle name="SAPBEXHLevel3X 3 4 10 3 2" xfId="51769"/>
    <cellStyle name="SAPBEXHLevel3X 3 4 10 4" xfId="31984"/>
    <cellStyle name="SAPBEXHLevel3X 3 4 11" xfId="3427"/>
    <cellStyle name="SAPBEXHLevel3X 3 4 11 2" xfId="25709"/>
    <cellStyle name="SAPBEXHLevel3X 3 4 11 2 2" xfId="52123"/>
    <cellStyle name="SAPBEXHLevel3X 3 4 11 3" xfId="30097"/>
    <cellStyle name="SAPBEXHLevel3X 3 4 12" xfId="13354"/>
    <cellStyle name="SAPBEXHLevel3X 3 4 12 2" xfId="39774"/>
    <cellStyle name="SAPBEXHLevel3X 3 4 13" xfId="26298"/>
    <cellStyle name="SAPBEXHLevel3X 3 4 13 2" xfId="52712"/>
    <cellStyle name="SAPBEXHLevel3X 3 4 2" xfId="1566"/>
    <cellStyle name="SAPBEXHLevel3X 3 4 2 10" xfId="8458"/>
    <cellStyle name="SAPBEXHLevel3X 3 4 2 10 2" xfId="19118"/>
    <cellStyle name="SAPBEXHLevel3X 3 4 2 10 2 2" xfId="45532"/>
    <cellStyle name="SAPBEXHLevel3X 3 4 2 10 3" xfId="17213"/>
    <cellStyle name="SAPBEXHLevel3X 3 4 2 10 3 2" xfId="43631"/>
    <cellStyle name="SAPBEXHLevel3X 3 4 2 10 4" xfId="34954"/>
    <cellStyle name="SAPBEXHLevel3X 3 4 2 11" xfId="13075"/>
    <cellStyle name="SAPBEXHLevel3X 3 4 2 11 2" xfId="39496"/>
    <cellStyle name="SAPBEXHLevel3X 3 4 2 12" xfId="26206"/>
    <cellStyle name="SAPBEXHLevel3X 3 4 2 12 2" xfId="52620"/>
    <cellStyle name="SAPBEXHLevel3X 3 4 2 2" xfId="3560"/>
    <cellStyle name="SAPBEXHLevel3X 3 4 2 2 2" xfId="8964"/>
    <cellStyle name="SAPBEXHLevel3X 3 4 2 2 2 2" xfId="19624"/>
    <cellStyle name="SAPBEXHLevel3X 3 4 2 2 2 2 2" xfId="46038"/>
    <cellStyle name="SAPBEXHLevel3X 3 4 2 2 2 3" xfId="26797"/>
    <cellStyle name="SAPBEXHLevel3X 3 4 2 2 2 3 2" xfId="53211"/>
    <cellStyle name="SAPBEXHLevel3X 3 4 2 2 2 4" xfId="35460"/>
    <cellStyle name="SAPBEXHLevel3X 3 4 2 2 3" xfId="10373"/>
    <cellStyle name="SAPBEXHLevel3X 3 4 2 2 3 2" xfId="21033"/>
    <cellStyle name="SAPBEXHLevel3X 3 4 2 2 3 2 2" xfId="47447"/>
    <cellStyle name="SAPBEXHLevel3X 3 4 2 2 3 3" xfId="28298"/>
    <cellStyle name="SAPBEXHLevel3X 3 4 2 2 3 3 2" xfId="54712"/>
    <cellStyle name="SAPBEXHLevel3X 3 4 2 2 3 4" xfId="36869"/>
    <cellStyle name="SAPBEXHLevel3X 3 4 2 2 4" xfId="8771"/>
    <cellStyle name="SAPBEXHLevel3X 3 4 2 2 4 2" xfId="19431"/>
    <cellStyle name="SAPBEXHLevel3X 3 4 2 2 4 2 2" xfId="45845"/>
    <cellStyle name="SAPBEXHLevel3X 3 4 2 2 4 3" xfId="26932"/>
    <cellStyle name="SAPBEXHLevel3X 3 4 2 2 4 3 2" xfId="53346"/>
    <cellStyle name="SAPBEXHLevel3X 3 4 2 2 4 4" xfId="35267"/>
    <cellStyle name="SAPBEXHLevel3X 3 4 2 2 5" xfId="14345"/>
    <cellStyle name="SAPBEXHLevel3X 3 4 2 2 5 2" xfId="40765"/>
    <cellStyle name="SAPBEXHLevel3X 3 4 2 2 6" xfId="23426"/>
    <cellStyle name="SAPBEXHLevel3X 3 4 2 2 6 2" xfId="49840"/>
    <cellStyle name="SAPBEXHLevel3X 3 4 2 2 7" xfId="30230"/>
    <cellStyle name="SAPBEXHLevel3X 3 4 2 3" xfId="2758"/>
    <cellStyle name="SAPBEXHLevel3X 3 4 2 3 2" xfId="9322"/>
    <cellStyle name="SAPBEXHLevel3X 3 4 2 3 2 2" xfId="19982"/>
    <cellStyle name="SAPBEXHLevel3X 3 4 2 3 2 2 2" xfId="46396"/>
    <cellStyle name="SAPBEXHLevel3X 3 4 2 3 2 3" xfId="27868"/>
    <cellStyle name="SAPBEXHLevel3X 3 4 2 3 2 3 2" xfId="54282"/>
    <cellStyle name="SAPBEXHLevel3X 3 4 2 3 2 4" xfId="35818"/>
    <cellStyle name="SAPBEXHLevel3X 3 4 2 3 3" xfId="13550"/>
    <cellStyle name="SAPBEXHLevel3X 3 4 2 3 3 2" xfId="39970"/>
    <cellStyle name="SAPBEXHLevel3X 3 4 2 3 4" xfId="22237"/>
    <cellStyle name="SAPBEXHLevel3X 3 4 2 3 4 2" xfId="48651"/>
    <cellStyle name="SAPBEXHLevel3X 3 4 2 3 5" xfId="29428"/>
    <cellStyle name="SAPBEXHLevel3X 3 4 2 4" xfId="3065"/>
    <cellStyle name="SAPBEXHLevel3X 3 4 2 4 2" xfId="10165"/>
    <cellStyle name="SAPBEXHLevel3X 3 4 2 4 2 2" xfId="20825"/>
    <cellStyle name="SAPBEXHLevel3X 3 4 2 4 2 2 2" xfId="47239"/>
    <cellStyle name="SAPBEXHLevel3X 3 4 2 4 2 3" xfId="12235"/>
    <cellStyle name="SAPBEXHLevel3X 3 4 2 4 2 3 2" xfId="38656"/>
    <cellStyle name="SAPBEXHLevel3X 3 4 2 4 2 4" xfId="36661"/>
    <cellStyle name="SAPBEXHLevel3X 3 4 2 4 3" xfId="13857"/>
    <cellStyle name="SAPBEXHLevel3X 3 4 2 4 3 2" xfId="40277"/>
    <cellStyle name="SAPBEXHLevel3X 3 4 2 4 4" xfId="23699"/>
    <cellStyle name="SAPBEXHLevel3X 3 4 2 4 4 2" xfId="50113"/>
    <cellStyle name="SAPBEXHLevel3X 3 4 2 4 5" xfId="29735"/>
    <cellStyle name="SAPBEXHLevel3X 3 4 2 5" xfId="5261"/>
    <cellStyle name="SAPBEXHLevel3X 3 4 2 5 2" xfId="16036"/>
    <cellStyle name="SAPBEXHLevel3X 3 4 2 5 2 2" xfId="42455"/>
    <cellStyle name="SAPBEXHLevel3X 3 4 2 5 3" xfId="23401"/>
    <cellStyle name="SAPBEXHLevel3X 3 4 2 5 3 2" xfId="49815"/>
    <cellStyle name="SAPBEXHLevel3X 3 4 2 5 4" xfId="31931"/>
    <cellStyle name="SAPBEXHLevel3X 3 4 2 6" xfId="6224"/>
    <cellStyle name="SAPBEXHLevel3X 3 4 2 6 2" xfId="16965"/>
    <cellStyle name="SAPBEXHLevel3X 3 4 2 6 2 2" xfId="43383"/>
    <cellStyle name="SAPBEXHLevel3X 3 4 2 6 3" xfId="11960"/>
    <cellStyle name="SAPBEXHLevel3X 3 4 2 6 3 2" xfId="38381"/>
    <cellStyle name="SAPBEXHLevel3X 3 4 2 6 4" xfId="32894"/>
    <cellStyle name="SAPBEXHLevel3X 3 4 2 7" xfId="5306"/>
    <cellStyle name="SAPBEXHLevel3X 3 4 2 7 2" xfId="21852"/>
    <cellStyle name="SAPBEXHLevel3X 3 4 2 7 2 2" xfId="48266"/>
    <cellStyle name="SAPBEXHLevel3X 3 4 2 7 3" xfId="31976"/>
    <cellStyle name="SAPBEXHLevel3X 3 4 2 8" xfId="2940"/>
    <cellStyle name="SAPBEXHLevel3X 3 4 2 8 2" xfId="13732"/>
    <cellStyle name="SAPBEXHLevel3X 3 4 2 8 2 2" xfId="40152"/>
    <cellStyle name="SAPBEXHLevel3X 3 4 2 8 3" xfId="24195"/>
    <cellStyle name="SAPBEXHLevel3X 3 4 2 8 3 2" xfId="50609"/>
    <cellStyle name="SAPBEXHLevel3X 3 4 2 8 4" xfId="29610"/>
    <cellStyle name="SAPBEXHLevel3X 3 4 2 9" xfId="2956"/>
    <cellStyle name="SAPBEXHLevel3X 3 4 2 9 2" xfId="13748"/>
    <cellStyle name="SAPBEXHLevel3X 3 4 2 9 2 2" xfId="40168"/>
    <cellStyle name="SAPBEXHLevel3X 3 4 2 9 3" xfId="26317"/>
    <cellStyle name="SAPBEXHLevel3X 3 4 2 9 3 2" xfId="52731"/>
    <cellStyle name="SAPBEXHLevel3X 3 4 2 9 4" xfId="29626"/>
    <cellStyle name="SAPBEXHLevel3X 3 4 3" xfId="1679"/>
    <cellStyle name="SAPBEXHLevel3X 3 4 3 10" xfId="8489"/>
    <cellStyle name="SAPBEXHLevel3X 3 4 3 10 2" xfId="19149"/>
    <cellStyle name="SAPBEXHLevel3X 3 4 3 10 2 2" xfId="45563"/>
    <cellStyle name="SAPBEXHLevel3X 3 4 3 10 3" xfId="12191"/>
    <cellStyle name="SAPBEXHLevel3X 3 4 3 10 3 2" xfId="38612"/>
    <cellStyle name="SAPBEXHLevel3X 3 4 3 10 4" xfId="34985"/>
    <cellStyle name="SAPBEXHLevel3X 3 4 3 11" xfId="11888"/>
    <cellStyle name="SAPBEXHLevel3X 3 4 3 11 2" xfId="38309"/>
    <cellStyle name="SAPBEXHLevel3X 3 4 3 12" xfId="25539"/>
    <cellStyle name="SAPBEXHLevel3X 3 4 3 12 2" xfId="51953"/>
    <cellStyle name="SAPBEXHLevel3X 3 4 3 2" xfId="3672"/>
    <cellStyle name="SAPBEXHLevel3X 3 4 3 2 2" xfId="8933"/>
    <cellStyle name="SAPBEXHLevel3X 3 4 3 2 2 2" xfId="19593"/>
    <cellStyle name="SAPBEXHLevel3X 3 4 3 2 2 2 2" xfId="46007"/>
    <cellStyle name="SAPBEXHLevel3X 3 4 3 2 2 3" xfId="12968"/>
    <cellStyle name="SAPBEXHLevel3X 3 4 3 2 2 3 2" xfId="39389"/>
    <cellStyle name="SAPBEXHLevel3X 3 4 3 2 2 4" xfId="35429"/>
    <cellStyle name="SAPBEXHLevel3X 3 4 3 2 3" xfId="10344"/>
    <cellStyle name="SAPBEXHLevel3X 3 4 3 2 3 2" xfId="21004"/>
    <cellStyle name="SAPBEXHLevel3X 3 4 3 2 3 2 2" xfId="47418"/>
    <cellStyle name="SAPBEXHLevel3X 3 4 3 2 3 3" xfId="28269"/>
    <cellStyle name="SAPBEXHLevel3X 3 4 3 2 3 3 2" xfId="54683"/>
    <cellStyle name="SAPBEXHLevel3X 3 4 3 2 3 4" xfId="36840"/>
    <cellStyle name="SAPBEXHLevel3X 3 4 3 2 4" xfId="8805"/>
    <cellStyle name="SAPBEXHLevel3X 3 4 3 2 4 2" xfId="19465"/>
    <cellStyle name="SAPBEXHLevel3X 3 4 3 2 4 2 2" xfId="45879"/>
    <cellStyle name="SAPBEXHLevel3X 3 4 3 2 4 3" xfId="26364"/>
    <cellStyle name="SAPBEXHLevel3X 3 4 3 2 4 3 2" xfId="52778"/>
    <cellStyle name="SAPBEXHLevel3X 3 4 3 2 4 4" xfId="35301"/>
    <cellStyle name="SAPBEXHLevel3X 3 4 3 2 5" xfId="14457"/>
    <cellStyle name="SAPBEXHLevel3X 3 4 3 2 5 2" xfId="40877"/>
    <cellStyle name="SAPBEXHLevel3X 3 4 3 2 6" xfId="23776"/>
    <cellStyle name="SAPBEXHLevel3X 3 4 3 2 6 2" xfId="50190"/>
    <cellStyle name="SAPBEXHLevel3X 3 4 3 2 7" xfId="30342"/>
    <cellStyle name="SAPBEXHLevel3X 3 4 3 3" xfId="2663"/>
    <cellStyle name="SAPBEXHLevel3X 3 4 3 3 2" xfId="8912"/>
    <cellStyle name="SAPBEXHLevel3X 3 4 3 3 2 2" xfId="19572"/>
    <cellStyle name="SAPBEXHLevel3X 3 4 3 3 2 2 2" xfId="45986"/>
    <cellStyle name="SAPBEXHLevel3X 3 4 3 3 2 3" xfId="25868"/>
    <cellStyle name="SAPBEXHLevel3X 3 4 3 3 2 3 2" xfId="52282"/>
    <cellStyle name="SAPBEXHLevel3X 3 4 3 3 2 4" xfId="35408"/>
    <cellStyle name="SAPBEXHLevel3X 3 4 3 3 3" xfId="13455"/>
    <cellStyle name="SAPBEXHLevel3X 3 4 3 3 3 2" xfId="39875"/>
    <cellStyle name="SAPBEXHLevel3X 3 4 3 3 4" xfId="24655"/>
    <cellStyle name="SAPBEXHLevel3X 3 4 3 3 4 2" xfId="51069"/>
    <cellStyle name="SAPBEXHLevel3X 3 4 3 3 5" xfId="29333"/>
    <cellStyle name="SAPBEXHLevel3X 3 4 3 4" xfId="4870"/>
    <cellStyle name="SAPBEXHLevel3X 3 4 3 4 2" xfId="10308"/>
    <cellStyle name="SAPBEXHLevel3X 3 4 3 4 2 2" xfId="20968"/>
    <cellStyle name="SAPBEXHLevel3X 3 4 3 4 2 2 2" xfId="47382"/>
    <cellStyle name="SAPBEXHLevel3X 3 4 3 4 2 3" xfId="12248"/>
    <cellStyle name="SAPBEXHLevel3X 3 4 3 4 2 3 2" xfId="38669"/>
    <cellStyle name="SAPBEXHLevel3X 3 4 3 4 2 4" xfId="36804"/>
    <cellStyle name="SAPBEXHLevel3X 3 4 3 4 3" xfId="15647"/>
    <cellStyle name="SAPBEXHLevel3X 3 4 3 4 3 2" xfId="42067"/>
    <cellStyle name="SAPBEXHLevel3X 3 4 3 4 4" xfId="23941"/>
    <cellStyle name="SAPBEXHLevel3X 3 4 3 4 4 2" xfId="50355"/>
    <cellStyle name="SAPBEXHLevel3X 3 4 3 4 5" xfId="31540"/>
    <cellStyle name="SAPBEXHLevel3X 3 4 3 5" xfId="3762"/>
    <cellStyle name="SAPBEXHLevel3X 3 4 3 5 2" xfId="14545"/>
    <cellStyle name="SAPBEXHLevel3X 3 4 3 5 2 2" xfId="40965"/>
    <cellStyle name="SAPBEXHLevel3X 3 4 3 5 3" xfId="24476"/>
    <cellStyle name="SAPBEXHLevel3X 3 4 3 5 3 2" xfId="50890"/>
    <cellStyle name="SAPBEXHLevel3X 3 4 3 5 4" xfId="30432"/>
    <cellStyle name="SAPBEXHLevel3X 3 4 3 6" xfId="5547"/>
    <cellStyle name="SAPBEXHLevel3X 3 4 3 6 2" xfId="16318"/>
    <cellStyle name="SAPBEXHLevel3X 3 4 3 6 2 2" xfId="42737"/>
    <cellStyle name="SAPBEXHLevel3X 3 4 3 6 3" xfId="25796"/>
    <cellStyle name="SAPBEXHLevel3X 3 4 3 6 3 2" xfId="52210"/>
    <cellStyle name="SAPBEXHLevel3X 3 4 3 6 4" xfId="32217"/>
    <cellStyle name="SAPBEXHLevel3X 3 4 3 7" xfId="5252"/>
    <cellStyle name="SAPBEXHLevel3X 3 4 3 7 2" xfId="23029"/>
    <cellStyle name="SAPBEXHLevel3X 3 4 3 7 2 2" xfId="49443"/>
    <cellStyle name="SAPBEXHLevel3X 3 4 3 7 3" xfId="31922"/>
    <cellStyle name="SAPBEXHLevel3X 3 4 3 8" xfId="5923"/>
    <cellStyle name="SAPBEXHLevel3X 3 4 3 8 2" xfId="16675"/>
    <cellStyle name="SAPBEXHLevel3X 3 4 3 8 2 2" xfId="43093"/>
    <cellStyle name="SAPBEXHLevel3X 3 4 3 8 3" xfId="22331"/>
    <cellStyle name="SAPBEXHLevel3X 3 4 3 8 3 2" xfId="48745"/>
    <cellStyle name="SAPBEXHLevel3X 3 4 3 8 4" xfId="32593"/>
    <cellStyle name="SAPBEXHLevel3X 3 4 3 9" xfId="5488"/>
    <cellStyle name="SAPBEXHLevel3X 3 4 3 9 2" xfId="16260"/>
    <cellStyle name="SAPBEXHLevel3X 3 4 3 9 2 2" xfId="42679"/>
    <cellStyle name="SAPBEXHLevel3X 3 4 3 9 3" xfId="22970"/>
    <cellStyle name="SAPBEXHLevel3X 3 4 3 9 3 2" xfId="49384"/>
    <cellStyle name="SAPBEXHLevel3X 3 4 3 9 4" xfId="32158"/>
    <cellStyle name="SAPBEXHLevel3X 3 4 4" xfId="1938"/>
    <cellStyle name="SAPBEXHLevel3X 3 4 4 10" xfId="8585"/>
    <cellStyle name="SAPBEXHLevel3X 3 4 4 10 2" xfId="19245"/>
    <cellStyle name="SAPBEXHLevel3X 3 4 4 10 2 2" xfId="45659"/>
    <cellStyle name="SAPBEXHLevel3X 3 4 4 10 3" xfId="12200"/>
    <cellStyle name="SAPBEXHLevel3X 3 4 4 10 3 2" xfId="38621"/>
    <cellStyle name="SAPBEXHLevel3X 3 4 4 10 4" xfId="35081"/>
    <cellStyle name="SAPBEXHLevel3X 3 4 4 11" xfId="11642"/>
    <cellStyle name="SAPBEXHLevel3X 3 4 4 11 2" xfId="38063"/>
    <cellStyle name="SAPBEXHLevel3X 3 4 4 12" xfId="24660"/>
    <cellStyle name="SAPBEXHLevel3X 3 4 4 12 2" xfId="51074"/>
    <cellStyle name="SAPBEXHLevel3X 3 4 4 2" xfId="3915"/>
    <cellStyle name="SAPBEXHLevel3X 3 4 4 2 2" xfId="9125"/>
    <cellStyle name="SAPBEXHLevel3X 3 4 4 2 2 2" xfId="19785"/>
    <cellStyle name="SAPBEXHLevel3X 3 4 4 2 2 2 2" xfId="46199"/>
    <cellStyle name="SAPBEXHLevel3X 3 4 4 2 2 3" xfId="11791"/>
    <cellStyle name="SAPBEXHLevel3X 3 4 4 2 2 3 2" xfId="38212"/>
    <cellStyle name="SAPBEXHLevel3X 3 4 4 2 2 4" xfId="35621"/>
    <cellStyle name="SAPBEXHLevel3X 3 4 4 2 3" xfId="14698"/>
    <cellStyle name="SAPBEXHLevel3X 3 4 4 2 3 2" xfId="41118"/>
    <cellStyle name="SAPBEXHLevel3X 3 4 4 2 4" xfId="23689"/>
    <cellStyle name="SAPBEXHLevel3X 3 4 4 2 4 2" xfId="50103"/>
    <cellStyle name="SAPBEXHLevel3X 3 4 4 2 5" xfId="30585"/>
    <cellStyle name="SAPBEXHLevel3X 3 4 4 3" xfId="4642"/>
    <cellStyle name="SAPBEXHLevel3X 3 4 4 3 2" xfId="10180"/>
    <cellStyle name="SAPBEXHLevel3X 3 4 4 3 2 2" xfId="20840"/>
    <cellStyle name="SAPBEXHLevel3X 3 4 4 3 2 2 2" xfId="47254"/>
    <cellStyle name="SAPBEXHLevel3X 3 4 4 3 2 3" xfId="17850"/>
    <cellStyle name="SAPBEXHLevel3X 3 4 4 3 2 3 2" xfId="44267"/>
    <cellStyle name="SAPBEXHLevel3X 3 4 4 3 2 4" xfId="36676"/>
    <cellStyle name="SAPBEXHLevel3X 3 4 4 3 3" xfId="15420"/>
    <cellStyle name="SAPBEXHLevel3X 3 4 4 3 3 2" xfId="41840"/>
    <cellStyle name="SAPBEXHLevel3X 3 4 4 3 4" xfId="24369"/>
    <cellStyle name="SAPBEXHLevel3X 3 4 4 3 4 2" xfId="50783"/>
    <cellStyle name="SAPBEXHLevel3X 3 4 4 3 5" xfId="31312"/>
    <cellStyle name="SAPBEXHLevel3X 3 4 4 4" xfId="5220"/>
    <cellStyle name="SAPBEXHLevel3X 3 4 4 4 2" xfId="15995"/>
    <cellStyle name="SAPBEXHLevel3X 3 4 4 4 2 2" xfId="42414"/>
    <cellStyle name="SAPBEXHLevel3X 3 4 4 4 3" xfId="23729"/>
    <cellStyle name="SAPBEXHLevel3X 3 4 4 4 3 2" xfId="50143"/>
    <cellStyle name="SAPBEXHLevel3X 3 4 4 4 4" xfId="31890"/>
    <cellStyle name="SAPBEXHLevel3X 3 4 4 5" xfId="5836"/>
    <cellStyle name="SAPBEXHLevel3X 3 4 4 5 2" xfId="16595"/>
    <cellStyle name="SAPBEXHLevel3X 3 4 4 5 2 2" xfId="43013"/>
    <cellStyle name="SAPBEXHLevel3X 3 4 4 5 3" xfId="26401"/>
    <cellStyle name="SAPBEXHLevel3X 3 4 4 5 3 2" xfId="52815"/>
    <cellStyle name="SAPBEXHLevel3X 3 4 4 5 4" xfId="32506"/>
    <cellStyle name="SAPBEXHLevel3X 3 4 4 6" xfId="6439"/>
    <cellStyle name="SAPBEXHLevel3X 3 4 4 6 2" xfId="17175"/>
    <cellStyle name="SAPBEXHLevel3X 3 4 4 6 2 2" xfId="43593"/>
    <cellStyle name="SAPBEXHLevel3X 3 4 4 6 3" xfId="23733"/>
    <cellStyle name="SAPBEXHLevel3X 3 4 4 6 3 2" xfId="50147"/>
    <cellStyle name="SAPBEXHLevel3X 3 4 4 6 4" xfId="33109"/>
    <cellStyle name="SAPBEXHLevel3X 3 4 4 7" xfId="7054"/>
    <cellStyle name="SAPBEXHLevel3X 3 4 4 7 2" xfId="11131"/>
    <cellStyle name="SAPBEXHLevel3X 3 4 4 7 2 2" xfId="37552"/>
    <cellStyle name="SAPBEXHLevel3X 3 4 4 7 3" xfId="33724"/>
    <cellStyle name="SAPBEXHLevel3X 3 4 4 8" xfId="7601"/>
    <cellStyle name="SAPBEXHLevel3X 3 4 4 8 2" xfId="18268"/>
    <cellStyle name="SAPBEXHLevel3X 3 4 4 8 2 2" xfId="44684"/>
    <cellStyle name="SAPBEXHLevel3X 3 4 4 8 3" xfId="26942"/>
    <cellStyle name="SAPBEXHLevel3X 3 4 4 8 3 2" xfId="53356"/>
    <cellStyle name="SAPBEXHLevel3X 3 4 4 8 4" xfId="34271"/>
    <cellStyle name="SAPBEXHLevel3X 3 4 4 9" xfId="7301"/>
    <cellStyle name="SAPBEXHLevel3X 3 4 4 9 2" xfId="17968"/>
    <cellStyle name="SAPBEXHLevel3X 3 4 4 9 2 2" xfId="44385"/>
    <cellStyle name="SAPBEXHLevel3X 3 4 4 9 3" xfId="27629"/>
    <cellStyle name="SAPBEXHLevel3X 3 4 4 9 3 2" xfId="54043"/>
    <cellStyle name="SAPBEXHLevel3X 3 4 4 9 4" xfId="33971"/>
    <cellStyle name="SAPBEXHLevel3X 3 4 5" xfId="2124"/>
    <cellStyle name="SAPBEXHLevel3X 3 4 5 10" xfId="8848"/>
    <cellStyle name="SAPBEXHLevel3X 3 4 5 10 2" xfId="19508"/>
    <cellStyle name="SAPBEXHLevel3X 3 4 5 10 2 2" xfId="45922"/>
    <cellStyle name="SAPBEXHLevel3X 3 4 5 10 3" xfId="23215"/>
    <cellStyle name="SAPBEXHLevel3X 3 4 5 10 3 2" xfId="49629"/>
    <cellStyle name="SAPBEXHLevel3X 3 4 5 10 4" xfId="35344"/>
    <cellStyle name="SAPBEXHLevel3X 3 4 5 11" xfId="11476"/>
    <cellStyle name="SAPBEXHLevel3X 3 4 5 11 2" xfId="37897"/>
    <cellStyle name="SAPBEXHLevel3X 3 4 5 12" xfId="26196"/>
    <cellStyle name="SAPBEXHLevel3X 3 4 5 12 2" xfId="52610"/>
    <cellStyle name="SAPBEXHLevel3X 3 4 5 2" xfId="4089"/>
    <cellStyle name="SAPBEXHLevel3X 3 4 5 2 2" xfId="9830"/>
    <cellStyle name="SAPBEXHLevel3X 3 4 5 2 2 2" xfId="20490"/>
    <cellStyle name="SAPBEXHLevel3X 3 4 5 2 2 2 2" xfId="46904"/>
    <cellStyle name="SAPBEXHLevel3X 3 4 5 2 2 3" xfId="28259"/>
    <cellStyle name="SAPBEXHLevel3X 3 4 5 2 2 3 2" xfId="54673"/>
    <cellStyle name="SAPBEXHLevel3X 3 4 5 2 2 4" xfId="36326"/>
    <cellStyle name="SAPBEXHLevel3X 3 4 5 2 3" xfId="14871"/>
    <cellStyle name="SAPBEXHLevel3X 3 4 5 2 3 2" xfId="41291"/>
    <cellStyle name="SAPBEXHLevel3X 3 4 5 2 4" xfId="23095"/>
    <cellStyle name="SAPBEXHLevel3X 3 4 5 2 4 2" xfId="49509"/>
    <cellStyle name="SAPBEXHLevel3X 3 4 5 2 5" xfId="30759"/>
    <cellStyle name="SAPBEXHLevel3X 3 4 5 3" xfId="4817"/>
    <cellStyle name="SAPBEXHLevel3X 3 4 5 3 2" xfId="10349"/>
    <cellStyle name="SAPBEXHLevel3X 3 4 5 3 2 2" xfId="21009"/>
    <cellStyle name="SAPBEXHLevel3X 3 4 5 3 2 2 2" xfId="47423"/>
    <cellStyle name="SAPBEXHLevel3X 3 4 5 3 2 3" xfId="28274"/>
    <cellStyle name="SAPBEXHLevel3X 3 4 5 3 2 3 2" xfId="54688"/>
    <cellStyle name="SAPBEXHLevel3X 3 4 5 3 2 4" xfId="36845"/>
    <cellStyle name="SAPBEXHLevel3X 3 4 5 3 3" xfId="15594"/>
    <cellStyle name="SAPBEXHLevel3X 3 4 5 3 3 2" xfId="42014"/>
    <cellStyle name="SAPBEXHLevel3X 3 4 5 3 4" xfId="24225"/>
    <cellStyle name="SAPBEXHLevel3X 3 4 5 3 4 2" xfId="50639"/>
    <cellStyle name="SAPBEXHLevel3X 3 4 5 3 5" xfId="31487"/>
    <cellStyle name="SAPBEXHLevel3X 3 4 5 4" xfId="5397"/>
    <cellStyle name="SAPBEXHLevel3X 3 4 5 4 2" xfId="16170"/>
    <cellStyle name="SAPBEXHLevel3X 3 4 5 4 2 2" xfId="42589"/>
    <cellStyle name="SAPBEXHLevel3X 3 4 5 4 3" xfId="27378"/>
    <cellStyle name="SAPBEXHLevel3X 3 4 5 4 3 2" xfId="53792"/>
    <cellStyle name="SAPBEXHLevel3X 3 4 5 4 4" xfId="32067"/>
    <cellStyle name="SAPBEXHLevel3X 3 4 5 5" xfId="6004"/>
    <cellStyle name="SAPBEXHLevel3X 3 4 5 5 2" xfId="16756"/>
    <cellStyle name="SAPBEXHLevel3X 3 4 5 5 2 2" xfId="43174"/>
    <cellStyle name="SAPBEXHLevel3X 3 4 5 5 3" xfId="22079"/>
    <cellStyle name="SAPBEXHLevel3X 3 4 5 5 3 2" xfId="48493"/>
    <cellStyle name="SAPBEXHLevel3X 3 4 5 5 4" xfId="32674"/>
    <cellStyle name="SAPBEXHLevel3X 3 4 5 6" xfId="6604"/>
    <cellStyle name="SAPBEXHLevel3X 3 4 5 6 2" xfId="17329"/>
    <cellStyle name="SAPBEXHLevel3X 3 4 5 6 2 2" xfId="43747"/>
    <cellStyle name="SAPBEXHLevel3X 3 4 5 6 3" xfId="23737"/>
    <cellStyle name="SAPBEXHLevel3X 3 4 5 6 3 2" xfId="50151"/>
    <cellStyle name="SAPBEXHLevel3X 3 4 5 6 4" xfId="33274"/>
    <cellStyle name="SAPBEXHLevel3X 3 4 5 7" xfId="7176"/>
    <cellStyle name="SAPBEXHLevel3X 3 4 5 7 2" xfId="25671"/>
    <cellStyle name="SAPBEXHLevel3X 3 4 5 7 2 2" xfId="52085"/>
    <cellStyle name="SAPBEXHLevel3X 3 4 5 7 3" xfId="33846"/>
    <cellStyle name="SAPBEXHLevel3X 3 4 5 8" xfId="7735"/>
    <cellStyle name="SAPBEXHLevel3X 3 4 5 8 2" xfId="18402"/>
    <cellStyle name="SAPBEXHLevel3X 3 4 5 8 2 2" xfId="44818"/>
    <cellStyle name="SAPBEXHLevel3X 3 4 5 8 3" xfId="27599"/>
    <cellStyle name="SAPBEXHLevel3X 3 4 5 8 3 2" xfId="54013"/>
    <cellStyle name="SAPBEXHLevel3X 3 4 5 8 4" xfId="34405"/>
    <cellStyle name="SAPBEXHLevel3X 3 4 5 9" xfId="7887"/>
    <cellStyle name="SAPBEXHLevel3X 3 4 5 9 2" xfId="18554"/>
    <cellStyle name="SAPBEXHLevel3X 3 4 5 9 2 2" xfId="44969"/>
    <cellStyle name="SAPBEXHLevel3X 3 4 5 9 3" xfId="27588"/>
    <cellStyle name="SAPBEXHLevel3X 3 4 5 9 3 2" xfId="54002"/>
    <cellStyle name="SAPBEXHLevel3X 3 4 5 9 4" xfId="34557"/>
    <cellStyle name="SAPBEXHLevel3X 3 4 6" xfId="1861"/>
    <cellStyle name="SAPBEXHLevel3X 3 4 6 10" xfId="9525"/>
    <cellStyle name="SAPBEXHLevel3X 3 4 6 10 2" xfId="20185"/>
    <cellStyle name="SAPBEXHLevel3X 3 4 6 10 2 2" xfId="46599"/>
    <cellStyle name="SAPBEXHLevel3X 3 4 6 10 3" xfId="21186"/>
    <cellStyle name="SAPBEXHLevel3X 3 4 6 10 3 2" xfId="47600"/>
    <cellStyle name="SAPBEXHLevel3X 3 4 6 10 4" xfId="36021"/>
    <cellStyle name="SAPBEXHLevel3X 3 4 6 11" xfId="11719"/>
    <cellStyle name="SAPBEXHLevel3X 3 4 6 11 2" xfId="38140"/>
    <cellStyle name="SAPBEXHLevel3X 3 4 6 12" xfId="27243"/>
    <cellStyle name="SAPBEXHLevel3X 3 4 6 12 2" xfId="53657"/>
    <cellStyle name="SAPBEXHLevel3X 3 4 6 2" xfId="3838"/>
    <cellStyle name="SAPBEXHLevel3X 3 4 6 2 2" xfId="10664"/>
    <cellStyle name="SAPBEXHLevel3X 3 4 6 2 2 2" xfId="21309"/>
    <cellStyle name="SAPBEXHLevel3X 3 4 6 2 2 2 2" xfId="47723"/>
    <cellStyle name="SAPBEXHLevel3X 3 4 6 2 2 3" xfId="28407"/>
    <cellStyle name="SAPBEXHLevel3X 3 4 6 2 2 3 2" xfId="54821"/>
    <cellStyle name="SAPBEXHLevel3X 3 4 6 2 2 4" xfId="37088"/>
    <cellStyle name="SAPBEXHLevel3X 3 4 6 2 3" xfId="14621"/>
    <cellStyle name="SAPBEXHLevel3X 3 4 6 2 3 2" xfId="41041"/>
    <cellStyle name="SAPBEXHLevel3X 3 4 6 2 4" xfId="26174"/>
    <cellStyle name="SAPBEXHLevel3X 3 4 6 2 4 2" xfId="52588"/>
    <cellStyle name="SAPBEXHLevel3X 3 4 6 2 5" xfId="30508"/>
    <cellStyle name="SAPBEXHLevel3X 3 4 6 3" xfId="4565"/>
    <cellStyle name="SAPBEXHLevel3X 3 4 6 3 2" xfId="15343"/>
    <cellStyle name="SAPBEXHLevel3X 3 4 6 3 2 2" xfId="41763"/>
    <cellStyle name="SAPBEXHLevel3X 3 4 6 3 3" xfId="24628"/>
    <cellStyle name="SAPBEXHLevel3X 3 4 6 3 3 2" xfId="51042"/>
    <cellStyle name="SAPBEXHLevel3X 3 4 6 3 4" xfId="31235"/>
    <cellStyle name="SAPBEXHLevel3X 3 4 6 4" xfId="3208"/>
    <cellStyle name="SAPBEXHLevel3X 3 4 6 4 2" xfId="13998"/>
    <cellStyle name="SAPBEXHLevel3X 3 4 6 4 2 2" xfId="40418"/>
    <cellStyle name="SAPBEXHLevel3X 3 4 6 4 3" xfId="25457"/>
    <cellStyle name="SAPBEXHLevel3X 3 4 6 4 3 2" xfId="51871"/>
    <cellStyle name="SAPBEXHLevel3X 3 4 6 4 4" xfId="29878"/>
    <cellStyle name="SAPBEXHLevel3X 3 4 6 5" xfId="4485"/>
    <cellStyle name="SAPBEXHLevel3X 3 4 6 5 2" xfId="15263"/>
    <cellStyle name="SAPBEXHLevel3X 3 4 6 5 2 2" xfId="41683"/>
    <cellStyle name="SAPBEXHLevel3X 3 4 6 5 3" xfId="25283"/>
    <cellStyle name="SAPBEXHLevel3X 3 4 6 5 3 2" xfId="51697"/>
    <cellStyle name="SAPBEXHLevel3X 3 4 6 5 4" xfId="31155"/>
    <cellStyle name="SAPBEXHLevel3X 3 4 6 6" xfId="6029"/>
    <cellStyle name="SAPBEXHLevel3X 3 4 6 6 2" xfId="16780"/>
    <cellStyle name="SAPBEXHLevel3X 3 4 6 6 2 2" xfId="43198"/>
    <cellStyle name="SAPBEXHLevel3X 3 4 6 6 3" xfId="22832"/>
    <cellStyle name="SAPBEXHLevel3X 3 4 6 6 3 2" xfId="49246"/>
    <cellStyle name="SAPBEXHLevel3X 3 4 6 6 4" xfId="32699"/>
    <cellStyle name="SAPBEXHLevel3X 3 4 6 7" xfId="6977"/>
    <cellStyle name="SAPBEXHLevel3X 3 4 6 7 2" xfId="12419"/>
    <cellStyle name="SAPBEXHLevel3X 3 4 6 7 2 2" xfId="38840"/>
    <cellStyle name="SAPBEXHLevel3X 3 4 6 7 3" xfId="33647"/>
    <cellStyle name="SAPBEXHLevel3X 3 4 6 8" xfId="7524"/>
    <cellStyle name="SAPBEXHLevel3X 3 4 6 8 2" xfId="18191"/>
    <cellStyle name="SAPBEXHLevel3X 3 4 6 8 2 2" xfId="44607"/>
    <cellStyle name="SAPBEXHLevel3X 3 4 6 8 3" xfId="23339"/>
    <cellStyle name="SAPBEXHLevel3X 3 4 6 8 3 2" xfId="49753"/>
    <cellStyle name="SAPBEXHLevel3X 3 4 6 8 4" xfId="34194"/>
    <cellStyle name="SAPBEXHLevel3X 3 4 6 9" xfId="5713"/>
    <cellStyle name="SAPBEXHLevel3X 3 4 6 9 2" xfId="16475"/>
    <cellStyle name="SAPBEXHLevel3X 3 4 6 9 2 2" xfId="42893"/>
    <cellStyle name="SAPBEXHLevel3X 3 4 6 9 3" xfId="24289"/>
    <cellStyle name="SAPBEXHLevel3X 3 4 6 9 3 2" xfId="50703"/>
    <cellStyle name="SAPBEXHLevel3X 3 4 6 9 4" xfId="32383"/>
    <cellStyle name="SAPBEXHLevel3X 3 4 7" xfId="2521"/>
    <cellStyle name="SAPBEXHLevel3X 3 4 7 10" xfId="24657"/>
    <cellStyle name="SAPBEXHLevel3X 3 4 7 10 2" xfId="51071"/>
    <cellStyle name="SAPBEXHLevel3X 3 4 7 2" xfId="4416"/>
    <cellStyle name="SAPBEXHLevel3X 3 4 7 2 2" xfId="15194"/>
    <cellStyle name="SAPBEXHLevel3X 3 4 7 2 2 2" xfId="41614"/>
    <cellStyle name="SAPBEXHLevel3X 3 4 7 2 3" xfId="25100"/>
    <cellStyle name="SAPBEXHLevel3X 3 4 7 2 3 2" xfId="51514"/>
    <cellStyle name="SAPBEXHLevel3X 3 4 7 2 4" xfId="31086"/>
    <cellStyle name="SAPBEXHLevel3X 3 4 7 3" xfId="5149"/>
    <cellStyle name="SAPBEXHLevel3X 3 4 7 3 2" xfId="15926"/>
    <cellStyle name="SAPBEXHLevel3X 3 4 7 3 2 2" xfId="42345"/>
    <cellStyle name="SAPBEXHLevel3X 3 4 7 3 3" xfId="26409"/>
    <cellStyle name="SAPBEXHLevel3X 3 4 7 3 3 2" xfId="52823"/>
    <cellStyle name="SAPBEXHLevel3X 3 4 7 3 4" xfId="31819"/>
    <cellStyle name="SAPBEXHLevel3X 3 4 7 4" xfId="6331"/>
    <cellStyle name="SAPBEXHLevel3X 3 4 7 4 2" xfId="17070"/>
    <cellStyle name="SAPBEXHLevel3X 3 4 7 4 2 2" xfId="43488"/>
    <cellStyle name="SAPBEXHLevel3X 3 4 7 4 3" xfId="24898"/>
    <cellStyle name="SAPBEXHLevel3X 3 4 7 4 3 2" xfId="51312"/>
    <cellStyle name="SAPBEXHLevel3X 3 4 7 4 4" xfId="33001"/>
    <cellStyle name="SAPBEXHLevel3X 3 4 7 5" xfId="6907"/>
    <cellStyle name="SAPBEXHLevel3X 3 4 7 5 2" xfId="17612"/>
    <cellStyle name="SAPBEXHLevel3X 3 4 7 5 2 2" xfId="44029"/>
    <cellStyle name="SAPBEXHLevel3X 3 4 7 5 3" xfId="25736"/>
    <cellStyle name="SAPBEXHLevel3X 3 4 7 5 3 2" xfId="52150"/>
    <cellStyle name="SAPBEXHLevel3X 3 4 7 5 4" xfId="33577"/>
    <cellStyle name="SAPBEXHLevel3X 3 4 7 6" xfId="7431"/>
    <cellStyle name="SAPBEXHLevel3X 3 4 7 6 2" xfId="18098"/>
    <cellStyle name="SAPBEXHLevel3X 3 4 7 6 2 2" xfId="44514"/>
    <cellStyle name="SAPBEXHLevel3X 3 4 7 6 3" xfId="27713"/>
    <cellStyle name="SAPBEXHLevel3X 3 4 7 6 3 2" xfId="54127"/>
    <cellStyle name="SAPBEXHLevel3X 3 4 7 6 4" xfId="34101"/>
    <cellStyle name="SAPBEXHLevel3X 3 4 7 7" xfId="8054"/>
    <cellStyle name="SAPBEXHLevel3X 3 4 7 7 2" xfId="18721"/>
    <cellStyle name="SAPBEXHLevel3X 3 4 7 7 2 2" xfId="45135"/>
    <cellStyle name="SAPBEXHLevel3X 3 4 7 7 3" xfId="12445"/>
    <cellStyle name="SAPBEXHLevel3X 3 4 7 7 3 2" xfId="38866"/>
    <cellStyle name="SAPBEXHLevel3X 3 4 7 7 4" xfId="34658"/>
    <cellStyle name="SAPBEXHLevel3X 3 4 7 8" xfId="13317"/>
    <cellStyle name="SAPBEXHLevel3X 3 4 7 8 2" xfId="39737"/>
    <cellStyle name="SAPBEXHLevel3X 3 4 7 9" xfId="11210"/>
    <cellStyle name="SAPBEXHLevel3X 3 4 7 9 2" xfId="37631"/>
    <cellStyle name="SAPBEXHLevel3X 3 4 8" xfId="3275"/>
    <cellStyle name="SAPBEXHLevel3X 3 4 8 2" xfId="14065"/>
    <cellStyle name="SAPBEXHLevel3X 3 4 8 2 2" xfId="40485"/>
    <cellStyle name="SAPBEXHLevel3X 3 4 8 3" xfId="23696"/>
    <cellStyle name="SAPBEXHLevel3X 3 4 8 3 2" xfId="50110"/>
    <cellStyle name="SAPBEXHLevel3X 3 4 8 4" xfId="29945"/>
    <cellStyle name="SAPBEXHLevel3X 3 4 9" xfId="4492"/>
    <cellStyle name="SAPBEXHLevel3X 3 4 9 2" xfId="15270"/>
    <cellStyle name="SAPBEXHLevel3X 3 4 9 2 2" xfId="41690"/>
    <cellStyle name="SAPBEXHLevel3X 3 4 9 3" xfId="23457"/>
    <cellStyle name="SAPBEXHLevel3X 3 4 9 3 2" xfId="49871"/>
    <cellStyle name="SAPBEXHLevel3X 3 4 9 4" xfId="31162"/>
    <cellStyle name="SAPBEXHLevel3X 3 5" xfId="1257"/>
    <cellStyle name="SAPBEXHLevel3X 3 5 10" xfId="2599"/>
    <cellStyle name="SAPBEXHLevel3X 3 5 10 2" xfId="13391"/>
    <cellStyle name="SAPBEXHLevel3X 3 5 10 2 2" xfId="39811"/>
    <cellStyle name="SAPBEXHLevel3X 3 5 10 3" xfId="22783"/>
    <cellStyle name="SAPBEXHLevel3X 3 5 10 3 2" xfId="49197"/>
    <cellStyle name="SAPBEXHLevel3X 3 5 10 4" xfId="29269"/>
    <cellStyle name="SAPBEXHLevel3X 3 5 11" xfId="6839"/>
    <cellStyle name="SAPBEXHLevel3X 3 5 11 2" xfId="25729"/>
    <cellStyle name="SAPBEXHLevel3X 3 5 11 2 2" xfId="52143"/>
    <cellStyle name="SAPBEXHLevel3X 3 5 11 3" xfId="33509"/>
    <cellStyle name="SAPBEXHLevel3X 3 5 12" xfId="12115"/>
    <cellStyle name="SAPBEXHLevel3X 3 5 12 2" xfId="38536"/>
    <cellStyle name="SAPBEXHLevel3X 3 5 13" xfId="27621"/>
    <cellStyle name="SAPBEXHLevel3X 3 5 13 2" xfId="54035"/>
    <cellStyle name="SAPBEXHLevel3X 3 5 2" xfId="1567"/>
    <cellStyle name="SAPBEXHLevel3X 3 5 2 10" xfId="8459"/>
    <cellStyle name="SAPBEXHLevel3X 3 5 2 10 2" xfId="19119"/>
    <cellStyle name="SAPBEXHLevel3X 3 5 2 10 2 2" xfId="45533"/>
    <cellStyle name="SAPBEXHLevel3X 3 5 2 10 3" xfId="12544"/>
    <cellStyle name="SAPBEXHLevel3X 3 5 2 10 3 2" xfId="38965"/>
    <cellStyle name="SAPBEXHLevel3X 3 5 2 10 4" xfId="34955"/>
    <cellStyle name="SAPBEXHLevel3X 3 5 2 11" xfId="12277"/>
    <cellStyle name="SAPBEXHLevel3X 3 5 2 11 2" xfId="38698"/>
    <cellStyle name="SAPBEXHLevel3X 3 5 2 12" xfId="24969"/>
    <cellStyle name="SAPBEXHLevel3X 3 5 2 12 2" xfId="51383"/>
    <cellStyle name="SAPBEXHLevel3X 3 5 2 2" xfId="3561"/>
    <cellStyle name="SAPBEXHLevel3X 3 5 2 2 2" xfId="8963"/>
    <cellStyle name="SAPBEXHLevel3X 3 5 2 2 2 2" xfId="19623"/>
    <cellStyle name="SAPBEXHLevel3X 3 5 2 2 2 2 2" xfId="46037"/>
    <cellStyle name="SAPBEXHLevel3X 3 5 2 2 2 3" xfId="11781"/>
    <cellStyle name="SAPBEXHLevel3X 3 5 2 2 2 3 2" xfId="38202"/>
    <cellStyle name="SAPBEXHLevel3X 3 5 2 2 2 4" xfId="35459"/>
    <cellStyle name="SAPBEXHLevel3X 3 5 2 2 3" xfId="10204"/>
    <cellStyle name="SAPBEXHLevel3X 3 5 2 2 3 2" xfId="20864"/>
    <cellStyle name="SAPBEXHLevel3X 3 5 2 2 3 2 2" xfId="47278"/>
    <cellStyle name="SAPBEXHLevel3X 3 5 2 2 3 3" xfId="11457"/>
    <cellStyle name="SAPBEXHLevel3X 3 5 2 2 3 3 2" xfId="37878"/>
    <cellStyle name="SAPBEXHLevel3X 3 5 2 2 3 4" xfId="36700"/>
    <cellStyle name="SAPBEXHLevel3X 3 5 2 2 4" xfId="8772"/>
    <cellStyle name="SAPBEXHLevel3X 3 5 2 2 4 2" xfId="19432"/>
    <cellStyle name="SAPBEXHLevel3X 3 5 2 2 4 2 2" xfId="45846"/>
    <cellStyle name="SAPBEXHLevel3X 3 5 2 2 4 3" xfId="23216"/>
    <cellStyle name="SAPBEXHLevel3X 3 5 2 2 4 3 2" xfId="49630"/>
    <cellStyle name="SAPBEXHLevel3X 3 5 2 2 4 4" xfId="35268"/>
    <cellStyle name="SAPBEXHLevel3X 3 5 2 2 5" xfId="14346"/>
    <cellStyle name="SAPBEXHLevel3X 3 5 2 2 5 2" xfId="40766"/>
    <cellStyle name="SAPBEXHLevel3X 3 5 2 2 6" xfId="27301"/>
    <cellStyle name="SAPBEXHLevel3X 3 5 2 2 6 2" xfId="53715"/>
    <cellStyle name="SAPBEXHLevel3X 3 5 2 2 7" xfId="30231"/>
    <cellStyle name="SAPBEXHLevel3X 3 5 2 3" xfId="2757"/>
    <cellStyle name="SAPBEXHLevel3X 3 5 2 3 2" xfId="9321"/>
    <cellStyle name="SAPBEXHLevel3X 3 5 2 3 2 2" xfId="19981"/>
    <cellStyle name="SAPBEXHLevel3X 3 5 2 3 2 2 2" xfId="46395"/>
    <cellStyle name="SAPBEXHLevel3X 3 5 2 3 2 3" xfId="11253"/>
    <cellStyle name="SAPBEXHLevel3X 3 5 2 3 2 3 2" xfId="37674"/>
    <cellStyle name="SAPBEXHLevel3X 3 5 2 3 2 4" xfId="35817"/>
    <cellStyle name="SAPBEXHLevel3X 3 5 2 3 3" xfId="13549"/>
    <cellStyle name="SAPBEXHLevel3X 3 5 2 3 3 2" xfId="39969"/>
    <cellStyle name="SAPBEXHLevel3X 3 5 2 3 4" xfId="23489"/>
    <cellStyle name="SAPBEXHLevel3X 3 5 2 3 4 2" xfId="49903"/>
    <cellStyle name="SAPBEXHLevel3X 3 5 2 3 5" xfId="29427"/>
    <cellStyle name="SAPBEXHLevel3X 3 5 2 4" xfId="5043"/>
    <cellStyle name="SAPBEXHLevel3X 3 5 2 4 2" xfId="10396"/>
    <cellStyle name="SAPBEXHLevel3X 3 5 2 4 2 2" xfId="21056"/>
    <cellStyle name="SAPBEXHLevel3X 3 5 2 4 2 2 2" xfId="47470"/>
    <cellStyle name="SAPBEXHLevel3X 3 5 2 4 2 3" xfId="28321"/>
    <cellStyle name="SAPBEXHLevel3X 3 5 2 4 2 3 2" xfId="54735"/>
    <cellStyle name="SAPBEXHLevel3X 3 5 2 4 2 4" xfId="36892"/>
    <cellStyle name="SAPBEXHLevel3X 3 5 2 4 3" xfId="15820"/>
    <cellStyle name="SAPBEXHLevel3X 3 5 2 4 3 2" xfId="42239"/>
    <cellStyle name="SAPBEXHLevel3X 3 5 2 4 4" xfId="26154"/>
    <cellStyle name="SAPBEXHLevel3X 3 5 2 4 4 2" xfId="52568"/>
    <cellStyle name="SAPBEXHLevel3X 3 5 2 4 5" xfId="31713"/>
    <cellStyle name="SAPBEXHLevel3X 3 5 2 5" xfId="3018"/>
    <cellStyle name="SAPBEXHLevel3X 3 5 2 5 2" xfId="13810"/>
    <cellStyle name="SAPBEXHLevel3X 3 5 2 5 2 2" xfId="40230"/>
    <cellStyle name="SAPBEXHLevel3X 3 5 2 5 3" xfId="25298"/>
    <cellStyle name="SAPBEXHLevel3X 3 5 2 5 3 2" xfId="51712"/>
    <cellStyle name="SAPBEXHLevel3X 3 5 2 5 4" xfId="29688"/>
    <cellStyle name="SAPBEXHLevel3X 3 5 2 6" xfId="2883"/>
    <cellStyle name="SAPBEXHLevel3X 3 5 2 6 2" xfId="13675"/>
    <cellStyle name="SAPBEXHLevel3X 3 5 2 6 2 2" xfId="40095"/>
    <cellStyle name="SAPBEXHLevel3X 3 5 2 6 3" xfId="27347"/>
    <cellStyle name="SAPBEXHLevel3X 3 5 2 6 3 2" xfId="53761"/>
    <cellStyle name="SAPBEXHLevel3X 3 5 2 6 4" xfId="29553"/>
    <cellStyle name="SAPBEXHLevel3X 3 5 2 7" xfId="6656"/>
    <cellStyle name="SAPBEXHLevel3X 3 5 2 7 2" xfId="21308"/>
    <cellStyle name="SAPBEXHLevel3X 3 5 2 7 2 2" xfId="47722"/>
    <cellStyle name="SAPBEXHLevel3X 3 5 2 7 3" xfId="33326"/>
    <cellStyle name="SAPBEXHLevel3X 3 5 2 8" xfId="6279"/>
    <cellStyle name="SAPBEXHLevel3X 3 5 2 8 2" xfId="17018"/>
    <cellStyle name="SAPBEXHLevel3X 3 5 2 8 2 2" xfId="43436"/>
    <cellStyle name="SAPBEXHLevel3X 3 5 2 8 3" xfId="24451"/>
    <cellStyle name="SAPBEXHLevel3X 3 5 2 8 3 2" xfId="50865"/>
    <cellStyle name="SAPBEXHLevel3X 3 5 2 8 4" xfId="32949"/>
    <cellStyle name="SAPBEXHLevel3X 3 5 2 9" xfId="7654"/>
    <cellStyle name="SAPBEXHLevel3X 3 5 2 9 2" xfId="18321"/>
    <cellStyle name="SAPBEXHLevel3X 3 5 2 9 2 2" xfId="44737"/>
    <cellStyle name="SAPBEXHLevel3X 3 5 2 9 3" xfId="25438"/>
    <cellStyle name="SAPBEXHLevel3X 3 5 2 9 3 2" xfId="51852"/>
    <cellStyle name="SAPBEXHLevel3X 3 5 2 9 4" xfId="34324"/>
    <cellStyle name="SAPBEXHLevel3X 3 5 3" xfId="1680"/>
    <cellStyle name="SAPBEXHLevel3X 3 5 3 10" xfId="8490"/>
    <cellStyle name="SAPBEXHLevel3X 3 5 3 10 2" xfId="19150"/>
    <cellStyle name="SAPBEXHLevel3X 3 5 3 10 2 2" xfId="45564"/>
    <cellStyle name="SAPBEXHLevel3X 3 5 3 10 3" xfId="16254"/>
    <cellStyle name="SAPBEXHLevel3X 3 5 3 10 3 2" xfId="42673"/>
    <cellStyle name="SAPBEXHLevel3X 3 5 3 10 4" xfId="34986"/>
    <cellStyle name="SAPBEXHLevel3X 3 5 3 11" xfId="11887"/>
    <cellStyle name="SAPBEXHLevel3X 3 5 3 11 2" xfId="38308"/>
    <cellStyle name="SAPBEXHLevel3X 3 5 3 12" xfId="21919"/>
    <cellStyle name="SAPBEXHLevel3X 3 5 3 12 2" xfId="48333"/>
    <cellStyle name="SAPBEXHLevel3X 3 5 3 2" xfId="3673"/>
    <cellStyle name="SAPBEXHLevel3X 3 5 3 2 2" xfId="8932"/>
    <cellStyle name="SAPBEXHLevel3X 3 5 3 2 2 2" xfId="19592"/>
    <cellStyle name="SAPBEXHLevel3X 3 5 3 2 2 2 2" xfId="46006"/>
    <cellStyle name="SAPBEXHLevel3X 3 5 3 2 2 3" xfId="14972"/>
    <cellStyle name="SAPBEXHLevel3X 3 5 3 2 2 3 2" xfId="41392"/>
    <cellStyle name="SAPBEXHLevel3X 3 5 3 2 2 4" xfId="35428"/>
    <cellStyle name="SAPBEXHLevel3X 3 5 3 2 3" xfId="10119"/>
    <cellStyle name="SAPBEXHLevel3X 3 5 3 2 3 2" xfId="20779"/>
    <cellStyle name="SAPBEXHLevel3X 3 5 3 2 3 2 2" xfId="47193"/>
    <cellStyle name="SAPBEXHLevel3X 3 5 3 2 3 3" xfId="27801"/>
    <cellStyle name="SAPBEXHLevel3X 3 5 3 2 3 3 2" xfId="54215"/>
    <cellStyle name="SAPBEXHLevel3X 3 5 3 2 3 4" xfId="36615"/>
    <cellStyle name="SAPBEXHLevel3X 3 5 3 2 4" xfId="8806"/>
    <cellStyle name="SAPBEXHLevel3X 3 5 3 2 4 2" xfId="19466"/>
    <cellStyle name="SAPBEXHLevel3X 3 5 3 2 4 2 2" xfId="45880"/>
    <cellStyle name="SAPBEXHLevel3X 3 5 3 2 4 3" xfId="28089"/>
    <cellStyle name="SAPBEXHLevel3X 3 5 3 2 4 3 2" xfId="54503"/>
    <cellStyle name="SAPBEXHLevel3X 3 5 3 2 4 4" xfId="35302"/>
    <cellStyle name="SAPBEXHLevel3X 3 5 3 2 5" xfId="14458"/>
    <cellStyle name="SAPBEXHLevel3X 3 5 3 2 5 2" xfId="40878"/>
    <cellStyle name="SAPBEXHLevel3X 3 5 3 2 6" xfId="27115"/>
    <cellStyle name="SAPBEXHLevel3X 3 5 3 2 6 2" xfId="53529"/>
    <cellStyle name="SAPBEXHLevel3X 3 5 3 2 7" xfId="30343"/>
    <cellStyle name="SAPBEXHLevel3X 3 5 3 3" xfId="2662"/>
    <cellStyle name="SAPBEXHLevel3X 3 5 3 3 2" xfId="9652"/>
    <cellStyle name="SAPBEXHLevel3X 3 5 3 3 2 2" xfId="20312"/>
    <cellStyle name="SAPBEXHLevel3X 3 5 3 3 2 2 2" xfId="46726"/>
    <cellStyle name="SAPBEXHLevel3X 3 5 3 3 2 3" xfId="11835"/>
    <cellStyle name="SAPBEXHLevel3X 3 5 3 3 2 3 2" xfId="38256"/>
    <cellStyle name="SAPBEXHLevel3X 3 5 3 3 2 4" xfId="36148"/>
    <cellStyle name="SAPBEXHLevel3X 3 5 3 3 3" xfId="13454"/>
    <cellStyle name="SAPBEXHLevel3X 3 5 3 3 3 2" xfId="39874"/>
    <cellStyle name="SAPBEXHLevel3X 3 5 3 3 4" xfId="25125"/>
    <cellStyle name="SAPBEXHLevel3X 3 5 3 3 4 2" xfId="51539"/>
    <cellStyle name="SAPBEXHLevel3X 3 5 3 3 5" xfId="29332"/>
    <cellStyle name="SAPBEXHLevel3X 3 5 3 4" xfId="4460"/>
    <cellStyle name="SAPBEXHLevel3X 3 5 3 4 2" xfId="9981"/>
    <cellStyle name="SAPBEXHLevel3X 3 5 3 4 2 2" xfId="20641"/>
    <cellStyle name="SAPBEXHLevel3X 3 5 3 4 2 2 2" xfId="47055"/>
    <cellStyle name="SAPBEXHLevel3X 3 5 3 4 2 3" xfId="27608"/>
    <cellStyle name="SAPBEXHLevel3X 3 5 3 4 2 3 2" xfId="54022"/>
    <cellStyle name="SAPBEXHLevel3X 3 5 3 4 2 4" xfId="36477"/>
    <cellStyle name="SAPBEXHLevel3X 3 5 3 4 3" xfId="15238"/>
    <cellStyle name="SAPBEXHLevel3X 3 5 3 4 3 2" xfId="41658"/>
    <cellStyle name="SAPBEXHLevel3X 3 5 3 4 4" xfId="23493"/>
    <cellStyle name="SAPBEXHLevel3X 3 5 3 4 4 2" xfId="49907"/>
    <cellStyle name="SAPBEXHLevel3X 3 5 3 4 5" xfId="31130"/>
    <cellStyle name="SAPBEXHLevel3X 3 5 3 5" xfId="3583"/>
    <cellStyle name="SAPBEXHLevel3X 3 5 3 5 2" xfId="14368"/>
    <cellStyle name="SAPBEXHLevel3X 3 5 3 5 2 2" xfId="40788"/>
    <cellStyle name="SAPBEXHLevel3X 3 5 3 5 3" xfId="21772"/>
    <cellStyle name="SAPBEXHLevel3X 3 5 3 5 3 2" xfId="48186"/>
    <cellStyle name="SAPBEXHLevel3X 3 5 3 5 4" xfId="30253"/>
    <cellStyle name="SAPBEXHLevel3X 3 5 3 6" xfId="5546"/>
    <cellStyle name="SAPBEXHLevel3X 3 5 3 6 2" xfId="16317"/>
    <cellStyle name="SAPBEXHLevel3X 3 5 3 6 2 2" xfId="42736"/>
    <cellStyle name="SAPBEXHLevel3X 3 5 3 6 3" xfId="26513"/>
    <cellStyle name="SAPBEXHLevel3X 3 5 3 6 3 2" xfId="52927"/>
    <cellStyle name="SAPBEXHLevel3X 3 5 3 6 4" xfId="32216"/>
    <cellStyle name="SAPBEXHLevel3X 3 5 3 7" xfId="2738"/>
    <cellStyle name="SAPBEXHLevel3X 3 5 3 7 2" xfId="26071"/>
    <cellStyle name="SAPBEXHLevel3X 3 5 3 7 2 2" xfId="52485"/>
    <cellStyle name="SAPBEXHLevel3X 3 5 3 7 3" xfId="29408"/>
    <cellStyle name="SAPBEXHLevel3X 3 5 3 8" xfId="5287"/>
    <cellStyle name="SAPBEXHLevel3X 3 5 3 8 2" xfId="16062"/>
    <cellStyle name="SAPBEXHLevel3X 3 5 3 8 2 2" xfId="42481"/>
    <cellStyle name="SAPBEXHLevel3X 3 5 3 8 3" xfId="27371"/>
    <cellStyle name="SAPBEXHLevel3X 3 5 3 8 3 2" xfId="53785"/>
    <cellStyle name="SAPBEXHLevel3X 3 5 3 8 4" xfId="31957"/>
    <cellStyle name="SAPBEXHLevel3X 3 5 3 9" xfId="6680"/>
    <cellStyle name="SAPBEXHLevel3X 3 5 3 9 2" xfId="17392"/>
    <cellStyle name="SAPBEXHLevel3X 3 5 3 9 2 2" xfId="43810"/>
    <cellStyle name="SAPBEXHLevel3X 3 5 3 9 3" xfId="24873"/>
    <cellStyle name="SAPBEXHLevel3X 3 5 3 9 3 2" xfId="51287"/>
    <cellStyle name="SAPBEXHLevel3X 3 5 3 9 4" xfId="33350"/>
    <cellStyle name="SAPBEXHLevel3X 3 5 4" xfId="1939"/>
    <cellStyle name="SAPBEXHLevel3X 3 5 4 10" xfId="8586"/>
    <cellStyle name="SAPBEXHLevel3X 3 5 4 10 2" xfId="19246"/>
    <cellStyle name="SAPBEXHLevel3X 3 5 4 10 2 2" xfId="45660"/>
    <cellStyle name="SAPBEXHLevel3X 3 5 4 10 3" xfId="16992"/>
    <cellStyle name="SAPBEXHLevel3X 3 5 4 10 3 2" xfId="43410"/>
    <cellStyle name="SAPBEXHLevel3X 3 5 4 10 4" xfId="35082"/>
    <cellStyle name="SAPBEXHLevel3X 3 5 4 11" xfId="11641"/>
    <cellStyle name="SAPBEXHLevel3X 3 5 4 11 2" xfId="38062"/>
    <cellStyle name="SAPBEXHLevel3X 3 5 4 12" xfId="28028"/>
    <cellStyle name="SAPBEXHLevel3X 3 5 4 12 2" xfId="54442"/>
    <cellStyle name="SAPBEXHLevel3X 3 5 4 2" xfId="3916"/>
    <cellStyle name="SAPBEXHLevel3X 3 5 4 2 2" xfId="9124"/>
    <cellStyle name="SAPBEXHLevel3X 3 5 4 2 2 2" xfId="19784"/>
    <cellStyle name="SAPBEXHLevel3X 3 5 4 2 2 2 2" xfId="46198"/>
    <cellStyle name="SAPBEXHLevel3X 3 5 4 2 2 3" xfId="27882"/>
    <cellStyle name="SAPBEXHLevel3X 3 5 4 2 2 3 2" xfId="54296"/>
    <cellStyle name="SAPBEXHLevel3X 3 5 4 2 2 4" xfId="35620"/>
    <cellStyle name="SAPBEXHLevel3X 3 5 4 2 3" xfId="14699"/>
    <cellStyle name="SAPBEXHLevel3X 3 5 4 2 3 2" xfId="41119"/>
    <cellStyle name="SAPBEXHLevel3X 3 5 4 2 4" xfId="23118"/>
    <cellStyle name="SAPBEXHLevel3X 3 5 4 2 4 2" xfId="49532"/>
    <cellStyle name="SAPBEXHLevel3X 3 5 4 2 5" xfId="30586"/>
    <cellStyle name="SAPBEXHLevel3X 3 5 4 3" xfId="4643"/>
    <cellStyle name="SAPBEXHLevel3X 3 5 4 3 2" xfId="10423"/>
    <cellStyle name="SAPBEXHLevel3X 3 5 4 3 2 2" xfId="21083"/>
    <cellStyle name="SAPBEXHLevel3X 3 5 4 3 2 2 2" xfId="47497"/>
    <cellStyle name="SAPBEXHLevel3X 3 5 4 3 2 3" xfId="28347"/>
    <cellStyle name="SAPBEXHLevel3X 3 5 4 3 2 3 2" xfId="54761"/>
    <cellStyle name="SAPBEXHLevel3X 3 5 4 3 2 4" xfId="36919"/>
    <cellStyle name="SAPBEXHLevel3X 3 5 4 3 3" xfId="15421"/>
    <cellStyle name="SAPBEXHLevel3X 3 5 4 3 3 2" xfId="41841"/>
    <cellStyle name="SAPBEXHLevel3X 3 5 4 3 4" xfId="21865"/>
    <cellStyle name="SAPBEXHLevel3X 3 5 4 3 4 2" xfId="48279"/>
    <cellStyle name="SAPBEXHLevel3X 3 5 4 3 5" xfId="31313"/>
    <cellStyle name="SAPBEXHLevel3X 3 5 4 4" xfId="5221"/>
    <cellStyle name="SAPBEXHLevel3X 3 5 4 4 2" xfId="15996"/>
    <cellStyle name="SAPBEXHLevel3X 3 5 4 4 2 2" xfId="42415"/>
    <cellStyle name="SAPBEXHLevel3X 3 5 4 4 3" xfId="21997"/>
    <cellStyle name="SAPBEXHLevel3X 3 5 4 4 3 2" xfId="48411"/>
    <cellStyle name="SAPBEXHLevel3X 3 5 4 4 4" xfId="31891"/>
    <cellStyle name="SAPBEXHLevel3X 3 5 4 5" xfId="5837"/>
    <cellStyle name="SAPBEXHLevel3X 3 5 4 5 2" xfId="16596"/>
    <cellStyle name="SAPBEXHLevel3X 3 5 4 5 2 2" xfId="43014"/>
    <cellStyle name="SAPBEXHLevel3X 3 5 4 5 3" xfId="27729"/>
    <cellStyle name="SAPBEXHLevel3X 3 5 4 5 3 2" xfId="54143"/>
    <cellStyle name="SAPBEXHLevel3X 3 5 4 5 4" xfId="32507"/>
    <cellStyle name="SAPBEXHLevel3X 3 5 4 6" xfId="6440"/>
    <cellStyle name="SAPBEXHLevel3X 3 5 4 6 2" xfId="17176"/>
    <cellStyle name="SAPBEXHLevel3X 3 5 4 6 2 2" xfId="43594"/>
    <cellStyle name="SAPBEXHLevel3X 3 5 4 6 3" xfId="24374"/>
    <cellStyle name="SAPBEXHLevel3X 3 5 4 6 3 2" xfId="50788"/>
    <cellStyle name="SAPBEXHLevel3X 3 5 4 6 4" xfId="33110"/>
    <cellStyle name="SAPBEXHLevel3X 3 5 4 7" xfId="7055"/>
    <cellStyle name="SAPBEXHLevel3X 3 5 4 7 2" xfId="11117"/>
    <cellStyle name="SAPBEXHLevel3X 3 5 4 7 2 2" xfId="37538"/>
    <cellStyle name="SAPBEXHLevel3X 3 5 4 7 3" xfId="33725"/>
    <cellStyle name="SAPBEXHLevel3X 3 5 4 8" xfId="7602"/>
    <cellStyle name="SAPBEXHLevel3X 3 5 4 8 2" xfId="18269"/>
    <cellStyle name="SAPBEXHLevel3X 3 5 4 8 2 2" xfId="44685"/>
    <cellStyle name="SAPBEXHLevel3X 3 5 4 8 3" xfId="21803"/>
    <cellStyle name="SAPBEXHLevel3X 3 5 4 8 3 2" xfId="48217"/>
    <cellStyle name="SAPBEXHLevel3X 3 5 4 8 4" xfId="34272"/>
    <cellStyle name="SAPBEXHLevel3X 3 5 4 9" xfId="7300"/>
    <cellStyle name="SAPBEXHLevel3X 3 5 4 9 2" xfId="17967"/>
    <cellStyle name="SAPBEXHLevel3X 3 5 4 9 2 2" xfId="44384"/>
    <cellStyle name="SAPBEXHLevel3X 3 5 4 9 3" xfId="28077"/>
    <cellStyle name="SAPBEXHLevel3X 3 5 4 9 3 2" xfId="54491"/>
    <cellStyle name="SAPBEXHLevel3X 3 5 4 9 4" xfId="33970"/>
    <cellStyle name="SAPBEXHLevel3X 3 5 5" xfId="2125"/>
    <cellStyle name="SAPBEXHLevel3X 3 5 5 10" xfId="8847"/>
    <cellStyle name="SAPBEXHLevel3X 3 5 5 10 2" xfId="19507"/>
    <cellStyle name="SAPBEXHLevel3X 3 5 5 10 2 2" xfId="45921"/>
    <cellStyle name="SAPBEXHLevel3X 3 5 5 10 3" xfId="26933"/>
    <cellStyle name="SAPBEXHLevel3X 3 5 5 10 3 2" xfId="53347"/>
    <cellStyle name="SAPBEXHLevel3X 3 5 5 10 4" xfId="35343"/>
    <cellStyle name="SAPBEXHLevel3X 3 5 5 11" xfId="11475"/>
    <cellStyle name="SAPBEXHLevel3X 3 5 5 11 2" xfId="37896"/>
    <cellStyle name="SAPBEXHLevel3X 3 5 5 12" xfId="24528"/>
    <cellStyle name="SAPBEXHLevel3X 3 5 5 12 2" xfId="50942"/>
    <cellStyle name="SAPBEXHLevel3X 3 5 5 2" xfId="4090"/>
    <cellStyle name="SAPBEXHLevel3X 3 5 5 2 2" xfId="9829"/>
    <cellStyle name="SAPBEXHLevel3X 3 5 5 2 2 2" xfId="20489"/>
    <cellStyle name="SAPBEXHLevel3X 3 5 5 2 2 2 2" xfId="46903"/>
    <cellStyle name="SAPBEXHLevel3X 3 5 5 2 2 3" xfId="17771"/>
    <cellStyle name="SAPBEXHLevel3X 3 5 5 2 2 3 2" xfId="44188"/>
    <cellStyle name="SAPBEXHLevel3X 3 5 5 2 2 4" xfId="36325"/>
    <cellStyle name="SAPBEXHLevel3X 3 5 5 2 3" xfId="14872"/>
    <cellStyle name="SAPBEXHLevel3X 3 5 5 2 3 2" xfId="41292"/>
    <cellStyle name="SAPBEXHLevel3X 3 5 5 2 4" xfId="24912"/>
    <cellStyle name="SAPBEXHLevel3X 3 5 5 2 4 2" xfId="51326"/>
    <cellStyle name="SAPBEXHLevel3X 3 5 5 2 5" xfId="30760"/>
    <cellStyle name="SAPBEXHLevel3X 3 5 5 3" xfId="4818"/>
    <cellStyle name="SAPBEXHLevel3X 3 5 5 3 2" xfId="10093"/>
    <cellStyle name="SAPBEXHLevel3X 3 5 5 3 2 2" xfId="20753"/>
    <cellStyle name="SAPBEXHLevel3X 3 5 5 3 2 2 2" xfId="47167"/>
    <cellStyle name="SAPBEXHLevel3X 3 5 5 3 2 3" xfId="16852"/>
    <cellStyle name="SAPBEXHLevel3X 3 5 5 3 2 3 2" xfId="43270"/>
    <cellStyle name="SAPBEXHLevel3X 3 5 5 3 2 4" xfId="36589"/>
    <cellStyle name="SAPBEXHLevel3X 3 5 5 3 3" xfId="15595"/>
    <cellStyle name="SAPBEXHLevel3X 3 5 5 3 3 2" xfId="42015"/>
    <cellStyle name="SAPBEXHLevel3X 3 5 5 3 4" xfId="24132"/>
    <cellStyle name="SAPBEXHLevel3X 3 5 5 3 4 2" xfId="50546"/>
    <cellStyle name="SAPBEXHLevel3X 3 5 5 3 5" xfId="31488"/>
    <cellStyle name="SAPBEXHLevel3X 3 5 5 4" xfId="5398"/>
    <cellStyle name="SAPBEXHLevel3X 3 5 5 4 2" xfId="16171"/>
    <cellStyle name="SAPBEXHLevel3X 3 5 5 4 2 2" xfId="42590"/>
    <cellStyle name="SAPBEXHLevel3X 3 5 5 4 3" xfId="23209"/>
    <cellStyle name="SAPBEXHLevel3X 3 5 5 4 3 2" xfId="49623"/>
    <cellStyle name="SAPBEXHLevel3X 3 5 5 4 4" xfId="32068"/>
    <cellStyle name="SAPBEXHLevel3X 3 5 5 5" xfId="6005"/>
    <cellStyle name="SAPBEXHLevel3X 3 5 5 5 2" xfId="16757"/>
    <cellStyle name="SAPBEXHLevel3X 3 5 5 5 2 2" xfId="43175"/>
    <cellStyle name="SAPBEXHLevel3X 3 5 5 5 3" xfId="27580"/>
    <cellStyle name="SAPBEXHLevel3X 3 5 5 5 3 2" xfId="53994"/>
    <cellStyle name="SAPBEXHLevel3X 3 5 5 5 4" xfId="32675"/>
    <cellStyle name="SAPBEXHLevel3X 3 5 5 6" xfId="6605"/>
    <cellStyle name="SAPBEXHLevel3X 3 5 5 6 2" xfId="17330"/>
    <cellStyle name="SAPBEXHLevel3X 3 5 5 6 2 2" xfId="43748"/>
    <cellStyle name="SAPBEXHLevel3X 3 5 5 6 3" xfId="25756"/>
    <cellStyle name="SAPBEXHLevel3X 3 5 5 6 3 2" xfId="52170"/>
    <cellStyle name="SAPBEXHLevel3X 3 5 5 6 4" xfId="33275"/>
    <cellStyle name="SAPBEXHLevel3X 3 5 5 7" xfId="7177"/>
    <cellStyle name="SAPBEXHLevel3X 3 5 5 7 2" xfId="25568"/>
    <cellStyle name="SAPBEXHLevel3X 3 5 5 7 2 2" xfId="51982"/>
    <cellStyle name="SAPBEXHLevel3X 3 5 5 7 3" xfId="33847"/>
    <cellStyle name="SAPBEXHLevel3X 3 5 5 8" xfId="7736"/>
    <cellStyle name="SAPBEXHLevel3X 3 5 5 8 2" xfId="18403"/>
    <cellStyle name="SAPBEXHLevel3X 3 5 5 8 2 2" xfId="44819"/>
    <cellStyle name="SAPBEXHLevel3X 3 5 5 8 3" xfId="22162"/>
    <cellStyle name="SAPBEXHLevel3X 3 5 5 8 3 2" xfId="48576"/>
    <cellStyle name="SAPBEXHLevel3X 3 5 5 8 4" xfId="34406"/>
    <cellStyle name="SAPBEXHLevel3X 3 5 5 9" xfId="7888"/>
    <cellStyle name="SAPBEXHLevel3X 3 5 5 9 2" xfId="18555"/>
    <cellStyle name="SAPBEXHLevel3X 3 5 5 9 2 2" xfId="44970"/>
    <cellStyle name="SAPBEXHLevel3X 3 5 5 9 3" xfId="23340"/>
    <cellStyle name="SAPBEXHLevel3X 3 5 5 9 3 2" xfId="49754"/>
    <cellStyle name="SAPBEXHLevel3X 3 5 5 9 4" xfId="34558"/>
    <cellStyle name="SAPBEXHLevel3X 3 5 6" xfId="1862"/>
    <cellStyle name="SAPBEXHLevel3X 3 5 6 10" xfId="9524"/>
    <cellStyle name="SAPBEXHLevel3X 3 5 6 10 2" xfId="20184"/>
    <cellStyle name="SAPBEXHLevel3X 3 5 6 10 2 2" xfId="46598"/>
    <cellStyle name="SAPBEXHLevel3X 3 5 6 10 3" xfId="28201"/>
    <cellStyle name="SAPBEXHLevel3X 3 5 6 10 3 2" xfId="54615"/>
    <cellStyle name="SAPBEXHLevel3X 3 5 6 10 4" xfId="36020"/>
    <cellStyle name="SAPBEXHLevel3X 3 5 6 11" xfId="11718"/>
    <cellStyle name="SAPBEXHLevel3X 3 5 6 11 2" xfId="38139"/>
    <cellStyle name="SAPBEXHLevel3X 3 5 6 12" xfId="22886"/>
    <cellStyle name="SAPBEXHLevel3X 3 5 6 12 2" xfId="49300"/>
    <cellStyle name="SAPBEXHLevel3X 3 5 6 2" xfId="3839"/>
    <cellStyle name="SAPBEXHLevel3X 3 5 6 2 2" xfId="10745"/>
    <cellStyle name="SAPBEXHLevel3X 3 5 6 2 2 2" xfId="21390"/>
    <cellStyle name="SAPBEXHLevel3X 3 5 6 2 2 2 2" xfId="47804"/>
    <cellStyle name="SAPBEXHLevel3X 3 5 6 2 2 3" xfId="28484"/>
    <cellStyle name="SAPBEXHLevel3X 3 5 6 2 2 3 2" xfId="54898"/>
    <cellStyle name="SAPBEXHLevel3X 3 5 6 2 2 4" xfId="37166"/>
    <cellStyle name="SAPBEXHLevel3X 3 5 6 2 3" xfId="14622"/>
    <cellStyle name="SAPBEXHLevel3X 3 5 6 2 3 2" xfId="41042"/>
    <cellStyle name="SAPBEXHLevel3X 3 5 6 2 4" xfId="23662"/>
    <cellStyle name="SAPBEXHLevel3X 3 5 6 2 4 2" xfId="50076"/>
    <cellStyle name="SAPBEXHLevel3X 3 5 6 2 5" xfId="30509"/>
    <cellStyle name="SAPBEXHLevel3X 3 5 6 3" xfId="4566"/>
    <cellStyle name="SAPBEXHLevel3X 3 5 6 3 2" xfId="15344"/>
    <cellStyle name="SAPBEXHLevel3X 3 5 6 3 2 2" xfId="41764"/>
    <cellStyle name="SAPBEXHLevel3X 3 5 6 3 3" xfId="24182"/>
    <cellStyle name="SAPBEXHLevel3X 3 5 6 3 3 2" xfId="50596"/>
    <cellStyle name="SAPBEXHLevel3X 3 5 6 3 4" xfId="31236"/>
    <cellStyle name="SAPBEXHLevel3X 3 5 6 4" xfId="3344"/>
    <cellStyle name="SAPBEXHLevel3X 3 5 6 4 2" xfId="14131"/>
    <cellStyle name="SAPBEXHLevel3X 3 5 6 4 2 2" xfId="40551"/>
    <cellStyle name="SAPBEXHLevel3X 3 5 6 4 3" xfId="24562"/>
    <cellStyle name="SAPBEXHLevel3X 3 5 6 4 3 2" xfId="50976"/>
    <cellStyle name="SAPBEXHLevel3X 3 5 6 4 4" xfId="30014"/>
    <cellStyle name="SAPBEXHLevel3X 3 5 6 5" xfId="5427"/>
    <cellStyle name="SAPBEXHLevel3X 3 5 6 5 2" xfId="16200"/>
    <cellStyle name="SAPBEXHLevel3X 3 5 6 5 2 2" xfId="42619"/>
    <cellStyle name="SAPBEXHLevel3X 3 5 6 5 3" xfId="28024"/>
    <cellStyle name="SAPBEXHLevel3X 3 5 6 5 3 2" xfId="54438"/>
    <cellStyle name="SAPBEXHLevel3X 3 5 6 5 4" xfId="32097"/>
    <cellStyle name="SAPBEXHLevel3X 3 5 6 6" xfId="3155"/>
    <cellStyle name="SAPBEXHLevel3X 3 5 6 6 2" xfId="13945"/>
    <cellStyle name="SAPBEXHLevel3X 3 5 6 6 2 2" xfId="40365"/>
    <cellStyle name="SAPBEXHLevel3X 3 5 6 6 3" xfId="27249"/>
    <cellStyle name="SAPBEXHLevel3X 3 5 6 6 3 2" xfId="53663"/>
    <cellStyle name="SAPBEXHLevel3X 3 5 6 6 4" xfId="29825"/>
    <cellStyle name="SAPBEXHLevel3X 3 5 6 7" xfId="6978"/>
    <cellStyle name="SAPBEXHLevel3X 3 5 6 7 2" xfId="24232"/>
    <cellStyle name="SAPBEXHLevel3X 3 5 6 7 2 2" xfId="50646"/>
    <cellStyle name="SAPBEXHLevel3X 3 5 6 7 3" xfId="33648"/>
    <cellStyle name="SAPBEXHLevel3X 3 5 6 8" xfId="7525"/>
    <cellStyle name="SAPBEXHLevel3X 3 5 6 8 2" xfId="18192"/>
    <cellStyle name="SAPBEXHLevel3X 3 5 6 8 2 2" xfId="44608"/>
    <cellStyle name="SAPBEXHLevel3X 3 5 6 8 3" xfId="26943"/>
    <cellStyle name="SAPBEXHLevel3X 3 5 6 8 3 2" xfId="53357"/>
    <cellStyle name="SAPBEXHLevel3X 3 5 6 8 4" xfId="34195"/>
    <cellStyle name="SAPBEXHLevel3X 3 5 6 9" xfId="7455"/>
    <cellStyle name="SAPBEXHLevel3X 3 5 6 9 2" xfId="18122"/>
    <cellStyle name="SAPBEXHLevel3X 3 5 6 9 2 2" xfId="44538"/>
    <cellStyle name="SAPBEXHLevel3X 3 5 6 9 3" xfId="22508"/>
    <cellStyle name="SAPBEXHLevel3X 3 5 6 9 3 2" xfId="48922"/>
    <cellStyle name="SAPBEXHLevel3X 3 5 6 9 4" xfId="34125"/>
    <cellStyle name="SAPBEXHLevel3X 3 5 7" xfId="2522"/>
    <cellStyle name="SAPBEXHLevel3X 3 5 7 10" xfId="24211"/>
    <cellStyle name="SAPBEXHLevel3X 3 5 7 10 2" xfId="50625"/>
    <cellStyle name="SAPBEXHLevel3X 3 5 7 2" xfId="4417"/>
    <cellStyle name="SAPBEXHLevel3X 3 5 7 2 2" xfId="15195"/>
    <cellStyle name="SAPBEXHLevel3X 3 5 7 2 2 2" xfId="41615"/>
    <cellStyle name="SAPBEXHLevel3X 3 5 7 2 3" xfId="24630"/>
    <cellStyle name="SAPBEXHLevel3X 3 5 7 2 3 2" xfId="51044"/>
    <cellStyle name="SAPBEXHLevel3X 3 5 7 2 4" xfId="31087"/>
    <cellStyle name="SAPBEXHLevel3X 3 5 7 3" xfId="5150"/>
    <cellStyle name="SAPBEXHLevel3X 3 5 7 3 2" xfId="15927"/>
    <cellStyle name="SAPBEXHLevel3X 3 5 7 3 2 2" xfId="42346"/>
    <cellStyle name="SAPBEXHLevel3X 3 5 7 3 3" xfId="28130"/>
    <cellStyle name="SAPBEXHLevel3X 3 5 7 3 3 2" xfId="54544"/>
    <cellStyle name="SAPBEXHLevel3X 3 5 7 3 4" xfId="31820"/>
    <cellStyle name="SAPBEXHLevel3X 3 5 7 4" xfId="6332"/>
    <cellStyle name="SAPBEXHLevel3X 3 5 7 4 2" xfId="17071"/>
    <cellStyle name="SAPBEXHLevel3X 3 5 7 4 2 2" xfId="43489"/>
    <cellStyle name="SAPBEXHLevel3X 3 5 7 4 3" xfId="23571"/>
    <cellStyle name="SAPBEXHLevel3X 3 5 7 4 3 2" xfId="49985"/>
    <cellStyle name="SAPBEXHLevel3X 3 5 7 4 4" xfId="33002"/>
    <cellStyle name="SAPBEXHLevel3X 3 5 7 5" xfId="6908"/>
    <cellStyle name="SAPBEXHLevel3X 3 5 7 5 2" xfId="17613"/>
    <cellStyle name="SAPBEXHLevel3X 3 5 7 5 2 2" xfId="44030"/>
    <cellStyle name="SAPBEXHLevel3X 3 5 7 5 3" xfId="24856"/>
    <cellStyle name="SAPBEXHLevel3X 3 5 7 5 3 2" xfId="51270"/>
    <cellStyle name="SAPBEXHLevel3X 3 5 7 5 4" xfId="33578"/>
    <cellStyle name="SAPBEXHLevel3X 3 5 7 6" xfId="7432"/>
    <cellStyle name="SAPBEXHLevel3X 3 5 7 6 2" xfId="18099"/>
    <cellStyle name="SAPBEXHLevel3X 3 5 7 6 2 2" xfId="44515"/>
    <cellStyle name="SAPBEXHLevel3X 3 5 7 6 3" xfId="22166"/>
    <cellStyle name="SAPBEXHLevel3X 3 5 7 6 3 2" xfId="48580"/>
    <cellStyle name="SAPBEXHLevel3X 3 5 7 6 4" xfId="34102"/>
    <cellStyle name="SAPBEXHLevel3X 3 5 7 7" xfId="8055"/>
    <cellStyle name="SAPBEXHLevel3X 3 5 7 7 2" xfId="18722"/>
    <cellStyle name="SAPBEXHLevel3X 3 5 7 7 2 2" xfId="45136"/>
    <cellStyle name="SAPBEXHLevel3X 3 5 7 7 3" xfId="16636"/>
    <cellStyle name="SAPBEXHLevel3X 3 5 7 7 3 2" xfId="43054"/>
    <cellStyle name="SAPBEXHLevel3X 3 5 7 7 4" xfId="34659"/>
    <cellStyle name="SAPBEXHLevel3X 3 5 7 8" xfId="13318"/>
    <cellStyle name="SAPBEXHLevel3X 3 5 7 8 2" xfId="39738"/>
    <cellStyle name="SAPBEXHLevel3X 3 5 7 9" xfId="11209"/>
    <cellStyle name="SAPBEXHLevel3X 3 5 7 9 2" xfId="37630"/>
    <cellStyle name="SAPBEXHLevel3X 3 5 8" xfId="3276"/>
    <cellStyle name="SAPBEXHLevel3X 3 5 8 2" xfId="14066"/>
    <cellStyle name="SAPBEXHLevel3X 3 5 8 2 2" xfId="40486"/>
    <cellStyle name="SAPBEXHLevel3X 3 5 8 3" xfId="23125"/>
    <cellStyle name="SAPBEXHLevel3X 3 5 8 3 2" xfId="49539"/>
    <cellStyle name="SAPBEXHLevel3X 3 5 8 4" xfId="29946"/>
    <cellStyle name="SAPBEXHLevel3X 3 5 9" xfId="4736"/>
    <cellStyle name="SAPBEXHLevel3X 3 5 9 2" xfId="15513"/>
    <cellStyle name="SAPBEXHLevel3X 3 5 9 2 2" xfId="41933"/>
    <cellStyle name="SAPBEXHLevel3X 3 5 9 3" xfId="27053"/>
    <cellStyle name="SAPBEXHLevel3X 3 5 9 3 2" xfId="53467"/>
    <cellStyle name="SAPBEXHLevel3X 3 5 9 4" xfId="31406"/>
    <cellStyle name="SAPBEXHLevel3X 3 6" xfId="1258"/>
    <cellStyle name="SAPBEXHLevel3X 3 6 10" xfId="4463"/>
    <cellStyle name="SAPBEXHLevel3X 3 6 10 2" xfId="15241"/>
    <cellStyle name="SAPBEXHLevel3X 3 6 10 2 2" xfId="41661"/>
    <cellStyle name="SAPBEXHLevel3X 3 6 10 3" xfId="26505"/>
    <cellStyle name="SAPBEXHLevel3X 3 6 10 3 2" xfId="52919"/>
    <cellStyle name="SAPBEXHLevel3X 3 6 10 4" xfId="31133"/>
    <cellStyle name="SAPBEXHLevel3X 3 6 11" xfId="5601"/>
    <cellStyle name="SAPBEXHLevel3X 3 6 11 2" xfId="25035"/>
    <cellStyle name="SAPBEXHLevel3X 3 6 11 2 2" xfId="51449"/>
    <cellStyle name="SAPBEXHLevel3X 3 6 11 3" xfId="32271"/>
    <cellStyle name="SAPBEXHLevel3X 3 6 12" xfId="12114"/>
    <cellStyle name="SAPBEXHLevel3X 3 6 12 2" xfId="38535"/>
    <cellStyle name="SAPBEXHLevel3X 3 6 13" xfId="27148"/>
    <cellStyle name="SAPBEXHLevel3X 3 6 13 2" xfId="53562"/>
    <cellStyle name="SAPBEXHLevel3X 3 6 2" xfId="1568"/>
    <cellStyle name="SAPBEXHLevel3X 3 6 2 10" xfId="8460"/>
    <cellStyle name="SAPBEXHLevel3X 3 6 2 10 2" xfId="19120"/>
    <cellStyle name="SAPBEXHLevel3X 3 6 2 10 2 2" xfId="45534"/>
    <cellStyle name="SAPBEXHLevel3X 3 6 2 10 3" xfId="16872"/>
    <cellStyle name="SAPBEXHLevel3X 3 6 2 10 3 2" xfId="43290"/>
    <cellStyle name="SAPBEXHLevel3X 3 6 2 10 4" xfId="34956"/>
    <cellStyle name="SAPBEXHLevel3X 3 6 2 11" xfId="11979"/>
    <cellStyle name="SAPBEXHLevel3X 3 6 2 11 2" xfId="38400"/>
    <cellStyle name="SAPBEXHLevel3X 3 6 2 12" xfId="11161"/>
    <cellStyle name="SAPBEXHLevel3X 3 6 2 12 2" xfId="37582"/>
    <cellStyle name="SAPBEXHLevel3X 3 6 2 2" xfId="3562"/>
    <cellStyle name="SAPBEXHLevel3X 3 6 2 2 2" xfId="8962"/>
    <cellStyle name="SAPBEXHLevel3X 3 6 2 2 2 2" xfId="19622"/>
    <cellStyle name="SAPBEXHLevel3X 3 6 2 2 2 2 2" xfId="46036"/>
    <cellStyle name="SAPBEXHLevel3X 3 6 2 2 2 3" xfId="27892"/>
    <cellStyle name="SAPBEXHLevel3X 3 6 2 2 2 3 2" xfId="54306"/>
    <cellStyle name="SAPBEXHLevel3X 3 6 2 2 2 4" xfId="35458"/>
    <cellStyle name="SAPBEXHLevel3X 3 6 2 2 3" xfId="10397"/>
    <cellStyle name="SAPBEXHLevel3X 3 6 2 2 3 2" xfId="21057"/>
    <cellStyle name="SAPBEXHLevel3X 3 6 2 2 3 2 2" xfId="47471"/>
    <cellStyle name="SAPBEXHLevel3X 3 6 2 2 3 3" xfId="28322"/>
    <cellStyle name="SAPBEXHLevel3X 3 6 2 2 3 3 2" xfId="54736"/>
    <cellStyle name="SAPBEXHLevel3X 3 6 2 2 3 4" xfId="36893"/>
    <cellStyle name="SAPBEXHLevel3X 3 6 2 2 4" xfId="8773"/>
    <cellStyle name="SAPBEXHLevel3X 3 6 2 2 4 2" xfId="19433"/>
    <cellStyle name="SAPBEXHLevel3X 3 6 2 2 4 2 2" xfId="45847"/>
    <cellStyle name="SAPBEXHLevel3X 3 6 2 2 4 3" xfId="26366"/>
    <cellStyle name="SAPBEXHLevel3X 3 6 2 2 4 3 2" xfId="52780"/>
    <cellStyle name="SAPBEXHLevel3X 3 6 2 2 4 4" xfId="35269"/>
    <cellStyle name="SAPBEXHLevel3X 3 6 2 2 5" xfId="14347"/>
    <cellStyle name="SAPBEXHLevel3X 3 6 2 2 5 2" xfId="40767"/>
    <cellStyle name="SAPBEXHLevel3X 3 6 2 2 6" xfId="22867"/>
    <cellStyle name="SAPBEXHLevel3X 3 6 2 2 6 2" xfId="49281"/>
    <cellStyle name="SAPBEXHLevel3X 3 6 2 2 7" xfId="30232"/>
    <cellStyle name="SAPBEXHLevel3X 3 6 2 3" xfId="2756"/>
    <cellStyle name="SAPBEXHLevel3X 3 6 2 3 2" xfId="9320"/>
    <cellStyle name="SAPBEXHLevel3X 3 6 2 3 2 2" xfId="19980"/>
    <cellStyle name="SAPBEXHLevel3X 3 6 2 3 2 2 2" xfId="46394"/>
    <cellStyle name="SAPBEXHLevel3X 3 6 2 3 2 3" xfId="28228"/>
    <cellStyle name="SAPBEXHLevel3X 3 6 2 3 2 3 2" xfId="54642"/>
    <cellStyle name="SAPBEXHLevel3X 3 6 2 3 2 4" xfId="35816"/>
    <cellStyle name="SAPBEXHLevel3X 3 6 2 3 3" xfId="13548"/>
    <cellStyle name="SAPBEXHLevel3X 3 6 2 3 3 2" xfId="39968"/>
    <cellStyle name="SAPBEXHLevel3X 3 6 2 3 4" xfId="23451"/>
    <cellStyle name="SAPBEXHLevel3X 3 6 2 3 4 2" xfId="49865"/>
    <cellStyle name="SAPBEXHLevel3X 3 6 2 3 5" xfId="29426"/>
    <cellStyle name="SAPBEXHLevel3X 3 6 2 4" xfId="4120"/>
    <cellStyle name="SAPBEXHLevel3X 3 6 2 4 2" xfId="9727"/>
    <cellStyle name="SAPBEXHLevel3X 3 6 2 4 2 2" xfId="20387"/>
    <cellStyle name="SAPBEXHLevel3X 3 6 2 4 2 2 2" xfId="46801"/>
    <cellStyle name="SAPBEXHLevel3X 3 6 2 4 2 3" xfId="11608"/>
    <cellStyle name="SAPBEXHLevel3X 3 6 2 4 2 3 2" xfId="38029"/>
    <cellStyle name="SAPBEXHLevel3X 3 6 2 4 2 4" xfId="36223"/>
    <cellStyle name="SAPBEXHLevel3X 3 6 2 4 3" xfId="14902"/>
    <cellStyle name="SAPBEXHLevel3X 3 6 2 4 3 2" xfId="41322"/>
    <cellStyle name="SAPBEXHLevel3X 3 6 2 4 4" xfId="22218"/>
    <cellStyle name="SAPBEXHLevel3X 3 6 2 4 4 2" xfId="48632"/>
    <cellStyle name="SAPBEXHLevel3X 3 6 2 4 5" xfId="30790"/>
    <cellStyle name="SAPBEXHLevel3X 3 6 2 5" xfId="2731"/>
    <cellStyle name="SAPBEXHLevel3X 3 6 2 5 2" xfId="13523"/>
    <cellStyle name="SAPBEXHLevel3X 3 6 2 5 2 2" xfId="39943"/>
    <cellStyle name="SAPBEXHLevel3X 3 6 2 5 3" xfId="22099"/>
    <cellStyle name="SAPBEXHLevel3X 3 6 2 5 3 2" xfId="48513"/>
    <cellStyle name="SAPBEXHLevel3X 3 6 2 5 4" xfId="29401"/>
    <cellStyle name="SAPBEXHLevel3X 3 6 2 6" xfId="5868"/>
    <cellStyle name="SAPBEXHLevel3X 3 6 2 6 2" xfId="16623"/>
    <cellStyle name="SAPBEXHLevel3X 3 6 2 6 2 2" xfId="43041"/>
    <cellStyle name="SAPBEXHLevel3X 3 6 2 6 3" xfId="27703"/>
    <cellStyle name="SAPBEXHLevel3X 3 6 2 6 3 2" xfId="54117"/>
    <cellStyle name="SAPBEXHLevel3X 3 6 2 6 4" xfId="32538"/>
    <cellStyle name="SAPBEXHLevel3X 3 6 2 7" xfId="5576"/>
    <cellStyle name="SAPBEXHLevel3X 3 6 2 7 2" xfId="26907"/>
    <cellStyle name="SAPBEXHLevel3X 3 6 2 7 2 2" xfId="53321"/>
    <cellStyle name="SAPBEXHLevel3X 3 6 2 7 3" xfId="32246"/>
    <cellStyle name="SAPBEXHLevel3X 3 6 2 8" xfId="2875"/>
    <cellStyle name="SAPBEXHLevel3X 3 6 2 8 2" xfId="13667"/>
    <cellStyle name="SAPBEXHLevel3X 3 6 2 8 2 2" xfId="40087"/>
    <cellStyle name="SAPBEXHLevel3X 3 6 2 8 3" xfId="24440"/>
    <cellStyle name="SAPBEXHLevel3X 3 6 2 8 3 2" xfId="50854"/>
    <cellStyle name="SAPBEXHLevel3X 3 6 2 8 4" xfId="29545"/>
    <cellStyle name="SAPBEXHLevel3X 3 6 2 9" xfId="5765"/>
    <cellStyle name="SAPBEXHLevel3X 3 6 2 9 2" xfId="16525"/>
    <cellStyle name="SAPBEXHLevel3X 3 6 2 9 2 2" xfId="42943"/>
    <cellStyle name="SAPBEXHLevel3X 3 6 2 9 3" xfId="27124"/>
    <cellStyle name="SAPBEXHLevel3X 3 6 2 9 3 2" xfId="53538"/>
    <cellStyle name="SAPBEXHLevel3X 3 6 2 9 4" xfId="32435"/>
    <cellStyle name="SAPBEXHLevel3X 3 6 3" xfId="1681"/>
    <cellStyle name="SAPBEXHLevel3X 3 6 3 10" xfId="8491"/>
    <cellStyle name="SAPBEXHLevel3X 3 6 3 10 2" xfId="19151"/>
    <cellStyle name="SAPBEXHLevel3X 3 6 3 10 2 2" xfId="45565"/>
    <cellStyle name="SAPBEXHLevel3X 3 6 3 10 3" xfId="12192"/>
    <cellStyle name="SAPBEXHLevel3X 3 6 3 10 3 2" xfId="38613"/>
    <cellStyle name="SAPBEXHLevel3X 3 6 3 10 4" xfId="34987"/>
    <cellStyle name="SAPBEXHLevel3X 3 6 3 11" xfId="11886"/>
    <cellStyle name="SAPBEXHLevel3X 3 6 3 11 2" xfId="38307"/>
    <cellStyle name="SAPBEXHLevel3X 3 6 3 12" xfId="24445"/>
    <cellStyle name="SAPBEXHLevel3X 3 6 3 12 2" xfId="50859"/>
    <cellStyle name="SAPBEXHLevel3X 3 6 3 2" xfId="3674"/>
    <cellStyle name="SAPBEXHLevel3X 3 6 3 2 2" xfId="8931"/>
    <cellStyle name="SAPBEXHLevel3X 3 6 3 2 2 2" xfId="19591"/>
    <cellStyle name="SAPBEXHLevel3X 3 6 3 2 2 2 2" xfId="46005"/>
    <cellStyle name="SAPBEXHLevel3X 3 6 3 2 2 3" xfId="25880"/>
    <cellStyle name="SAPBEXHLevel3X 3 6 3 2 2 3 2" xfId="52294"/>
    <cellStyle name="SAPBEXHLevel3X 3 6 3 2 2 4" xfId="35427"/>
    <cellStyle name="SAPBEXHLevel3X 3 6 3 2 3" xfId="10374"/>
    <cellStyle name="SAPBEXHLevel3X 3 6 3 2 3 2" xfId="21034"/>
    <cellStyle name="SAPBEXHLevel3X 3 6 3 2 3 2 2" xfId="47448"/>
    <cellStyle name="SAPBEXHLevel3X 3 6 3 2 3 3" xfId="28299"/>
    <cellStyle name="SAPBEXHLevel3X 3 6 3 2 3 3 2" xfId="54713"/>
    <cellStyle name="SAPBEXHLevel3X 3 6 3 2 3 4" xfId="36870"/>
    <cellStyle name="SAPBEXHLevel3X 3 6 3 2 4" xfId="8807"/>
    <cellStyle name="SAPBEXHLevel3X 3 6 3 2 4 2" xfId="19467"/>
    <cellStyle name="SAPBEXHLevel3X 3 6 3 2 4 2 2" xfId="45881"/>
    <cellStyle name="SAPBEXHLevel3X 3 6 3 2 4 3" xfId="27425"/>
    <cellStyle name="SAPBEXHLevel3X 3 6 3 2 4 3 2" xfId="53839"/>
    <cellStyle name="SAPBEXHLevel3X 3 6 3 2 4 4" xfId="35303"/>
    <cellStyle name="SAPBEXHLevel3X 3 6 3 2 5" xfId="14459"/>
    <cellStyle name="SAPBEXHLevel3X 3 6 3 2 5 2" xfId="40879"/>
    <cellStyle name="SAPBEXHLevel3X 3 6 3 2 6" xfId="21882"/>
    <cellStyle name="SAPBEXHLevel3X 3 6 3 2 6 2" xfId="48296"/>
    <cellStyle name="SAPBEXHLevel3X 3 6 3 2 7" xfId="30344"/>
    <cellStyle name="SAPBEXHLevel3X 3 6 3 3" xfId="2661"/>
    <cellStyle name="SAPBEXHLevel3X 3 6 3 3 2" xfId="8914"/>
    <cellStyle name="SAPBEXHLevel3X 3 6 3 3 2 2" xfId="19574"/>
    <cellStyle name="SAPBEXHLevel3X 3 6 3 3 2 2 2" xfId="45988"/>
    <cellStyle name="SAPBEXHLevel3X 3 6 3 3 2 3" xfId="12967"/>
    <cellStyle name="SAPBEXHLevel3X 3 6 3 3 2 3 2" xfId="39388"/>
    <cellStyle name="SAPBEXHLevel3X 3 6 3 3 2 4" xfId="35410"/>
    <cellStyle name="SAPBEXHLevel3X 3 6 3 3 3" xfId="13453"/>
    <cellStyle name="SAPBEXHLevel3X 3 6 3 3 3 2" xfId="39873"/>
    <cellStyle name="SAPBEXHLevel3X 3 6 3 3 4" xfId="25522"/>
    <cellStyle name="SAPBEXHLevel3X 3 6 3 3 4 2" xfId="51936"/>
    <cellStyle name="SAPBEXHLevel3X 3 6 3 3 5" xfId="29331"/>
    <cellStyle name="SAPBEXHLevel3X 3 6 3 4" xfId="4869"/>
    <cellStyle name="SAPBEXHLevel3X 3 6 3 4 2" xfId="10238"/>
    <cellStyle name="SAPBEXHLevel3X 3 6 3 4 2 2" xfId="20898"/>
    <cellStyle name="SAPBEXHLevel3X 3 6 3 4 2 2 2" xfId="47312"/>
    <cellStyle name="SAPBEXHLevel3X 3 6 3 4 2 3" xfId="13616"/>
    <cellStyle name="SAPBEXHLevel3X 3 6 3 4 2 3 2" xfId="40036"/>
    <cellStyle name="SAPBEXHLevel3X 3 6 3 4 2 4" xfId="36734"/>
    <cellStyle name="SAPBEXHLevel3X 3 6 3 4 3" xfId="15646"/>
    <cellStyle name="SAPBEXHLevel3X 3 6 3 4 3 2" xfId="42066"/>
    <cellStyle name="SAPBEXHLevel3X 3 6 3 4 4" xfId="23176"/>
    <cellStyle name="SAPBEXHLevel3X 3 6 3 4 4 2" xfId="49590"/>
    <cellStyle name="SAPBEXHLevel3X 3 6 3 4 5" xfId="31539"/>
    <cellStyle name="SAPBEXHLevel3X 3 6 3 5" xfId="4152"/>
    <cellStyle name="SAPBEXHLevel3X 3 6 3 5 2" xfId="14933"/>
    <cellStyle name="SAPBEXHLevel3X 3 6 3 5 2 2" xfId="41353"/>
    <cellStyle name="SAPBEXHLevel3X 3 6 3 5 3" xfId="24188"/>
    <cellStyle name="SAPBEXHLevel3X 3 6 3 5 3 2" xfId="50602"/>
    <cellStyle name="SAPBEXHLevel3X 3 6 3 5 4" xfId="30822"/>
    <cellStyle name="SAPBEXHLevel3X 3 6 3 6" xfId="5548"/>
    <cellStyle name="SAPBEXHLevel3X 3 6 3 6 2" xfId="16319"/>
    <cellStyle name="SAPBEXHLevel3X 3 6 3 6 2 2" xfId="42738"/>
    <cellStyle name="SAPBEXHLevel3X 3 6 3 6 3" xfId="25321"/>
    <cellStyle name="SAPBEXHLevel3X 3 6 3 6 3 2" xfId="51735"/>
    <cellStyle name="SAPBEXHLevel3X 3 6 3 6 4" xfId="32218"/>
    <cellStyle name="SAPBEXHLevel3X 3 6 3 7" xfId="5471"/>
    <cellStyle name="SAPBEXHLevel3X 3 6 3 7 2" xfId="26036"/>
    <cellStyle name="SAPBEXHLevel3X 3 6 3 7 2 2" xfId="52450"/>
    <cellStyle name="SAPBEXHLevel3X 3 6 3 7 3" xfId="32141"/>
    <cellStyle name="SAPBEXHLevel3X 3 6 3 8" xfId="2951"/>
    <cellStyle name="SAPBEXHLevel3X 3 6 3 8 2" xfId="13743"/>
    <cellStyle name="SAPBEXHLevel3X 3 6 3 8 2 2" xfId="40163"/>
    <cellStyle name="SAPBEXHLevel3X 3 6 3 8 3" xfId="23913"/>
    <cellStyle name="SAPBEXHLevel3X 3 6 3 8 3 2" xfId="50327"/>
    <cellStyle name="SAPBEXHLevel3X 3 6 3 8 4" xfId="29621"/>
    <cellStyle name="SAPBEXHLevel3X 3 6 3 9" xfId="7775"/>
    <cellStyle name="SAPBEXHLevel3X 3 6 3 9 2" xfId="18442"/>
    <cellStyle name="SAPBEXHLevel3X 3 6 3 9 2 2" xfId="44857"/>
    <cellStyle name="SAPBEXHLevel3X 3 6 3 9 3" xfId="22372"/>
    <cellStyle name="SAPBEXHLevel3X 3 6 3 9 3 2" xfId="48786"/>
    <cellStyle name="SAPBEXHLevel3X 3 6 3 9 4" xfId="34445"/>
    <cellStyle name="SAPBEXHLevel3X 3 6 4" xfId="1940"/>
    <cellStyle name="SAPBEXHLevel3X 3 6 4 10" xfId="8587"/>
    <cellStyle name="SAPBEXHLevel3X 3 6 4 10 2" xfId="19247"/>
    <cellStyle name="SAPBEXHLevel3X 3 6 4 10 2 2" xfId="45661"/>
    <cellStyle name="SAPBEXHLevel3X 3 6 4 10 3" xfId="12472"/>
    <cellStyle name="SAPBEXHLevel3X 3 6 4 10 3 2" xfId="38893"/>
    <cellStyle name="SAPBEXHLevel3X 3 6 4 10 4" xfId="35083"/>
    <cellStyle name="SAPBEXHLevel3X 3 6 4 11" xfId="11640"/>
    <cellStyle name="SAPBEXHLevel3X 3 6 4 11 2" xfId="38061"/>
    <cellStyle name="SAPBEXHLevel3X 3 6 4 12" xfId="24214"/>
    <cellStyle name="SAPBEXHLevel3X 3 6 4 12 2" xfId="50628"/>
    <cellStyle name="SAPBEXHLevel3X 3 6 4 2" xfId="3917"/>
    <cellStyle name="SAPBEXHLevel3X 3 6 4 2 2" xfId="9123"/>
    <cellStyle name="SAPBEXHLevel3X 3 6 4 2 2 2" xfId="19783"/>
    <cellStyle name="SAPBEXHLevel3X 3 6 4 2 2 2 2" xfId="46197"/>
    <cellStyle name="SAPBEXHLevel3X 3 6 4 2 2 3" xfId="11248"/>
    <cellStyle name="SAPBEXHLevel3X 3 6 4 2 2 3 2" xfId="37669"/>
    <cellStyle name="SAPBEXHLevel3X 3 6 4 2 2 4" xfId="35619"/>
    <cellStyle name="SAPBEXHLevel3X 3 6 4 2 3" xfId="14700"/>
    <cellStyle name="SAPBEXHLevel3X 3 6 4 2 3 2" xfId="41120"/>
    <cellStyle name="SAPBEXHLevel3X 3 6 4 2 4" xfId="25266"/>
    <cellStyle name="SAPBEXHLevel3X 3 6 4 2 4 2" xfId="51680"/>
    <cellStyle name="SAPBEXHLevel3X 3 6 4 2 5" xfId="30587"/>
    <cellStyle name="SAPBEXHLevel3X 3 6 4 3" xfId="4644"/>
    <cellStyle name="SAPBEXHLevel3X 3 6 4 3 2" xfId="10056"/>
    <cellStyle name="SAPBEXHLevel3X 3 6 4 3 2 2" xfId="20716"/>
    <cellStyle name="SAPBEXHLevel3X 3 6 4 3 2 2 2" xfId="47130"/>
    <cellStyle name="SAPBEXHLevel3X 3 6 4 3 2 3" xfId="17686"/>
    <cellStyle name="SAPBEXHLevel3X 3 6 4 3 2 3 2" xfId="44103"/>
    <cellStyle name="SAPBEXHLevel3X 3 6 4 3 2 4" xfId="36552"/>
    <cellStyle name="SAPBEXHLevel3X 3 6 4 3 3" xfId="15422"/>
    <cellStyle name="SAPBEXHLevel3X 3 6 4 3 3 2" xfId="41842"/>
    <cellStyle name="SAPBEXHLevel3X 3 6 4 3 4" xfId="27372"/>
    <cellStyle name="SAPBEXHLevel3X 3 6 4 3 4 2" xfId="53786"/>
    <cellStyle name="SAPBEXHLevel3X 3 6 4 3 5" xfId="31314"/>
    <cellStyle name="SAPBEXHLevel3X 3 6 4 4" xfId="5222"/>
    <cellStyle name="SAPBEXHLevel3X 3 6 4 4 2" xfId="15997"/>
    <cellStyle name="SAPBEXHLevel3X 3 6 4 4 2 2" xfId="42416"/>
    <cellStyle name="SAPBEXHLevel3X 3 6 4 4 3" xfId="27958"/>
    <cellStyle name="SAPBEXHLevel3X 3 6 4 4 3 2" xfId="54372"/>
    <cellStyle name="SAPBEXHLevel3X 3 6 4 4 4" xfId="31892"/>
    <cellStyle name="SAPBEXHLevel3X 3 6 4 5" xfId="5838"/>
    <cellStyle name="SAPBEXHLevel3X 3 6 4 5 2" xfId="16597"/>
    <cellStyle name="SAPBEXHLevel3X 3 6 4 5 2 2" xfId="43015"/>
    <cellStyle name="SAPBEXHLevel3X 3 6 4 5 3" xfId="26602"/>
    <cellStyle name="SAPBEXHLevel3X 3 6 4 5 3 2" xfId="53016"/>
    <cellStyle name="SAPBEXHLevel3X 3 6 4 5 4" xfId="32508"/>
    <cellStyle name="SAPBEXHLevel3X 3 6 4 6" xfId="6441"/>
    <cellStyle name="SAPBEXHLevel3X 3 6 4 6 2" xfId="17177"/>
    <cellStyle name="SAPBEXHLevel3X 3 6 4 6 2 2" xfId="43595"/>
    <cellStyle name="SAPBEXHLevel3X 3 6 4 6 3" xfId="22107"/>
    <cellStyle name="SAPBEXHLevel3X 3 6 4 6 3 2" xfId="48521"/>
    <cellStyle name="SAPBEXHLevel3X 3 6 4 6 4" xfId="33111"/>
    <cellStyle name="SAPBEXHLevel3X 3 6 4 7" xfId="7056"/>
    <cellStyle name="SAPBEXHLevel3X 3 6 4 7 2" xfId="11198"/>
    <cellStyle name="SAPBEXHLevel3X 3 6 4 7 2 2" xfId="37619"/>
    <cellStyle name="SAPBEXHLevel3X 3 6 4 7 3" xfId="33726"/>
    <cellStyle name="SAPBEXHLevel3X 3 6 4 8" xfId="7603"/>
    <cellStyle name="SAPBEXHLevel3X 3 6 4 8 2" xfId="18270"/>
    <cellStyle name="SAPBEXHLevel3X 3 6 4 8 2 2" xfId="44686"/>
    <cellStyle name="SAPBEXHLevel3X 3 6 4 8 3" xfId="26356"/>
    <cellStyle name="SAPBEXHLevel3X 3 6 4 8 3 2" xfId="52770"/>
    <cellStyle name="SAPBEXHLevel3X 3 6 4 8 4" xfId="34273"/>
    <cellStyle name="SAPBEXHLevel3X 3 6 4 9" xfId="7302"/>
    <cellStyle name="SAPBEXHLevel3X 3 6 4 9 2" xfId="17969"/>
    <cellStyle name="SAPBEXHLevel3X 3 6 4 9 2 2" xfId="44386"/>
    <cellStyle name="SAPBEXHLevel3X 3 6 4 9 3" xfId="26644"/>
    <cellStyle name="SAPBEXHLevel3X 3 6 4 9 3 2" xfId="53058"/>
    <cellStyle name="SAPBEXHLevel3X 3 6 4 9 4" xfId="33972"/>
    <cellStyle name="SAPBEXHLevel3X 3 6 5" xfId="2126"/>
    <cellStyle name="SAPBEXHLevel3X 3 6 5 10" xfId="8898"/>
    <cellStyle name="SAPBEXHLevel3X 3 6 5 10 2" xfId="19558"/>
    <cellStyle name="SAPBEXHLevel3X 3 6 5 10 2 2" xfId="45972"/>
    <cellStyle name="SAPBEXHLevel3X 3 6 5 10 3" xfId="17244"/>
    <cellStyle name="SAPBEXHLevel3X 3 6 5 10 3 2" xfId="43662"/>
    <cellStyle name="SAPBEXHLevel3X 3 6 5 10 4" xfId="35394"/>
    <cellStyle name="SAPBEXHLevel3X 3 6 5 11" xfId="11474"/>
    <cellStyle name="SAPBEXHLevel3X 3 6 5 11 2" xfId="37895"/>
    <cellStyle name="SAPBEXHLevel3X 3 6 5 12" xfId="25044"/>
    <cellStyle name="SAPBEXHLevel3X 3 6 5 12 2" xfId="51458"/>
    <cellStyle name="SAPBEXHLevel3X 3 6 5 2" xfId="4091"/>
    <cellStyle name="SAPBEXHLevel3X 3 6 5 2 2" xfId="9895"/>
    <cellStyle name="SAPBEXHLevel3X 3 6 5 2 2 2" xfId="20555"/>
    <cellStyle name="SAPBEXHLevel3X 3 6 5 2 2 2 2" xfId="46969"/>
    <cellStyle name="SAPBEXHLevel3X 3 6 5 2 2 3" xfId="27198"/>
    <cellStyle name="SAPBEXHLevel3X 3 6 5 2 2 3 2" xfId="53612"/>
    <cellStyle name="SAPBEXHLevel3X 3 6 5 2 2 4" xfId="36391"/>
    <cellStyle name="SAPBEXHLevel3X 3 6 5 2 3" xfId="14873"/>
    <cellStyle name="SAPBEXHLevel3X 3 6 5 2 3 2" xfId="41293"/>
    <cellStyle name="SAPBEXHLevel3X 3 6 5 2 4" xfId="22275"/>
    <cellStyle name="SAPBEXHLevel3X 3 6 5 2 4 2" xfId="48689"/>
    <cellStyle name="SAPBEXHLevel3X 3 6 5 2 5" xfId="30761"/>
    <cellStyle name="SAPBEXHLevel3X 3 6 5 3" xfId="4819"/>
    <cellStyle name="SAPBEXHLevel3X 3 6 5 3 2" xfId="10130"/>
    <cellStyle name="SAPBEXHLevel3X 3 6 5 3 2 2" xfId="20790"/>
    <cellStyle name="SAPBEXHLevel3X 3 6 5 3 2 2 2" xfId="47204"/>
    <cellStyle name="SAPBEXHLevel3X 3 6 5 3 2 3" xfId="12498"/>
    <cellStyle name="SAPBEXHLevel3X 3 6 5 3 2 3 2" xfId="38919"/>
    <cellStyle name="SAPBEXHLevel3X 3 6 5 3 2 4" xfId="36626"/>
    <cellStyle name="SAPBEXHLevel3X 3 6 5 3 3" xfId="15596"/>
    <cellStyle name="SAPBEXHLevel3X 3 6 5 3 3 2" xfId="42016"/>
    <cellStyle name="SAPBEXHLevel3X 3 6 5 3 4" xfId="22338"/>
    <cellStyle name="SAPBEXHLevel3X 3 6 5 3 4 2" xfId="48752"/>
    <cellStyle name="SAPBEXHLevel3X 3 6 5 3 5" xfId="31489"/>
    <cellStyle name="SAPBEXHLevel3X 3 6 5 4" xfId="5399"/>
    <cellStyle name="SAPBEXHLevel3X 3 6 5 4 2" xfId="16172"/>
    <cellStyle name="SAPBEXHLevel3X 3 6 5 4 2 2" xfId="42591"/>
    <cellStyle name="SAPBEXHLevel3X 3 6 5 4 3" xfId="27057"/>
    <cellStyle name="SAPBEXHLevel3X 3 6 5 4 3 2" xfId="53471"/>
    <cellStyle name="SAPBEXHLevel3X 3 6 5 4 4" xfId="32069"/>
    <cellStyle name="SAPBEXHLevel3X 3 6 5 5" xfId="6006"/>
    <cellStyle name="SAPBEXHLevel3X 3 6 5 5 2" xfId="16758"/>
    <cellStyle name="SAPBEXHLevel3X 3 6 5 5 2 2" xfId="43176"/>
    <cellStyle name="SAPBEXHLevel3X 3 6 5 5 3" xfId="23054"/>
    <cellStyle name="SAPBEXHLevel3X 3 6 5 5 3 2" xfId="49468"/>
    <cellStyle name="SAPBEXHLevel3X 3 6 5 5 4" xfId="32676"/>
    <cellStyle name="SAPBEXHLevel3X 3 6 5 6" xfId="6606"/>
    <cellStyle name="SAPBEXHLevel3X 3 6 5 6 2" xfId="17331"/>
    <cellStyle name="SAPBEXHLevel3X 3 6 5 6 2 2" xfId="43749"/>
    <cellStyle name="SAPBEXHLevel3X 3 6 5 6 3" xfId="24877"/>
    <cellStyle name="SAPBEXHLevel3X 3 6 5 6 3 2" xfId="51291"/>
    <cellStyle name="SAPBEXHLevel3X 3 6 5 6 4" xfId="33276"/>
    <cellStyle name="SAPBEXHLevel3X 3 6 5 7" xfId="7178"/>
    <cellStyle name="SAPBEXHLevel3X 3 6 5 7 2" xfId="25158"/>
    <cellStyle name="SAPBEXHLevel3X 3 6 5 7 2 2" xfId="51572"/>
    <cellStyle name="SAPBEXHLevel3X 3 6 5 7 3" xfId="33848"/>
    <cellStyle name="SAPBEXHLevel3X 3 6 5 8" xfId="7737"/>
    <cellStyle name="SAPBEXHLevel3X 3 6 5 8 2" xfId="18404"/>
    <cellStyle name="SAPBEXHLevel3X 3 6 5 8 2 2" xfId="44820"/>
    <cellStyle name="SAPBEXHLevel3X 3 6 5 8 3" xfId="26928"/>
    <cellStyle name="SAPBEXHLevel3X 3 6 5 8 3 2" xfId="53342"/>
    <cellStyle name="SAPBEXHLevel3X 3 6 5 8 4" xfId="34407"/>
    <cellStyle name="SAPBEXHLevel3X 3 6 5 9" xfId="7889"/>
    <cellStyle name="SAPBEXHLevel3X 3 6 5 9 2" xfId="18556"/>
    <cellStyle name="SAPBEXHLevel3X 3 6 5 9 2 2" xfId="44971"/>
    <cellStyle name="SAPBEXHLevel3X 3 6 5 9 3" xfId="26938"/>
    <cellStyle name="SAPBEXHLevel3X 3 6 5 9 3 2" xfId="53352"/>
    <cellStyle name="SAPBEXHLevel3X 3 6 5 9 4" xfId="34559"/>
    <cellStyle name="SAPBEXHLevel3X 3 6 6" xfId="1863"/>
    <cellStyle name="SAPBEXHLevel3X 3 6 6 10" xfId="9523"/>
    <cellStyle name="SAPBEXHLevel3X 3 6 6 10 2" xfId="20183"/>
    <cellStyle name="SAPBEXHLevel3X 3 6 6 10 2 2" xfId="46597"/>
    <cellStyle name="SAPBEXHLevel3X 3 6 6 10 3" xfId="25925"/>
    <cellStyle name="SAPBEXHLevel3X 3 6 6 10 3 2" xfId="52339"/>
    <cellStyle name="SAPBEXHLevel3X 3 6 6 10 4" xfId="36019"/>
    <cellStyle name="SAPBEXHLevel3X 3 6 6 11" xfId="11717"/>
    <cellStyle name="SAPBEXHLevel3X 3 6 6 11 2" xfId="38138"/>
    <cellStyle name="SAPBEXHLevel3X 3 6 6 12" xfId="26481"/>
    <cellStyle name="SAPBEXHLevel3X 3 6 6 12 2" xfId="52895"/>
    <cellStyle name="SAPBEXHLevel3X 3 6 6 2" xfId="3840"/>
    <cellStyle name="SAPBEXHLevel3X 3 6 6 2 2" xfId="10746"/>
    <cellStyle name="SAPBEXHLevel3X 3 6 6 2 2 2" xfId="21391"/>
    <cellStyle name="SAPBEXHLevel3X 3 6 6 2 2 2 2" xfId="47805"/>
    <cellStyle name="SAPBEXHLevel3X 3 6 6 2 2 3" xfId="28485"/>
    <cellStyle name="SAPBEXHLevel3X 3 6 6 2 2 3 2" xfId="54899"/>
    <cellStyle name="SAPBEXHLevel3X 3 6 6 2 2 4" xfId="37167"/>
    <cellStyle name="SAPBEXHLevel3X 3 6 6 2 3" xfId="14623"/>
    <cellStyle name="SAPBEXHLevel3X 3 6 6 2 3 2" xfId="41043"/>
    <cellStyle name="SAPBEXHLevel3X 3 6 6 2 4" xfId="22222"/>
    <cellStyle name="SAPBEXHLevel3X 3 6 6 2 4 2" xfId="48636"/>
    <cellStyle name="SAPBEXHLevel3X 3 6 6 2 5" xfId="30510"/>
    <cellStyle name="SAPBEXHLevel3X 3 6 6 3" xfId="4567"/>
    <cellStyle name="SAPBEXHLevel3X 3 6 6 3 2" xfId="15345"/>
    <cellStyle name="SAPBEXHLevel3X 3 6 6 3 2 2" xfId="41765"/>
    <cellStyle name="SAPBEXHLevel3X 3 6 6 3 3" xfId="22254"/>
    <cellStyle name="SAPBEXHLevel3X 3 6 6 3 3 2" xfId="48668"/>
    <cellStyle name="SAPBEXHLevel3X 3 6 6 3 4" xfId="31237"/>
    <cellStyle name="SAPBEXHLevel3X 3 6 6 4" xfId="3209"/>
    <cellStyle name="SAPBEXHLevel3X 3 6 6 4 2" xfId="13999"/>
    <cellStyle name="SAPBEXHLevel3X 3 6 6 4 2 2" xfId="40419"/>
    <cellStyle name="SAPBEXHLevel3X 3 6 6 4 3" xfId="25063"/>
    <cellStyle name="SAPBEXHLevel3X 3 6 6 4 3 2" xfId="51477"/>
    <cellStyle name="SAPBEXHLevel3X 3 6 6 4 4" xfId="29879"/>
    <cellStyle name="SAPBEXHLevel3X 3 6 6 5" xfId="5428"/>
    <cellStyle name="SAPBEXHLevel3X 3 6 6 5 2" xfId="16201"/>
    <cellStyle name="SAPBEXHLevel3X 3 6 6 5 2 2" xfId="42620"/>
    <cellStyle name="SAPBEXHLevel3X 3 6 6 5 3" xfId="21904"/>
    <cellStyle name="SAPBEXHLevel3X 3 6 6 5 3 2" xfId="48318"/>
    <cellStyle name="SAPBEXHLevel3X 3 6 6 5 4" xfId="32098"/>
    <cellStyle name="SAPBEXHLevel3X 3 6 6 6" xfId="6030"/>
    <cellStyle name="SAPBEXHLevel3X 3 6 6 6 2" xfId="16781"/>
    <cellStyle name="SAPBEXHLevel3X 3 6 6 6 2 2" xfId="43199"/>
    <cellStyle name="SAPBEXHLevel3X 3 6 6 6 3" xfId="26243"/>
    <cellStyle name="SAPBEXHLevel3X 3 6 6 6 3 2" xfId="52657"/>
    <cellStyle name="SAPBEXHLevel3X 3 6 6 6 4" xfId="32700"/>
    <cellStyle name="SAPBEXHLevel3X 3 6 6 7" xfId="6979"/>
    <cellStyle name="SAPBEXHLevel3X 3 6 6 7 2" xfId="22007"/>
    <cellStyle name="SAPBEXHLevel3X 3 6 6 7 2 2" xfId="48421"/>
    <cellStyle name="SAPBEXHLevel3X 3 6 6 7 3" xfId="33649"/>
    <cellStyle name="SAPBEXHLevel3X 3 6 6 8" xfId="7526"/>
    <cellStyle name="SAPBEXHLevel3X 3 6 6 8 2" xfId="18193"/>
    <cellStyle name="SAPBEXHLevel3X 3 6 6 8 2 2" xfId="44609"/>
    <cellStyle name="SAPBEXHLevel3X 3 6 6 8 3" xfId="21802"/>
    <cellStyle name="SAPBEXHLevel3X 3 6 6 8 3 2" xfId="48216"/>
    <cellStyle name="SAPBEXHLevel3X 3 6 6 8 4" xfId="34196"/>
    <cellStyle name="SAPBEXHLevel3X 3 6 6 9" xfId="6526"/>
    <cellStyle name="SAPBEXHLevel3X 3 6 6 9 2" xfId="17251"/>
    <cellStyle name="SAPBEXHLevel3X 3 6 6 9 2 2" xfId="43669"/>
    <cellStyle name="SAPBEXHLevel3X 3 6 6 9 3" xfId="23888"/>
    <cellStyle name="SAPBEXHLevel3X 3 6 6 9 3 2" xfId="50302"/>
    <cellStyle name="SAPBEXHLevel3X 3 6 6 9 4" xfId="33196"/>
    <cellStyle name="SAPBEXHLevel3X 3 6 7" xfId="2523"/>
    <cellStyle name="SAPBEXHLevel3X 3 6 7 10" xfId="23750"/>
    <cellStyle name="SAPBEXHLevel3X 3 6 7 10 2" xfId="50164"/>
    <cellStyle name="SAPBEXHLevel3X 3 6 7 2" xfId="4418"/>
    <cellStyle name="SAPBEXHLevel3X 3 6 7 2 2" xfId="15196"/>
    <cellStyle name="SAPBEXHLevel3X 3 6 7 2 2 2" xfId="41616"/>
    <cellStyle name="SAPBEXHLevel3X 3 6 7 2 3" xfId="24184"/>
    <cellStyle name="SAPBEXHLevel3X 3 6 7 2 3 2" xfId="50598"/>
    <cellStyle name="SAPBEXHLevel3X 3 6 7 2 4" xfId="31088"/>
    <cellStyle name="SAPBEXHLevel3X 3 6 7 3" xfId="5151"/>
    <cellStyle name="SAPBEXHLevel3X 3 6 7 3 2" xfId="15928"/>
    <cellStyle name="SAPBEXHLevel3X 3 6 7 3 2 2" xfId="42347"/>
    <cellStyle name="SAPBEXHLevel3X 3 6 7 3 3" xfId="27001"/>
    <cellStyle name="SAPBEXHLevel3X 3 6 7 3 3 2" xfId="53415"/>
    <cellStyle name="SAPBEXHLevel3X 3 6 7 3 4" xfId="31821"/>
    <cellStyle name="SAPBEXHLevel3X 3 6 7 4" xfId="6333"/>
    <cellStyle name="SAPBEXHLevel3X 3 6 7 4 2" xfId="17072"/>
    <cellStyle name="SAPBEXHLevel3X 3 6 7 4 2 2" xfId="43490"/>
    <cellStyle name="SAPBEXHLevel3X 3 6 7 4 3" xfId="23006"/>
    <cellStyle name="SAPBEXHLevel3X 3 6 7 4 3 2" xfId="49420"/>
    <cellStyle name="SAPBEXHLevel3X 3 6 7 4 4" xfId="33003"/>
    <cellStyle name="SAPBEXHLevel3X 3 6 7 5" xfId="6909"/>
    <cellStyle name="SAPBEXHLevel3X 3 6 7 5 2" xfId="17614"/>
    <cellStyle name="SAPBEXHLevel3X 3 6 7 5 2 2" xfId="44031"/>
    <cellStyle name="SAPBEXHLevel3X 3 6 7 5 3" xfId="23526"/>
    <cellStyle name="SAPBEXHLevel3X 3 6 7 5 3 2" xfId="49940"/>
    <cellStyle name="SAPBEXHLevel3X 3 6 7 5 4" xfId="33579"/>
    <cellStyle name="SAPBEXHLevel3X 3 6 7 6" xfId="7433"/>
    <cellStyle name="SAPBEXHLevel3X 3 6 7 6 2" xfId="18100"/>
    <cellStyle name="SAPBEXHLevel3X 3 6 7 6 2 2" xfId="44516"/>
    <cellStyle name="SAPBEXHLevel3X 3 6 7 6 3" xfId="26924"/>
    <cellStyle name="SAPBEXHLevel3X 3 6 7 6 3 2" xfId="53338"/>
    <cellStyle name="SAPBEXHLevel3X 3 6 7 6 4" xfId="34103"/>
    <cellStyle name="SAPBEXHLevel3X 3 6 7 7" xfId="8056"/>
    <cellStyle name="SAPBEXHLevel3X 3 6 7 7 2" xfId="18723"/>
    <cellStyle name="SAPBEXHLevel3X 3 6 7 7 2 2" xfId="45137"/>
    <cellStyle name="SAPBEXHLevel3X 3 6 7 7 3" xfId="17092"/>
    <cellStyle name="SAPBEXHLevel3X 3 6 7 7 3 2" xfId="43510"/>
    <cellStyle name="SAPBEXHLevel3X 3 6 7 7 4" xfId="34660"/>
    <cellStyle name="SAPBEXHLevel3X 3 6 7 8" xfId="13319"/>
    <cellStyle name="SAPBEXHLevel3X 3 6 7 8 2" xfId="39739"/>
    <cellStyle name="SAPBEXHLevel3X 3 6 7 9" xfId="11208"/>
    <cellStyle name="SAPBEXHLevel3X 3 6 7 9 2" xfId="37629"/>
    <cellStyle name="SAPBEXHLevel3X 3 6 8" xfId="3277"/>
    <cellStyle name="SAPBEXHLevel3X 3 6 8 2" xfId="14067"/>
    <cellStyle name="SAPBEXHLevel3X 3 6 8 2 2" xfId="40487"/>
    <cellStyle name="SAPBEXHLevel3X 3 6 8 3" xfId="22347"/>
    <cellStyle name="SAPBEXHLevel3X 3 6 8 3 2" xfId="48761"/>
    <cellStyle name="SAPBEXHLevel3X 3 6 8 4" xfId="29947"/>
    <cellStyle name="SAPBEXHLevel3X 3 6 9" xfId="4316"/>
    <cellStyle name="SAPBEXHLevel3X 3 6 9 2" xfId="15095"/>
    <cellStyle name="SAPBEXHLevel3X 3 6 9 2 2" xfId="41515"/>
    <cellStyle name="SAPBEXHLevel3X 3 6 9 3" xfId="23366"/>
    <cellStyle name="SAPBEXHLevel3X 3 6 9 3 2" xfId="49780"/>
    <cellStyle name="SAPBEXHLevel3X 3 6 9 4" xfId="30986"/>
    <cellStyle name="SAPBEXHLevel3X 3 7" xfId="1259"/>
    <cellStyle name="SAPBEXHLevel3X 3 7 10" xfId="4913"/>
    <cellStyle name="SAPBEXHLevel3X 3 7 10 2" xfId="15690"/>
    <cellStyle name="SAPBEXHLevel3X 3 7 10 2 2" xfId="42110"/>
    <cellStyle name="SAPBEXHLevel3X 3 7 10 3" xfId="26335"/>
    <cellStyle name="SAPBEXHLevel3X 3 7 10 3 2" xfId="52749"/>
    <cellStyle name="SAPBEXHLevel3X 3 7 10 4" xfId="31583"/>
    <cellStyle name="SAPBEXHLevel3X 3 7 11" xfId="6512"/>
    <cellStyle name="SAPBEXHLevel3X 3 7 11 2" xfId="23516"/>
    <cellStyle name="SAPBEXHLevel3X 3 7 11 2 2" xfId="49930"/>
    <cellStyle name="SAPBEXHLevel3X 3 7 11 3" xfId="33182"/>
    <cellStyle name="SAPBEXHLevel3X 3 7 12" xfId="13351"/>
    <cellStyle name="SAPBEXHLevel3X 3 7 12 2" xfId="39771"/>
    <cellStyle name="SAPBEXHLevel3X 3 7 13" xfId="22560"/>
    <cellStyle name="SAPBEXHLevel3X 3 7 13 2" xfId="48974"/>
    <cellStyle name="SAPBEXHLevel3X 3 7 2" xfId="1569"/>
    <cellStyle name="SAPBEXHLevel3X 3 7 2 10" xfId="8461"/>
    <cellStyle name="SAPBEXHLevel3X 3 7 2 10 2" xfId="19121"/>
    <cellStyle name="SAPBEXHLevel3X 3 7 2 10 2 2" xfId="45535"/>
    <cellStyle name="SAPBEXHLevel3X 3 7 2 10 3" xfId="12770"/>
    <cellStyle name="SAPBEXHLevel3X 3 7 2 10 3 2" xfId="39191"/>
    <cellStyle name="SAPBEXHLevel3X 3 7 2 10 4" xfId="34957"/>
    <cellStyle name="SAPBEXHLevel3X 3 7 2 11" xfId="13074"/>
    <cellStyle name="SAPBEXHLevel3X 3 7 2 11 2" xfId="39495"/>
    <cellStyle name="SAPBEXHLevel3X 3 7 2 12" xfId="23200"/>
    <cellStyle name="SAPBEXHLevel3X 3 7 2 12 2" xfId="49614"/>
    <cellStyle name="SAPBEXHLevel3X 3 7 2 2" xfId="3563"/>
    <cellStyle name="SAPBEXHLevel3X 3 7 2 2 2" xfId="8961"/>
    <cellStyle name="SAPBEXHLevel3X 3 7 2 2 2 2" xfId="19621"/>
    <cellStyle name="SAPBEXHLevel3X 3 7 2 2 2 2 2" xfId="46035"/>
    <cellStyle name="SAPBEXHLevel3X 3 7 2 2 2 3" xfId="12384"/>
    <cellStyle name="SAPBEXHLevel3X 3 7 2 2 2 3 2" xfId="38805"/>
    <cellStyle name="SAPBEXHLevel3X 3 7 2 2 2 4" xfId="35457"/>
    <cellStyle name="SAPBEXHLevel3X 3 7 2 2 3" xfId="10079"/>
    <cellStyle name="SAPBEXHLevel3X 3 7 2 2 3 2" xfId="20739"/>
    <cellStyle name="SAPBEXHLevel3X 3 7 2 2 3 2 2" xfId="47153"/>
    <cellStyle name="SAPBEXHLevel3X 3 7 2 2 3 3" xfId="12266"/>
    <cellStyle name="SAPBEXHLevel3X 3 7 2 2 3 3 2" xfId="38687"/>
    <cellStyle name="SAPBEXHLevel3X 3 7 2 2 3 4" xfId="36575"/>
    <cellStyle name="SAPBEXHLevel3X 3 7 2 2 4" xfId="8774"/>
    <cellStyle name="SAPBEXHLevel3X 3 7 2 2 4 2" xfId="19434"/>
    <cellStyle name="SAPBEXHLevel3X 3 7 2 2 4 2 2" xfId="45848"/>
    <cellStyle name="SAPBEXHLevel3X 3 7 2 2 4 3" xfId="28091"/>
    <cellStyle name="SAPBEXHLevel3X 3 7 2 2 4 3 2" xfId="54505"/>
    <cellStyle name="SAPBEXHLevel3X 3 7 2 2 4 4" xfId="35270"/>
    <cellStyle name="SAPBEXHLevel3X 3 7 2 2 5" xfId="14348"/>
    <cellStyle name="SAPBEXHLevel3X 3 7 2 2 5 2" xfId="40768"/>
    <cellStyle name="SAPBEXHLevel3X 3 7 2 2 6" xfId="26523"/>
    <cellStyle name="SAPBEXHLevel3X 3 7 2 2 6 2" xfId="52937"/>
    <cellStyle name="SAPBEXHLevel3X 3 7 2 2 7" xfId="30233"/>
    <cellStyle name="SAPBEXHLevel3X 3 7 2 3" xfId="2755"/>
    <cellStyle name="SAPBEXHLevel3X 3 7 2 3 2" xfId="9319"/>
    <cellStyle name="SAPBEXHLevel3X 3 7 2 3 2 2" xfId="19979"/>
    <cellStyle name="SAPBEXHLevel3X 3 7 2 3 2 2 2" xfId="46393"/>
    <cellStyle name="SAPBEXHLevel3X 3 7 2 3 2 3" xfId="25952"/>
    <cellStyle name="SAPBEXHLevel3X 3 7 2 3 2 3 2" xfId="52366"/>
    <cellStyle name="SAPBEXHLevel3X 3 7 2 3 2 4" xfId="35815"/>
    <cellStyle name="SAPBEXHLevel3X 3 7 2 3 3" xfId="13547"/>
    <cellStyle name="SAPBEXHLevel3X 3 7 2 3 3 2" xfId="39967"/>
    <cellStyle name="SAPBEXHLevel3X 3 7 2 3 4" xfId="23509"/>
    <cellStyle name="SAPBEXHLevel3X 3 7 2 3 4 2" xfId="49923"/>
    <cellStyle name="SAPBEXHLevel3X 3 7 2 3 5" xfId="29425"/>
    <cellStyle name="SAPBEXHLevel3X 3 7 2 4" xfId="4688"/>
    <cellStyle name="SAPBEXHLevel3X 3 7 2 4 2" xfId="10049"/>
    <cellStyle name="SAPBEXHLevel3X 3 7 2 4 2 2" xfId="20709"/>
    <cellStyle name="SAPBEXHLevel3X 3 7 2 4 2 2 2" xfId="47123"/>
    <cellStyle name="SAPBEXHLevel3X 3 7 2 4 2 3" xfId="12981"/>
    <cellStyle name="SAPBEXHLevel3X 3 7 2 4 2 3 2" xfId="39402"/>
    <cellStyle name="SAPBEXHLevel3X 3 7 2 4 2 4" xfId="36545"/>
    <cellStyle name="SAPBEXHLevel3X 3 7 2 4 3" xfId="15465"/>
    <cellStyle name="SAPBEXHLevel3X 3 7 2 4 3 2" xfId="41885"/>
    <cellStyle name="SAPBEXHLevel3X 3 7 2 4 4" xfId="23409"/>
    <cellStyle name="SAPBEXHLevel3X 3 7 2 4 4 2" xfId="49823"/>
    <cellStyle name="SAPBEXHLevel3X 3 7 2 4 5" xfId="31358"/>
    <cellStyle name="SAPBEXHLevel3X 3 7 2 5" xfId="5638"/>
    <cellStyle name="SAPBEXHLevel3X 3 7 2 5 2" xfId="16402"/>
    <cellStyle name="SAPBEXHLevel3X 3 7 2 5 2 2" xfId="42820"/>
    <cellStyle name="SAPBEXHLevel3X 3 7 2 5 3" xfId="24732"/>
    <cellStyle name="SAPBEXHLevel3X 3 7 2 5 3 2" xfId="51146"/>
    <cellStyle name="SAPBEXHLevel3X 3 7 2 5 4" xfId="32308"/>
    <cellStyle name="SAPBEXHLevel3X 3 7 2 6" xfId="4716"/>
    <cellStyle name="SAPBEXHLevel3X 3 7 2 6 2" xfId="15493"/>
    <cellStyle name="SAPBEXHLevel3X 3 7 2 6 2 2" xfId="41913"/>
    <cellStyle name="SAPBEXHLevel3X 3 7 2 6 3" xfId="24520"/>
    <cellStyle name="SAPBEXHLevel3X 3 7 2 6 3 2" xfId="50934"/>
    <cellStyle name="SAPBEXHLevel3X 3 7 2 6 4" xfId="31386"/>
    <cellStyle name="SAPBEXHLevel3X 3 7 2 7" xfId="6472"/>
    <cellStyle name="SAPBEXHLevel3X 3 7 2 7 2" xfId="11962"/>
    <cellStyle name="SAPBEXHLevel3X 3 7 2 7 2 2" xfId="38383"/>
    <cellStyle name="SAPBEXHLevel3X 3 7 2 7 3" xfId="33142"/>
    <cellStyle name="SAPBEXHLevel3X 3 7 2 8" xfId="5934"/>
    <cellStyle name="SAPBEXHLevel3X 3 7 2 8 2" xfId="16686"/>
    <cellStyle name="SAPBEXHLevel3X 3 7 2 8 2 2" xfId="43104"/>
    <cellStyle name="SAPBEXHLevel3X 3 7 2 8 3" xfId="28160"/>
    <cellStyle name="SAPBEXHLevel3X 3 7 2 8 3 2" xfId="54574"/>
    <cellStyle name="SAPBEXHLevel3X 3 7 2 8 4" xfId="32604"/>
    <cellStyle name="SAPBEXHLevel3X 3 7 2 9" xfId="5100"/>
    <cellStyle name="SAPBEXHLevel3X 3 7 2 9 2" xfId="15877"/>
    <cellStyle name="SAPBEXHLevel3X 3 7 2 9 2 2" xfId="42296"/>
    <cellStyle name="SAPBEXHLevel3X 3 7 2 9 3" xfId="28054"/>
    <cellStyle name="SAPBEXHLevel3X 3 7 2 9 3 2" xfId="54468"/>
    <cellStyle name="SAPBEXHLevel3X 3 7 2 9 4" xfId="31770"/>
    <cellStyle name="SAPBEXHLevel3X 3 7 3" xfId="1682"/>
    <cellStyle name="SAPBEXHLevel3X 3 7 3 10" xfId="8492"/>
    <cellStyle name="SAPBEXHLevel3X 3 7 3 10 2" xfId="19152"/>
    <cellStyle name="SAPBEXHLevel3X 3 7 3 10 2 2" xfId="45566"/>
    <cellStyle name="SAPBEXHLevel3X 3 7 3 10 3" xfId="17551"/>
    <cellStyle name="SAPBEXHLevel3X 3 7 3 10 3 2" xfId="43968"/>
    <cellStyle name="SAPBEXHLevel3X 3 7 3 10 4" xfId="34988"/>
    <cellStyle name="SAPBEXHLevel3X 3 7 3 11" xfId="11885"/>
    <cellStyle name="SAPBEXHLevel3X 3 7 3 11 2" xfId="38306"/>
    <cellStyle name="SAPBEXHLevel3X 3 7 3 12" xfId="23993"/>
    <cellStyle name="SAPBEXHLevel3X 3 7 3 12 2" xfId="50407"/>
    <cellStyle name="SAPBEXHLevel3X 3 7 3 2" xfId="3675"/>
    <cellStyle name="SAPBEXHLevel3X 3 7 3 2 2" xfId="8930"/>
    <cellStyle name="SAPBEXHLevel3X 3 7 3 2 2 2" xfId="19590"/>
    <cellStyle name="SAPBEXHLevel3X 3 7 3 2 2 2 2" xfId="46004"/>
    <cellStyle name="SAPBEXHLevel3X 3 7 3 2 2 3" xfId="17733"/>
    <cellStyle name="SAPBEXHLevel3X 3 7 3 2 2 3 2" xfId="44150"/>
    <cellStyle name="SAPBEXHLevel3X 3 7 3 2 2 4" xfId="35426"/>
    <cellStyle name="SAPBEXHLevel3X 3 7 3 2 3" xfId="10205"/>
    <cellStyle name="SAPBEXHLevel3X 3 7 3 2 3 2" xfId="20865"/>
    <cellStyle name="SAPBEXHLevel3X 3 7 3 2 3 2 2" xfId="47279"/>
    <cellStyle name="SAPBEXHLevel3X 3 7 3 2 3 3" xfId="11458"/>
    <cellStyle name="SAPBEXHLevel3X 3 7 3 2 3 3 2" xfId="37879"/>
    <cellStyle name="SAPBEXHLevel3X 3 7 3 2 3 4" xfId="36701"/>
    <cellStyle name="SAPBEXHLevel3X 3 7 3 2 4" xfId="8808"/>
    <cellStyle name="SAPBEXHLevel3X 3 7 3 2 4 2" xfId="19468"/>
    <cellStyle name="SAPBEXHLevel3X 3 7 3 2 4 2 2" xfId="45882"/>
    <cellStyle name="SAPBEXHLevel3X 3 7 3 2 4 3" xfId="26633"/>
    <cellStyle name="SAPBEXHLevel3X 3 7 3 2 4 3 2" xfId="53047"/>
    <cellStyle name="SAPBEXHLevel3X 3 7 3 2 4 4" xfId="35304"/>
    <cellStyle name="SAPBEXHLevel3X 3 7 3 2 5" xfId="14460"/>
    <cellStyle name="SAPBEXHLevel3X 3 7 3 2 5 2" xfId="40880"/>
    <cellStyle name="SAPBEXHLevel3X 3 7 3 2 6" xfId="26870"/>
    <cellStyle name="SAPBEXHLevel3X 3 7 3 2 6 2" xfId="53284"/>
    <cellStyle name="SAPBEXHLevel3X 3 7 3 2 7" xfId="30345"/>
    <cellStyle name="SAPBEXHLevel3X 3 7 3 3" xfId="2660"/>
    <cellStyle name="SAPBEXHLevel3X 3 7 3 3 2" xfId="9661"/>
    <cellStyle name="SAPBEXHLevel3X 3 7 3 3 2 2" xfId="20321"/>
    <cellStyle name="SAPBEXHLevel3X 3 7 3 3 2 2 2" xfId="46735"/>
    <cellStyle name="SAPBEXHLevel3X 3 7 3 3 2 3" xfId="11836"/>
    <cellStyle name="SAPBEXHLevel3X 3 7 3 3 2 3 2" xfId="38257"/>
    <cellStyle name="SAPBEXHLevel3X 3 7 3 3 2 4" xfId="36157"/>
    <cellStyle name="SAPBEXHLevel3X 3 7 3 3 3" xfId="13452"/>
    <cellStyle name="SAPBEXHLevel3X 3 7 3 3 3 2" xfId="39872"/>
    <cellStyle name="SAPBEXHLevel3X 3 7 3 3 4" xfId="25301"/>
    <cellStyle name="SAPBEXHLevel3X 3 7 3 3 4 2" xfId="51715"/>
    <cellStyle name="SAPBEXHLevel3X 3 7 3 3 5" xfId="29330"/>
    <cellStyle name="SAPBEXHLevel3X 3 7 3 4" xfId="3103"/>
    <cellStyle name="SAPBEXHLevel3X 3 7 3 4 2" xfId="10170"/>
    <cellStyle name="SAPBEXHLevel3X 3 7 3 4 2 2" xfId="20830"/>
    <cellStyle name="SAPBEXHLevel3X 3 7 3 4 2 2 2" xfId="47244"/>
    <cellStyle name="SAPBEXHLevel3X 3 7 3 4 2 3" xfId="12500"/>
    <cellStyle name="SAPBEXHLevel3X 3 7 3 4 2 3 2" xfId="38921"/>
    <cellStyle name="SAPBEXHLevel3X 3 7 3 4 2 4" xfId="36666"/>
    <cellStyle name="SAPBEXHLevel3X 3 7 3 4 3" xfId="13895"/>
    <cellStyle name="SAPBEXHLevel3X 3 7 3 4 3 2" xfId="40315"/>
    <cellStyle name="SAPBEXHLevel3X 3 7 3 4 4" xfId="23910"/>
    <cellStyle name="SAPBEXHLevel3X 3 7 3 4 4 2" xfId="50324"/>
    <cellStyle name="SAPBEXHLevel3X 3 7 3 4 5" xfId="29773"/>
    <cellStyle name="SAPBEXHLevel3X 3 7 3 5" xfId="5440"/>
    <cellStyle name="SAPBEXHLevel3X 3 7 3 5 2" xfId="16213"/>
    <cellStyle name="SAPBEXHLevel3X 3 7 3 5 2 2" xfId="42632"/>
    <cellStyle name="SAPBEXHLevel3X 3 7 3 5 3" xfId="22619"/>
    <cellStyle name="SAPBEXHLevel3X 3 7 3 5 3 2" xfId="49033"/>
    <cellStyle name="SAPBEXHLevel3X 3 7 3 5 4" xfId="32110"/>
    <cellStyle name="SAPBEXHLevel3X 3 7 3 6" xfId="4727"/>
    <cellStyle name="SAPBEXHLevel3X 3 7 3 6 2" xfId="15504"/>
    <cellStyle name="SAPBEXHLevel3X 3 7 3 6 2 2" xfId="41924"/>
    <cellStyle name="SAPBEXHLevel3X 3 7 3 6 3" xfId="12128"/>
    <cellStyle name="SAPBEXHLevel3X 3 7 3 6 3 2" xfId="38549"/>
    <cellStyle name="SAPBEXHLevel3X 3 7 3 6 4" xfId="31397"/>
    <cellStyle name="SAPBEXHLevel3X 3 7 3 7" xfId="6636"/>
    <cellStyle name="SAPBEXHLevel3X 3 7 3 7 2" xfId="24875"/>
    <cellStyle name="SAPBEXHLevel3X 3 7 3 7 2 2" xfId="51289"/>
    <cellStyle name="SAPBEXHLevel3X 3 7 3 7 3" xfId="33306"/>
    <cellStyle name="SAPBEXHLevel3X 3 7 3 8" xfId="6275"/>
    <cellStyle name="SAPBEXHLevel3X 3 7 3 8 2" xfId="17014"/>
    <cellStyle name="SAPBEXHLevel3X 3 7 3 8 2 2" xfId="43432"/>
    <cellStyle name="SAPBEXHLevel3X 3 7 3 8 3" xfId="25000"/>
    <cellStyle name="SAPBEXHLevel3X 3 7 3 8 3 2" xfId="51414"/>
    <cellStyle name="SAPBEXHLevel3X 3 7 3 8 4" xfId="32945"/>
    <cellStyle name="SAPBEXHLevel3X 3 7 3 9" xfId="7207"/>
    <cellStyle name="SAPBEXHLevel3X 3 7 3 9 2" xfId="17874"/>
    <cellStyle name="SAPBEXHLevel3X 3 7 3 9 2 2" xfId="44291"/>
    <cellStyle name="SAPBEXHLevel3X 3 7 3 9 3" xfId="26352"/>
    <cellStyle name="SAPBEXHLevel3X 3 7 3 9 3 2" xfId="52766"/>
    <cellStyle name="SAPBEXHLevel3X 3 7 3 9 4" xfId="33877"/>
    <cellStyle name="SAPBEXHLevel3X 3 7 4" xfId="1941"/>
    <cellStyle name="SAPBEXHLevel3X 3 7 4 10" xfId="8588"/>
    <cellStyle name="SAPBEXHLevel3X 3 7 4 10 2" xfId="19248"/>
    <cellStyle name="SAPBEXHLevel3X 3 7 4 10 2 2" xfId="45662"/>
    <cellStyle name="SAPBEXHLevel3X 3 7 4 10 3" xfId="17376"/>
    <cellStyle name="SAPBEXHLevel3X 3 7 4 10 3 2" xfId="43794"/>
    <cellStyle name="SAPBEXHLevel3X 3 7 4 10 4" xfId="35084"/>
    <cellStyle name="SAPBEXHLevel3X 3 7 4 11" xfId="11639"/>
    <cellStyle name="SAPBEXHLevel3X 3 7 4 11 2" xfId="38060"/>
    <cellStyle name="SAPBEXHLevel3X 3 7 4 12" xfId="27326"/>
    <cellStyle name="SAPBEXHLevel3X 3 7 4 12 2" xfId="53740"/>
    <cellStyle name="SAPBEXHLevel3X 3 7 4 2" xfId="3918"/>
    <cellStyle name="SAPBEXHLevel3X 3 7 4 2 2" xfId="9122"/>
    <cellStyle name="SAPBEXHLevel3X 3 7 4 2 2 2" xfId="19782"/>
    <cellStyle name="SAPBEXHLevel3X 3 7 4 2 2 2 2" xfId="46196"/>
    <cellStyle name="SAPBEXHLevel3X 3 7 4 2 2 3" xfId="28241"/>
    <cellStyle name="SAPBEXHLevel3X 3 7 4 2 2 3 2" xfId="54655"/>
    <cellStyle name="SAPBEXHLevel3X 3 7 4 2 2 4" xfId="35618"/>
    <cellStyle name="SAPBEXHLevel3X 3 7 4 2 3" xfId="14701"/>
    <cellStyle name="SAPBEXHLevel3X 3 7 4 2 3 2" xfId="41121"/>
    <cellStyle name="SAPBEXHLevel3X 3 7 4 2 4" xfId="25449"/>
    <cellStyle name="SAPBEXHLevel3X 3 7 4 2 4 2" xfId="51863"/>
    <cellStyle name="SAPBEXHLevel3X 3 7 4 2 5" xfId="30588"/>
    <cellStyle name="SAPBEXHLevel3X 3 7 4 3" xfId="4645"/>
    <cellStyle name="SAPBEXHLevel3X 3 7 4 3 2" xfId="10311"/>
    <cellStyle name="SAPBEXHLevel3X 3 7 4 3 2 2" xfId="20971"/>
    <cellStyle name="SAPBEXHLevel3X 3 7 4 3 2 2 2" xfId="47385"/>
    <cellStyle name="SAPBEXHLevel3X 3 7 4 3 2 3" xfId="11445"/>
    <cellStyle name="SAPBEXHLevel3X 3 7 4 3 2 3 2" xfId="37866"/>
    <cellStyle name="SAPBEXHLevel3X 3 7 4 3 2 4" xfId="36807"/>
    <cellStyle name="SAPBEXHLevel3X 3 7 4 3 3" xfId="15423"/>
    <cellStyle name="SAPBEXHLevel3X 3 7 4 3 3 2" xfId="41843"/>
    <cellStyle name="SAPBEXHLevel3X 3 7 4 3 4" xfId="22789"/>
    <cellStyle name="SAPBEXHLevel3X 3 7 4 3 4 2" xfId="49203"/>
    <cellStyle name="SAPBEXHLevel3X 3 7 4 3 5" xfId="31315"/>
    <cellStyle name="SAPBEXHLevel3X 3 7 4 4" xfId="5223"/>
    <cellStyle name="SAPBEXHLevel3X 3 7 4 4 2" xfId="15998"/>
    <cellStyle name="SAPBEXHLevel3X 3 7 4 4 2 2" xfId="42417"/>
    <cellStyle name="SAPBEXHLevel3X 3 7 4 4 3" xfId="22897"/>
    <cellStyle name="SAPBEXHLevel3X 3 7 4 4 3 2" xfId="49311"/>
    <cellStyle name="SAPBEXHLevel3X 3 7 4 4 4" xfId="31893"/>
    <cellStyle name="SAPBEXHLevel3X 3 7 4 5" xfId="5839"/>
    <cellStyle name="SAPBEXHLevel3X 3 7 4 5 2" xfId="16598"/>
    <cellStyle name="SAPBEXHLevel3X 3 7 4 5 2 2" xfId="43016"/>
    <cellStyle name="SAPBEXHLevel3X 3 7 4 5 3" xfId="22433"/>
    <cellStyle name="SAPBEXHLevel3X 3 7 4 5 3 2" xfId="48847"/>
    <cellStyle name="SAPBEXHLevel3X 3 7 4 5 4" xfId="32509"/>
    <cellStyle name="SAPBEXHLevel3X 3 7 4 6" xfId="6442"/>
    <cellStyle name="SAPBEXHLevel3X 3 7 4 6 2" xfId="17178"/>
    <cellStyle name="SAPBEXHLevel3X 3 7 4 6 2 2" xfId="43596"/>
    <cellStyle name="SAPBEXHLevel3X 3 7 4 6 3" xfId="23341"/>
    <cellStyle name="SAPBEXHLevel3X 3 7 4 6 3 2" xfId="49755"/>
    <cellStyle name="SAPBEXHLevel3X 3 7 4 6 4" xfId="33112"/>
    <cellStyle name="SAPBEXHLevel3X 3 7 4 7" xfId="7057"/>
    <cellStyle name="SAPBEXHLevel3X 3 7 4 7 2" xfId="17528"/>
    <cellStyle name="SAPBEXHLevel3X 3 7 4 7 2 2" xfId="43945"/>
    <cellStyle name="SAPBEXHLevel3X 3 7 4 7 3" xfId="33727"/>
    <cellStyle name="SAPBEXHLevel3X 3 7 4 8" xfId="7604"/>
    <cellStyle name="SAPBEXHLevel3X 3 7 4 8 2" xfId="18271"/>
    <cellStyle name="SAPBEXHLevel3X 3 7 4 8 2 2" xfId="44687"/>
    <cellStyle name="SAPBEXHLevel3X 3 7 4 8 3" xfId="28081"/>
    <cellStyle name="SAPBEXHLevel3X 3 7 4 8 3 2" xfId="54495"/>
    <cellStyle name="SAPBEXHLevel3X 3 7 4 8 4" xfId="34274"/>
    <cellStyle name="SAPBEXHLevel3X 3 7 4 9" xfId="6832"/>
    <cellStyle name="SAPBEXHLevel3X 3 7 4 9 2" xfId="17539"/>
    <cellStyle name="SAPBEXHLevel3X 3 7 4 9 2 2" xfId="43956"/>
    <cellStyle name="SAPBEXHLevel3X 3 7 4 9 3" xfId="12417"/>
    <cellStyle name="SAPBEXHLevel3X 3 7 4 9 3 2" xfId="38838"/>
    <cellStyle name="SAPBEXHLevel3X 3 7 4 9 4" xfId="33502"/>
    <cellStyle name="SAPBEXHLevel3X 3 7 5" xfId="2127"/>
    <cellStyle name="SAPBEXHLevel3X 3 7 5 10" xfId="8846"/>
    <cellStyle name="SAPBEXHLevel3X 3 7 5 10 2" xfId="19506"/>
    <cellStyle name="SAPBEXHLevel3X 3 7 5 10 2 2" xfId="45920"/>
    <cellStyle name="SAPBEXHLevel3X 3 7 5 10 3" xfId="22260"/>
    <cellStyle name="SAPBEXHLevel3X 3 7 5 10 3 2" xfId="48674"/>
    <cellStyle name="SAPBEXHLevel3X 3 7 5 10 4" xfId="35342"/>
    <cellStyle name="SAPBEXHLevel3X 3 7 5 11" xfId="11473"/>
    <cellStyle name="SAPBEXHLevel3X 3 7 5 11 2" xfId="37894"/>
    <cellStyle name="SAPBEXHLevel3X 3 7 5 12" xfId="24376"/>
    <cellStyle name="SAPBEXHLevel3X 3 7 5 12 2" xfId="50790"/>
    <cellStyle name="SAPBEXHLevel3X 3 7 5 2" xfId="4092"/>
    <cellStyle name="SAPBEXHLevel3X 3 7 5 2 2" xfId="9828"/>
    <cellStyle name="SAPBEXHLevel3X 3 7 5 2 2 2" xfId="20488"/>
    <cellStyle name="SAPBEXHLevel3X 3 7 5 2 2 2 2" xfId="46902"/>
    <cellStyle name="SAPBEXHLevel3X 3 7 5 2 2 3" xfId="12534"/>
    <cellStyle name="SAPBEXHLevel3X 3 7 5 2 2 3 2" xfId="38955"/>
    <cellStyle name="SAPBEXHLevel3X 3 7 5 2 2 4" xfId="36324"/>
    <cellStyle name="SAPBEXHLevel3X 3 7 5 2 3" xfId="14874"/>
    <cellStyle name="SAPBEXHLevel3X 3 7 5 2 3 2" xfId="41294"/>
    <cellStyle name="SAPBEXHLevel3X 3 7 5 2 4" xfId="22012"/>
    <cellStyle name="SAPBEXHLevel3X 3 7 5 2 4 2" xfId="48426"/>
    <cellStyle name="SAPBEXHLevel3X 3 7 5 2 5" xfId="30762"/>
    <cellStyle name="SAPBEXHLevel3X 3 7 5 3" xfId="4820"/>
    <cellStyle name="SAPBEXHLevel3X 3 7 5 3 2" xfId="9922"/>
    <cellStyle name="SAPBEXHLevel3X 3 7 5 3 2 2" xfId="20582"/>
    <cellStyle name="SAPBEXHLevel3X 3 7 5 3 2 2 2" xfId="46996"/>
    <cellStyle name="SAPBEXHLevel3X 3 7 5 3 2 3" xfId="23193"/>
    <cellStyle name="SAPBEXHLevel3X 3 7 5 3 2 3 2" xfId="49607"/>
    <cellStyle name="SAPBEXHLevel3X 3 7 5 3 2 4" xfId="36418"/>
    <cellStyle name="SAPBEXHLevel3X 3 7 5 3 3" xfId="15597"/>
    <cellStyle name="SAPBEXHLevel3X 3 7 5 3 3 2" xfId="42017"/>
    <cellStyle name="SAPBEXHLevel3X 3 7 5 3 4" xfId="22258"/>
    <cellStyle name="SAPBEXHLevel3X 3 7 5 3 4 2" xfId="48672"/>
    <cellStyle name="SAPBEXHLevel3X 3 7 5 3 5" xfId="31490"/>
    <cellStyle name="SAPBEXHLevel3X 3 7 5 4" xfId="5400"/>
    <cellStyle name="SAPBEXHLevel3X 3 7 5 4 2" xfId="16173"/>
    <cellStyle name="SAPBEXHLevel3X 3 7 5 4 2 2" xfId="42592"/>
    <cellStyle name="SAPBEXHLevel3X 3 7 5 4 3" xfId="22199"/>
    <cellStyle name="SAPBEXHLevel3X 3 7 5 4 3 2" xfId="48613"/>
    <cellStyle name="SAPBEXHLevel3X 3 7 5 4 4" xfId="32070"/>
    <cellStyle name="SAPBEXHLevel3X 3 7 5 5" xfId="6007"/>
    <cellStyle name="SAPBEXHLevel3X 3 7 5 5 2" xfId="16759"/>
    <cellStyle name="SAPBEXHLevel3X 3 7 5 5 2 2" xfId="43177"/>
    <cellStyle name="SAPBEXHLevel3X 3 7 5 5 3" xfId="27064"/>
    <cellStyle name="SAPBEXHLevel3X 3 7 5 5 3 2" xfId="53478"/>
    <cellStyle name="SAPBEXHLevel3X 3 7 5 5 4" xfId="32677"/>
    <cellStyle name="SAPBEXHLevel3X 3 7 5 6" xfId="6607"/>
    <cellStyle name="SAPBEXHLevel3X 3 7 5 6 2" xfId="17332"/>
    <cellStyle name="SAPBEXHLevel3X 3 7 5 6 2 2" xfId="43750"/>
    <cellStyle name="SAPBEXHLevel3X 3 7 5 6 3" xfId="23550"/>
    <cellStyle name="SAPBEXHLevel3X 3 7 5 6 3 2" xfId="49964"/>
    <cellStyle name="SAPBEXHLevel3X 3 7 5 6 4" xfId="33277"/>
    <cellStyle name="SAPBEXHLevel3X 3 7 5 7" xfId="7179"/>
    <cellStyle name="SAPBEXHLevel3X 3 7 5 7 2" xfId="24725"/>
    <cellStyle name="SAPBEXHLevel3X 3 7 5 7 2 2" xfId="51139"/>
    <cellStyle name="SAPBEXHLevel3X 3 7 5 7 3" xfId="33849"/>
    <cellStyle name="SAPBEXHLevel3X 3 7 5 8" xfId="7738"/>
    <cellStyle name="SAPBEXHLevel3X 3 7 5 8 2" xfId="18405"/>
    <cellStyle name="SAPBEXHLevel3X 3 7 5 8 2 2" xfId="44821"/>
    <cellStyle name="SAPBEXHLevel3X 3 7 5 8 3" xfId="23232"/>
    <cellStyle name="SAPBEXHLevel3X 3 7 5 8 3 2" xfId="49646"/>
    <cellStyle name="SAPBEXHLevel3X 3 7 5 8 4" xfId="34408"/>
    <cellStyle name="SAPBEXHLevel3X 3 7 5 9" xfId="7890"/>
    <cellStyle name="SAPBEXHLevel3X 3 7 5 9 2" xfId="18557"/>
    <cellStyle name="SAPBEXHLevel3X 3 7 5 9 2 2" xfId="44972"/>
    <cellStyle name="SAPBEXHLevel3X 3 7 5 9 3" xfId="22907"/>
    <cellStyle name="SAPBEXHLevel3X 3 7 5 9 3 2" xfId="49321"/>
    <cellStyle name="SAPBEXHLevel3X 3 7 5 9 4" xfId="34560"/>
    <cellStyle name="SAPBEXHLevel3X 3 7 6" xfId="1864"/>
    <cellStyle name="SAPBEXHLevel3X 3 7 6 10" xfId="9522"/>
    <cellStyle name="SAPBEXHLevel3X 3 7 6 10 2" xfId="20182"/>
    <cellStyle name="SAPBEXHLevel3X 3 7 6 10 2 2" xfId="46596"/>
    <cellStyle name="SAPBEXHLevel3X 3 7 6 10 3" xfId="17679"/>
    <cellStyle name="SAPBEXHLevel3X 3 7 6 10 3 2" xfId="44096"/>
    <cellStyle name="SAPBEXHLevel3X 3 7 6 10 4" xfId="36018"/>
    <cellStyle name="SAPBEXHLevel3X 3 7 6 11" xfId="11716"/>
    <cellStyle name="SAPBEXHLevel3X 3 7 6 11 2" xfId="38137"/>
    <cellStyle name="SAPBEXHLevel3X 3 7 6 12" xfId="25307"/>
    <cellStyle name="SAPBEXHLevel3X 3 7 6 12 2" xfId="51721"/>
    <cellStyle name="SAPBEXHLevel3X 3 7 6 2" xfId="3841"/>
    <cellStyle name="SAPBEXHLevel3X 3 7 6 2 2" xfId="10747"/>
    <cellStyle name="SAPBEXHLevel3X 3 7 6 2 2 2" xfId="21392"/>
    <cellStyle name="SAPBEXHLevel3X 3 7 6 2 2 2 2" xfId="47806"/>
    <cellStyle name="SAPBEXHLevel3X 3 7 6 2 2 3" xfId="28486"/>
    <cellStyle name="SAPBEXHLevel3X 3 7 6 2 2 3 2" xfId="54900"/>
    <cellStyle name="SAPBEXHLevel3X 3 7 6 2 2 4" xfId="37168"/>
    <cellStyle name="SAPBEXHLevel3X 3 7 6 2 3" xfId="14624"/>
    <cellStyle name="SAPBEXHLevel3X 3 7 6 2 3 2" xfId="41044"/>
    <cellStyle name="SAPBEXHLevel3X 3 7 6 2 4" xfId="25838"/>
    <cellStyle name="SAPBEXHLevel3X 3 7 6 2 4 2" xfId="52252"/>
    <cellStyle name="SAPBEXHLevel3X 3 7 6 2 5" xfId="30511"/>
    <cellStyle name="SAPBEXHLevel3X 3 7 6 3" xfId="4568"/>
    <cellStyle name="SAPBEXHLevel3X 3 7 6 3 2" xfId="15346"/>
    <cellStyle name="SAPBEXHLevel3X 3 7 6 3 2 2" xfId="41766"/>
    <cellStyle name="SAPBEXHLevel3X 3 7 6 3 3" xfId="27455"/>
    <cellStyle name="SAPBEXHLevel3X 3 7 6 3 3 2" xfId="53869"/>
    <cellStyle name="SAPBEXHLevel3X 3 7 6 3 4" xfId="31238"/>
    <cellStyle name="SAPBEXHLevel3X 3 7 6 4" xfId="4261"/>
    <cellStyle name="SAPBEXHLevel3X 3 7 6 4 2" xfId="15040"/>
    <cellStyle name="SAPBEXHLevel3X 3 7 6 4 2 2" xfId="41460"/>
    <cellStyle name="SAPBEXHLevel3X 3 7 6 4 3" xfId="25832"/>
    <cellStyle name="SAPBEXHLevel3X 3 7 6 4 3 2" xfId="52246"/>
    <cellStyle name="SAPBEXHLevel3X 3 7 6 4 4" xfId="30931"/>
    <cellStyle name="SAPBEXHLevel3X 3 7 6 5" xfId="2750"/>
    <cellStyle name="SAPBEXHLevel3X 3 7 6 5 2" xfId="13542"/>
    <cellStyle name="SAPBEXHLevel3X 3 7 6 5 2 2" xfId="39962"/>
    <cellStyle name="SAPBEXHLevel3X 3 7 6 5 3" xfId="26564"/>
    <cellStyle name="SAPBEXHLevel3X 3 7 6 5 3 2" xfId="52978"/>
    <cellStyle name="SAPBEXHLevel3X 3 7 6 5 4" xfId="29420"/>
    <cellStyle name="SAPBEXHLevel3X 3 7 6 6" xfId="3724"/>
    <cellStyle name="SAPBEXHLevel3X 3 7 6 6 2" xfId="14508"/>
    <cellStyle name="SAPBEXHLevel3X 3 7 6 6 2 2" xfId="40928"/>
    <cellStyle name="SAPBEXHLevel3X 3 7 6 6 3" xfId="23792"/>
    <cellStyle name="SAPBEXHLevel3X 3 7 6 6 3 2" xfId="50206"/>
    <cellStyle name="SAPBEXHLevel3X 3 7 6 6 4" xfId="30394"/>
    <cellStyle name="SAPBEXHLevel3X 3 7 6 7" xfId="6980"/>
    <cellStyle name="SAPBEXHLevel3X 3 7 6 7 2" xfId="25732"/>
    <cellStyle name="SAPBEXHLevel3X 3 7 6 7 2 2" xfId="52146"/>
    <cellStyle name="SAPBEXHLevel3X 3 7 6 7 3" xfId="33650"/>
    <cellStyle name="SAPBEXHLevel3X 3 7 6 8" xfId="7527"/>
    <cellStyle name="SAPBEXHLevel3X 3 7 6 8 2" xfId="18194"/>
    <cellStyle name="SAPBEXHLevel3X 3 7 6 8 2 2" xfId="44610"/>
    <cellStyle name="SAPBEXHLevel3X 3 7 6 8 3" xfId="26355"/>
    <cellStyle name="SAPBEXHLevel3X 3 7 6 8 3 2" xfId="52769"/>
    <cellStyle name="SAPBEXHLevel3X 3 7 6 8 4" xfId="34197"/>
    <cellStyle name="SAPBEXHLevel3X 3 7 6 9" xfId="7457"/>
    <cellStyle name="SAPBEXHLevel3X 3 7 6 9 2" xfId="18124"/>
    <cellStyle name="SAPBEXHLevel3X 3 7 6 9 2 2" xfId="44540"/>
    <cellStyle name="SAPBEXHLevel3X 3 7 6 9 3" xfId="24964"/>
    <cellStyle name="SAPBEXHLevel3X 3 7 6 9 3 2" xfId="51378"/>
    <cellStyle name="SAPBEXHLevel3X 3 7 6 9 4" xfId="34127"/>
    <cellStyle name="SAPBEXHLevel3X 3 7 7" xfId="2524"/>
    <cellStyle name="SAPBEXHLevel3X 3 7 7 10" xfId="27619"/>
    <cellStyle name="SAPBEXHLevel3X 3 7 7 10 2" xfId="54033"/>
    <cellStyle name="SAPBEXHLevel3X 3 7 7 2" xfId="4419"/>
    <cellStyle name="SAPBEXHLevel3X 3 7 7 2 2" xfId="15197"/>
    <cellStyle name="SAPBEXHLevel3X 3 7 7 2 2 2" xfId="41617"/>
    <cellStyle name="SAPBEXHLevel3X 3 7 7 2 3" xfId="23147"/>
    <cellStyle name="SAPBEXHLevel3X 3 7 7 2 3 2" xfId="49561"/>
    <cellStyle name="SAPBEXHLevel3X 3 7 7 2 4" xfId="31089"/>
    <cellStyle name="SAPBEXHLevel3X 3 7 7 3" xfId="5152"/>
    <cellStyle name="SAPBEXHLevel3X 3 7 7 3 2" xfId="15929"/>
    <cellStyle name="SAPBEXHLevel3X 3 7 7 3 2 2" xfId="42348"/>
    <cellStyle name="SAPBEXHLevel3X 3 7 7 3 3" xfId="26596"/>
    <cellStyle name="SAPBEXHLevel3X 3 7 7 3 3 2" xfId="53010"/>
    <cellStyle name="SAPBEXHLevel3X 3 7 7 3 4" xfId="31822"/>
    <cellStyle name="SAPBEXHLevel3X 3 7 7 4" xfId="6334"/>
    <cellStyle name="SAPBEXHLevel3X 3 7 7 4 2" xfId="17073"/>
    <cellStyle name="SAPBEXHLevel3X 3 7 7 4 2 2" xfId="43491"/>
    <cellStyle name="SAPBEXHLevel3X 3 7 7 4 3" xfId="17098"/>
    <cellStyle name="SAPBEXHLevel3X 3 7 7 4 3 2" xfId="43516"/>
    <cellStyle name="SAPBEXHLevel3X 3 7 7 4 4" xfId="33004"/>
    <cellStyle name="SAPBEXHLevel3X 3 7 7 5" xfId="6910"/>
    <cellStyle name="SAPBEXHLevel3X 3 7 7 5 2" xfId="17615"/>
    <cellStyle name="SAPBEXHLevel3X 3 7 7 5 2 2" xfId="44032"/>
    <cellStyle name="SAPBEXHLevel3X 3 7 7 5 3" xfId="22962"/>
    <cellStyle name="SAPBEXHLevel3X 3 7 7 5 3 2" xfId="49376"/>
    <cellStyle name="SAPBEXHLevel3X 3 7 7 5 4" xfId="33580"/>
    <cellStyle name="SAPBEXHLevel3X 3 7 7 6" xfId="7434"/>
    <cellStyle name="SAPBEXHLevel3X 3 7 7 6 2" xfId="18101"/>
    <cellStyle name="SAPBEXHLevel3X 3 7 7 6 2 2" xfId="44517"/>
    <cellStyle name="SAPBEXHLevel3X 3 7 7 6 3" xfId="23236"/>
    <cellStyle name="SAPBEXHLevel3X 3 7 7 6 3 2" xfId="49650"/>
    <cellStyle name="SAPBEXHLevel3X 3 7 7 6 4" xfId="34104"/>
    <cellStyle name="SAPBEXHLevel3X 3 7 7 7" xfId="8057"/>
    <cellStyle name="SAPBEXHLevel3X 3 7 7 7 2" xfId="18724"/>
    <cellStyle name="SAPBEXHLevel3X 3 7 7 7 2 2" xfId="45138"/>
    <cellStyle name="SAPBEXHLevel3X 3 7 7 7 3" xfId="12437"/>
    <cellStyle name="SAPBEXHLevel3X 3 7 7 7 3 2" xfId="38858"/>
    <cellStyle name="SAPBEXHLevel3X 3 7 7 7 4" xfId="34661"/>
    <cellStyle name="SAPBEXHLevel3X 3 7 7 8" xfId="13320"/>
    <cellStyle name="SAPBEXHLevel3X 3 7 7 8 2" xfId="39740"/>
    <cellStyle name="SAPBEXHLevel3X 3 7 7 9" xfId="11207"/>
    <cellStyle name="SAPBEXHLevel3X 3 7 7 9 2" xfId="37628"/>
    <cellStyle name="SAPBEXHLevel3X 3 7 8" xfId="3278"/>
    <cellStyle name="SAPBEXHLevel3X 3 7 8 2" xfId="14068"/>
    <cellStyle name="SAPBEXHLevel3X 3 7 8 2 2" xfId="40488"/>
    <cellStyle name="SAPBEXHLevel3X 3 7 8 3" xfId="25456"/>
    <cellStyle name="SAPBEXHLevel3X 3 7 8 3 2" xfId="51870"/>
    <cellStyle name="SAPBEXHLevel3X 3 7 8 4" xfId="29948"/>
    <cellStyle name="SAPBEXHLevel3X 3 7 9" xfId="3006"/>
    <cellStyle name="SAPBEXHLevel3X 3 7 9 2" xfId="13798"/>
    <cellStyle name="SAPBEXHLevel3X 3 7 9 2 2" xfId="40218"/>
    <cellStyle name="SAPBEXHLevel3X 3 7 9 3" xfId="27030"/>
    <cellStyle name="SAPBEXHLevel3X 3 7 9 3 2" xfId="53444"/>
    <cellStyle name="SAPBEXHLevel3X 3 7 9 4" xfId="29676"/>
    <cellStyle name="SAPBEXHLevel3X 3 8" xfId="1260"/>
    <cellStyle name="SAPBEXHLevel3X 3 8 10" xfId="4160"/>
    <cellStyle name="SAPBEXHLevel3X 3 8 10 2" xfId="14941"/>
    <cellStyle name="SAPBEXHLevel3X 3 8 10 2 2" xfId="41361"/>
    <cellStyle name="SAPBEXHLevel3X 3 8 10 3" xfId="25232"/>
    <cellStyle name="SAPBEXHLevel3X 3 8 10 3 2" xfId="51646"/>
    <cellStyle name="SAPBEXHLevel3X 3 8 10 4" xfId="30830"/>
    <cellStyle name="SAPBEXHLevel3X 3 8 11" xfId="6252"/>
    <cellStyle name="SAPBEXHLevel3X 3 8 11 2" xfId="22299"/>
    <cellStyle name="SAPBEXHLevel3X 3 8 11 2 2" xfId="48713"/>
    <cellStyle name="SAPBEXHLevel3X 3 8 11 3" xfId="32922"/>
    <cellStyle name="SAPBEXHLevel3X 3 8 12" xfId="12113"/>
    <cellStyle name="SAPBEXHLevel3X 3 8 12 2" xfId="38534"/>
    <cellStyle name="SAPBEXHLevel3X 3 8 13" xfId="26067"/>
    <cellStyle name="SAPBEXHLevel3X 3 8 13 2" xfId="52481"/>
    <cellStyle name="SAPBEXHLevel3X 3 8 2" xfId="1570"/>
    <cellStyle name="SAPBEXHLevel3X 3 8 2 10" xfId="8462"/>
    <cellStyle name="SAPBEXHLevel3X 3 8 2 10 2" xfId="19122"/>
    <cellStyle name="SAPBEXHLevel3X 3 8 2 10 2 2" xfId="45536"/>
    <cellStyle name="SAPBEXHLevel3X 3 8 2 10 3" xfId="17703"/>
    <cellStyle name="SAPBEXHLevel3X 3 8 2 10 3 2" xfId="44120"/>
    <cellStyle name="SAPBEXHLevel3X 3 8 2 10 4" xfId="34958"/>
    <cellStyle name="SAPBEXHLevel3X 3 8 2 11" xfId="13335"/>
    <cellStyle name="SAPBEXHLevel3X 3 8 2 11 2" xfId="39755"/>
    <cellStyle name="SAPBEXHLevel3X 3 8 2 12" xfId="22248"/>
    <cellStyle name="SAPBEXHLevel3X 3 8 2 12 2" xfId="48662"/>
    <cellStyle name="SAPBEXHLevel3X 3 8 2 2" xfId="3564"/>
    <cellStyle name="SAPBEXHLevel3X 3 8 2 2 2" xfId="8960"/>
    <cellStyle name="SAPBEXHLevel3X 3 8 2 2 2 2" xfId="19620"/>
    <cellStyle name="SAPBEXHLevel3X 3 8 2 2 2 2 2" xfId="46034"/>
    <cellStyle name="SAPBEXHLevel3X 3 8 2 2 2 3" xfId="28251"/>
    <cellStyle name="SAPBEXHLevel3X 3 8 2 2 2 3 2" xfId="54665"/>
    <cellStyle name="SAPBEXHLevel3X 3 8 2 2 2 4" xfId="35456"/>
    <cellStyle name="SAPBEXHLevel3X 3 8 2 2 3" xfId="10335"/>
    <cellStyle name="SAPBEXHLevel3X 3 8 2 2 3 2" xfId="20995"/>
    <cellStyle name="SAPBEXHLevel3X 3 8 2 2 3 2 2" xfId="47409"/>
    <cellStyle name="SAPBEXHLevel3X 3 8 2 2 3 3" xfId="28260"/>
    <cellStyle name="SAPBEXHLevel3X 3 8 2 2 3 3 2" xfId="54674"/>
    <cellStyle name="SAPBEXHLevel3X 3 8 2 2 3 4" xfId="36831"/>
    <cellStyle name="SAPBEXHLevel3X 3 8 2 2 4" xfId="8775"/>
    <cellStyle name="SAPBEXHLevel3X 3 8 2 2 4 2" xfId="19435"/>
    <cellStyle name="SAPBEXHLevel3X 3 8 2 2 4 2 2" xfId="45849"/>
    <cellStyle name="SAPBEXHLevel3X 3 8 2 2 4 3" xfId="27423"/>
    <cellStyle name="SAPBEXHLevel3X 3 8 2 2 4 3 2" xfId="53837"/>
    <cellStyle name="SAPBEXHLevel3X 3 8 2 2 4 4" xfId="35271"/>
    <cellStyle name="SAPBEXHLevel3X 3 8 2 2 5" xfId="14349"/>
    <cellStyle name="SAPBEXHLevel3X 3 8 2 2 5 2" xfId="40769"/>
    <cellStyle name="SAPBEXHLevel3X 3 8 2 2 6" xfId="25291"/>
    <cellStyle name="SAPBEXHLevel3X 3 8 2 2 6 2" xfId="51705"/>
    <cellStyle name="SAPBEXHLevel3X 3 8 2 2 7" xfId="30234"/>
    <cellStyle name="SAPBEXHLevel3X 3 8 2 3" xfId="2754"/>
    <cellStyle name="SAPBEXHLevel3X 3 8 2 3 2" xfId="9318"/>
    <cellStyle name="SAPBEXHLevel3X 3 8 2 3 2 2" xfId="19978"/>
    <cellStyle name="SAPBEXHLevel3X 3 8 2 3 2 2 2" xfId="46392"/>
    <cellStyle name="SAPBEXHLevel3X 3 8 2 3 2 3" xfId="17208"/>
    <cellStyle name="SAPBEXHLevel3X 3 8 2 3 2 3 2" xfId="43626"/>
    <cellStyle name="SAPBEXHLevel3X 3 8 2 3 2 4" xfId="35814"/>
    <cellStyle name="SAPBEXHLevel3X 3 8 2 3 3" xfId="13546"/>
    <cellStyle name="SAPBEXHLevel3X 3 8 2 3 3 2" xfId="39966"/>
    <cellStyle name="SAPBEXHLevel3X 3 8 2 3 4" xfId="23813"/>
    <cellStyle name="SAPBEXHLevel3X 3 8 2 3 4 2" xfId="50227"/>
    <cellStyle name="SAPBEXHLevel3X 3 8 2 3 5" xfId="29424"/>
    <cellStyle name="SAPBEXHLevel3X 3 8 2 4" xfId="2837"/>
    <cellStyle name="SAPBEXHLevel3X 3 8 2 4 2" xfId="10304"/>
    <cellStyle name="SAPBEXHLevel3X 3 8 2 4 2 2" xfId="20964"/>
    <cellStyle name="SAPBEXHLevel3X 3 8 2 4 2 2 2" xfId="47378"/>
    <cellStyle name="SAPBEXHLevel3X 3 8 2 4 2 3" xfId="11443"/>
    <cellStyle name="SAPBEXHLevel3X 3 8 2 4 2 3 2" xfId="37864"/>
    <cellStyle name="SAPBEXHLevel3X 3 8 2 4 2 4" xfId="36800"/>
    <cellStyle name="SAPBEXHLevel3X 3 8 2 4 3" xfId="13629"/>
    <cellStyle name="SAPBEXHLevel3X 3 8 2 4 3 2" xfId="40049"/>
    <cellStyle name="SAPBEXHLevel3X 3 8 2 4 4" xfId="25021"/>
    <cellStyle name="SAPBEXHLevel3X 3 8 2 4 4 2" xfId="51435"/>
    <cellStyle name="SAPBEXHLevel3X 3 8 2 4 5" xfId="29507"/>
    <cellStyle name="SAPBEXHLevel3X 3 8 2 5" xfId="3120"/>
    <cellStyle name="SAPBEXHLevel3X 3 8 2 5 2" xfId="13911"/>
    <cellStyle name="SAPBEXHLevel3X 3 8 2 5 2 2" xfId="40331"/>
    <cellStyle name="SAPBEXHLevel3X 3 8 2 5 3" xfId="26860"/>
    <cellStyle name="SAPBEXHLevel3X 3 8 2 5 3 2" xfId="53274"/>
    <cellStyle name="SAPBEXHLevel3X 3 8 2 5 4" xfId="29790"/>
    <cellStyle name="SAPBEXHLevel3X 3 8 2 6" xfId="2975"/>
    <cellStyle name="SAPBEXHLevel3X 3 8 2 6 2" xfId="13767"/>
    <cellStyle name="SAPBEXHLevel3X 3 8 2 6 2 2" xfId="40187"/>
    <cellStyle name="SAPBEXHLevel3X 3 8 2 6 3" xfId="24838"/>
    <cellStyle name="SAPBEXHLevel3X 3 8 2 6 3 2" xfId="51252"/>
    <cellStyle name="SAPBEXHLevel3X 3 8 2 6 4" xfId="29645"/>
    <cellStyle name="SAPBEXHLevel3X 3 8 2 7" xfId="5416"/>
    <cellStyle name="SAPBEXHLevel3X 3 8 2 7 2" xfId="28050"/>
    <cellStyle name="SAPBEXHLevel3X 3 8 2 7 2 2" xfId="54464"/>
    <cellStyle name="SAPBEXHLevel3X 3 8 2 7 3" xfId="32086"/>
    <cellStyle name="SAPBEXHLevel3X 3 8 2 8" xfId="3290"/>
    <cellStyle name="SAPBEXHLevel3X 3 8 2 8 2" xfId="14080"/>
    <cellStyle name="SAPBEXHLevel3X 3 8 2 8 2 2" xfId="40500"/>
    <cellStyle name="SAPBEXHLevel3X 3 8 2 8 3" xfId="24766"/>
    <cellStyle name="SAPBEXHLevel3X 3 8 2 8 3 2" xfId="51180"/>
    <cellStyle name="SAPBEXHLevel3X 3 8 2 8 4" xfId="29960"/>
    <cellStyle name="SAPBEXHLevel3X 3 8 2 9" xfId="7793"/>
    <cellStyle name="SAPBEXHLevel3X 3 8 2 9 2" xfId="18460"/>
    <cellStyle name="SAPBEXHLevel3X 3 8 2 9 2 2" xfId="44875"/>
    <cellStyle name="SAPBEXHLevel3X 3 8 2 9 3" xfId="23099"/>
    <cellStyle name="SAPBEXHLevel3X 3 8 2 9 3 2" xfId="49513"/>
    <cellStyle name="SAPBEXHLevel3X 3 8 2 9 4" xfId="34463"/>
    <cellStyle name="SAPBEXHLevel3X 3 8 3" xfId="1683"/>
    <cellStyle name="SAPBEXHLevel3X 3 8 3 10" xfId="8493"/>
    <cellStyle name="SAPBEXHLevel3X 3 8 3 10 2" xfId="19153"/>
    <cellStyle name="SAPBEXHLevel3X 3 8 3 10 2 2" xfId="45567"/>
    <cellStyle name="SAPBEXHLevel3X 3 8 3 10 3" xfId="12464"/>
    <cellStyle name="SAPBEXHLevel3X 3 8 3 10 3 2" xfId="38885"/>
    <cellStyle name="SAPBEXHLevel3X 3 8 3 10 4" xfId="34989"/>
    <cellStyle name="SAPBEXHLevel3X 3 8 3 11" xfId="11884"/>
    <cellStyle name="SAPBEXHLevel3X 3 8 3 11 2" xfId="38305"/>
    <cellStyle name="SAPBEXHLevel3X 3 8 3 12" xfId="23903"/>
    <cellStyle name="SAPBEXHLevel3X 3 8 3 12 2" xfId="50317"/>
    <cellStyle name="SAPBEXHLevel3X 3 8 3 2" xfId="3676"/>
    <cellStyle name="SAPBEXHLevel3X 3 8 3 2 2" xfId="8929"/>
    <cellStyle name="SAPBEXHLevel3X 3 8 3 2 2 2" xfId="19589"/>
    <cellStyle name="SAPBEXHLevel3X 3 8 3 2 2 2 2" xfId="46003"/>
    <cellStyle name="SAPBEXHLevel3X 3 8 3 2 2 3" xfId="27896"/>
    <cellStyle name="SAPBEXHLevel3X 3 8 3 2 2 3 2" xfId="54310"/>
    <cellStyle name="SAPBEXHLevel3X 3 8 3 2 2 4" xfId="35425"/>
    <cellStyle name="SAPBEXHLevel3X 3 8 3 2 3" xfId="10462"/>
    <cellStyle name="SAPBEXHLevel3X 3 8 3 2 3 2" xfId="21122"/>
    <cellStyle name="SAPBEXHLevel3X 3 8 3 2 3 2 2" xfId="47536"/>
    <cellStyle name="SAPBEXHLevel3X 3 8 3 2 3 3" xfId="28386"/>
    <cellStyle name="SAPBEXHLevel3X 3 8 3 2 3 3 2" xfId="54800"/>
    <cellStyle name="SAPBEXHLevel3X 3 8 3 2 3 4" xfId="36958"/>
    <cellStyle name="SAPBEXHLevel3X 3 8 3 2 4" xfId="8809"/>
    <cellStyle name="SAPBEXHLevel3X 3 8 3 2 4 2" xfId="19469"/>
    <cellStyle name="SAPBEXHLevel3X 3 8 3 2 4 2 2" xfId="45883"/>
    <cellStyle name="SAPBEXHLevel3X 3 8 3 2 4 3" xfId="22365"/>
    <cellStyle name="SAPBEXHLevel3X 3 8 3 2 4 3 2" xfId="48779"/>
    <cellStyle name="SAPBEXHLevel3X 3 8 3 2 4 4" xfId="35305"/>
    <cellStyle name="SAPBEXHLevel3X 3 8 3 2 5" xfId="14461"/>
    <cellStyle name="SAPBEXHLevel3X 3 8 3 2 5 2" xfId="40881"/>
    <cellStyle name="SAPBEXHLevel3X 3 8 3 2 6" xfId="21835"/>
    <cellStyle name="SAPBEXHLevel3X 3 8 3 2 6 2" xfId="48249"/>
    <cellStyle name="SAPBEXHLevel3X 3 8 3 2 7" xfId="30346"/>
    <cellStyle name="SAPBEXHLevel3X 3 8 3 3" xfId="2659"/>
    <cellStyle name="SAPBEXHLevel3X 3 8 3 3 2" xfId="9651"/>
    <cellStyle name="SAPBEXHLevel3X 3 8 3 3 2 2" xfId="20311"/>
    <cellStyle name="SAPBEXHLevel3X 3 8 3 3 2 2 2" xfId="46725"/>
    <cellStyle name="SAPBEXHLevel3X 3 8 3 3 2 3" xfId="27835"/>
    <cellStyle name="SAPBEXHLevel3X 3 8 3 3 2 3 2" xfId="54249"/>
    <cellStyle name="SAPBEXHLevel3X 3 8 3 3 2 4" xfId="36147"/>
    <cellStyle name="SAPBEXHLevel3X 3 8 3 3 3" xfId="13451"/>
    <cellStyle name="SAPBEXHLevel3X 3 8 3 3 3 2" xfId="39871"/>
    <cellStyle name="SAPBEXHLevel3X 3 8 3 3 4" xfId="26484"/>
    <cellStyle name="SAPBEXHLevel3X 3 8 3 3 4 2" xfId="52898"/>
    <cellStyle name="SAPBEXHLevel3X 3 8 3 3 5" xfId="29329"/>
    <cellStyle name="SAPBEXHLevel3X 3 8 3 4" xfId="4868"/>
    <cellStyle name="SAPBEXHLevel3X 3 8 3 4 2" xfId="10431"/>
    <cellStyle name="SAPBEXHLevel3X 3 8 3 4 2 2" xfId="21091"/>
    <cellStyle name="SAPBEXHLevel3X 3 8 3 4 2 2 2" xfId="47505"/>
    <cellStyle name="SAPBEXHLevel3X 3 8 3 4 2 3" xfId="28355"/>
    <cellStyle name="SAPBEXHLevel3X 3 8 3 4 2 3 2" xfId="54769"/>
    <cellStyle name="SAPBEXHLevel3X 3 8 3 4 2 4" xfId="36927"/>
    <cellStyle name="SAPBEXHLevel3X 3 8 3 4 3" xfId="15645"/>
    <cellStyle name="SAPBEXHLevel3X 3 8 3 4 3 2" xfId="42065"/>
    <cellStyle name="SAPBEXHLevel3X 3 8 3 4 4" xfId="22445"/>
    <cellStyle name="SAPBEXHLevel3X 3 8 3 4 4 2" xfId="48859"/>
    <cellStyle name="SAPBEXHLevel3X 3 8 3 4 5" xfId="31538"/>
    <cellStyle name="SAPBEXHLevel3X 3 8 3 5" xfId="4005"/>
    <cellStyle name="SAPBEXHLevel3X 3 8 3 5 2" xfId="14788"/>
    <cellStyle name="SAPBEXHLevel3X 3 8 3 5 2 2" xfId="41208"/>
    <cellStyle name="SAPBEXHLevel3X 3 8 3 5 3" xfId="27259"/>
    <cellStyle name="SAPBEXHLevel3X 3 8 3 5 3 2" xfId="53673"/>
    <cellStyle name="SAPBEXHLevel3X 3 8 3 5 4" xfId="30675"/>
    <cellStyle name="SAPBEXHLevel3X 3 8 3 6" xfId="5550"/>
    <cellStyle name="SAPBEXHLevel3X 3 8 3 6 2" xfId="16321"/>
    <cellStyle name="SAPBEXHLevel3X 3 8 3 6 2 2" xfId="42740"/>
    <cellStyle name="SAPBEXHLevel3X 3 8 3 6 3" xfId="28156"/>
    <cellStyle name="SAPBEXHLevel3X 3 8 3 6 3 2" xfId="54570"/>
    <cellStyle name="SAPBEXHLevel3X 3 8 3 6 4" xfId="32220"/>
    <cellStyle name="SAPBEXHLevel3X 3 8 3 7" xfId="6159"/>
    <cellStyle name="SAPBEXHLevel3X 3 8 3 7 2" xfId="25782"/>
    <cellStyle name="SAPBEXHLevel3X 3 8 3 7 2 2" xfId="52196"/>
    <cellStyle name="SAPBEXHLevel3X 3 8 3 7 3" xfId="32829"/>
    <cellStyle name="SAPBEXHLevel3X 3 8 3 8" xfId="3402"/>
    <cellStyle name="SAPBEXHLevel3X 3 8 3 8 2" xfId="14188"/>
    <cellStyle name="SAPBEXHLevel3X 3 8 3 8 2 2" xfId="40608"/>
    <cellStyle name="SAPBEXHLevel3X 3 8 3 8 3" xfId="26435"/>
    <cellStyle name="SAPBEXHLevel3X 3 8 3 8 3 2" xfId="52849"/>
    <cellStyle name="SAPBEXHLevel3X 3 8 3 8 4" xfId="30072"/>
    <cellStyle name="SAPBEXHLevel3X 3 8 3 9" xfId="7635"/>
    <cellStyle name="SAPBEXHLevel3X 3 8 3 9 2" xfId="18302"/>
    <cellStyle name="SAPBEXHLevel3X 3 8 3 9 2 2" xfId="44718"/>
    <cellStyle name="SAPBEXHLevel3X 3 8 3 9 3" xfId="28165"/>
    <cellStyle name="SAPBEXHLevel3X 3 8 3 9 3 2" xfId="54579"/>
    <cellStyle name="SAPBEXHLevel3X 3 8 3 9 4" xfId="34305"/>
    <cellStyle name="SAPBEXHLevel3X 3 8 4" xfId="1942"/>
    <cellStyle name="SAPBEXHLevel3X 3 8 4 10" xfId="8589"/>
    <cellStyle name="SAPBEXHLevel3X 3 8 4 10 2" xfId="19249"/>
    <cellStyle name="SAPBEXHLevel3X 3 8 4 10 2 2" xfId="45663"/>
    <cellStyle name="SAPBEXHLevel3X 3 8 4 10 3" xfId="12563"/>
    <cellStyle name="SAPBEXHLevel3X 3 8 4 10 3 2" xfId="38984"/>
    <cellStyle name="SAPBEXHLevel3X 3 8 4 10 4" xfId="35085"/>
    <cellStyle name="SAPBEXHLevel3X 3 8 4 11" xfId="11638"/>
    <cellStyle name="SAPBEXHLevel3X 3 8 4 11 2" xfId="38059"/>
    <cellStyle name="SAPBEXHLevel3X 3 8 4 12" xfId="23752"/>
    <cellStyle name="SAPBEXHLevel3X 3 8 4 12 2" xfId="50166"/>
    <cellStyle name="SAPBEXHLevel3X 3 8 4 2" xfId="3919"/>
    <cellStyle name="SAPBEXHLevel3X 3 8 4 2 2" xfId="9795"/>
    <cellStyle name="SAPBEXHLevel3X 3 8 4 2 2 2" xfId="20455"/>
    <cellStyle name="SAPBEXHLevel3X 3 8 4 2 2 2 2" xfId="46869"/>
    <cellStyle name="SAPBEXHLevel3X 3 8 4 2 2 3" xfId="27003"/>
    <cellStyle name="SAPBEXHLevel3X 3 8 4 2 2 3 2" xfId="53417"/>
    <cellStyle name="SAPBEXHLevel3X 3 8 4 2 2 4" xfId="36291"/>
    <cellStyle name="SAPBEXHLevel3X 3 8 4 2 3" xfId="14702"/>
    <cellStyle name="SAPBEXHLevel3X 3 8 4 2 3 2" xfId="41122"/>
    <cellStyle name="SAPBEXHLevel3X 3 8 4 2 4" xfId="24787"/>
    <cellStyle name="SAPBEXHLevel3X 3 8 4 2 4 2" xfId="51201"/>
    <cellStyle name="SAPBEXHLevel3X 3 8 4 2 5" xfId="30589"/>
    <cellStyle name="SAPBEXHLevel3X 3 8 4 3" xfId="4646"/>
    <cellStyle name="SAPBEXHLevel3X 3 8 4 3 2" xfId="10054"/>
    <cellStyle name="SAPBEXHLevel3X 3 8 4 3 2 2" xfId="20714"/>
    <cellStyle name="SAPBEXHLevel3X 3 8 4 3 2 2 2" xfId="47128"/>
    <cellStyle name="SAPBEXHLevel3X 3 8 4 3 2 3" xfId="12756"/>
    <cellStyle name="SAPBEXHLevel3X 3 8 4 3 2 3 2" xfId="39177"/>
    <cellStyle name="SAPBEXHLevel3X 3 8 4 3 2 4" xfId="36550"/>
    <cellStyle name="SAPBEXHLevel3X 3 8 4 3 3" xfId="15424"/>
    <cellStyle name="SAPBEXHLevel3X 3 8 4 3 3 2" xfId="41844"/>
    <cellStyle name="SAPBEXHLevel3X 3 8 4 3 4" xfId="26966"/>
    <cellStyle name="SAPBEXHLevel3X 3 8 4 3 4 2" xfId="53380"/>
    <cellStyle name="SAPBEXHLevel3X 3 8 4 3 5" xfId="31316"/>
    <cellStyle name="SAPBEXHLevel3X 3 8 4 4" xfId="5224"/>
    <cellStyle name="SAPBEXHLevel3X 3 8 4 4 2" xfId="15999"/>
    <cellStyle name="SAPBEXHLevel3X 3 8 4 4 2 2" xfId="42418"/>
    <cellStyle name="SAPBEXHLevel3X 3 8 4 4 3" xfId="27605"/>
    <cellStyle name="SAPBEXHLevel3X 3 8 4 4 3 2" xfId="54019"/>
    <cellStyle name="SAPBEXHLevel3X 3 8 4 4 4" xfId="31894"/>
    <cellStyle name="SAPBEXHLevel3X 3 8 4 5" xfId="5840"/>
    <cellStyle name="SAPBEXHLevel3X 3 8 4 5 2" xfId="16599"/>
    <cellStyle name="SAPBEXHLevel3X 3 8 4 5 2 2" xfId="43017"/>
    <cellStyle name="SAPBEXHLevel3X 3 8 4 5 3" xfId="26160"/>
    <cellStyle name="SAPBEXHLevel3X 3 8 4 5 3 2" xfId="52574"/>
    <cellStyle name="SAPBEXHLevel3X 3 8 4 5 4" xfId="32510"/>
    <cellStyle name="SAPBEXHLevel3X 3 8 4 6" xfId="6443"/>
    <cellStyle name="SAPBEXHLevel3X 3 8 4 6 2" xfId="17179"/>
    <cellStyle name="SAPBEXHLevel3X 3 8 4 6 2 2" xfId="43597"/>
    <cellStyle name="SAPBEXHLevel3X 3 8 4 6 3" xfId="22498"/>
    <cellStyle name="SAPBEXHLevel3X 3 8 4 6 3 2" xfId="48912"/>
    <cellStyle name="SAPBEXHLevel3X 3 8 4 6 4" xfId="33113"/>
    <cellStyle name="SAPBEXHLevel3X 3 8 4 7" xfId="7058"/>
    <cellStyle name="SAPBEXHLevel3X 3 8 4 7 2" xfId="12285"/>
    <cellStyle name="SAPBEXHLevel3X 3 8 4 7 2 2" xfId="38706"/>
    <cellStyle name="SAPBEXHLevel3X 3 8 4 7 3" xfId="33728"/>
    <cellStyle name="SAPBEXHLevel3X 3 8 4 8" xfId="7605"/>
    <cellStyle name="SAPBEXHLevel3X 3 8 4 8 2" xfId="18272"/>
    <cellStyle name="SAPBEXHLevel3X 3 8 4 8 2 2" xfId="44688"/>
    <cellStyle name="SAPBEXHLevel3X 3 8 4 8 3" xfId="27690"/>
    <cellStyle name="SAPBEXHLevel3X 3 8 4 8 3 2" xfId="54104"/>
    <cellStyle name="SAPBEXHLevel3X 3 8 4 8 4" xfId="34275"/>
    <cellStyle name="SAPBEXHLevel3X 3 8 4 9" xfId="7304"/>
    <cellStyle name="SAPBEXHLevel3X 3 8 4 9 2" xfId="17971"/>
    <cellStyle name="SAPBEXHLevel3X 3 8 4 9 2 2" xfId="44388"/>
    <cellStyle name="SAPBEXHLevel3X 3 8 4 9 3" xfId="26112"/>
    <cellStyle name="SAPBEXHLevel3X 3 8 4 9 3 2" xfId="52526"/>
    <cellStyle name="SAPBEXHLevel3X 3 8 4 9 4" xfId="33974"/>
    <cellStyle name="SAPBEXHLevel3X 3 8 5" xfId="2128"/>
    <cellStyle name="SAPBEXHLevel3X 3 8 5 10" xfId="8837"/>
    <cellStyle name="SAPBEXHLevel3X 3 8 5 10 2" xfId="19497"/>
    <cellStyle name="SAPBEXHLevel3X 3 8 5 10 2 2" xfId="45911"/>
    <cellStyle name="SAPBEXHLevel3X 3 8 5 10 3" xfId="22647"/>
    <cellStyle name="SAPBEXHLevel3X 3 8 5 10 3 2" xfId="49061"/>
    <cellStyle name="SAPBEXHLevel3X 3 8 5 10 4" xfId="35333"/>
    <cellStyle name="SAPBEXHLevel3X 3 8 5 11" xfId="11472"/>
    <cellStyle name="SAPBEXHLevel3X 3 8 5 11 2" xfId="37893"/>
    <cellStyle name="SAPBEXHLevel3X 3 8 5 12" xfId="24492"/>
    <cellStyle name="SAPBEXHLevel3X 3 8 5 12 2" xfId="50906"/>
    <cellStyle name="SAPBEXHLevel3X 3 8 5 2" xfId="4093"/>
    <cellStyle name="SAPBEXHLevel3X 3 8 5 2 2" xfId="9815"/>
    <cellStyle name="SAPBEXHLevel3X 3 8 5 2 2 2" xfId="20475"/>
    <cellStyle name="SAPBEXHLevel3X 3 8 5 2 2 2 2" xfId="46889"/>
    <cellStyle name="SAPBEXHLevel3X 3 8 5 2 2 3" xfId="27819"/>
    <cellStyle name="SAPBEXHLevel3X 3 8 5 2 2 3 2" xfId="54233"/>
    <cellStyle name="SAPBEXHLevel3X 3 8 5 2 2 4" xfId="36311"/>
    <cellStyle name="SAPBEXHLevel3X 3 8 5 2 3" xfId="14875"/>
    <cellStyle name="SAPBEXHLevel3X 3 8 5 2 3 2" xfId="41295"/>
    <cellStyle name="SAPBEXHLevel3X 3 8 5 2 4" xfId="23915"/>
    <cellStyle name="SAPBEXHLevel3X 3 8 5 2 4 2" xfId="50329"/>
    <cellStyle name="SAPBEXHLevel3X 3 8 5 2 5" xfId="30763"/>
    <cellStyle name="SAPBEXHLevel3X 3 8 5 3" xfId="4821"/>
    <cellStyle name="SAPBEXHLevel3X 3 8 5 3 2" xfId="10122"/>
    <cellStyle name="SAPBEXHLevel3X 3 8 5 3 2 2" xfId="20782"/>
    <cellStyle name="SAPBEXHLevel3X 3 8 5 3 2 2 2" xfId="47196"/>
    <cellStyle name="SAPBEXHLevel3X 3 8 5 3 2 3" xfId="17687"/>
    <cellStyle name="SAPBEXHLevel3X 3 8 5 3 2 3 2" xfId="44104"/>
    <cellStyle name="SAPBEXHLevel3X 3 8 5 3 2 4" xfId="36618"/>
    <cellStyle name="SAPBEXHLevel3X 3 8 5 3 3" xfId="15598"/>
    <cellStyle name="SAPBEXHLevel3X 3 8 5 3 3 2" xfId="42018"/>
    <cellStyle name="SAPBEXHLevel3X 3 8 5 3 4" xfId="23225"/>
    <cellStyle name="SAPBEXHLevel3X 3 8 5 3 4 2" xfId="49639"/>
    <cellStyle name="SAPBEXHLevel3X 3 8 5 3 5" xfId="31491"/>
    <cellStyle name="SAPBEXHLevel3X 3 8 5 4" xfId="5401"/>
    <cellStyle name="SAPBEXHLevel3X 3 8 5 4 2" xfId="16174"/>
    <cellStyle name="SAPBEXHLevel3X 3 8 5 4 2 2" xfId="42593"/>
    <cellStyle name="SAPBEXHLevel3X 3 8 5 4 3" xfId="26512"/>
    <cellStyle name="SAPBEXHLevel3X 3 8 5 4 3 2" xfId="52926"/>
    <cellStyle name="SAPBEXHLevel3X 3 8 5 4 4" xfId="32071"/>
    <cellStyle name="SAPBEXHLevel3X 3 8 5 5" xfId="6008"/>
    <cellStyle name="SAPBEXHLevel3X 3 8 5 5 2" xfId="16760"/>
    <cellStyle name="SAPBEXHLevel3X 3 8 5 5 2 2" xfId="43178"/>
    <cellStyle name="SAPBEXHLevel3X 3 8 5 5 3" xfId="22191"/>
    <cellStyle name="SAPBEXHLevel3X 3 8 5 5 3 2" xfId="48605"/>
    <cellStyle name="SAPBEXHLevel3X 3 8 5 5 4" xfId="32678"/>
    <cellStyle name="SAPBEXHLevel3X 3 8 5 6" xfId="6608"/>
    <cellStyle name="SAPBEXHLevel3X 3 8 5 6 2" xfId="17333"/>
    <cellStyle name="SAPBEXHLevel3X 3 8 5 6 2 2" xfId="43751"/>
    <cellStyle name="SAPBEXHLevel3X 3 8 5 6 3" xfId="22986"/>
    <cellStyle name="SAPBEXHLevel3X 3 8 5 6 3 2" xfId="49400"/>
    <cellStyle name="SAPBEXHLevel3X 3 8 5 6 4" xfId="33278"/>
    <cellStyle name="SAPBEXHLevel3X 3 8 5 7" xfId="7180"/>
    <cellStyle name="SAPBEXHLevel3X 3 8 5 7 2" xfId="24283"/>
    <cellStyle name="SAPBEXHLevel3X 3 8 5 7 2 2" xfId="50697"/>
    <cellStyle name="SAPBEXHLevel3X 3 8 5 7 3" xfId="33850"/>
    <cellStyle name="SAPBEXHLevel3X 3 8 5 8" xfId="7739"/>
    <cellStyle name="SAPBEXHLevel3X 3 8 5 8 2" xfId="18406"/>
    <cellStyle name="SAPBEXHLevel3X 3 8 5 8 2 2" xfId="44822"/>
    <cellStyle name="SAPBEXHLevel3X 3 8 5 8 3" xfId="26370"/>
    <cellStyle name="SAPBEXHLevel3X 3 8 5 8 3 2" xfId="52784"/>
    <cellStyle name="SAPBEXHLevel3X 3 8 5 8 4" xfId="34409"/>
    <cellStyle name="SAPBEXHLevel3X 3 8 5 9" xfId="7891"/>
    <cellStyle name="SAPBEXHLevel3X 3 8 5 9 2" xfId="18558"/>
    <cellStyle name="SAPBEXHLevel3X 3 8 5 9 2 2" xfId="44973"/>
    <cellStyle name="SAPBEXHLevel3X 3 8 5 9 3" xfId="26360"/>
    <cellStyle name="SAPBEXHLevel3X 3 8 5 9 3 2" xfId="52774"/>
    <cellStyle name="SAPBEXHLevel3X 3 8 5 9 4" xfId="34561"/>
    <cellStyle name="SAPBEXHLevel3X 3 8 6" xfId="1865"/>
    <cellStyle name="SAPBEXHLevel3X 3 8 6 10" xfId="9521"/>
    <cellStyle name="SAPBEXHLevel3X 3 8 6 10 2" xfId="20181"/>
    <cellStyle name="SAPBEXHLevel3X 3 8 6 10 2 2" xfId="46595"/>
    <cellStyle name="SAPBEXHLevel3X 3 8 6 10 3" xfId="12749"/>
    <cellStyle name="SAPBEXHLevel3X 3 8 6 10 3 2" xfId="39170"/>
    <cellStyle name="SAPBEXHLevel3X 3 8 6 10 4" xfId="36017"/>
    <cellStyle name="SAPBEXHLevel3X 3 8 6 11" xfId="11715"/>
    <cellStyle name="SAPBEXHLevel3X 3 8 6 11 2" xfId="38136"/>
    <cellStyle name="SAPBEXHLevel3X 3 8 6 12" xfId="25529"/>
    <cellStyle name="SAPBEXHLevel3X 3 8 6 12 2" xfId="51943"/>
    <cellStyle name="SAPBEXHLevel3X 3 8 6 2" xfId="3842"/>
    <cellStyle name="SAPBEXHLevel3X 3 8 6 2 2" xfId="10748"/>
    <cellStyle name="SAPBEXHLevel3X 3 8 6 2 2 2" xfId="21393"/>
    <cellStyle name="SAPBEXHLevel3X 3 8 6 2 2 2 2" xfId="47807"/>
    <cellStyle name="SAPBEXHLevel3X 3 8 6 2 2 3" xfId="28487"/>
    <cellStyle name="SAPBEXHLevel3X 3 8 6 2 2 3 2" xfId="54901"/>
    <cellStyle name="SAPBEXHLevel3X 3 8 6 2 2 4" xfId="37169"/>
    <cellStyle name="SAPBEXHLevel3X 3 8 6 2 3" xfId="14625"/>
    <cellStyle name="SAPBEXHLevel3X 3 8 6 2 3 2" xfId="41045"/>
    <cellStyle name="SAPBEXHLevel3X 3 8 6 2 4" xfId="25381"/>
    <cellStyle name="SAPBEXHLevel3X 3 8 6 2 4 2" xfId="51795"/>
    <cellStyle name="SAPBEXHLevel3X 3 8 6 2 5" xfId="30512"/>
    <cellStyle name="SAPBEXHLevel3X 3 8 6 3" xfId="4569"/>
    <cellStyle name="SAPBEXHLevel3X 3 8 6 3 2" xfId="15347"/>
    <cellStyle name="SAPBEXHLevel3X 3 8 6 3 2 2" xfId="41767"/>
    <cellStyle name="SAPBEXHLevel3X 3 8 6 3 3" xfId="23288"/>
    <cellStyle name="SAPBEXHLevel3X 3 8 6 3 3 2" xfId="49702"/>
    <cellStyle name="SAPBEXHLevel3X 3 8 6 3 4" xfId="31239"/>
    <cellStyle name="SAPBEXHLevel3X 3 8 6 4" xfId="4266"/>
    <cellStyle name="SAPBEXHLevel3X 3 8 6 4 2" xfId="15045"/>
    <cellStyle name="SAPBEXHLevel3X 3 8 6 4 2 2" xfId="41465"/>
    <cellStyle name="SAPBEXHLevel3X 3 8 6 4 3" xfId="23113"/>
    <cellStyle name="SAPBEXHLevel3X 3 8 6 4 3 2" xfId="49527"/>
    <cellStyle name="SAPBEXHLevel3X 3 8 6 4 4" xfId="30936"/>
    <cellStyle name="SAPBEXHLevel3X 3 8 6 5" xfId="4334"/>
    <cellStyle name="SAPBEXHLevel3X 3 8 6 5 2" xfId="15112"/>
    <cellStyle name="SAPBEXHLevel3X 3 8 6 5 2 2" xfId="41532"/>
    <cellStyle name="SAPBEXHLevel3X 3 8 6 5 3" xfId="25374"/>
    <cellStyle name="SAPBEXHLevel3X 3 8 6 5 3 2" xfId="51788"/>
    <cellStyle name="SAPBEXHLevel3X 3 8 6 5 4" xfId="31004"/>
    <cellStyle name="SAPBEXHLevel3X 3 8 6 6" xfId="3010"/>
    <cellStyle name="SAPBEXHLevel3X 3 8 6 6 2" xfId="13802"/>
    <cellStyle name="SAPBEXHLevel3X 3 8 6 6 2 2" xfId="40222"/>
    <cellStyle name="SAPBEXHLevel3X 3 8 6 6 3" xfId="24770"/>
    <cellStyle name="SAPBEXHLevel3X 3 8 6 6 3 2" xfId="51184"/>
    <cellStyle name="SAPBEXHLevel3X 3 8 6 6 4" xfId="29680"/>
    <cellStyle name="SAPBEXHLevel3X 3 8 6 7" xfId="6981"/>
    <cellStyle name="SAPBEXHLevel3X 3 8 6 7 2" xfId="24852"/>
    <cellStyle name="SAPBEXHLevel3X 3 8 6 7 2 2" xfId="51266"/>
    <cellStyle name="SAPBEXHLevel3X 3 8 6 7 3" xfId="33651"/>
    <cellStyle name="SAPBEXHLevel3X 3 8 6 8" xfId="7528"/>
    <cellStyle name="SAPBEXHLevel3X 3 8 6 8 2" xfId="18195"/>
    <cellStyle name="SAPBEXHLevel3X 3 8 6 8 2 2" xfId="44611"/>
    <cellStyle name="SAPBEXHLevel3X 3 8 6 8 3" xfId="28080"/>
    <cellStyle name="SAPBEXHLevel3X 3 8 6 8 3 2" xfId="54494"/>
    <cellStyle name="SAPBEXHLevel3X 3 8 6 8 4" xfId="34198"/>
    <cellStyle name="SAPBEXHLevel3X 3 8 6 9" xfId="4442"/>
    <cellStyle name="SAPBEXHLevel3X 3 8 6 9 2" xfId="15220"/>
    <cellStyle name="SAPBEXHLevel3X 3 8 6 9 2 2" xfId="41640"/>
    <cellStyle name="SAPBEXHLevel3X 3 8 6 9 3" xfId="22324"/>
    <cellStyle name="SAPBEXHLevel3X 3 8 6 9 3 2" xfId="48738"/>
    <cellStyle name="SAPBEXHLevel3X 3 8 6 9 4" xfId="31112"/>
    <cellStyle name="SAPBEXHLevel3X 3 8 7" xfId="2525"/>
    <cellStyle name="SAPBEXHLevel3X 3 8 7 10" xfId="23317"/>
    <cellStyle name="SAPBEXHLevel3X 3 8 7 10 2" xfId="49731"/>
    <cellStyle name="SAPBEXHLevel3X 3 8 7 2" xfId="4420"/>
    <cellStyle name="SAPBEXHLevel3X 3 8 7 2 2" xfId="15198"/>
    <cellStyle name="SAPBEXHLevel3X 3 8 7 2 2 2" xfId="41618"/>
    <cellStyle name="SAPBEXHLevel3X 3 8 7 2 3" xfId="27509"/>
    <cellStyle name="SAPBEXHLevel3X 3 8 7 2 3 2" xfId="53923"/>
    <cellStyle name="SAPBEXHLevel3X 3 8 7 2 4" xfId="31090"/>
    <cellStyle name="SAPBEXHLevel3X 3 8 7 3" xfId="5153"/>
    <cellStyle name="SAPBEXHLevel3X 3 8 7 3 2" xfId="15930"/>
    <cellStyle name="SAPBEXHLevel3X 3 8 7 3 2 2" xfId="42349"/>
    <cellStyle name="SAPBEXHLevel3X 3 8 7 3 3" xfId="22441"/>
    <cellStyle name="SAPBEXHLevel3X 3 8 7 3 3 2" xfId="48855"/>
    <cellStyle name="SAPBEXHLevel3X 3 8 7 3 4" xfId="31823"/>
    <cellStyle name="SAPBEXHLevel3X 3 8 7 4" xfId="6335"/>
    <cellStyle name="SAPBEXHLevel3X 3 8 7 4 2" xfId="17074"/>
    <cellStyle name="SAPBEXHLevel3X 3 8 7 4 2 2" xfId="43492"/>
    <cellStyle name="SAPBEXHLevel3X 3 8 7 4 3" xfId="22345"/>
    <cellStyle name="SAPBEXHLevel3X 3 8 7 4 3 2" xfId="48759"/>
    <cellStyle name="SAPBEXHLevel3X 3 8 7 4 4" xfId="33005"/>
    <cellStyle name="SAPBEXHLevel3X 3 8 7 5" xfId="6911"/>
    <cellStyle name="SAPBEXHLevel3X 3 8 7 5 2" xfId="17616"/>
    <cellStyle name="SAPBEXHLevel3X 3 8 7 5 2 2" xfId="44033"/>
    <cellStyle name="SAPBEXHLevel3X 3 8 7 5 3" xfId="11416"/>
    <cellStyle name="SAPBEXHLevel3X 3 8 7 5 3 2" xfId="37837"/>
    <cellStyle name="SAPBEXHLevel3X 3 8 7 5 4" xfId="33581"/>
    <cellStyle name="SAPBEXHLevel3X 3 8 7 6" xfId="7435"/>
    <cellStyle name="SAPBEXHLevel3X 3 8 7 6 2" xfId="18102"/>
    <cellStyle name="SAPBEXHLevel3X 3 8 7 6 2 2" xfId="44518"/>
    <cellStyle name="SAPBEXHLevel3X 3 8 7 6 3" xfId="26374"/>
    <cellStyle name="SAPBEXHLevel3X 3 8 7 6 3 2" xfId="52788"/>
    <cellStyle name="SAPBEXHLevel3X 3 8 7 6 4" xfId="34105"/>
    <cellStyle name="SAPBEXHLevel3X 3 8 7 7" xfId="8058"/>
    <cellStyle name="SAPBEXHLevel3X 3 8 7 7 2" xfId="18725"/>
    <cellStyle name="SAPBEXHLevel3X 3 8 7 7 2 2" xfId="45139"/>
    <cellStyle name="SAPBEXHLevel3X 3 8 7 7 3" xfId="16521"/>
    <cellStyle name="SAPBEXHLevel3X 3 8 7 7 3 2" xfId="42939"/>
    <cellStyle name="SAPBEXHLevel3X 3 8 7 7 4" xfId="34662"/>
    <cellStyle name="SAPBEXHLevel3X 3 8 7 8" xfId="13321"/>
    <cellStyle name="SAPBEXHLevel3X 3 8 7 8 2" xfId="39741"/>
    <cellStyle name="SAPBEXHLevel3X 3 8 7 9" xfId="11206"/>
    <cellStyle name="SAPBEXHLevel3X 3 8 7 9 2" xfId="37627"/>
    <cellStyle name="SAPBEXHLevel3X 3 8 8" xfId="3279"/>
    <cellStyle name="SAPBEXHLevel3X 3 8 8 2" xfId="14069"/>
    <cellStyle name="SAPBEXHLevel3X 3 8 8 2 2" xfId="40489"/>
    <cellStyle name="SAPBEXHLevel3X 3 8 8 3" xfId="25062"/>
    <cellStyle name="SAPBEXHLevel3X 3 8 8 3 2" xfId="51476"/>
    <cellStyle name="SAPBEXHLevel3X 3 8 8 4" xfId="29949"/>
    <cellStyle name="SAPBEXHLevel3X 3 8 9" xfId="5090"/>
    <cellStyle name="SAPBEXHLevel3X 3 8 9 2" xfId="15867"/>
    <cellStyle name="SAPBEXHLevel3X 3 8 9 2 2" xfId="42286"/>
    <cellStyle name="SAPBEXHLevel3X 3 8 9 3" xfId="24472"/>
    <cellStyle name="SAPBEXHLevel3X 3 8 9 3 2" xfId="50886"/>
    <cellStyle name="SAPBEXHLevel3X 3 8 9 4" xfId="31760"/>
    <cellStyle name="SAPBEXHLevel3X 3 9" xfId="1563"/>
    <cellStyle name="SAPBEXHLevel3X 3 9 10" xfId="8455"/>
    <cellStyle name="SAPBEXHLevel3X 3 9 10 2" xfId="19115"/>
    <cellStyle name="SAPBEXHLevel3X 3 9 10 2 2" xfId="45529"/>
    <cellStyle name="SAPBEXHLevel3X 3 9 10 3" xfId="12453"/>
    <cellStyle name="SAPBEXHLevel3X 3 9 10 3 2" xfId="38874"/>
    <cellStyle name="SAPBEXHLevel3X 3 9 10 4" xfId="34951"/>
    <cellStyle name="SAPBEXHLevel3X 3 9 11" xfId="11982"/>
    <cellStyle name="SAPBEXHLevel3X 3 9 11 2" xfId="38403"/>
    <cellStyle name="SAPBEXHLevel3X 3 9 12" xfId="27533"/>
    <cellStyle name="SAPBEXHLevel3X 3 9 12 2" xfId="53947"/>
    <cellStyle name="SAPBEXHLevel3X 3 9 2" xfId="3557"/>
    <cellStyle name="SAPBEXHLevel3X 3 9 2 2" xfId="8967"/>
    <cellStyle name="SAPBEXHLevel3X 3 9 2 2 2" xfId="19627"/>
    <cellStyle name="SAPBEXHLevel3X 3 9 2 2 2 2" xfId="46041"/>
    <cellStyle name="SAPBEXHLevel3X 3 9 2 2 3" xfId="25976"/>
    <cellStyle name="SAPBEXHLevel3X 3 9 2 2 3 2" xfId="52390"/>
    <cellStyle name="SAPBEXHLevel3X 3 9 2 2 4" xfId="35463"/>
    <cellStyle name="SAPBEXHLevel3X 3 9 2 3" xfId="10086"/>
    <cellStyle name="SAPBEXHLevel3X 3 9 2 3 2" xfId="20746"/>
    <cellStyle name="SAPBEXHLevel3X 3 9 2 3 2 2" xfId="47160"/>
    <cellStyle name="SAPBEXHLevel3X 3 9 2 3 3" xfId="12223"/>
    <cellStyle name="SAPBEXHLevel3X 3 9 2 3 3 2" xfId="38644"/>
    <cellStyle name="SAPBEXHLevel3X 3 9 2 3 4" xfId="36582"/>
    <cellStyle name="SAPBEXHLevel3X 3 9 2 4" xfId="8768"/>
    <cellStyle name="SAPBEXHLevel3X 3 9 2 4 2" xfId="19428"/>
    <cellStyle name="SAPBEXHLevel3X 3 9 2 4 2 2" xfId="45842"/>
    <cellStyle name="SAPBEXHLevel3X 3 9 2 4 3" xfId="22340"/>
    <cellStyle name="SAPBEXHLevel3X 3 9 2 4 3 2" xfId="48754"/>
    <cellStyle name="SAPBEXHLevel3X 3 9 2 4 4" xfId="35264"/>
    <cellStyle name="SAPBEXHLevel3X 3 9 2 5" xfId="14342"/>
    <cellStyle name="SAPBEXHLevel3X 3 9 2 5 2" xfId="40762"/>
    <cellStyle name="SAPBEXHLevel3X 3 9 2 6" xfId="24320"/>
    <cellStyle name="SAPBEXHLevel3X 3 9 2 6 2" xfId="50734"/>
    <cellStyle name="SAPBEXHLevel3X 3 9 2 7" xfId="30227"/>
    <cellStyle name="SAPBEXHLevel3X 3 9 3" xfId="4131"/>
    <cellStyle name="SAPBEXHLevel3X 3 9 3 2" xfId="9325"/>
    <cellStyle name="SAPBEXHLevel3X 3 9 3 2 2" xfId="19985"/>
    <cellStyle name="SAPBEXHLevel3X 3 9 3 2 2 2" xfId="46399"/>
    <cellStyle name="SAPBEXHLevel3X 3 9 3 2 3" xfId="11567"/>
    <cellStyle name="SAPBEXHLevel3X 3 9 3 2 3 2" xfId="37988"/>
    <cellStyle name="SAPBEXHLevel3X 3 9 3 2 4" xfId="35821"/>
    <cellStyle name="SAPBEXHLevel3X 3 9 3 3" xfId="14913"/>
    <cellStyle name="SAPBEXHLevel3X 3 9 3 3 2" xfId="41333"/>
    <cellStyle name="SAPBEXHLevel3X 3 9 3 4" xfId="22801"/>
    <cellStyle name="SAPBEXHLevel3X 3 9 3 4 2" xfId="49215"/>
    <cellStyle name="SAPBEXHLevel3X 3 9 3 5" xfId="30801"/>
    <cellStyle name="SAPBEXHLevel3X 3 9 4" xfId="3322"/>
    <cellStyle name="SAPBEXHLevel3X 3 9 4 2" xfId="10303"/>
    <cellStyle name="SAPBEXHLevel3X 3 9 4 2 2" xfId="20963"/>
    <cellStyle name="SAPBEXHLevel3X 3 9 4 2 2 2" xfId="47377"/>
    <cellStyle name="SAPBEXHLevel3X 3 9 4 2 3" xfId="12389"/>
    <cellStyle name="SAPBEXHLevel3X 3 9 4 2 3 2" xfId="38810"/>
    <cellStyle name="SAPBEXHLevel3X 3 9 4 2 4" xfId="36799"/>
    <cellStyle name="SAPBEXHLevel3X 3 9 4 3" xfId="14110"/>
    <cellStyle name="SAPBEXHLevel3X 3 9 4 3 2" xfId="40530"/>
    <cellStyle name="SAPBEXHLevel3X 3 9 4 4" xfId="26078"/>
    <cellStyle name="SAPBEXHLevel3X 3 9 4 4 2" xfId="52492"/>
    <cellStyle name="SAPBEXHLevel3X 3 9 4 5" xfId="29992"/>
    <cellStyle name="SAPBEXHLevel3X 3 9 5" xfId="3381"/>
    <cellStyle name="SAPBEXHLevel3X 3 9 5 2" xfId="14168"/>
    <cellStyle name="SAPBEXHLevel3X 3 9 5 2 2" xfId="40588"/>
    <cellStyle name="SAPBEXHLevel3X 3 9 5 3" xfId="24436"/>
    <cellStyle name="SAPBEXHLevel3X 3 9 5 3 2" xfId="50850"/>
    <cellStyle name="SAPBEXHLevel3X 3 9 5 4" xfId="30051"/>
    <cellStyle name="SAPBEXHLevel3X 3 9 6" xfId="5869"/>
    <cellStyle name="SAPBEXHLevel3X 3 9 6 2" xfId="16624"/>
    <cellStyle name="SAPBEXHLevel3X 3 9 6 2 2" xfId="43042"/>
    <cellStyle name="SAPBEXHLevel3X 3 9 6 3" xfId="23393"/>
    <cellStyle name="SAPBEXHLevel3X 3 9 6 3 2" xfId="49807"/>
    <cellStyle name="SAPBEXHLevel3X 3 9 6 4" xfId="32539"/>
    <cellStyle name="SAPBEXHLevel3X 3 9 7" xfId="5564"/>
    <cellStyle name="SAPBEXHLevel3X 3 9 7 2" xfId="23397"/>
    <cellStyle name="SAPBEXHLevel3X 3 9 7 2 2" xfId="49811"/>
    <cellStyle name="SAPBEXHLevel3X 3 9 7 3" xfId="32234"/>
    <cellStyle name="SAPBEXHLevel3X 3 9 8" xfId="6695"/>
    <cellStyle name="SAPBEXHLevel3X 3 9 8 2" xfId="17407"/>
    <cellStyle name="SAPBEXHLevel3X 3 9 8 2 2" xfId="43825"/>
    <cellStyle name="SAPBEXHLevel3X 3 9 8 3" xfId="12056"/>
    <cellStyle name="SAPBEXHLevel3X 3 9 8 3 2" xfId="38477"/>
    <cellStyle name="SAPBEXHLevel3X 3 9 8 4" xfId="33365"/>
    <cellStyle name="SAPBEXHLevel3X 3 9 9" xfId="7100"/>
    <cellStyle name="SAPBEXHLevel3X 3 9 9 2" xfId="17788"/>
    <cellStyle name="SAPBEXHLevel3X 3 9 9 2 2" xfId="44205"/>
    <cellStyle name="SAPBEXHLevel3X 3 9 9 3" xfId="22154"/>
    <cellStyle name="SAPBEXHLevel3X 3 9 9 3 2" xfId="48568"/>
    <cellStyle name="SAPBEXHLevel3X 3 9 9 4" xfId="33770"/>
    <cellStyle name="SAPBEXHLevel3X 4" xfId="1561"/>
    <cellStyle name="SAPBEXHLevel3X 4 10" xfId="8453"/>
    <cellStyle name="SAPBEXHLevel3X 4 10 2" xfId="19113"/>
    <cellStyle name="SAPBEXHLevel3X 4 10 2 2" xfId="45527"/>
    <cellStyle name="SAPBEXHLevel3X 4 10 3" xfId="12727"/>
    <cellStyle name="SAPBEXHLevel3X 4 10 3 2" xfId="39148"/>
    <cellStyle name="SAPBEXHLevel3X 4 10 4" xfId="34949"/>
    <cellStyle name="SAPBEXHLevel3X 4 11" xfId="11984"/>
    <cellStyle name="SAPBEXHLevel3X 4 11 2" xfId="38405"/>
    <cellStyle name="SAPBEXHLevel3X 4 12" xfId="21819"/>
    <cellStyle name="SAPBEXHLevel3X 4 12 2" xfId="48233"/>
    <cellStyle name="SAPBEXHLevel3X 4 2" xfId="3555"/>
    <cellStyle name="SAPBEXHLevel3X 4 2 2" xfId="8969"/>
    <cellStyle name="SAPBEXHLevel3X 4 2 2 2" xfId="19629"/>
    <cellStyle name="SAPBEXHLevel3X 4 2 2 2 2" xfId="46043"/>
    <cellStyle name="SAPBEXHLevel3X 4 2 2 3" xfId="11246"/>
    <cellStyle name="SAPBEXHLevel3X 4 2 2 3 2" xfId="37667"/>
    <cellStyle name="SAPBEXHLevel3X 4 2 2 4" xfId="35465"/>
    <cellStyle name="SAPBEXHLevel3X 4 2 3" xfId="10409"/>
    <cellStyle name="SAPBEXHLevel3X 4 2 3 2" xfId="21069"/>
    <cellStyle name="SAPBEXHLevel3X 4 2 3 2 2" xfId="47483"/>
    <cellStyle name="SAPBEXHLevel3X 4 2 3 3" xfId="28334"/>
    <cellStyle name="SAPBEXHLevel3X 4 2 3 3 2" xfId="54748"/>
    <cellStyle name="SAPBEXHLevel3X 4 2 3 4" xfId="36905"/>
    <cellStyle name="SAPBEXHLevel3X 4 2 4" xfId="8766"/>
    <cellStyle name="SAPBEXHLevel3X 4 2 4 2" xfId="19426"/>
    <cellStyle name="SAPBEXHLevel3X 4 2 4 2 2" xfId="45840"/>
    <cellStyle name="SAPBEXHLevel3X 4 2 4 3" xfId="24124"/>
    <cellStyle name="SAPBEXHLevel3X 4 2 4 3 2" xfId="50538"/>
    <cellStyle name="SAPBEXHLevel3X 4 2 4 4" xfId="35262"/>
    <cellStyle name="SAPBEXHLevel3X 4 2 5" xfId="14340"/>
    <cellStyle name="SAPBEXHLevel3X 4 2 5 2" xfId="40760"/>
    <cellStyle name="SAPBEXHLevel3X 4 2 6" xfId="25195"/>
    <cellStyle name="SAPBEXHLevel3X 4 2 6 2" xfId="51609"/>
    <cellStyle name="SAPBEXHLevel3X 4 2 7" xfId="30225"/>
    <cellStyle name="SAPBEXHLevel3X 4 3" xfId="4132"/>
    <cellStyle name="SAPBEXHLevel3X 4 3 2" xfId="9327"/>
    <cellStyle name="SAPBEXHLevel3X 4 3 2 2" xfId="19987"/>
    <cellStyle name="SAPBEXHLevel3X 4 3 2 2 2" xfId="46401"/>
    <cellStyle name="SAPBEXHLevel3X 4 3 2 3" xfId="12576"/>
    <cellStyle name="SAPBEXHLevel3X 4 3 2 3 2" xfId="38997"/>
    <cellStyle name="SAPBEXHLevel3X 4 3 2 4" xfId="35823"/>
    <cellStyle name="SAPBEXHLevel3X 4 3 3" xfId="14914"/>
    <cellStyle name="SAPBEXHLevel3X 4 3 3 2" xfId="41334"/>
    <cellStyle name="SAPBEXHLevel3X 4 3 4" xfId="22288"/>
    <cellStyle name="SAPBEXHLevel3X 4 3 4 2" xfId="48702"/>
    <cellStyle name="SAPBEXHLevel3X 4 3 5" xfId="30802"/>
    <cellStyle name="SAPBEXHLevel3X 4 4" xfId="3064"/>
    <cellStyle name="SAPBEXHLevel3X 4 4 2" xfId="9769"/>
    <cellStyle name="SAPBEXHLevel3X 4 4 2 2" xfId="20429"/>
    <cellStyle name="SAPBEXHLevel3X 4 4 2 2 2" xfId="46843"/>
    <cellStyle name="SAPBEXHLevel3X 4 4 2 3" xfId="11272"/>
    <cellStyle name="SAPBEXHLevel3X 4 4 2 3 2" xfId="37693"/>
    <cellStyle name="SAPBEXHLevel3X 4 4 2 4" xfId="36265"/>
    <cellStyle name="SAPBEXHLevel3X 4 4 3" xfId="13856"/>
    <cellStyle name="SAPBEXHLevel3X 4 4 3 2" xfId="40276"/>
    <cellStyle name="SAPBEXHLevel3X 4 4 4" xfId="24566"/>
    <cellStyle name="SAPBEXHLevel3X 4 4 4 2" xfId="50980"/>
    <cellStyle name="SAPBEXHLevel3X 4 4 5" xfId="29734"/>
    <cellStyle name="SAPBEXHLevel3X 4 5" xfId="5262"/>
    <cellStyle name="SAPBEXHLevel3X 4 5 2" xfId="16037"/>
    <cellStyle name="SAPBEXHLevel3X 4 5 2 2" xfId="42456"/>
    <cellStyle name="SAPBEXHLevel3X 4 5 3" xfId="26817"/>
    <cellStyle name="SAPBEXHLevel3X 4 5 3 2" xfId="53231"/>
    <cellStyle name="SAPBEXHLevel3X 4 5 4" xfId="31932"/>
    <cellStyle name="SAPBEXHLevel3X 4 6" xfId="6225"/>
    <cellStyle name="SAPBEXHLevel3X 4 6 2" xfId="16966"/>
    <cellStyle name="SAPBEXHLevel3X 4 6 2 2" xfId="43384"/>
    <cellStyle name="SAPBEXHLevel3X 4 6 3" xfId="16660"/>
    <cellStyle name="SAPBEXHLevel3X 4 6 3 2" xfId="43078"/>
    <cellStyle name="SAPBEXHLevel3X 4 6 4" xfId="32895"/>
    <cellStyle name="SAPBEXHLevel3X 4 7" xfId="6101"/>
    <cellStyle name="SAPBEXHLevel3X 4 7 2" xfId="23584"/>
    <cellStyle name="SAPBEXHLevel3X 4 7 2 2" xfId="49998"/>
    <cellStyle name="SAPBEXHLevel3X 4 7 3" xfId="32771"/>
    <cellStyle name="SAPBEXHLevel3X 4 8" xfId="4344"/>
    <cellStyle name="SAPBEXHLevel3X 4 8 2" xfId="15122"/>
    <cellStyle name="SAPBEXHLevel3X 4 8 2 2" xfId="41542"/>
    <cellStyle name="SAPBEXHLevel3X 4 8 3" xfId="22159"/>
    <cellStyle name="SAPBEXHLevel3X 4 8 3 2" xfId="48573"/>
    <cellStyle name="SAPBEXHLevel3X 4 8 4" xfId="31014"/>
    <cellStyle name="SAPBEXHLevel3X 4 9" xfId="6268"/>
    <cellStyle name="SAPBEXHLevel3X 4 9 2" xfId="17007"/>
    <cellStyle name="SAPBEXHLevel3X 4 9 2 2" xfId="43425"/>
    <cellStyle name="SAPBEXHLevel3X 4 9 3" xfId="24020"/>
    <cellStyle name="SAPBEXHLevel3X 4 9 3 2" xfId="50434"/>
    <cellStyle name="SAPBEXHLevel3X 4 9 4" xfId="32938"/>
    <cellStyle name="SAPBEXHLevel3X 5" xfId="1674"/>
    <cellStyle name="SAPBEXHLevel3X 5 10" xfId="8301"/>
    <cellStyle name="SAPBEXHLevel3X 5 10 2" xfId="18961"/>
    <cellStyle name="SAPBEXHLevel3X 5 10 2 2" xfId="45375"/>
    <cellStyle name="SAPBEXHLevel3X 5 10 3" xfId="12540"/>
    <cellStyle name="SAPBEXHLevel3X 5 10 3 2" xfId="38961"/>
    <cellStyle name="SAPBEXHLevel3X 5 10 4" xfId="34797"/>
    <cellStyle name="SAPBEXHLevel3X 5 11" xfId="11893"/>
    <cellStyle name="SAPBEXHLevel3X 5 11 2" xfId="38314"/>
    <cellStyle name="SAPBEXHLevel3X 5 12" xfId="27551"/>
    <cellStyle name="SAPBEXHLevel3X 5 12 2" xfId="53965"/>
    <cellStyle name="SAPBEXHLevel3X 5 2" xfId="3667"/>
    <cellStyle name="SAPBEXHLevel3X 5 2 2" xfId="9680"/>
    <cellStyle name="SAPBEXHLevel3X 5 2 2 2" xfId="20340"/>
    <cellStyle name="SAPBEXHLevel3X 5 2 2 2 2" xfId="46754"/>
    <cellStyle name="SAPBEXHLevel3X 5 2 2 3" xfId="26718"/>
    <cellStyle name="SAPBEXHLevel3X 5 2 2 3 2" xfId="53132"/>
    <cellStyle name="SAPBEXHLevel3X 5 2 2 4" xfId="36176"/>
    <cellStyle name="SAPBEXHLevel3X 5 2 3" xfId="10319"/>
    <cellStyle name="SAPBEXHLevel3X 5 2 3 2" xfId="20979"/>
    <cellStyle name="SAPBEXHLevel3X 5 2 3 2 2" xfId="47393"/>
    <cellStyle name="SAPBEXHLevel3X 5 2 3 3" xfId="17629"/>
    <cellStyle name="SAPBEXHLevel3X 5 2 3 3 2" xfId="44046"/>
    <cellStyle name="SAPBEXHLevel3X 5 2 3 4" xfId="36815"/>
    <cellStyle name="SAPBEXHLevel3X 5 2 4" xfId="8602"/>
    <cellStyle name="SAPBEXHLevel3X 5 2 4 2" xfId="19262"/>
    <cellStyle name="SAPBEXHLevel3X 5 2 4 2 2" xfId="45676"/>
    <cellStyle name="SAPBEXHLevel3X 5 2 4 3" xfId="16875"/>
    <cellStyle name="SAPBEXHLevel3X 5 2 4 3 2" xfId="43293"/>
    <cellStyle name="SAPBEXHLevel3X 5 2 4 4" xfId="35098"/>
    <cellStyle name="SAPBEXHLevel3X 5 2 5" xfId="14452"/>
    <cellStyle name="SAPBEXHLevel3X 5 2 5 2" xfId="40872"/>
    <cellStyle name="SAPBEXHLevel3X 5 2 6" xfId="25658"/>
    <cellStyle name="SAPBEXHLevel3X 5 2 6 2" xfId="52072"/>
    <cellStyle name="SAPBEXHLevel3X 5 2 7" xfId="30337"/>
    <cellStyle name="SAPBEXHLevel3X 5 3" xfId="2668"/>
    <cellStyle name="SAPBEXHLevel3X 5 3 2" xfId="9490"/>
    <cellStyle name="SAPBEXHLevel3X 5 3 2 2" xfId="20150"/>
    <cellStyle name="SAPBEXHLevel3X 5 3 2 2 2" xfId="46564"/>
    <cellStyle name="SAPBEXHLevel3X 5 3 2 3" xfId="11584"/>
    <cellStyle name="SAPBEXHLevel3X 5 3 2 3 2" xfId="38005"/>
    <cellStyle name="SAPBEXHLevel3X 5 3 2 4" xfId="35986"/>
    <cellStyle name="SAPBEXHLevel3X 5 3 3" xfId="13460"/>
    <cellStyle name="SAPBEXHLevel3X 5 3 3 2" xfId="39880"/>
    <cellStyle name="SAPBEXHLevel3X 5 3 4" xfId="26730"/>
    <cellStyle name="SAPBEXHLevel3X 5 3 4 2" xfId="53144"/>
    <cellStyle name="SAPBEXHLevel3X 5 3 5" xfId="29338"/>
    <cellStyle name="SAPBEXHLevel3X 5 4" xfId="3101"/>
    <cellStyle name="SAPBEXHLevel3X 5 4 2" xfId="10281"/>
    <cellStyle name="SAPBEXHLevel3X 5 4 2 2" xfId="20941"/>
    <cellStyle name="SAPBEXHLevel3X 5 4 2 2 2" xfId="47355"/>
    <cellStyle name="SAPBEXHLevel3X 5 4 2 3" xfId="12991"/>
    <cellStyle name="SAPBEXHLevel3X 5 4 2 3 2" xfId="39412"/>
    <cellStyle name="SAPBEXHLevel3X 5 4 2 4" xfId="36777"/>
    <cellStyle name="SAPBEXHLevel3X 5 4 3" xfId="13893"/>
    <cellStyle name="SAPBEXHLevel3X 5 4 3 2" xfId="40313"/>
    <cellStyle name="SAPBEXHLevel3X 5 4 4" xfId="24438"/>
    <cellStyle name="SAPBEXHLevel3X 5 4 4 2" xfId="50852"/>
    <cellStyle name="SAPBEXHLevel3X 5 4 5" xfId="29771"/>
    <cellStyle name="SAPBEXHLevel3X 5 5" xfId="5443"/>
    <cellStyle name="SAPBEXHLevel3X 5 5 2" xfId="16216"/>
    <cellStyle name="SAPBEXHLevel3X 5 5 2 2" xfId="42635"/>
    <cellStyle name="SAPBEXHLevel3X 5 5 3" xfId="27981"/>
    <cellStyle name="SAPBEXHLevel3X 5 5 3 2" xfId="54395"/>
    <cellStyle name="SAPBEXHLevel3X 5 5 4" xfId="32113"/>
    <cellStyle name="SAPBEXHLevel3X 5 6" xfId="5538"/>
    <cellStyle name="SAPBEXHLevel3X 5 6 2" xfId="16309"/>
    <cellStyle name="SAPBEXHLevel3X 5 6 2 2" xfId="42728"/>
    <cellStyle name="SAPBEXHLevel3X 5 6 3" xfId="22938"/>
    <cellStyle name="SAPBEXHLevel3X 5 6 3 2" xfId="49352"/>
    <cellStyle name="SAPBEXHLevel3X 5 6 4" xfId="32208"/>
    <cellStyle name="SAPBEXHLevel3X 5 7" xfId="6153"/>
    <cellStyle name="SAPBEXHLevel3X 5 7 2" xfId="12410"/>
    <cellStyle name="SAPBEXHLevel3X 5 7 2 2" xfId="38831"/>
    <cellStyle name="SAPBEXHLevel3X 5 7 3" xfId="32823"/>
    <cellStyle name="SAPBEXHLevel3X 5 8" xfId="3983"/>
    <cellStyle name="SAPBEXHLevel3X 5 8 2" xfId="14766"/>
    <cellStyle name="SAPBEXHLevel3X 5 8 2 2" xfId="41186"/>
    <cellStyle name="SAPBEXHLevel3X 5 8 3" xfId="25008"/>
    <cellStyle name="SAPBEXHLevel3X 5 8 3 2" xfId="51422"/>
    <cellStyle name="SAPBEXHLevel3X 5 8 4" xfId="30653"/>
    <cellStyle name="SAPBEXHLevel3X 5 9" xfId="2916"/>
    <cellStyle name="SAPBEXHLevel3X 5 9 2" xfId="13708"/>
    <cellStyle name="SAPBEXHLevel3X 5 9 2 2" xfId="40128"/>
    <cellStyle name="SAPBEXHLevel3X 5 9 3" xfId="25452"/>
    <cellStyle name="SAPBEXHLevel3X 5 9 3 2" xfId="51866"/>
    <cellStyle name="SAPBEXHLevel3X 5 9 4" xfId="29586"/>
    <cellStyle name="SAPBEXHLevel3X 6" xfId="1933"/>
    <cellStyle name="SAPBEXHLevel3X 6 10" xfId="8580"/>
    <cellStyle name="SAPBEXHLevel3X 6 10 2" xfId="19240"/>
    <cellStyle name="SAPBEXHLevel3X 6 10 2 2" xfId="45654"/>
    <cellStyle name="SAPBEXHLevel3X 6 10 3" xfId="17722"/>
    <cellStyle name="SAPBEXHLevel3X 6 10 3 2" xfId="44139"/>
    <cellStyle name="SAPBEXHLevel3X 6 10 4" xfId="35076"/>
    <cellStyle name="SAPBEXHLevel3X 6 11" xfId="11647"/>
    <cellStyle name="SAPBEXHLevel3X 6 11 2" xfId="38068"/>
    <cellStyle name="SAPBEXHLevel3X 6 12" xfId="22884"/>
    <cellStyle name="SAPBEXHLevel3X 6 12 2" xfId="49298"/>
    <cellStyle name="SAPBEXHLevel3X 6 2" xfId="3910"/>
    <cellStyle name="SAPBEXHLevel3X 6 2 2" xfId="9130"/>
    <cellStyle name="SAPBEXHLevel3X 6 2 2 2" xfId="19790"/>
    <cellStyle name="SAPBEXHLevel3X 6 2 2 2 2" xfId="46204"/>
    <cellStyle name="SAPBEXHLevel3X 6 2 2 3" xfId="25963"/>
    <cellStyle name="SAPBEXHLevel3X 6 2 2 3 2" xfId="52377"/>
    <cellStyle name="SAPBEXHLevel3X 6 2 2 4" xfId="35626"/>
    <cellStyle name="SAPBEXHLevel3X 6 2 3" xfId="14693"/>
    <cellStyle name="SAPBEXHLevel3X 6 2 3 2" xfId="41113"/>
    <cellStyle name="SAPBEXHLevel3X 6 2 4" xfId="22221"/>
    <cellStyle name="SAPBEXHLevel3X 6 2 4 2" xfId="48635"/>
    <cellStyle name="SAPBEXHLevel3X 6 2 5" xfId="30580"/>
    <cellStyle name="SAPBEXHLevel3X 6 3" xfId="4637"/>
    <cellStyle name="SAPBEXHLevel3X 6 3 2" xfId="10063"/>
    <cellStyle name="SAPBEXHLevel3X 6 3 2 2" xfId="20723"/>
    <cellStyle name="SAPBEXHLevel3X 6 3 2 2 2" xfId="47137"/>
    <cellStyle name="SAPBEXHLevel3X 6 3 2 3" xfId="12486"/>
    <cellStyle name="SAPBEXHLevel3X 6 3 2 3 2" xfId="38907"/>
    <cellStyle name="SAPBEXHLevel3X 6 3 2 4" xfId="36559"/>
    <cellStyle name="SAPBEXHLevel3X 6 3 3" xfId="15415"/>
    <cellStyle name="SAPBEXHLevel3X 6 3 3 2" xfId="41835"/>
    <cellStyle name="SAPBEXHLevel3X 6 3 4" xfId="26808"/>
    <cellStyle name="SAPBEXHLevel3X 6 3 4 2" xfId="53222"/>
    <cellStyle name="SAPBEXHLevel3X 6 3 5" xfId="31307"/>
    <cellStyle name="SAPBEXHLevel3X 6 4" xfId="5215"/>
    <cellStyle name="SAPBEXHLevel3X 6 4 2" xfId="15990"/>
    <cellStyle name="SAPBEXHLevel3X 6 4 2 2" xfId="42409"/>
    <cellStyle name="SAPBEXHLevel3X 6 4 3" xfId="26657"/>
    <cellStyle name="SAPBEXHLevel3X 6 4 3 2" xfId="53071"/>
    <cellStyle name="SAPBEXHLevel3X 6 4 4" xfId="31885"/>
    <cellStyle name="SAPBEXHLevel3X 6 5" xfId="5831"/>
    <cellStyle name="SAPBEXHLevel3X 6 5 2" xfId="16590"/>
    <cellStyle name="SAPBEXHLevel3X 6 5 2 2" xfId="43008"/>
    <cellStyle name="SAPBEXHLevel3X 6 5 3" xfId="23651"/>
    <cellStyle name="SAPBEXHLevel3X 6 5 3 2" xfId="50065"/>
    <cellStyle name="SAPBEXHLevel3X 6 5 4" xfId="32501"/>
    <cellStyle name="SAPBEXHLevel3X 6 6" xfId="6434"/>
    <cellStyle name="SAPBEXHLevel3X 6 6 2" xfId="17170"/>
    <cellStyle name="SAPBEXHLevel3X 6 6 2 2" xfId="43588"/>
    <cellStyle name="SAPBEXHLevel3X 6 6 3" xfId="24891"/>
    <cellStyle name="SAPBEXHLevel3X 6 6 3 2" xfId="51305"/>
    <cellStyle name="SAPBEXHLevel3X 6 6 4" xfId="33104"/>
    <cellStyle name="SAPBEXHLevel3X 6 7" xfId="7049"/>
    <cellStyle name="SAPBEXHLevel3X 6 7 2" xfId="11190"/>
    <cellStyle name="SAPBEXHLevel3X 6 7 2 2" xfId="37611"/>
    <cellStyle name="SAPBEXHLevel3X 6 7 3" xfId="33719"/>
    <cellStyle name="SAPBEXHLevel3X 6 8" xfId="7596"/>
    <cellStyle name="SAPBEXHLevel3X 6 8 2" xfId="18263"/>
    <cellStyle name="SAPBEXHLevel3X 6 8 2 2" xfId="44679"/>
    <cellStyle name="SAPBEXHLevel3X 6 8 3" xfId="23951"/>
    <cellStyle name="SAPBEXHLevel3X 6 8 3 2" xfId="50365"/>
    <cellStyle name="SAPBEXHLevel3X 6 8 4" xfId="34266"/>
    <cellStyle name="SAPBEXHLevel3X 6 9" xfId="7292"/>
    <cellStyle name="SAPBEXHLevel3X 6 9 2" xfId="17959"/>
    <cellStyle name="SAPBEXHLevel3X 6 9 2 2" xfId="44376"/>
    <cellStyle name="SAPBEXHLevel3X 6 9 3" xfId="23957"/>
    <cellStyle name="SAPBEXHLevel3X 6 9 3 2" xfId="50371"/>
    <cellStyle name="SAPBEXHLevel3X 6 9 4" xfId="33962"/>
    <cellStyle name="SAPBEXHLevel3X 7" xfId="2119"/>
    <cellStyle name="SAPBEXHLevel3X 7 10" xfId="8902"/>
    <cellStyle name="SAPBEXHLevel3X 7 10 2" xfId="19562"/>
    <cellStyle name="SAPBEXHLevel3X 7 10 2 2" xfId="45976"/>
    <cellStyle name="SAPBEXHLevel3X 7 10 3" xfId="25870"/>
    <cellStyle name="SAPBEXHLevel3X 7 10 3 2" xfId="52284"/>
    <cellStyle name="SAPBEXHLevel3X 7 10 4" xfId="35398"/>
    <cellStyle name="SAPBEXHLevel3X 7 11" xfId="11481"/>
    <cellStyle name="SAPBEXHLevel3X 7 11 2" xfId="37902"/>
    <cellStyle name="SAPBEXHLevel3X 7 12" xfId="22911"/>
    <cellStyle name="SAPBEXHLevel3X 7 12 2" xfId="49325"/>
    <cellStyle name="SAPBEXHLevel3X 7 2" xfId="4084"/>
    <cellStyle name="SAPBEXHLevel3X 7 2 2" xfId="9900"/>
    <cellStyle name="SAPBEXHLevel3X 7 2 2 2" xfId="20560"/>
    <cellStyle name="SAPBEXHLevel3X 7 2 2 2 2" xfId="46974"/>
    <cellStyle name="SAPBEXHLevel3X 7 2 2 3" xfId="24455"/>
    <cellStyle name="SAPBEXHLevel3X 7 2 2 3 2" xfId="50869"/>
    <cellStyle name="SAPBEXHLevel3X 7 2 2 4" xfId="36396"/>
    <cellStyle name="SAPBEXHLevel3X 7 2 3" xfId="14866"/>
    <cellStyle name="SAPBEXHLevel3X 7 2 3 2" xfId="41286"/>
    <cellStyle name="SAPBEXHLevel3X 7 2 4" xfId="27351"/>
    <cellStyle name="SAPBEXHLevel3X 7 2 4 2" xfId="53765"/>
    <cellStyle name="SAPBEXHLevel3X 7 2 5" xfId="30754"/>
    <cellStyle name="SAPBEXHLevel3X 7 3" xfId="4812"/>
    <cellStyle name="SAPBEXHLevel3X 7 3 2" xfId="9791"/>
    <cellStyle name="SAPBEXHLevel3X 7 3 2 2" xfId="20451"/>
    <cellStyle name="SAPBEXHLevel3X 7 3 2 2 2" xfId="46865"/>
    <cellStyle name="SAPBEXHLevel3X 7 3 2 3" xfId="27108"/>
    <cellStyle name="SAPBEXHLevel3X 7 3 2 3 2" xfId="53522"/>
    <cellStyle name="SAPBEXHLevel3X 7 3 2 4" xfId="36287"/>
    <cellStyle name="SAPBEXHLevel3X 7 3 3" xfId="15589"/>
    <cellStyle name="SAPBEXHLevel3X 7 3 3 2" xfId="42009"/>
    <cellStyle name="SAPBEXHLevel3X 7 3 4" xfId="22207"/>
    <cellStyle name="SAPBEXHLevel3X 7 3 4 2" xfId="48621"/>
    <cellStyle name="SAPBEXHLevel3X 7 3 5" xfId="31482"/>
    <cellStyle name="SAPBEXHLevel3X 7 4" xfId="5392"/>
    <cellStyle name="SAPBEXHLevel3X 7 4 2" xfId="16165"/>
    <cellStyle name="SAPBEXHLevel3X 7 4 2 2" xfId="42584"/>
    <cellStyle name="SAPBEXHLevel3X 7 4 3" xfId="26037"/>
    <cellStyle name="SAPBEXHLevel3X 7 4 3 2" xfId="52451"/>
    <cellStyle name="SAPBEXHLevel3X 7 4 4" xfId="32062"/>
    <cellStyle name="SAPBEXHLevel3X 7 5" xfId="5999"/>
    <cellStyle name="SAPBEXHLevel3X 7 5 2" xfId="16751"/>
    <cellStyle name="SAPBEXHLevel3X 7 5 2 2" xfId="43169"/>
    <cellStyle name="SAPBEXHLevel3X 7 5 3" xfId="26158"/>
    <cellStyle name="SAPBEXHLevel3X 7 5 3 2" xfId="52572"/>
    <cellStyle name="SAPBEXHLevel3X 7 5 4" xfId="32669"/>
    <cellStyle name="SAPBEXHLevel3X 7 6" xfId="6599"/>
    <cellStyle name="SAPBEXHLevel3X 7 6 2" xfId="17324"/>
    <cellStyle name="SAPBEXHLevel3X 7 6 2 2" xfId="43742"/>
    <cellStyle name="SAPBEXHLevel3X 7 6 3" xfId="22494"/>
    <cellStyle name="SAPBEXHLevel3X 7 6 3 2" xfId="48908"/>
    <cellStyle name="SAPBEXHLevel3X 7 6 4" xfId="33269"/>
    <cellStyle name="SAPBEXHLevel3X 7 7" xfId="7171"/>
    <cellStyle name="SAPBEXHLevel3X 7 7 2" xfId="22153"/>
    <cellStyle name="SAPBEXHLevel3X 7 7 2 2" xfId="48567"/>
    <cellStyle name="SAPBEXHLevel3X 7 7 3" xfId="33841"/>
    <cellStyle name="SAPBEXHLevel3X 7 8" xfId="7730"/>
    <cellStyle name="SAPBEXHLevel3X 7 8 2" xfId="18397"/>
    <cellStyle name="SAPBEXHLevel3X 7 8 2 2" xfId="44813"/>
    <cellStyle name="SAPBEXHLevel3X 7 8 3" xfId="25437"/>
    <cellStyle name="SAPBEXHLevel3X 7 8 3 2" xfId="51851"/>
    <cellStyle name="SAPBEXHLevel3X 7 8 4" xfId="34400"/>
    <cellStyle name="SAPBEXHLevel3X 7 9" xfId="7882"/>
    <cellStyle name="SAPBEXHLevel3X 7 9 2" xfId="18549"/>
    <cellStyle name="SAPBEXHLevel3X 7 9 2 2" xfId="44964"/>
    <cellStyle name="SAPBEXHLevel3X 7 9 3" xfId="25234"/>
    <cellStyle name="SAPBEXHLevel3X 7 9 3 2" xfId="51648"/>
    <cellStyle name="SAPBEXHLevel3X 7 9 4" xfId="34552"/>
    <cellStyle name="SAPBEXHLevel3X 8" xfId="1856"/>
    <cellStyle name="SAPBEXHLevel3X 8 10" xfId="9530"/>
    <cellStyle name="SAPBEXHLevel3X 8 10 2" xfId="20190"/>
    <cellStyle name="SAPBEXHLevel3X 8 10 2 2" xfId="46604"/>
    <cellStyle name="SAPBEXHLevel3X 8 10 3" xfId="21204"/>
    <cellStyle name="SAPBEXHLevel3X 8 10 3 2" xfId="47618"/>
    <cellStyle name="SAPBEXHLevel3X 8 10 4" xfId="36026"/>
    <cellStyle name="SAPBEXHLevel3X 8 11" xfId="11724"/>
    <cellStyle name="SAPBEXHLevel3X 8 11 2" xfId="38145"/>
    <cellStyle name="SAPBEXHLevel3X 8 12" xfId="24779"/>
    <cellStyle name="SAPBEXHLevel3X 8 12 2" xfId="51193"/>
    <cellStyle name="SAPBEXHLevel3X 8 2" xfId="3833"/>
    <cellStyle name="SAPBEXHLevel3X 8 2 2" xfId="10669"/>
    <cellStyle name="SAPBEXHLevel3X 8 2 2 2" xfId="21314"/>
    <cellStyle name="SAPBEXHLevel3X 8 2 2 2 2" xfId="47728"/>
    <cellStyle name="SAPBEXHLevel3X 8 2 2 3" xfId="28412"/>
    <cellStyle name="SAPBEXHLevel3X 8 2 2 3 2" xfId="54826"/>
    <cellStyle name="SAPBEXHLevel3X 8 2 2 4" xfId="37093"/>
    <cellStyle name="SAPBEXHLevel3X 8 2 3" xfId="14616"/>
    <cellStyle name="SAPBEXHLevel3X 8 2 3 2" xfId="41036"/>
    <cellStyle name="SAPBEXHLevel3X 8 2 4" xfId="21840"/>
    <cellStyle name="SAPBEXHLevel3X 8 2 4 2" xfId="48254"/>
    <cellStyle name="SAPBEXHLevel3X 8 2 5" xfId="30503"/>
    <cellStyle name="SAPBEXHLevel3X 8 3" xfId="4560"/>
    <cellStyle name="SAPBEXHLevel3X 8 3 2" xfId="15338"/>
    <cellStyle name="SAPBEXHLevel3X 8 3 2 2" xfId="41758"/>
    <cellStyle name="SAPBEXHLevel3X 8 3 3" xfId="22853"/>
    <cellStyle name="SAPBEXHLevel3X 8 3 3 2" xfId="49267"/>
    <cellStyle name="SAPBEXHLevel3X 8 3 4" xfId="31230"/>
    <cellStyle name="SAPBEXHLevel3X 8 4" xfId="3205"/>
    <cellStyle name="SAPBEXHLevel3X 8 4 2" xfId="13995"/>
    <cellStyle name="SAPBEXHLevel3X 8 4 2 2" xfId="40415"/>
    <cellStyle name="SAPBEXHLevel3X 8 4 3" xfId="23697"/>
    <cellStyle name="SAPBEXHLevel3X 8 4 3 2" xfId="50111"/>
    <cellStyle name="SAPBEXHLevel3X 8 4 4" xfId="29875"/>
    <cellStyle name="SAPBEXHLevel3X 8 5" xfId="3743"/>
    <cellStyle name="SAPBEXHLevel3X 8 5 2" xfId="14526"/>
    <cellStyle name="SAPBEXHLevel3X 8 5 2 2" xfId="40946"/>
    <cellStyle name="SAPBEXHLevel3X 8 5 3" xfId="22074"/>
    <cellStyle name="SAPBEXHLevel3X 8 5 3 2" xfId="48488"/>
    <cellStyle name="SAPBEXHLevel3X 8 5 4" xfId="30413"/>
    <cellStyle name="SAPBEXHLevel3X 8 6" xfId="4884"/>
    <cellStyle name="SAPBEXHLevel3X 8 6 2" xfId="15661"/>
    <cellStyle name="SAPBEXHLevel3X 8 6 2 2" xfId="42081"/>
    <cellStyle name="SAPBEXHLevel3X 8 6 3" xfId="25688"/>
    <cellStyle name="SAPBEXHLevel3X 8 6 3 2" xfId="52102"/>
    <cellStyle name="SAPBEXHLevel3X 8 6 4" xfId="31554"/>
    <cellStyle name="SAPBEXHLevel3X 8 7" xfId="6972"/>
    <cellStyle name="SAPBEXHLevel3X 8 7 2" xfId="24070"/>
    <cellStyle name="SAPBEXHLevel3X 8 7 2 2" xfId="50484"/>
    <cellStyle name="SAPBEXHLevel3X 8 7 3" xfId="33642"/>
    <cellStyle name="SAPBEXHLevel3X 8 8" xfId="7519"/>
    <cellStyle name="SAPBEXHLevel3X 8 8 2" xfId="18186"/>
    <cellStyle name="SAPBEXHLevel3X 8 8 2 2" xfId="44602"/>
    <cellStyle name="SAPBEXHLevel3X 8 8 3" xfId="22143"/>
    <cellStyle name="SAPBEXHLevel3X 8 8 3 2" xfId="48557"/>
    <cellStyle name="SAPBEXHLevel3X 8 8 4" xfId="34189"/>
    <cellStyle name="SAPBEXHLevel3X 8 9" xfId="6948"/>
    <cellStyle name="SAPBEXHLevel3X 8 9 2" xfId="17653"/>
    <cellStyle name="SAPBEXHLevel3X 8 9 2 2" xfId="44070"/>
    <cellStyle name="SAPBEXHLevel3X 8 9 3" xfId="11170"/>
    <cellStyle name="SAPBEXHLevel3X 8 9 3 2" xfId="37591"/>
    <cellStyle name="SAPBEXHLevel3X 8 9 4" xfId="33618"/>
    <cellStyle name="SAPBEXHLevel3X 9" xfId="2382"/>
    <cellStyle name="SAPBEXHLevel3X 9 10" xfId="11279"/>
    <cellStyle name="SAPBEXHLevel3X 9 10 2" xfId="37700"/>
    <cellStyle name="SAPBEXHLevel3X 9 11" xfId="24212"/>
    <cellStyle name="SAPBEXHLevel3X 9 11 2" xfId="50626"/>
    <cellStyle name="SAPBEXHLevel3X 9 2" xfId="4289"/>
    <cellStyle name="SAPBEXHLevel3X 9 2 2" xfId="15068"/>
    <cellStyle name="SAPBEXHLevel3X 9 2 2 2" xfId="41488"/>
    <cellStyle name="SAPBEXHLevel3X 9 2 3" xfId="25499"/>
    <cellStyle name="SAPBEXHLevel3X 9 2 3 2" xfId="51913"/>
    <cellStyle name="SAPBEXHLevel3X 9 2 4" xfId="30959"/>
    <cellStyle name="SAPBEXHLevel3X 9 3" xfId="5016"/>
    <cellStyle name="SAPBEXHLevel3X 9 3 2" xfId="15793"/>
    <cellStyle name="SAPBEXHLevel3X 9 3 2 2" xfId="42212"/>
    <cellStyle name="SAPBEXHLevel3X 9 3 3" xfId="25686"/>
    <cellStyle name="SAPBEXHLevel3X 9 3 3 2" xfId="52100"/>
    <cellStyle name="SAPBEXHLevel3X 9 3 4" xfId="31686"/>
    <cellStyle name="SAPBEXHLevel3X 9 4" xfId="6205"/>
    <cellStyle name="SAPBEXHLevel3X 9 4 2" xfId="16946"/>
    <cellStyle name="SAPBEXHLevel3X 9 4 2 2" xfId="43364"/>
    <cellStyle name="SAPBEXHLevel3X 9 4 3" xfId="16364"/>
    <cellStyle name="SAPBEXHLevel3X 9 4 3 2" xfId="42783"/>
    <cellStyle name="SAPBEXHLevel3X 9 4 4" xfId="32875"/>
    <cellStyle name="SAPBEXHLevel3X 9 5" xfId="6791"/>
    <cellStyle name="SAPBEXHLevel3X 9 5 2" xfId="17503"/>
    <cellStyle name="SAPBEXHLevel3X 9 5 2 2" xfId="43920"/>
    <cellStyle name="SAPBEXHLevel3X 9 5 3" xfId="16266"/>
    <cellStyle name="SAPBEXHLevel3X 9 5 3 2" xfId="42685"/>
    <cellStyle name="SAPBEXHLevel3X 9 5 4" xfId="33461"/>
    <cellStyle name="SAPBEXHLevel3X 9 6" xfId="7347"/>
    <cellStyle name="SAPBEXHLevel3X 9 6 2" xfId="18014"/>
    <cellStyle name="SAPBEXHLevel3X 9 6 2 2" xfId="44430"/>
    <cellStyle name="SAPBEXHLevel3X 9 6 3" xfId="22572"/>
    <cellStyle name="SAPBEXHLevel3X 9 6 3 2" xfId="48986"/>
    <cellStyle name="SAPBEXHLevel3X 9 6 4" xfId="34017"/>
    <cellStyle name="SAPBEXHLevel3X 9 7" xfId="7991"/>
    <cellStyle name="SAPBEXHLevel3X 9 7 2" xfId="18658"/>
    <cellStyle name="SAPBEXHLevel3X 9 7 2 2" xfId="45072"/>
    <cellStyle name="SAPBEXHLevel3X 9 7 3" xfId="17089"/>
    <cellStyle name="SAPBEXHLevel3X 9 7 3 2" xfId="43507"/>
    <cellStyle name="SAPBEXHLevel3X 9 7 4" xfId="34597"/>
    <cellStyle name="SAPBEXHLevel3X 9 8" xfId="9507"/>
    <cellStyle name="SAPBEXHLevel3X 9 8 2" xfId="20167"/>
    <cellStyle name="SAPBEXHLevel3X 9 8 2 2" xfId="46581"/>
    <cellStyle name="SAPBEXHLevel3X 9 8 3" xfId="26752"/>
    <cellStyle name="SAPBEXHLevel3X 9 8 3 2" xfId="53166"/>
    <cellStyle name="SAPBEXHLevel3X 9 8 4" xfId="36003"/>
    <cellStyle name="SAPBEXHLevel3X 9 9" xfId="13179"/>
    <cellStyle name="SAPBEXHLevel3X 9 9 2" xfId="39599"/>
    <cellStyle name="SAPBEXHLevel3X_0910 GSO Capex RRP - Final (Detail) v2 220710" xfId="1261"/>
    <cellStyle name="SAPBEXinputData" xfId="1262"/>
    <cellStyle name="SAPBEXinputData 10" xfId="7769"/>
    <cellStyle name="SAPBEXinputData 10 2" xfId="18436"/>
    <cellStyle name="SAPBEXinputData 10 2 2" xfId="44852"/>
    <cellStyle name="SAPBEXinputData 10 3" xfId="34439"/>
    <cellStyle name="SAPBEXinputData 11" xfId="12222"/>
    <cellStyle name="SAPBEXinputData 11 2" xfId="38643"/>
    <cellStyle name="SAPBEXinputData 12" xfId="28838"/>
    <cellStyle name="SAPBEXinputData 2" xfId="1263"/>
    <cellStyle name="SAPBEXinputData 2 2" xfId="1571"/>
    <cellStyle name="SAPBEXinputData 2 2 2" xfId="3565"/>
    <cellStyle name="SAPBEXinputData 2 2 2 2" xfId="14350"/>
    <cellStyle name="SAPBEXinputData 2 2 2 2 2" xfId="40770"/>
    <cellStyle name="SAPBEXinputData 2 2 2 3" xfId="25509"/>
    <cellStyle name="SAPBEXinputData 2 2 2 3 2" xfId="51923"/>
    <cellStyle name="SAPBEXinputData 2 2 2 4" xfId="30235"/>
    <cellStyle name="SAPBEXinputData 2 2 3" xfId="3066"/>
    <cellStyle name="SAPBEXinputData 2 2 3 2" xfId="13858"/>
    <cellStyle name="SAPBEXinputData 2 2 3 2 2" xfId="40278"/>
    <cellStyle name="SAPBEXinputData 2 2 3 3" xfId="23128"/>
    <cellStyle name="SAPBEXinputData 2 2 3 3 2" xfId="49542"/>
    <cellStyle name="SAPBEXinputData 2 2 3 4" xfId="29736"/>
    <cellStyle name="SAPBEXinputData 2 2 4" xfId="5260"/>
    <cellStyle name="SAPBEXinputData 2 2 4 2" xfId="16035"/>
    <cellStyle name="SAPBEXinputData 2 2 4 2 2" xfId="42454"/>
    <cellStyle name="SAPBEXinputData 2 2 4 3" xfId="26538"/>
    <cellStyle name="SAPBEXinputData 2 2 4 3 2" xfId="52952"/>
    <cellStyle name="SAPBEXinputData 2 2 4 4" xfId="31930"/>
    <cellStyle name="SAPBEXinputData 2 2 5" xfId="6223"/>
    <cellStyle name="SAPBEXinputData 2 2 5 2" xfId="22500"/>
    <cellStyle name="SAPBEXinputData 2 2 5 2 2" xfId="48914"/>
    <cellStyle name="SAPBEXinputData 2 2 5 3" xfId="32893"/>
    <cellStyle name="SAPBEXinputData 2 2 6" xfId="6102"/>
    <cellStyle name="SAPBEXinputData 2 2 6 2" xfId="23019"/>
    <cellStyle name="SAPBEXinputData 2 2 6 2 2" xfId="49433"/>
    <cellStyle name="SAPBEXinputData 2 2 6 3" xfId="32772"/>
    <cellStyle name="SAPBEXinputData 2 2 7" xfId="2941"/>
    <cellStyle name="SAPBEXinputData 2 2 7 2" xfId="13733"/>
    <cellStyle name="SAPBEXinputData 2 2 7 2 2" xfId="40153"/>
    <cellStyle name="SAPBEXinputData 2 2 7 3" xfId="22762"/>
    <cellStyle name="SAPBEXinputData 2 2 7 3 2" xfId="49176"/>
    <cellStyle name="SAPBEXinputData 2 2 7 4" xfId="29611"/>
    <cellStyle name="SAPBEXinputData 2 2 8" xfId="25857"/>
    <cellStyle name="SAPBEXinputData 2 2 8 2" xfId="52271"/>
    <cellStyle name="SAPBEXinputData 2 3" xfId="2526"/>
    <cellStyle name="SAPBEXinputData 2 3 2" xfId="4421"/>
    <cellStyle name="SAPBEXinputData 2 3 2 2" xfId="15199"/>
    <cellStyle name="SAPBEXinputData 2 3 2 2 2" xfId="41619"/>
    <cellStyle name="SAPBEXinputData 2 3 2 3" xfId="23290"/>
    <cellStyle name="SAPBEXinputData 2 3 2 3 2" xfId="49704"/>
    <cellStyle name="SAPBEXinputData 2 3 2 4" xfId="31091"/>
    <cellStyle name="SAPBEXinputData 2 3 3" xfId="5154"/>
    <cellStyle name="SAPBEXinputData 2 3 3 2" xfId="15931"/>
    <cellStyle name="SAPBEXinputData 2 3 3 2 2" xfId="42350"/>
    <cellStyle name="SAPBEXinputData 2 3 3 3" xfId="26167"/>
    <cellStyle name="SAPBEXinputData 2 3 3 3 2" xfId="52581"/>
    <cellStyle name="SAPBEXinputData 2 3 3 4" xfId="31824"/>
    <cellStyle name="SAPBEXinputData 2 3 4" xfId="6912"/>
    <cellStyle name="SAPBEXinputData 2 3 4 2" xfId="17617"/>
    <cellStyle name="SAPBEXinputData 2 3 4 2 2" xfId="44034"/>
    <cellStyle name="SAPBEXinputData 2 3 4 3" xfId="24794"/>
    <cellStyle name="SAPBEXinputData 2 3 4 3 2" xfId="51208"/>
    <cellStyle name="SAPBEXinputData 2 3 4 4" xfId="33582"/>
    <cellStyle name="SAPBEXinputData 2 3 5" xfId="8059"/>
    <cellStyle name="SAPBEXinputData 2 3 5 2" xfId="18726"/>
    <cellStyle name="SAPBEXinputData 2 3 5 2 2" xfId="45140"/>
    <cellStyle name="SAPBEXinputData 2 3 5 3" xfId="11194"/>
    <cellStyle name="SAPBEXinputData 2 3 5 3 2" xfId="37615"/>
    <cellStyle name="SAPBEXinputData 2 3 6" xfId="13322"/>
    <cellStyle name="SAPBEXinputData 2 3 6 2" xfId="39742"/>
    <cellStyle name="SAPBEXinputData 2 3 7" xfId="26728"/>
    <cellStyle name="SAPBEXinputData 2 3 7 2" xfId="53142"/>
    <cellStyle name="SAPBEXinputData 2 4" xfId="8270"/>
    <cellStyle name="SAPBEXinputData 2 4 2" xfId="18931"/>
    <cellStyle name="SAPBEXinputData 2 4 2 2" xfId="45345"/>
    <cellStyle name="SAPBEXinputData 2 4 3" xfId="26045"/>
    <cellStyle name="SAPBEXinputData 2 4 3 2" xfId="52459"/>
    <cellStyle name="SAPBEXinputData 3" xfId="1264"/>
    <cellStyle name="SAPBEXinputData 3 10" xfId="2527"/>
    <cellStyle name="SAPBEXinputData 3 10 2" xfId="5155"/>
    <cellStyle name="SAPBEXinputData 3 10 2 2" xfId="15932"/>
    <cellStyle name="SAPBEXinputData 3 10 2 2 2" xfId="42351"/>
    <cellStyle name="SAPBEXinputData 3 10 2 3" xfId="31825"/>
    <cellStyle name="SAPBEXinputData 3 10 3" xfId="5748"/>
    <cellStyle name="SAPBEXinputData 3 10 3 2" xfId="16510"/>
    <cellStyle name="SAPBEXinputData 3 10 3 2 2" xfId="42928"/>
    <cellStyle name="SAPBEXinputData 3 10 3 3" xfId="32418"/>
    <cellStyle name="SAPBEXinputData 3 10 4" xfId="6913"/>
    <cellStyle name="SAPBEXinputData 3 10 4 2" xfId="17618"/>
    <cellStyle name="SAPBEXinputData 3 10 4 2 2" xfId="44035"/>
    <cellStyle name="SAPBEXinputData 3 10 4 3" xfId="33583"/>
    <cellStyle name="SAPBEXinputData 3 10 5" xfId="7436"/>
    <cellStyle name="SAPBEXinputData 3 10 5 2" xfId="18103"/>
    <cellStyle name="SAPBEXinputData 3 10 5 2 2" xfId="44519"/>
    <cellStyle name="SAPBEXinputData 3 10 5 3" xfId="34106"/>
    <cellStyle name="SAPBEXinputData 3 10 6" xfId="7810"/>
    <cellStyle name="SAPBEXinputData 3 10 6 2" xfId="18477"/>
    <cellStyle name="SAPBEXinputData 3 10 6 2 2" xfId="44892"/>
    <cellStyle name="SAPBEXinputData 3 10 6 3" xfId="34480"/>
    <cellStyle name="SAPBEXinputData 3 10 7" xfId="8060"/>
    <cellStyle name="SAPBEXinputData 3 10 7 2" xfId="18727"/>
    <cellStyle name="SAPBEXinputData 3 10 7 2 2" xfId="45141"/>
    <cellStyle name="SAPBEXinputData 3 10 7 3" xfId="34663"/>
    <cellStyle name="SAPBEXinputData 3 10 8" xfId="13323"/>
    <cellStyle name="SAPBEXinputData 3 10 8 2" xfId="39743"/>
    <cellStyle name="SAPBEXinputData 3 10 9" xfId="29227"/>
    <cellStyle name="SAPBEXinputData 3 11" xfId="3007"/>
    <cellStyle name="SAPBEXinputData 3 11 2" xfId="13799"/>
    <cellStyle name="SAPBEXinputData 3 11 2 2" xfId="40219"/>
    <cellStyle name="SAPBEXinputData 3 11 3" xfId="29677"/>
    <cellStyle name="SAPBEXinputData 3 12" xfId="5915"/>
    <cellStyle name="SAPBEXinputData 3 12 2" xfId="16667"/>
    <cellStyle name="SAPBEXinputData 3 12 2 2" xfId="43085"/>
    <cellStyle name="SAPBEXinputData 3 12 3" xfId="32585"/>
    <cellStyle name="SAPBEXinputData 3 13" xfId="6511"/>
    <cellStyle name="SAPBEXinputData 3 13 2" xfId="17241"/>
    <cellStyle name="SAPBEXinputData 3 13 2 2" xfId="43659"/>
    <cellStyle name="SAPBEXinputData 3 13 3" xfId="33181"/>
    <cellStyle name="SAPBEXinputData 3 14" xfId="7375"/>
    <cellStyle name="SAPBEXinputData 3 14 2" xfId="18042"/>
    <cellStyle name="SAPBEXinputData 3 14 2 2" xfId="44458"/>
    <cellStyle name="SAPBEXinputData 3 14 3" xfId="34045"/>
    <cellStyle name="SAPBEXinputData 3 15" xfId="7668"/>
    <cellStyle name="SAPBEXinputData 3 15 2" xfId="18335"/>
    <cellStyle name="SAPBEXinputData 3 15 2 2" xfId="44751"/>
    <cellStyle name="SAPBEXinputData 3 15 3" xfId="34338"/>
    <cellStyle name="SAPBEXinputData 3 16" xfId="12224"/>
    <cellStyle name="SAPBEXinputData 3 16 2" xfId="38645"/>
    <cellStyle name="SAPBEXinputData 3 17" xfId="28839"/>
    <cellStyle name="SAPBEXinputData 3 2" xfId="1265"/>
    <cellStyle name="SAPBEXinputData 3 2 10" xfId="28840"/>
    <cellStyle name="SAPBEXinputData 3 2 2" xfId="1945"/>
    <cellStyle name="SAPBEXinputData 3 2 2 2" xfId="4649"/>
    <cellStyle name="SAPBEXinputData 3 2 2 2 2" xfId="15427"/>
    <cellStyle name="SAPBEXinputData 3 2 2 2 2 2" xfId="41847"/>
    <cellStyle name="SAPBEXinputData 3 2 2 2 3" xfId="31319"/>
    <cellStyle name="SAPBEXinputData 3 2 2 3" xfId="5227"/>
    <cellStyle name="SAPBEXinputData 3 2 2 3 2" xfId="16002"/>
    <cellStyle name="SAPBEXinputData 3 2 2 3 2 2" xfId="42421"/>
    <cellStyle name="SAPBEXinputData 3 2 2 3 3" xfId="31897"/>
    <cellStyle name="SAPBEXinputData 3 2 2 4" xfId="6446"/>
    <cellStyle name="SAPBEXinputData 3 2 2 4 2" xfId="17182"/>
    <cellStyle name="SAPBEXinputData 3 2 2 4 2 2" xfId="43600"/>
    <cellStyle name="SAPBEXinputData 3 2 2 4 3" xfId="33116"/>
    <cellStyle name="SAPBEXinputData 3 2 2 5" xfId="7061"/>
    <cellStyle name="SAPBEXinputData 3 2 2 5 2" xfId="17749"/>
    <cellStyle name="SAPBEXinputData 3 2 2 5 2 2" xfId="44166"/>
    <cellStyle name="SAPBEXinputData 3 2 2 5 3" xfId="33731"/>
    <cellStyle name="SAPBEXinputData 3 2 2 6" xfId="7608"/>
    <cellStyle name="SAPBEXinputData 3 2 2 6 2" xfId="18275"/>
    <cellStyle name="SAPBEXinputData 3 2 2 6 2 2" xfId="44691"/>
    <cellStyle name="SAPBEXinputData 3 2 2 6 3" xfId="34278"/>
    <cellStyle name="SAPBEXinputData 3 2 2 7" xfId="6037"/>
    <cellStyle name="SAPBEXinputData 3 2 2 7 2" xfId="16788"/>
    <cellStyle name="SAPBEXinputData 3 2 2 7 2 2" xfId="43206"/>
    <cellStyle name="SAPBEXinputData 3 2 2 7 3" xfId="32707"/>
    <cellStyle name="SAPBEXinputData 3 2 2 8" xfId="12818"/>
    <cellStyle name="SAPBEXinputData 3 2 2 8 2" xfId="39239"/>
    <cellStyle name="SAPBEXinputData 3 2 2 9" xfId="29033"/>
    <cellStyle name="SAPBEXinputData 3 2 3" xfId="2528"/>
    <cellStyle name="SAPBEXinputData 3 2 3 2" xfId="5156"/>
    <cellStyle name="SAPBEXinputData 3 2 3 2 2" xfId="15933"/>
    <cellStyle name="SAPBEXinputData 3 2 3 2 2 2" xfId="42352"/>
    <cellStyle name="SAPBEXinputData 3 2 3 2 3" xfId="31826"/>
    <cellStyle name="SAPBEXinputData 3 2 3 3" xfId="5749"/>
    <cellStyle name="SAPBEXinputData 3 2 3 3 2" xfId="16511"/>
    <cellStyle name="SAPBEXinputData 3 2 3 3 2 2" xfId="42929"/>
    <cellStyle name="SAPBEXinputData 3 2 3 3 3" xfId="32419"/>
    <cellStyle name="SAPBEXinputData 3 2 3 4" xfId="6914"/>
    <cellStyle name="SAPBEXinputData 3 2 3 4 2" xfId="17619"/>
    <cellStyle name="SAPBEXinputData 3 2 3 4 2 2" xfId="44036"/>
    <cellStyle name="SAPBEXinputData 3 2 3 4 3" xfId="33584"/>
    <cellStyle name="SAPBEXinputData 3 2 3 5" xfId="7437"/>
    <cellStyle name="SAPBEXinputData 3 2 3 5 2" xfId="18104"/>
    <cellStyle name="SAPBEXinputData 3 2 3 5 2 2" xfId="44520"/>
    <cellStyle name="SAPBEXinputData 3 2 3 5 3" xfId="34107"/>
    <cellStyle name="SAPBEXinputData 3 2 3 6" xfId="7811"/>
    <cellStyle name="SAPBEXinputData 3 2 3 6 2" xfId="18478"/>
    <cellStyle name="SAPBEXinputData 3 2 3 6 2 2" xfId="44893"/>
    <cellStyle name="SAPBEXinputData 3 2 3 6 3" xfId="34481"/>
    <cellStyle name="SAPBEXinputData 3 2 3 7" xfId="8061"/>
    <cellStyle name="SAPBEXinputData 3 2 3 7 2" xfId="18728"/>
    <cellStyle name="SAPBEXinputData 3 2 3 7 2 2" xfId="45142"/>
    <cellStyle name="SAPBEXinputData 3 2 3 7 3" xfId="34664"/>
    <cellStyle name="SAPBEXinputData 3 2 3 8" xfId="13324"/>
    <cellStyle name="SAPBEXinputData 3 2 3 8 2" xfId="39744"/>
    <cellStyle name="SAPBEXinputData 3 2 3 9" xfId="29228"/>
    <cellStyle name="SAPBEXinputData 3 2 4" xfId="5089"/>
    <cellStyle name="SAPBEXinputData 3 2 4 2" xfId="15866"/>
    <cellStyle name="SAPBEXinputData 3 2 4 2 2" xfId="42285"/>
    <cellStyle name="SAPBEXinputData 3 2 4 3" xfId="31759"/>
    <cellStyle name="SAPBEXinputData 3 2 5" xfId="5073"/>
    <cellStyle name="SAPBEXinputData 3 2 5 2" xfId="15850"/>
    <cellStyle name="SAPBEXinputData 3 2 5 2 2" xfId="42269"/>
    <cellStyle name="SAPBEXinputData 3 2 5 3" xfId="31743"/>
    <cellStyle name="SAPBEXinputData 3 2 6" xfId="4909"/>
    <cellStyle name="SAPBEXinputData 3 2 6 2" xfId="15686"/>
    <cellStyle name="SAPBEXinputData 3 2 6 2 2" xfId="42106"/>
    <cellStyle name="SAPBEXinputData 3 2 6 3" xfId="31579"/>
    <cellStyle name="SAPBEXinputData 3 2 7" xfId="6179"/>
    <cellStyle name="SAPBEXinputData 3 2 7 2" xfId="16920"/>
    <cellStyle name="SAPBEXinputData 3 2 7 2 2" xfId="43338"/>
    <cellStyle name="SAPBEXinputData 3 2 7 3" xfId="32849"/>
    <cellStyle name="SAPBEXinputData 3 2 8" xfId="7096"/>
    <cellStyle name="SAPBEXinputData 3 2 8 2" xfId="17784"/>
    <cellStyle name="SAPBEXinputData 3 2 8 2 2" xfId="44201"/>
    <cellStyle name="SAPBEXinputData 3 2 8 3" xfId="33766"/>
    <cellStyle name="SAPBEXinputData 3 2 9" xfId="12225"/>
    <cellStyle name="SAPBEXinputData 3 2 9 2" xfId="38646"/>
    <cellStyle name="SAPBEXinputData 3 3" xfId="1266"/>
    <cellStyle name="SAPBEXinputData 3 3 10" xfId="28841"/>
    <cellStyle name="SAPBEXinputData 3 3 2" xfId="1946"/>
    <cellStyle name="SAPBEXinputData 3 3 2 2" xfId="4650"/>
    <cellStyle name="SAPBEXinputData 3 3 2 2 2" xfId="15428"/>
    <cellStyle name="SAPBEXinputData 3 3 2 2 2 2" xfId="41848"/>
    <cellStyle name="SAPBEXinputData 3 3 2 2 3" xfId="31320"/>
    <cellStyle name="SAPBEXinputData 3 3 2 3" xfId="5228"/>
    <cellStyle name="SAPBEXinputData 3 3 2 3 2" xfId="16003"/>
    <cellStyle name="SAPBEXinputData 3 3 2 3 2 2" xfId="42422"/>
    <cellStyle name="SAPBEXinputData 3 3 2 3 3" xfId="31898"/>
    <cellStyle name="SAPBEXinputData 3 3 2 4" xfId="6447"/>
    <cellStyle name="SAPBEXinputData 3 3 2 4 2" xfId="17183"/>
    <cellStyle name="SAPBEXinputData 3 3 2 4 2 2" xfId="43601"/>
    <cellStyle name="SAPBEXinputData 3 3 2 4 3" xfId="33117"/>
    <cellStyle name="SAPBEXinputData 3 3 2 5" xfId="7062"/>
    <cellStyle name="SAPBEXinputData 3 3 2 5 2" xfId="17750"/>
    <cellStyle name="SAPBEXinputData 3 3 2 5 2 2" xfId="44167"/>
    <cellStyle name="SAPBEXinputData 3 3 2 5 3" xfId="33732"/>
    <cellStyle name="SAPBEXinputData 3 3 2 6" xfId="7609"/>
    <cellStyle name="SAPBEXinputData 3 3 2 6 2" xfId="18276"/>
    <cellStyle name="SAPBEXinputData 3 3 2 6 2 2" xfId="44692"/>
    <cellStyle name="SAPBEXinputData 3 3 2 6 3" xfId="34279"/>
    <cellStyle name="SAPBEXinputData 3 3 2 7" xfId="7306"/>
    <cellStyle name="SAPBEXinputData 3 3 2 7 2" xfId="17973"/>
    <cellStyle name="SAPBEXinputData 3 3 2 7 2 2" xfId="44390"/>
    <cellStyle name="SAPBEXinputData 3 3 2 7 3" xfId="33976"/>
    <cellStyle name="SAPBEXinputData 3 3 2 8" xfId="12819"/>
    <cellStyle name="SAPBEXinputData 3 3 2 8 2" xfId="39240"/>
    <cellStyle name="SAPBEXinputData 3 3 2 9" xfId="29034"/>
    <cellStyle name="SAPBEXinputData 3 3 3" xfId="2529"/>
    <cellStyle name="SAPBEXinputData 3 3 3 2" xfId="5157"/>
    <cellStyle name="SAPBEXinputData 3 3 3 2 2" xfId="15934"/>
    <cellStyle name="SAPBEXinputData 3 3 3 2 2 2" xfId="42353"/>
    <cellStyle name="SAPBEXinputData 3 3 3 2 3" xfId="31827"/>
    <cellStyle name="SAPBEXinputData 3 3 3 3" xfId="5750"/>
    <cellStyle name="SAPBEXinputData 3 3 3 3 2" xfId="16512"/>
    <cellStyle name="SAPBEXinputData 3 3 3 3 2 2" xfId="42930"/>
    <cellStyle name="SAPBEXinputData 3 3 3 3 3" xfId="32420"/>
    <cellStyle name="SAPBEXinputData 3 3 3 4" xfId="6915"/>
    <cellStyle name="SAPBEXinputData 3 3 3 4 2" xfId="17620"/>
    <cellStyle name="SAPBEXinputData 3 3 3 4 2 2" xfId="44037"/>
    <cellStyle name="SAPBEXinputData 3 3 3 4 3" xfId="33585"/>
    <cellStyle name="SAPBEXinputData 3 3 3 5" xfId="7438"/>
    <cellStyle name="SAPBEXinputData 3 3 3 5 2" xfId="18105"/>
    <cellStyle name="SAPBEXinputData 3 3 3 5 2 2" xfId="44521"/>
    <cellStyle name="SAPBEXinputData 3 3 3 5 3" xfId="34108"/>
    <cellStyle name="SAPBEXinputData 3 3 3 6" xfId="7812"/>
    <cellStyle name="SAPBEXinputData 3 3 3 6 2" xfId="18479"/>
    <cellStyle name="SAPBEXinputData 3 3 3 6 2 2" xfId="44894"/>
    <cellStyle name="SAPBEXinputData 3 3 3 6 3" xfId="34482"/>
    <cellStyle name="SAPBEXinputData 3 3 3 7" xfId="8062"/>
    <cellStyle name="SAPBEXinputData 3 3 3 7 2" xfId="18729"/>
    <cellStyle name="SAPBEXinputData 3 3 3 7 2 2" xfId="45143"/>
    <cellStyle name="SAPBEXinputData 3 3 3 7 3" xfId="34665"/>
    <cellStyle name="SAPBEXinputData 3 3 3 8" xfId="13325"/>
    <cellStyle name="SAPBEXinputData 3 3 3 8 2" xfId="39745"/>
    <cellStyle name="SAPBEXinputData 3 3 3 9" xfId="29229"/>
    <cellStyle name="SAPBEXinputData 3 3 4" xfId="4491"/>
    <cellStyle name="SAPBEXinputData 3 3 4 2" xfId="15269"/>
    <cellStyle name="SAPBEXinputData 3 3 4 2 2" xfId="41689"/>
    <cellStyle name="SAPBEXinputData 3 3 4 3" xfId="31161"/>
    <cellStyle name="SAPBEXinputData 3 3 5" xfId="2954"/>
    <cellStyle name="SAPBEXinputData 3 3 5 2" xfId="13746"/>
    <cellStyle name="SAPBEXinputData 3 3 5 2 2" xfId="40166"/>
    <cellStyle name="SAPBEXinputData 3 3 5 3" xfId="29624"/>
    <cellStyle name="SAPBEXinputData 3 3 6" xfId="6371"/>
    <cellStyle name="SAPBEXinputData 3 3 6 2" xfId="17107"/>
    <cellStyle name="SAPBEXinputData 3 3 6 2 2" xfId="43525"/>
    <cellStyle name="SAPBEXinputData 3 3 6 3" xfId="33041"/>
    <cellStyle name="SAPBEXinputData 3 3 7" xfId="7106"/>
    <cellStyle name="SAPBEXinputData 3 3 7 2" xfId="17794"/>
    <cellStyle name="SAPBEXinputData 3 3 7 2 2" xfId="44211"/>
    <cellStyle name="SAPBEXinputData 3 3 7 3" xfId="33776"/>
    <cellStyle name="SAPBEXinputData 3 3 8" xfId="6344"/>
    <cellStyle name="SAPBEXinputData 3 3 8 2" xfId="17082"/>
    <cellStyle name="SAPBEXinputData 3 3 8 2 2" xfId="43500"/>
    <cellStyle name="SAPBEXinputData 3 3 8 3" xfId="33014"/>
    <cellStyle name="SAPBEXinputData 3 3 9" xfId="12226"/>
    <cellStyle name="SAPBEXinputData 3 3 9 2" xfId="38647"/>
    <cellStyle name="SAPBEXinputData 3 4" xfId="1267"/>
    <cellStyle name="SAPBEXinputData 3 4 10" xfId="28842"/>
    <cellStyle name="SAPBEXinputData 3 4 2" xfId="1947"/>
    <cellStyle name="SAPBEXinputData 3 4 2 2" xfId="4651"/>
    <cellStyle name="SAPBEXinputData 3 4 2 2 2" xfId="15429"/>
    <cellStyle name="SAPBEXinputData 3 4 2 2 2 2" xfId="41849"/>
    <cellStyle name="SAPBEXinputData 3 4 2 2 3" xfId="31321"/>
    <cellStyle name="SAPBEXinputData 3 4 2 3" xfId="5229"/>
    <cellStyle name="SAPBEXinputData 3 4 2 3 2" xfId="16004"/>
    <cellStyle name="SAPBEXinputData 3 4 2 3 2 2" xfId="42423"/>
    <cellStyle name="SAPBEXinputData 3 4 2 3 3" xfId="31899"/>
    <cellStyle name="SAPBEXinputData 3 4 2 4" xfId="6448"/>
    <cellStyle name="SAPBEXinputData 3 4 2 4 2" xfId="17184"/>
    <cellStyle name="SAPBEXinputData 3 4 2 4 2 2" xfId="43602"/>
    <cellStyle name="SAPBEXinputData 3 4 2 4 3" xfId="33118"/>
    <cellStyle name="SAPBEXinputData 3 4 2 5" xfId="7063"/>
    <cellStyle name="SAPBEXinputData 3 4 2 5 2" xfId="17751"/>
    <cellStyle name="SAPBEXinputData 3 4 2 5 2 2" xfId="44168"/>
    <cellStyle name="SAPBEXinputData 3 4 2 5 3" xfId="33733"/>
    <cellStyle name="SAPBEXinputData 3 4 2 6" xfId="7610"/>
    <cellStyle name="SAPBEXinputData 3 4 2 6 2" xfId="18277"/>
    <cellStyle name="SAPBEXinputData 3 4 2 6 2 2" xfId="44693"/>
    <cellStyle name="SAPBEXinputData 3 4 2 6 3" xfId="34280"/>
    <cellStyle name="SAPBEXinputData 3 4 2 7" xfId="7307"/>
    <cellStyle name="SAPBEXinputData 3 4 2 7 2" xfId="17974"/>
    <cellStyle name="SAPBEXinputData 3 4 2 7 2 2" xfId="44391"/>
    <cellStyle name="SAPBEXinputData 3 4 2 7 3" xfId="33977"/>
    <cellStyle name="SAPBEXinputData 3 4 2 8" xfId="12820"/>
    <cellStyle name="SAPBEXinputData 3 4 2 8 2" xfId="39241"/>
    <cellStyle name="SAPBEXinputData 3 4 2 9" xfId="29035"/>
    <cellStyle name="SAPBEXinputData 3 4 3" xfId="2530"/>
    <cellStyle name="SAPBEXinputData 3 4 3 2" xfId="5158"/>
    <cellStyle name="SAPBEXinputData 3 4 3 2 2" xfId="15935"/>
    <cellStyle name="SAPBEXinputData 3 4 3 2 2 2" xfId="42354"/>
    <cellStyle name="SAPBEXinputData 3 4 3 2 3" xfId="31828"/>
    <cellStyle name="SAPBEXinputData 3 4 3 3" xfId="5751"/>
    <cellStyle name="SAPBEXinputData 3 4 3 3 2" xfId="16513"/>
    <cellStyle name="SAPBEXinputData 3 4 3 3 2 2" xfId="42931"/>
    <cellStyle name="SAPBEXinputData 3 4 3 3 3" xfId="32421"/>
    <cellStyle name="SAPBEXinputData 3 4 3 4" xfId="6916"/>
    <cellStyle name="SAPBEXinputData 3 4 3 4 2" xfId="17621"/>
    <cellStyle name="SAPBEXinputData 3 4 3 4 2 2" xfId="44038"/>
    <cellStyle name="SAPBEXinputData 3 4 3 4 3" xfId="33586"/>
    <cellStyle name="SAPBEXinputData 3 4 3 5" xfId="7439"/>
    <cellStyle name="SAPBEXinputData 3 4 3 5 2" xfId="18106"/>
    <cellStyle name="SAPBEXinputData 3 4 3 5 2 2" xfId="44522"/>
    <cellStyle name="SAPBEXinputData 3 4 3 5 3" xfId="34109"/>
    <cellStyle name="SAPBEXinputData 3 4 3 6" xfId="7813"/>
    <cellStyle name="SAPBEXinputData 3 4 3 6 2" xfId="18480"/>
    <cellStyle name="SAPBEXinputData 3 4 3 6 2 2" xfId="44895"/>
    <cellStyle name="SAPBEXinputData 3 4 3 6 3" xfId="34483"/>
    <cellStyle name="SAPBEXinputData 3 4 3 7" xfId="8063"/>
    <cellStyle name="SAPBEXinputData 3 4 3 7 2" xfId="18730"/>
    <cellStyle name="SAPBEXinputData 3 4 3 7 2 2" xfId="45144"/>
    <cellStyle name="SAPBEXinputData 3 4 3 7 3" xfId="34666"/>
    <cellStyle name="SAPBEXinputData 3 4 3 8" xfId="13326"/>
    <cellStyle name="SAPBEXinputData 3 4 3 8 2" xfId="39746"/>
    <cellStyle name="SAPBEXinputData 3 4 3 9" xfId="29230"/>
    <cellStyle name="SAPBEXinputData 3 4 4" xfId="4734"/>
    <cellStyle name="SAPBEXinputData 3 4 4 2" xfId="15511"/>
    <cellStyle name="SAPBEXinputData 3 4 4 2 2" xfId="41931"/>
    <cellStyle name="SAPBEXinputData 3 4 4 3" xfId="31404"/>
    <cellStyle name="SAPBEXinputData 3 4 5" xfId="6270"/>
    <cellStyle name="SAPBEXinputData 3 4 5 2" xfId="17009"/>
    <cellStyle name="SAPBEXinputData 3 4 5 2 2" xfId="43427"/>
    <cellStyle name="SAPBEXinputData 3 4 5 3" xfId="32940"/>
    <cellStyle name="SAPBEXinputData 3 4 6" xfId="6837"/>
    <cellStyle name="SAPBEXinputData 3 4 6 2" xfId="17544"/>
    <cellStyle name="SAPBEXinputData 3 4 6 2 2" xfId="43961"/>
    <cellStyle name="SAPBEXinputData 3 4 6 3" xfId="33507"/>
    <cellStyle name="SAPBEXinputData 3 4 7" xfId="6098"/>
    <cellStyle name="SAPBEXinputData 3 4 7 2" xfId="16848"/>
    <cellStyle name="SAPBEXinputData 3 4 7 2 2" xfId="43266"/>
    <cellStyle name="SAPBEXinputData 3 4 7 3" xfId="32768"/>
    <cellStyle name="SAPBEXinputData 3 4 8" xfId="7768"/>
    <cellStyle name="SAPBEXinputData 3 4 8 2" xfId="18435"/>
    <cellStyle name="SAPBEXinputData 3 4 8 2 2" xfId="44851"/>
    <cellStyle name="SAPBEXinputData 3 4 8 3" xfId="34438"/>
    <cellStyle name="SAPBEXinputData 3 4 9" xfId="12227"/>
    <cellStyle name="SAPBEXinputData 3 4 9 2" xfId="38648"/>
    <cellStyle name="SAPBEXinputData 3 5" xfId="1268"/>
    <cellStyle name="SAPBEXinputData 3 5 10" xfId="28843"/>
    <cellStyle name="SAPBEXinputData 3 5 2" xfId="1948"/>
    <cellStyle name="SAPBEXinputData 3 5 2 2" xfId="4652"/>
    <cellStyle name="SAPBEXinputData 3 5 2 2 2" xfId="15430"/>
    <cellStyle name="SAPBEXinputData 3 5 2 2 2 2" xfId="41850"/>
    <cellStyle name="SAPBEXinputData 3 5 2 2 3" xfId="31322"/>
    <cellStyle name="SAPBEXinputData 3 5 2 3" xfId="5230"/>
    <cellStyle name="SAPBEXinputData 3 5 2 3 2" xfId="16005"/>
    <cellStyle name="SAPBEXinputData 3 5 2 3 2 2" xfId="42424"/>
    <cellStyle name="SAPBEXinputData 3 5 2 3 3" xfId="31900"/>
    <cellStyle name="SAPBEXinputData 3 5 2 4" xfId="6449"/>
    <cellStyle name="SAPBEXinputData 3 5 2 4 2" xfId="17185"/>
    <cellStyle name="SAPBEXinputData 3 5 2 4 2 2" xfId="43603"/>
    <cellStyle name="SAPBEXinputData 3 5 2 4 3" xfId="33119"/>
    <cellStyle name="SAPBEXinputData 3 5 2 5" xfId="7064"/>
    <cellStyle name="SAPBEXinputData 3 5 2 5 2" xfId="17752"/>
    <cellStyle name="SAPBEXinputData 3 5 2 5 2 2" xfId="44169"/>
    <cellStyle name="SAPBEXinputData 3 5 2 5 3" xfId="33734"/>
    <cellStyle name="SAPBEXinputData 3 5 2 6" xfId="7611"/>
    <cellStyle name="SAPBEXinputData 3 5 2 6 2" xfId="18278"/>
    <cellStyle name="SAPBEXinputData 3 5 2 6 2 2" xfId="44694"/>
    <cellStyle name="SAPBEXinputData 3 5 2 6 3" xfId="34281"/>
    <cellStyle name="SAPBEXinputData 3 5 2 7" xfId="7310"/>
    <cellStyle name="SAPBEXinputData 3 5 2 7 2" xfId="17977"/>
    <cellStyle name="SAPBEXinputData 3 5 2 7 2 2" xfId="44394"/>
    <cellStyle name="SAPBEXinputData 3 5 2 7 3" xfId="33980"/>
    <cellStyle name="SAPBEXinputData 3 5 2 8" xfId="12821"/>
    <cellStyle name="SAPBEXinputData 3 5 2 8 2" xfId="39242"/>
    <cellStyle name="SAPBEXinputData 3 5 2 9" xfId="29036"/>
    <cellStyle name="SAPBEXinputData 3 5 3" xfId="2531"/>
    <cellStyle name="SAPBEXinputData 3 5 3 2" xfId="5159"/>
    <cellStyle name="SAPBEXinputData 3 5 3 2 2" xfId="15936"/>
    <cellStyle name="SAPBEXinputData 3 5 3 2 2 2" xfId="42355"/>
    <cellStyle name="SAPBEXinputData 3 5 3 2 3" xfId="31829"/>
    <cellStyle name="SAPBEXinputData 3 5 3 3" xfId="5752"/>
    <cellStyle name="SAPBEXinputData 3 5 3 3 2" xfId="16514"/>
    <cellStyle name="SAPBEXinputData 3 5 3 3 2 2" xfId="42932"/>
    <cellStyle name="SAPBEXinputData 3 5 3 3 3" xfId="32422"/>
    <cellStyle name="SAPBEXinputData 3 5 3 4" xfId="6917"/>
    <cellStyle name="SAPBEXinputData 3 5 3 4 2" xfId="17622"/>
    <cellStyle name="SAPBEXinputData 3 5 3 4 2 2" xfId="44039"/>
    <cellStyle name="SAPBEXinputData 3 5 3 4 3" xfId="33587"/>
    <cellStyle name="SAPBEXinputData 3 5 3 5" xfId="7440"/>
    <cellStyle name="SAPBEXinputData 3 5 3 5 2" xfId="18107"/>
    <cellStyle name="SAPBEXinputData 3 5 3 5 2 2" xfId="44523"/>
    <cellStyle name="SAPBEXinputData 3 5 3 5 3" xfId="34110"/>
    <cellStyle name="SAPBEXinputData 3 5 3 6" xfId="7814"/>
    <cellStyle name="SAPBEXinputData 3 5 3 6 2" xfId="18481"/>
    <cellStyle name="SAPBEXinputData 3 5 3 6 2 2" xfId="44896"/>
    <cellStyle name="SAPBEXinputData 3 5 3 6 3" xfId="34484"/>
    <cellStyle name="SAPBEXinputData 3 5 3 7" xfId="8064"/>
    <cellStyle name="SAPBEXinputData 3 5 3 7 2" xfId="18731"/>
    <cellStyle name="SAPBEXinputData 3 5 3 7 2 2" xfId="45145"/>
    <cellStyle name="SAPBEXinputData 3 5 3 7 3" xfId="34667"/>
    <cellStyle name="SAPBEXinputData 3 5 3 8" xfId="13327"/>
    <cellStyle name="SAPBEXinputData 3 5 3 8 2" xfId="39747"/>
    <cellStyle name="SAPBEXinputData 3 5 3 9" xfId="29231"/>
    <cellStyle name="SAPBEXinputData 3 5 4" xfId="3367"/>
    <cellStyle name="SAPBEXinputData 3 5 4 2" xfId="14154"/>
    <cellStyle name="SAPBEXinputData 3 5 4 2 2" xfId="40574"/>
    <cellStyle name="SAPBEXinputData 3 5 4 3" xfId="30037"/>
    <cellStyle name="SAPBEXinputData 3 5 5" xfId="2879"/>
    <cellStyle name="SAPBEXinputData 3 5 5 2" xfId="13671"/>
    <cellStyle name="SAPBEXinputData 3 5 5 2 2" xfId="40091"/>
    <cellStyle name="SAPBEXinputData 3 5 5 3" xfId="29549"/>
    <cellStyle name="SAPBEXinputData 3 5 6" xfId="5600"/>
    <cellStyle name="SAPBEXinputData 3 5 6 2" xfId="16367"/>
    <cellStyle name="SAPBEXinputData 3 5 6 2 2" xfId="42786"/>
    <cellStyle name="SAPBEXinputData 3 5 6 3" xfId="32270"/>
    <cellStyle name="SAPBEXinputData 3 5 7" xfId="2821"/>
    <cellStyle name="SAPBEXinputData 3 5 7 2" xfId="13613"/>
    <cellStyle name="SAPBEXinputData 3 5 7 2 2" xfId="40033"/>
    <cellStyle name="SAPBEXinputData 3 5 7 3" xfId="29491"/>
    <cellStyle name="SAPBEXinputData 3 5 8" xfId="6067"/>
    <cellStyle name="SAPBEXinputData 3 5 8 2" xfId="16818"/>
    <cellStyle name="SAPBEXinputData 3 5 8 2 2" xfId="43236"/>
    <cellStyle name="SAPBEXinputData 3 5 8 3" xfId="32737"/>
    <cellStyle name="SAPBEXinputData 3 5 9" xfId="12228"/>
    <cellStyle name="SAPBEXinputData 3 5 9 2" xfId="38649"/>
    <cellStyle name="SAPBEXinputData 3 6" xfId="1269"/>
    <cellStyle name="SAPBEXinputData 3 6 10" xfId="28844"/>
    <cellStyle name="SAPBEXinputData 3 6 2" xfId="1949"/>
    <cellStyle name="SAPBEXinputData 3 6 2 2" xfId="4653"/>
    <cellStyle name="SAPBEXinputData 3 6 2 2 2" xfId="15431"/>
    <cellStyle name="SAPBEXinputData 3 6 2 2 2 2" xfId="41851"/>
    <cellStyle name="SAPBEXinputData 3 6 2 2 3" xfId="31323"/>
    <cellStyle name="SAPBEXinputData 3 6 2 3" xfId="5231"/>
    <cellStyle name="SAPBEXinputData 3 6 2 3 2" xfId="16006"/>
    <cellStyle name="SAPBEXinputData 3 6 2 3 2 2" xfId="42425"/>
    <cellStyle name="SAPBEXinputData 3 6 2 3 3" xfId="31901"/>
    <cellStyle name="SAPBEXinputData 3 6 2 4" xfId="6450"/>
    <cellStyle name="SAPBEXinputData 3 6 2 4 2" xfId="17186"/>
    <cellStyle name="SAPBEXinputData 3 6 2 4 2 2" xfId="43604"/>
    <cellStyle name="SAPBEXinputData 3 6 2 4 3" xfId="33120"/>
    <cellStyle name="SAPBEXinputData 3 6 2 5" xfId="7065"/>
    <cellStyle name="SAPBEXinputData 3 6 2 5 2" xfId="17753"/>
    <cellStyle name="SAPBEXinputData 3 6 2 5 2 2" xfId="44170"/>
    <cellStyle name="SAPBEXinputData 3 6 2 5 3" xfId="33735"/>
    <cellStyle name="SAPBEXinputData 3 6 2 6" xfId="7612"/>
    <cellStyle name="SAPBEXinputData 3 6 2 6 2" xfId="18279"/>
    <cellStyle name="SAPBEXinputData 3 6 2 6 2 2" xfId="44695"/>
    <cellStyle name="SAPBEXinputData 3 6 2 6 3" xfId="34282"/>
    <cellStyle name="SAPBEXinputData 3 6 2 7" xfId="7309"/>
    <cellStyle name="SAPBEXinputData 3 6 2 7 2" xfId="17976"/>
    <cellStyle name="SAPBEXinputData 3 6 2 7 2 2" xfId="44393"/>
    <cellStyle name="SAPBEXinputData 3 6 2 7 3" xfId="33979"/>
    <cellStyle name="SAPBEXinputData 3 6 2 8" xfId="12822"/>
    <cellStyle name="SAPBEXinputData 3 6 2 8 2" xfId="39243"/>
    <cellStyle name="SAPBEXinputData 3 6 2 9" xfId="29037"/>
    <cellStyle name="SAPBEXinputData 3 6 3" xfId="2532"/>
    <cellStyle name="SAPBEXinputData 3 6 3 2" xfId="5160"/>
    <cellStyle name="SAPBEXinputData 3 6 3 2 2" xfId="15937"/>
    <cellStyle name="SAPBEXinputData 3 6 3 2 2 2" xfId="42356"/>
    <cellStyle name="SAPBEXinputData 3 6 3 2 3" xfId="31830"/>
    <cellStyle name="SAPBEXinputData 3 6 3 3" xfId="5753"/>
    <cellStyle name="SAPBEXinputData 3 6 3 3 2" xfId="16515"/>
    <cellStyle name="SAPBEXinputData 3 6 3 3 2 2" xfId="42933"/>
    <cellStyle name="SAPBEXinputData 3 6 3 3 3" xfId="32423"/>
    <cellStyle name="SAPBEXinputData 3 6 3 4" xfId="6918"/>
    <cellStyle name="SAPBEXinputData 3 6 3 4 2" xfId="17623"/>
    <cellStyle name="SAPBEXinputData 3 6 3 4 2 2" xfId="44040"/>
    <cellStyle name="SAPBEXinputData 3 6 3 4 3" xfId="33588"/>
    <cellStyle name="SAPBEXinputData 3 6 3 5" xfId="7441"/>
    <cellStyle name="SAPBEXinputData 3 6 3 5 2" xfId="18108"/>
    <cellStyle name="SAPBEXinputData 3 6 3 5 2 2" xfId="44524"/>
    <cellStyle name="SAPBEXinputData 3 6 3 5 3" xfId="34111"/>
    <cellStyle name="SAPBEXinputData 3 6 3 6" xfId="7815"/>
    <cellStyle name="SAPBEXinputData 3 6 3 6 2" xfId="18482"/>
    <cellStyle name="SAPBEXinputData 3 6 3 6 2 2" xfId="44897"/>
    <cellStyle name="SAPBEXinputData 3 6 3 6 3" xfId="34485"/>
    <cellStyle name="SAPBEXinputData 3 6 3 7" xfId="8065"/>
    <cellStyle name="SAPBEXinputData 3 6 3 7 2" xfId="18732"/>
    <cellStyle name="SAPBEXinputData 3 6 3 7 2 2" xfId="45146"/>
    <cellStyle name="SAPBEXinputData 3 6 3 7 3" xfId="34668"/>
    <cellStyle name="SAPBEXinputData 3 6 3 8" xfId="13328"/>
    <cellStyle name="SAPBEXinputData 3 6 3 8 2" xfId="39748"/>
    <cellStyle name="SAPBEXinputData 3 6 3 9" xfId="29232"/>
    <cellStyle name="SAPBEXinputData 3 6 4" xfId="3008"/>
    <cellStyle name="SAPBEXinputData 3 6 4 2" xfId="13800"/>
    <cellStyle name="SAPBEXinputData 3 6 4 2 2" xfId="40220"/>
    <cellStyle name="SAPBEXinputData 3 6 4 3" xfId="29678"/>
    <cellStyle name="SAPBEXinputData 3 6 5" xfId="5914"/>
    <cellStyle name="SAPBEXinputData 3 6 5 2" xfId="16666"/>
    <cellStyle name="SAPBEXinputData 3 6 5 2 2" xfId="43084"/>
    <cellStyle name="SAPBEXinputData 3 6 5 3" xfId="32584"/>
    <cellStyle name="SAPBEXinputData 3 6 6" xfId="6510"/>
    <cellStyle name="SAPBEXinputData 3 6 6 2" xfId="17240"/>
    <cellStyle name="SAPBEXinputData 3 6 6 2 2" xfId="43658"/>
    <cellStyle name="SAPBEXinputData 3 6 6 3" xfId="33180"/>
    <cellStyle name="SAPBEXinputData 3 6 7" xfId="7374"/>
    <cellStyle name="SAPBEXinputData 3 6 7 2" xfId="18041"/>
    <cellStyle name="SAPBEXinputData 3 6 7 2 2" xfId="44457"/>
    <cellStyle name="SAPBEXinputData 3 6 7 3" xfId="34044"/>
    <cellStyle name="SAPBEXinputData 3 6 8" xfId="7632"/>
    <cellStyle name="SAPBEXinputData 3 6 8 2" xfId="18299"/>
    <cellStyle name="SAPBEXinputData 3 6 8 2 2" xfId="44715"/>
    <cellStyle name="SAPBEXinputData 3 6 8 3" xfId="34302"/>
    <cellStyle name="SAPBEXinputData 3 6 9" xfId="12229"/>
    <cellStyle name="SAPBEXinputData 3 6 9 2" xfId="38650"/>
    <cellStyle name="SAPBEXinputData 3 7" xfId="1270"/>
    <cellStyle name="SAPBEXinputData 3 7 10" xfId="28845"/>
    <cellStyle name="SAPBEXinputData 3 7 2" xfId="1950"/>
    <cellStyle name="SAPBEXinputData 3 7 2 2" xfId="4654"/>
    <cellStyle name="SAPBEXinputData 3 7 2 2 2" xfId="15432"/>
    <cellStyle name="SAPBEXinputData 3 7 2 2 2 2" xfId="41852"/>
    <cellStyle name="SAPBEXinputData 3 7 2 2 3" xfId="31324"/>
    <cellStyle name="SAPBEXinputData 3 7 2 3" xfId="5232"/>
    <cellStyle name="SAPBEXinputData 3 7 2 3 2" xfId="16007"/>
    <cellStyle name="SAPBEXinputData 3 7 2 3 2 2" xfId="42426"/>
    <cellStyle name="SAPBEXinputData 3 7 2 3 3" xfId="31902"/>
    <cellStyle name="SAPBEXinputData 3 7 2 4" xfId="6451"/>
    <cellStyle name="SAPBEXinputData 3 7 2 4 2" xfId="17187"/>
    <cellStyle name="SAPBEXinputData 3 7 2 4 2 2" xfId="43605"/>
    <cellStyle name="SAPBEXinputData 3 7 2 4 3" xfId="33121"/>
    <cellStyle name="SAPBEXinputData 3 7 2 5" xfId="7066"/>
    <cellStyle name="SAPBEXinputData 3 7 2 5 2" xfId="17754"/>
    <cellStyle name="SAPBEXinputData 3 7 2 5 2 2" xfId="44171"/>
    <cellStyle name="SAPBEXinputData 3 7 2 5 3" xfId="33736"/>
    <cellStyle name="SAPBEXinputData 3 7 2 6" xfId="7613"/>
    <cellStyle name="SAPBEXinputData 3 7 2 6 2" xfId="18280"/>
    <cellStyle name="SAPBEXinputData 3 7 2 6 2 2" xfId="44696"/>
    <cellStyle name="SAPBEXinputData 3 7 2 6 3" xfId="34283"/>
    <cellStyle name="SAPBEXinputData 3 7 2 7" xfId="7311"/>
    <cellStyle name="SAPBEXinputData 3 7 2 7 2" xfId="17978"/>
    <cellStyle name="SAPBEXinputData 3 7 2 7 2 2" xfId="44395"/>
    <cellStyle name="SAPBEXinputData 3 7 2 7 3" xfId="33981"/>
    <cellStyle name="SAPBEXinputData 3 7 2 8" xfId="12823"/>
    <cellStyle name="SAPBEXinputData 3 7 2 8 2" xfId="39244"/>
    <cellStyle name="SAPBEXinputData 3 7 2 9" xfId="29038"/>
    <cellStyle name="SAPBEXinputData 3 7 3" xfId="2533"/>
    <cellStyle name="SAPBEXinputData 3 7 3 2" xfId="5161"/>
    <cellStyle name="SAPBEXinputData 3 7 3 2 2" xfId="15938"/>
    <cellStyle name="SAPBEXinputData 3 7 3 2 2 2" xfId="42357"/>
    <cellStyle name="SAPBEXinputData 3 7 3 2 3" xfId="31831"/>
    <cellStyle name="SAPBEXinputData 3 7 3 3" xfId="5754"/>
    <cellStyle name="SAPBEXinputData 3 7 3 3 2" xfId="16516"/>
    <cellStyle name="SAPBEXinputData 3 7 3 3 2 2" xfId="42934"/>
    <cellStyle name="SAPBEXinputData 3 7 3 3 3" xfId="32424"/>
    <cellStyle name="SAPBEXinputData 3 7 3 4" xfId="6919"/>
    <cellStyle name="SAPBEXinputData 3 7 3 4 2" xfId="17624"/>
    <cellStyle name="SAPBEXinputData 3 7 3 4 2 2" xfId="44041"/>
    <cellStyle name="SAPBEXinputData 3 7 3 4 3" xfId="33589"/>
    <cellStyle name="SAPBEXinputData 3 7 3 5" xfId="7442"/>
    <cellStyle name="SAPBEXinputData 3 7 3 5 2" xfId="18109"/>
    <cellStyle name="SAPBEXinputData 3 7 3 5 2 2" xfId="44525"/>
    <cellStyle name="SAPBEXinputData 3 7 3 5 3" xfId="34112"/>
    <cellStyle name="SAPBEXinputData 3 7 3 6" xfId="7816"/>
    <cellStyle name="SAPBEXinputData 3 7 3 6 2" xfId="18483"/>
    <cellStyle name="SAPBEXinputData 3 7 3 6 2 2" xfId="44898"/>
    <cellStyle name="SAPBEXinputData 3 7 3 6 3" xfId="34486"/>
    <cellStyle name="SAPBEXinputData 3 7 3 7" xfId="8066"/>
    <cellStyle name="SAPBEXinputData 3 7 3 7 2" xfId="18733"/>
    <cellStyle name="SAPBEXinputData 3 7 3 7 2 2" xfId="45147"/>
    <cellStyle name="SAPBEXinputData 3 7 3 7 3" xfId="34669"/>
    <cellStyle name="SAPBEXinputData 3 7 3 8" xfId="13329"/>
    <cellStyle name="SAPBEXinputData 3 7 3 8 2" xfId="39749"/>
    <cellStyle name="SAPBEXinputData 3 7 3 9" xfId="29233"/>
    <cellStyle name="SAPBEXinputData 3 7 4" xfId="4882"/>
    <cellStyle name="SAPBEXinputData 3 7 4 2" xfId="15659"/>
    <cellStyle name="SAPBEXinputData 3 7 4 2 2" xfId="42079"/>
    <cellStyle name="SAPBEXinputData 3 7 4 3" xfId="31552"/>
    <cellStyle name="SAPBEXinputData 3 7 5" xfId="5289"/>
    <cellStyle name="SAPBEXinputData 3 7 5 2" xfId="16064"/>
    <cellStyle name="SAPBEXinputData 3 7 5 2 2" xfId="42483"/>
    <cellStyle name="SAPBEXinputData 3 7 5 3" xfId="31959"/>
    <cellStyle name="SAPBEXinputData 3 7 6" xfId="5668"/>
    <cellStyle name="SAPBEXinputData 3 7 6 2" xfId="16432"/>
    <cellStyle name="SAPBEXinputData 3 7 6 2 2" xfId="42850"/>
    <cellStyle name="SAPBEXinputData 3 7 6 3" xfId="32338"/>
    <cellStyle name="SAPBEXinputData 3 7 7" xfId="6091"/>
    <cellStyle name="SAPBEXinputData 3 7 7 2" xfId="16841"/>
    <cellStyle name="SAPBEXinputData 3 7 7 2 2" xfId="43259"/>
    <cellStyle name="SAPBEXinputData 3 7 7 3" xfId="32761"/>
    <cellStyle name="SAPBEXinputData 3 7 8" xfId="7103"/>
    <cellStyle name="SAPBEXinputData 3 7 8 2" xfId="17791"/>
    <cellStyle name="SAPBEXinputData 3 7 8 2 2" xfId="44208"/>
    <cellStyle name="SAPBEXinputData 3 7 8 3" xfId="33773"/>
    <cellStyle name="SAPBEXinputData 3 7 9" xfId="12230"/>
    <cellStyle name="SAPBEXinputData 3 7 9 2" xfId="38651"/>
    <cellStyle name="SAPBEXinputData 3 8" xfId="1271"/>
    <cellStyle name="SAPBEXinputData 3 8 10" xfId="28846"/>
    <cellStyle name="SAPBEXinputData 3 8 2" xfId="1951"/>
    <cellStyle name="SAPBEXinputData 3 8 2 2" xfId="4655"/>
    <cellStyle name="SAPBEXinputData 3 8 2 2 2" xfId="15433"/>
    <cellStyle name="SAPBEXinputData 3 8 2 2 2 2" xfId="41853"/>
    <cellStyle name="SAPBEXinputData 3 8 2 2 3" xfId="31325"/>
    <cellStyle name="SAPBEXinputData 3 8 2 3" xfId="5233"/>
    <cellStyle name="SAPBEXinputData 3 8 2 3 2" xfId="16008"/>
    <cellStyle name="SAPBEXinputData 3 8 2 3 2 2" xfId="42427"/>
    <cellStyle name="SAPBEXinputData 3 8 2 3 3" xfId="31903"/>
    <cellStyle name="SAPBEXinputData 3 8 2 4" xfId="6452"/>
    <cellStyle name="SAPBEXinputData 3 8 2 4 2" xfId="17188"/>
    <cellStyle name="SAPBEXinputData 3 8 2 4 2 2" xfId="43606"/>
    <cellStyle name="SAPBEXinputData 3 8 2 4 3" xfId="33122"/>
    <cellStyle name="SAPBEXinputData 3 8 2 5" xfId="7067"/>
    <cellStyle name="SAPBEXinputData 3 8 2 5 2" xfId="17755"/>
    <cellStyle name="SAPBEXinputData 3 8 2 5 2 2" xfId="44172"/>
    <cellStyle name="SAPBEXinputData 3 8 2 5 3" xfId="33737"/>
    <cellStyle name="SAPBEXinputData 3 8 2 6" xfId="7614"/>
    <cellStyle name="SAPBEXinputData 3 8 2 6 2" xfId="18281"/>
    <cellStyle name="SAPBEXinputData 3 8 2 6 2 2" xfId="44697"/>
    <cellStyle name="SAPBEXinputData 3 8 2 6 3" xfId="34284"/>
    <cellStyle name="SAPBEXinputData 3 8 2 7" xfId="7313"/>
    <cellStyle name="SAPBEXinputData 3 8 2 7 2" xfId="17980"/>
    <cellStyle name="SAPBEXinputData 3 8 2 7 2 2" xfId="44397"/>
    <cellStyle name="SAPBEXinputData 3 8 2 7 3" xfId="33983"/>
    <cellStyle name="SAPBEXinputData 3 8 2 8" xfId="12824"/>
    <cellStyle name="SAPBEXinputData 3 8 2 8 2" xfId="39245"/>
    <cellStyle name="SAPBEXinputData 3 8 2 9" xfId="29039"/>
    <cellStyle name="SAPBEXinputData 3 8 3" xfId="2534"/>
    <cellStyle name="SAPBEXinputData 3 8 3 2" xfId="5162"/>
    <cellStyle name="SAPBEXinputData 3 8 3 2 2" xfId="15939"/>
    <cellStyle name="SAPBEXinputData 3 8 3 2 2 2" xfId="42358"/>
    <cellStyle name="SAPBEXinputData 3 8 3 2 3" xfId="31832"/>
    <cellStyle name="SAPBEXinputData 3 8 3 3" xfId="5755"/>
    <cellStyle name="SAPBEXinputData 3 8 3 3 2" xfId="16517"/>
    <cellStyle name="SAPBEXinputData 3 8 3 3 2 2" xfId="42935"/>
    <cellStyle name="SAPBEXinputData 3 8 3 3 3" xfId="32425"/>
    <cellStyle name="SAPBEXinputData 3 8 3 4" xfId="6920"/>
    <cellStyle name="SAPBEXinputData 3 8 3 4 2" xfId="17625"/>
    <cellStyle name="SAPBEXinputData 3 8 3 4 2 2" xfId="44042"/>
    <cellStyle name="SAPBEXinputData 3 8 3 4 3" xfId="33590"/>
    <cellStyle name="SAPBEXinputData 3 8 3 5" xfId="7443"/>
    <cellStyle name="SAPBEXinputData 3 8 3 5 2" xfId="18110"/>
    <cellStyle name="SAPBEXinputData 3 8 3 5 2 2" xfId="44526"/>
    <cellStyle name="SAPBEXinputData 3 8 3 5 3" xfId="34113"/>
    <cellStyle name="SAPBEXinputData 3 8 3 6" xfId="7817"/>
    <cellStyle name="SAPBEXinputData 3 8 3 6 2" xfId="18484"/>
    <cellStyle name="SAPBEXinputData 3 8 3 6 2 2" xfId="44899"/>
    <cellStyle name="SAPBEXinputData 3 8 3 6 3" xfId="34487"/>
    <cellStyle name="SAPBEXinputData 3 8 3 7" xfId="8067"/>
    <cellStyle name="SAPBEXinputData 3 8 3 7 2" xfId="18734"/>
    <cellStyle name="SAPBEXinputData 3 8 3 7 2 2" xfId="45148"/>
    <cellStyle name="SAPBEXinputData 3 8 3 7 3" xfId="34670"/>
    <cellStyle name="SAPBEXinputData 3 8 3 8" xfId="13330"/>
    <cellStyle name="SAPBEXinputData 3 8 3 8 2" xfId="39750"/>
    <cellStyle name="SAPBEXinputData 3 8 3 9" xfId="29234"/>
    <cellStyle name="SAPBEXinputData 3 8 4" xfId="4487"/>
    <cellStyle name="SAPBEXinputData 3 8 4 2" xfId="15265"/>
    <cellStyle name="SAPBEXinputData 3 8 4 2 2" xfId="41685"/>
    <cellStyle name="SAPBEXinputData 3 8 4 3" xfId="31157"/>
    <cellStyle name="SAPBEXinputData 3 8 5" xfId="2955"/>
    <cellStyle name="SAPBEXinputData 3 8 5 2" xfId="13747"/>
    <cellStyle name="SAPBEXinputData 3 8 5 2 2" xfId="40167"/>
    <cellStyle name="SAPBEXinputData 3 8 5 3" xfId="29625"/>
    <cellStyle name="SAPBEXinputData 3 8 6" xfId="5417"/>
    <cellStyle name="SAPBEXinputData 3 8 6 2" xfId="16190"/>
    <cellStyle name="SAPBEXinputData 3 8 6 2 2" xfId="42609"/>
    <cellStyle name="SAPBEXinputData 3 8 6 3" xfId="32087"/>
    <cellStyle name="SAPBEXinputData 3 8 7" xfId="7373"/>
    <cellStyle name="SAPBEXinputData 3 8 7 2" xfId="18040"/>
    <cellStyle name="SAPBEXinputData 3 8 7 2 2" xfId="44456"/>
    <cellStyle name="SAPBEXinputData 3 8 7 3" xfId="34043"/>
    <cellStyle name="SAPBEXinputData 3 8 8" xfId="7324"/>
    <cellStyle name="SAPBEXinputData 3 8 8 2" xfId="17991"/>
    <cellStyle name="SAPBEXinputData 3 8 8 2 2" xfId="44408"/>
    <cellStyle name="SAPBEXinputData 3 8 8 3" xfId="33994"/>
    <cellStyle name="SAPBEXinputData 3 8 9" xfId="12231"/>
    <cellStyle name="SAPBEXinputData 3 8 9 2" xfId="38652"/>
    <cellStyle name="SAPBEXinputData 3 9" xfId="1944"/>
    <cellStyle name="SAPBEXinputData 3 9 2" xfId="4648"/>
    <cellStyle name="SAPBEXinputData 3 9 2 2" xfId="15426"/>
    <cellStyle name="SAPBEXinputData 3 9 2 2 2" xfId="41846"/>
    <cellStyle name="SAPBEXinputData 3 9 2 3" xfId="31318"/>
    <cellStyle name="SAPBEXinputData 3 9 3" xfId="5226"/>
    <cellStyle name="SAPBEXinputData 3 9 3 2" xfId="16001"/>
    <cellStyle name="SAPBEXinputData 3 9 3 2 2" xfId="42420"/>
    <cellStyle name="SAPBEXinputData 3 9 3 3" xfId="31896"/>
    <cellStyle name="SAPBEXinputData 3 9 4" xfId="6445"/>
    <cellStyle name="SAPBEXinputData 3 9 4 2" xfId="17181"/>
    <cellStyle name="SAPBEXinputData 3 9 4 2 2" xfId="43599"/>
    <cellStyle name="SAPBEXinputData 3 9 4 3" xfId="33115"/>
    <cellStyle name="SAPBEXinputData 3 9 5" xfId="7060"/>
    <cellStyle name="SAPBEXinputData 3 9 5 2" xfId="17748"/>
    <cellStyle name="SAPBEXinputData 3 9 5 2 2" xfId="44165"/>
    <cellStyle name="SAPBEXinputData 3 9 5 3" xfId="33730"/>
    <cellStyle name="SAPBEXinputData 3 9 6" xfId="7607"/>
    <cellStyle name="SAPBEXinputData 3 9 6 2" xfId="18274"/>
    <cellStyle name="SAPBEXinputData 3 9 6 2 2" xfId="44690"/>
    <cellStyle name="SAPBEXinputData 3 9 6 3" xfId="34277"/>
    <cellStyle name="SAPBEXinputData 3 9 7" xfId="7305"/>
    <cellStyle name="SAPBEXinputData 3 9 7 2" xfId="17972"/>
    <cellStyle name="SAPBEXinputData 3 9 7 2 2" xfId="44389"/>
    <cellStyle name="SAPBEXinputData 3 9 7 3" xfId="33975"/>
    <cellStyle name="SAPBEXinputData 3 9 8" xfId="12817"/>
    <cellStyle name="SAPBEXinputData 3 9 8 2" xfId="39238"/>
    <cellStyle name="SAPBEXinputData 3 9 9" xfId="29032"/>
    <cellStyle name="SAPBEXinputData 4" xfId="1943"/>
    <cellStyle name="SAPBEXinputData 4 2" xfId="4647"/>
    <cellStyle name="SAPBEXinputData 4 2 2" xfId="15425"/>
    <cellStyle name="SAPBEXinputData 4 2 2 2" xfId="41845"/>
    <cellStyle name="SAPBEXinputData 4 2 3" xfId="31317"/>
    <cellStyle name="SAPBEXinputData 4 3" xfId="5225"/>
    <cellStyle name="SAPBEXinputData 4 3 2" xfId="16000"/>
    <cellStyle name="SAPBEXinputData 4 3 2 2" xfId="42419"/>
    <cellStyle name="SAPBEXinputData 4 3 3" xfId="31895"/>
    <cellStyle name="SAPBEXinputData 4 4" xfId="6444"/>
    <cellStyle name="SAPBEXinputData 4 4 2" xfId="17180"/>
    <cellStyle name="SAPBEXinputData 4 4 2 2" xfId="43598"/>
    <cellStyle name="SAPBEXinputData 4 4 3" xfId="33114"/>
    <cellStyle name="SAPBEXinputData 4 5" xfId="7059"/>
    <cellStyle name="SAPBEXinputData 4 5 2" xfId="17747"/>
    <cellStyle name="SAPBEXinputData 4 5 2 2" xfId="44164"/>
    <cellStyle name="SAPBEXinputData 4 5 3" xfId="33729"/>
    <cellStyle name="SAPBEXinputData 4 6" xfId="7606"/>
    <cellStyle name="SAPBEXinputData 4 6 2" xfId="18273"/>
    <cellStyle name="SAPBEXinputData 4 6 2 2" xfId="44689"/>
    <cellStyle name="SAPBEXinputData 4 6 3" xfId="34276"/>
    <cellStyle name="SAPBEXinputData 4 7" xfId="7303"/>
    <cellStyle name="SAPBEXinputData 4 7 2" xfId="17970"/>
    <cellStyle name="SAPBEXinputData 4 7 2 2" xfId="44387"/>
    <cellStyle name="SAPBEXinputData 4 7 3" xfId="33973"/>
    <cellStyle name="SAPBEXinputData 4 8" xfId="12816"/>
    <cellStyle name="SAPBEXinputData 4 8 2" xfId="39237"/>
    <cellStyle name="SAPBEXinputData 4 9" xfId="29031"/>
    <cellStyle name="SAPBEXinputData 5" xfId="2383"/>
    <cellStyle name="SAPBEXinputData 5 2" xfId="4290"/>
    <cellStyle name="SAPBEXinputData 5 2 2" xfId="15069"/>
    <cellStyle name="SAPBEXinputData 5 2 2 2" xfId="41489"/>
    <cellStyle name="SAPBEXinputData 5 2 3" xfId="25102"/>
    <cellStyle name="SAPBEXinputData 5 2 3 2" xfId="51516"/>
    <cellStyle name="SAPBEXinputData 5 2 4" xfId="30960"/>
    <cellStyle name="SAPBEXinputData 5 3" xfId="5017"/>
    <cellStyle name="SAPBEXinputData 5 3 2" xfId="15794"/>
    <cellStyle name="SAPBEXinputData 5 3 2 2" xfId="42213"/>
    <cellStyle name="SAPBEXinputData 5 3 3" xfId="25582"/>
    <cellStyle name="SAPBEXinputData 5 3 3 2" xfId="51996"/>
    <cellStyle name="SAPBEXinputData 5 3 4" xfId="31687"/>
    <cellStyle name="SAPBEXinputData 5 4" xfId="6792"/>
    <cellStyle name="SAPBEXinputData 5 4 2" xfId="17504"/>
    <cellStyle name="SAPBEXinputData 5 4 2 2" xfId="43921"/>
    <cellStyle name="SAPBEXinputData 5 4 3" xfId="24830"/>
    <cellStyle name="SAPBEXinputData 5 4 3 2" xfId="51244"/>
    <cellStyle name="SAPBEXinputData 5 4 4" xfId="33462"/>
    <cellStyle name="SAPBEXinputData 5 5" xfId="7992"/>
    <cellStyle name="SAPBEXinputData 5 5 2" xfId="18659"/>
    <cellStyle name="SAPBEXinputData 5 5 2 2" xfId="45073"/>
    <cellStyle name="SAPBEXinputData 5 5 3" xfId="12163"/>
    <cellStyle name="SAPBEXinputData 5 5 3 2" xfId="38584"/>
    <cellStyle name="SAPBEXinputData 5 6" xfId="13180"/>
    <cellStyle name="SAPBEXinputData 5 6 2" xfId="39600"/>
    <cellStyle name="SAPBEXinputData 5 7" xfId="23751"/>
    <cellStyle name="SAPBEXinputData 5 7 2" xfId="50165"/>
    <cellStyle name="SAPBEXinputData 6" xfId="4735"/>
    <cellStyle name="SAPBEXinputData 6 2" xfId="15512"/>
    <cellStyle name="SAPBEXinputData 6 2 2" xfId="41932"/>
    <cellStyle name="SAPBEXinputData 6 3" xfId="31405"/>
    <cellStyle name="SAPBEXinputData 7" xfId="6271"/>
    <cellStyle name="SAPBEXinputData 7 2" xfId="17010"/>
    <cellStyle name="SAPBEXinputData 7 2 2" xfId="43428"/>
    <cellStyle name="SAPBEXinputData 7 3" xfId="32941"/>
    <cellStyle name="SAPBEXinputData 8" xfId="6838"/>
    <cellStyle name="SAPBEXinputData 8 2" xfId="17545"/>
    <cellStyle name="SAPBEXinputData 8 2 2" xfId="43962"/>
    <cellStyle name="SAPBEXinputData 8 3" xfId="33508"/>
    <cellStyle name="SAPBEXinputData 9" xfId="6827"/>
    <cellStyle name="SAPBEXinputData 9 2" xfId="17535"/>
    <cellStyle name="SAPBEXinputData 9 2 2" xfId="43952"/>
    <cellStyle name="SAPBEXinputData 9 3" xfId="33497"/>
    <cellStyle name="SAPBEXinputData_0910 GSO Capex RRP - Final (Detail) v2 220710" xfId="1272"/>
    <cellStyle name="SAPBEXItemHeader" xfId="1273"/>
    <cellStyle name="SAPBEXItemHeader 10" xfId="4915"/>
    <cellStyle name="SAPBEXItemHeader 10 2" xfId="15692"/>
    <cellStyle name="SAPBEXItemHeader 10 2 2" xfId="42112"/>
    <cellStyle name="SAPBEXItemHeader 10 3" xfId="26661"/>
    <cellStyle name="SAPBEXItemHeader 10 3 2" xfId="53075"/>
    <cellStyle name="SAPBEXItemHeader 10 4" xfId="31585"/>
    <cellStyle name="SAPBEXItemHeader 11" xfId="4167"/>
    <cellStyle name="SAPBEXItemHeader 11 2" xfId="22905"/>
    <cellStyle name="SAPBEXItemHeader 11 2 2" xfId="49319"/>
    <cellStyle name="SAPBEXItemHeader 11 3" xfId="30837"/>
    <cellStyle name="SAPBEXItemHeader 12" xfId="12110"/>
    <cellStyle name="SAPBEXItemHeader 12 2" xfId="38531"/>
    <cellStyle name="SAPBEXItemHeader 13" xfId="22480"/>
    <cellStyle name="SAPBEXItemHeader 13 2" xfId="48894"/>
    <cellStyle name="SAPBEXItemHeader 2" xfId="1572"/>
    <cellStyle name="SAPBEXItemHeader 2 10" xfId="8464"/>
    <cellStyle name="SAPBEXItemHeader 2 10 2" xfId="19124"/>
    <cellStyle name="SAPBEXItemHeader 2 10 2 2" xfId="45538"/>
    <cellStyle name="SAPBEXItemHeader 2 10 3" xfId="17805"/>
    <cellStyle name="SAPBEXItemHeader 2 10 3 2" xfId="44222"/>
    <cellStyle name="SAPBEXItemHeader 2 10 4" xfId="34960"/>
    <cellStyle name="SAPBEXItemHeader 2 11" xfId="11978"/>
    <cellStyle name="SAPBEXItemHeader 2 11 2" xfId="38399"/>
    <cellStyle name="SAPBEXItemHeader 2 12" xfId="25401"/>
    <cellStyle name="SAPBEXItemHeader 2 12 2" xfId="51815"/>
    <cellStyle name="SAPBEXItemHeader 2 2" xfId="3566"/>
    <cellStyle name="SAPBEXItemHeader 2 2 2" xfId="8958"/>
    <cellStyle name="SAPBEXItemHeader 2 2 2 2" xfId="19618"/>
    <cellStyle name="SAPBEXItemHeader 2 2 2 2 2" xfId="46032"/>
    <cellStyle name="SAPBEXItemHeader 2 2 2 3" xfId="16893"/>
    <cellStyle name="SAPBEXItemHeader 2 2 2 3 2" xfId="43311"/>
    <cellStyle name="SAPBEXItemHeader 2 2 2 4" xfId="35454"/>
    <cellStyle name="SAPBEXItemHeader 2 2 3" xfId="10333"/>
    <cellStyle name="SAPBEXItemHeader 2 2 3 2" xfId="20993"/>
    <cellStyle name="SAPBEXItemHeader 2 2 3 2 2" xfId="47407"/>
    <cellStyle name="SAPBEXItemHeader 2 2 3 3" xfId="17859"/>
    <cellStyle name="SAPBEXItemHeader 2 2 3 3 2" xfId="44276"/>
    <cellStyle name="SAPBEXItemHeader 2 2 3 4" xfId="36829"/>
    <cellStyle name="SAPBEXItemHeader 2 2 4" xfId="8777"/>
    <cellStyle name="SAPBEXItemHeader 2 2 4 2" xfId="19437"/>
    <cellStyle name="SAPBEXItemHeader 2 2 4 2 2" xfId="45851"/>
    <cellStyle name="SAPBEXItemHeader 2 2 4 3" xfId="22645"/>
    <cellStyle name="SAPBEXItemHeader 2 2 4 3 2" xfId="49059"/>
    <cellStyle name="SAPBEXItemHeader 2 2 4 4" xfId="35273"/>
    <cellStyle name="SAPBEXItemHeader 2 2 5" xfId="14351"/>
    <cellStyle name="SAPBEXItemHeader 2 2 5 2" xfId="40771"/>
    <cellStyle name="SAPBEXItemHeader 2 2 6" xfId="25112"/>
    <cellStyle name="SAPBEXItemHeader 2 2 6 2" xfId="51526"/>
    <cellStyle name="SAPBEXItemHeader 2 2 7" xfId="30236"/>
    <cellStyle name="SAPBEXItemHeader 2 3" xfId="2752"/>
    <cellStyle name="SAPBEXItemHeader 2 3 2" xfId="10815"/>
    <cellStyle name="SAPBEXItemHeader 2 3 2 2" xfId="21460"/>
    <cellStyle name="SAPBEXItemHeader 2 3 2 2 2" xfId="47874"/>
    <cellStyle name="SAPBEXItemHeader 2 3 2 3" xfId="28549"/>
    <cellStyle name="SAPBEXItemHeader 2 3 2 3 2" xfId="54963"/>
    <cellStyle name="SAPBEXItemHeader 2 3 2 4" xfId="37236"/>
    <cellStyle name="SAPBEXItemHeader 2 3 3" xfId="9316"/>
    <cellStyle name="SAPBEXItemHeader 2 3 3 2" xfId="19976"/>
    <cellStyle name="SAPBEXItemHeader 2 3 3 2 2" xfId="46390"/>
    <cellStyle name="SAPBEXItemHeader 2 3 3 3" xfId="28229"/>
    <cellStyle name="SAPBEXItemHeader 2 3 3 3 2" xfId="54643"/>
    <cellStyle name="SAPBEXItemHeader 2 3 3 4" xfId="35812"/>
    <cellStyle name="SAPBEXItemHeader 2 3 4" xfId="13544"/>
    <cellStyle name="SAPBEXItemHeader 2 3 4 2" xfId="39964"/>
    <cellStyle name="SAPBEXItemHeader 2 3 5" xfId="26197"/>
    <cellStyle name="SAPBEXItemHeader 2 3 5 2" xfId="52611"/>
    <cellStyle name="SAPBEXItemHeader 2 3 6" xfId="29422"/>
    <cellStyle name="SAPBEXItemHeader 2 4" xfId="3067"/>
    <cellStyle name="SAPBEXItemHeader 2 4 2" xfId="10242"/>
    <cellStyle name="SAPBEXItemHeader 2 4 2 2" xfId="20902"/>
    <cellStyle name="SAPBEXItemHeader 2 4 2 2 2" xfId="47316"/>
    <cellStyle name="SAPBEXItemHeader 2 4 2 3" xfId="17854"/>
    <cellStyle name="SAPBEXItemHeader 2 4 2 3 2" xfId="44271"/>
    <cellStyle name="SAPBEXItemHeader 2 4 2 4" xfId="36738"/>
    <cellStyle name="SAPBEXItemHeader 2 4 3" xfId="13859"/>
    <cellStyle name="SAPBEXItemHeader 2 4 3 2" xfId="40279"/>
    <cellStyle name="SAPBEXItemHeader 2 4 4" xfId="13009"/>
    <cellStyle name="SAPBEXItemHeader 2 4 4 2" xfId="39430"/>
    <cellStyle name="SAPBEXItemHeader 2 4 5" xfId="29737"/>
    <cellStyle name="SAPBEXItemHeader 2 5" xfId="3966"/>
    <cellStyle name="SAPBEXItemHeader 2 5 2" xfId="14749"/>
    <cellStyle name="SAPBEXItemHeader 2 5 2 2" xfId="41169"/>
    <cellStyle name="SAPBEXItemHeader 2 5 3" xfId="24238"/>
    <cellStyle name="SAPBEXItemHeader 2 5 3 2" xfId="50652"/>
    <cellStyle name="SAPBEXItemHeader 2 5 4" xfId="30636"/>
    <cellStyle name="SAPBEXItemHeader 2 6" xfId="2588"/>
    <cellStyle name="SAPBEXItemHeader 2 6 2" xfId="13381"/>
    <cellStyle name="SAPBEXItemHeader 2 6 2 2" xfId="39801"/>
    <cellStyle name="SAPBEXItemHeader 2 6 3" xfId="25304"/>
    <cellStyle name="SAPBEXItemHeader 2 6 3 2" xfId="51718"/>
    <cellStyle name="SAPBEXItemHeader 2 6 4" xfId="29258"/>
    <cellStyle name="SAPBEXItemHeader 2 7" xfId="5762"/>
    <cellStyle name="SAPBEXItemHeader 2 7 2" xfId="21858"/>
    <cellStyle name="SAPBEXItemHeader 2 7 2 2" xfId="48272"/>
    <cellStyle name="SAPBEXItemHeader 2 7 3" xfId="32432"/>
    <cellStyle name="SAPBEXItemHeader 2 8" xfId="2942"/>
    <cellStyle name="SAPBEXItemHeader 2 8 2" xfId="13734"/>
    <cellStyle name="SAPBEXItemHeader 2 8 2 2" xfId="40154"/>
    <cellStyle name="SAPBEXItemHeader 2 8 3" xfId="27617"/>
    <cellStyle name="SAPBEXItemHeader 2 8 3 2" xfId="54031"/>
    <cellStyle name="SAPBEXItemHeader 2 8 4" xfId="29612"/>
    <cellStyle name="SAPBEXItemHeader 2 9" xfId="7653"/>
    <cellStyle name="SAPBEXItemHeader 2 9 2" xfId="18320"/>
    <cellStyle name="SAPBEXItemHeader 2 9 2 2" xfId="44736"/>
    <cellStyle name="SAPBEXItemHeader 2 9 3" xfId="22939"/>
    <cellStyle name="SAPBEXItemHeader 2 9 3 2" xfId="49353"/>
    <cellStyle name="SAPBEXItemHeader 2 9 4" xfId="34323"/>
    <cellStyle name="SAPBEXItemHeader 3" xfId="1684"/>
    <cellStyle name="SAPBEXItemHeader 3 10" xfId="8494"/>
    <cellStyle name="SAPBEXItemHeader 3 10 2" xfId="19154"/>
    <cellStyle name="SAPBEXItemHeader 3 10 2 2" xfId="45568"/>
    <cellStyle name="SAPBEXItemHeader 3 10 3" xfId="17519"/>
    <cellStyle name="SAPBEXItemHeader 3 10 3 2" xfId="43936"/>
    <cellStyle name="SAPBEXItemHeader 3 10 4" xfId="34990"/>
    <cellStyle name="SAPBEXItemHeader 3 11" xfId="11883"/>
    <cellStyle name="SAPBEXItemHeader 3 11 2" xfId="38304"/>
    <cellStyle name="SAPBEXItemHeader 3 12" xfId="27413"/>
    <cellStyle name="SAPBEXItemHeader 3 12 2" xfId="53827"/>
    <cellStyle name="SAPBEXItemHeader 3 2" xfId="3677"/>
    <cellStyle name="SAPBEXItemHeader 3 2 2" xfId="8928"/>
    <cellStyle name="SAPBEXItemHeader 3 2 2 2" xfId="19588"/>
    <cellStyle name="SAPBEXItemHeader 3 2 2 2 2" xfId="46002"/>
    <cellStyle name="SAPBEXItemHeader 3 2 2 3" xfId="27764"/>
    <cellStyle name="SAPBEXItemHeader 3 2 2 3 2" xfId="54178"/>
    <cellStyle name="SAPBEXItemHeader 3 2 2 4" xfId="35424"/>
    <cellStyle name="SAPBEXItemHeader 3 2 3" xfId="9626"/>
    <cellStyle name="SAPBEXItemHeader 3 2 3 2" xfId="20286"/>
    <cellStyle name="SAPBEXItemHeader 3 2 3 2 2" xfId="46700"/>
    <cellStyle name="SAPBEXItemHeader 3 2 3 3" xfId="26723"/>
    <cellStyle name="SAPBEXItemHeader 3 2 3 3 2" xfId="53137"/>
    <cellStyle name="SAPBEXItemHeader 3 2 3 4" xfId="36122"/>
    <cellStyle name="SAPBEXItemHeader 3 2 4" xfId="8810"/>
    <cellStyle name="SAPBEXItemHeader 3 2 4 2" xfId="19470"/>
    <cellStyle name="SAPBEXItemHeader 3 2 4 2 2" xfId="45884"/>
    <cellStyle name="SAPBEXItemHeader 3 2 4 3" xfId="26123"/>
    <cellStyle name="SAPBEXItemHeader 3 2 4 3 2" xfId="52537"/>
    <cellStyle name="SAPBEXItemHeader 3 2 4 4" xfId="35306"/>
    <cellStyle name="SAPBEXItemHeader 3 2 5" xfId="14462"/>
    <cellStyle name="SAPBEXItemHeader 3 2 5 2" xfId="40882"/>
    <cellStyle name="SAPBEXItemHeader 3 2 6" xfId="26429"/>
    <cellStyle name="SAPBEXItemHeader 3 2 6 2" xfId="52843"/>
    <cellStyle name="SAPBEXItemHeader 3 2 7" xfId="30347"/>
    <cellStyle name="SAPBEXItemHeader 3 3" xfId="2658"/>
    <cellStyle name="SAPBEXItemHeader 3 3 2" xfId="8916"/>
    <cellStyle name="SAPBEXItemHeader 3 3 2 2" xfId="19576"/>
    <cellStyle name="SAPBEXItemHeader 3 3 2 2 2" xfId="45990"/>
    <cellStyle name="SAPBEXItemHeader 3 3 2 3" xfId="12744"/>
    <cellStyle name="SAPBEXItemHeader 3 3 2 3 2" xfId="39165"/>
    <cellStyle name="SAPBEXItemHeader 3 3 2 4" xfId="35412"/>
    <cellStyle name="SAPBEXItemHeader 3 3 3" xfId="13450"/>
    <cellStyle name="SAPBEXItemHeader 3 3 3 2" xfId="39870"/>
    <cellStyle name="SAPBEXItemHeader 3 3 4" xfId="22880"/>
    <cellStyle name="SAPBEXItemHeader 3 3 4 2" xfId="49294"/>
    <cellStyle name="SAPBEXItemHeader 3 3 5" xfId="29328"/>
    <cellStyle name="SAPBEXItemHeader 3 4" xfId="3104"/>
    <cellStyle name="SAPBEXItemHeader 3 4 2" xfId="10052"/>
    <cellStyle name="SAPBEXItemHeader 3 4 2 2" xfId="20712"/>
    <cellStyle name="SAPBEXItemHeader 3 4 2 2 2" xfId="47126"/>
    <cellStyle name="SAPBEXItemHeader 3 4 2 3" xfId="17847"/>
    <cellStyle name="SAPBEXItemHeader 3 4 2 3 2" xfId="44264"/>
    <cellStyle name="SAPBEXItemHeader 3 4 2 4" xfId="36548"/>
    <cellStyle name="SAPBEXItemHeader 3 4 3" xfId="13896"/>
    <cellStyle name="SAPBEXItemHeader 3 4 3 2" xfId="40316"/>
    <cellStyle name="SAPBEXItemHeader 3 4 4" xfId="27210"/>
    <cellStyle name="SAPBEXItemHeader 3 4 4 2" xfId="53624"/>
    <cellStyle name="SAPBEXItemHeader 3 4 5" xfId="29774"/>
    <cellStyle name="SAPBEXItemHeader 3 5" xfId="5439"/>
    <cellStyle name="SAPBEXItemHeader 3 5 2" xfId="16212"/>
    <cellStyle name="SAPBEXItemHeader 3 5 2 2" xfId="42631"/>
    <cellStyle name="SAPBEXItemHeader 3 5 3" xfId="23512"/>
    <cellStyle name="SAPBEXItemHeader 3 5 3 2" xfId="49926"/>
    <cellStyle name="SAPBEXItemHeader 3 5 4" xfId="32109"/>
    <cellStyle name="SAPBEXItemHeader 3 6" xfId="5549"/>
    <cellStyle name="SAPBEXItemHeader 3 6 2" xfId="16320"/>
    <cellStyle name="SAPBEXItemHeader 3 6 2 2" xfId="42739"/>
    <cellStyle name="SAPBEXItemHeader 3 6 3" xfId="24919"/>
    <cellStyle name="SAPBEXItemHeader 3 6 3 2" xfId="51333"/>
    <cellStyle name="SAPBEXItemHeader 3 6 4" xfId="32219"/>
    <cellStyle name="SAPBEXItemHeader 3 7" xfId="6158"/>
    <cellStyle name="SAPBEXItemHeader 3 7 2" xfId="22814"/>
    <cellStyle name="SAPBEXItemHeader 3 7 2 2" xfId="49228"/>
    <cellStyle name="SAPBEXItemHeader 3 7 3" xfId="32828"/>
    <cellStyle name="SAPBEXItemHeader 3 8" xfId="5922"/>
    <cellStyle name="SAPBEXItemHeader 3 8 2" xfId="16674"/>
    <cellStyle name="SAPBEXItemHeader 3 8 2 2" xfId="43092"/>
    <cellStyle name="SAPBEXItemHeader 3 8 3" xfId="25156"/>
    <cellStyle name="SAPBEXItemHeader 3 8 3 2" xfId="51570"/>
    <cellStyle name="SAPBEXItemHeader 3 8 4" xfId="32592"/>
    <cellStyle name="SAPBEXItemHeader 3 9" xfId="6343"/>
    <cellStyle name="SAPBEXItemHeader 3 9 2" xfId="17081"/>
    <cellStyle name="SAPBEXItemHeader 3 9 2 2" xfId="43499"/>
    <cellStyle name="SAPBEXItemHeader 3 9 3" xfId="12408"/>
    <cellStyle name="SAPBEXItemHeader 3 9 3 2" xfId="38829"/>
    <cellStyle name="SAPBEXItemHeader 3 9 4" xfId="33013"/>
    <cellStyle name="SAPBEXItemHeader 4" xfId="1952"/>
    <cellStyle name="SAPBEXItemHeader 4 10" xfId="8590"/>
    <cellStyle name="SAPBEXItemHeader 4 10 2" xfId="19250"/>
    <cellStyle name="SAPBEXItemHeader 4 10 2 2" xfId="45664"/>
    <cellStyle name="SAPBEXItemHeader 4 10 3" xfId="16099"/>
    <cellStyle name="SAPBEXItemHeader 4 10 3 2" xfId="42518"/>
    <cellStyle name="SAPBEXItemHeader 4 10 4" xfId="35086"/>
    <cellStyle name="SAPBEXItemHeader 4 11" xfId="11636"/>
    <cellStyle name="SAPBEXItemHeader 4 11 2" xfId="38057"/>
    <cellStyle name="SAPBEXItemHeader 4 12" xfId="24930"/>
    <cellStyle name="SAPBEXItemHeader 4 12 2" xfId="51344"/>
    <cellStyle name="SAPBEXItemHeader 4 2" xfId="3929"/>
    <cellStyle name="SAPBEXItemHeader 4 2 2" xfId="9719"/>
    <cellStyle name="SAPBEXItemHeader 4 2 2 2" xfId="20379"/>
    <cellStyle name="SAPBEXItemHeader 4 2 2 2 2" xfId="46793"/>
    <cellStyle name="SAPBEXItemHeader 4 2 2 3" xfId="16446"/>
    <cellStyle name="SAPBEXItemHeader 4 2 2 3 2" xfId="42864"/>
    <cellStyle name="SAPBEXItemHeader 4 2 2 4" xfId="36215"/>
    <cellStyle name="SAPBEXItemHeader 4 2 3" xfId="14712"/>
    <cellStyle name="SAPBEXItemHeader 4 2 3 2" xfId="41132"/>
    <cellStyle name="SAPBEXItemHeader 4 2 4" xfId="25190"/>
    <cellStyle name="SAPBEXItemHeader 4 2 4 2" xfId="51604"/>
    <cellStyle name="SAPBEXItemHeader 4 2 5" xfId="30599"/>
    <cellStyle name="SAPBEXItemHeader 4 3" xfId="4656"/>
    <cellStyle name="SAPBEXItemHeader 4 3 2" xfId="10309"/>
    <cellStyle name="SAPBEXItemHeader 4 3 2 2" xfId="20969"/>
    <cellStyle name="SAPBEXItemHeader 4 3 2 2 2" xfId="47383"/>
    <cellStyle name="SAPBEXItemHeader 4 3 2 3" xfId="12249"/>
    <cellStyle name="SAPBEXItemHeader 4 3 2 3 2" xfId="38670"/>
    <cellStyle name="SAPBEXItemHeader 4 3 2 4" xfId="36805"/>
    <cellStyle name="SAPBEXItemHeader 4 3 3" xfId="15434"/>
    <cellStyle name="SAPBEXItemHeader 4 3 3 2" xfId="41854"/>
    <cellStyle name="SAPBEXItemHeader 4 3 4" xfId="22305"/>
    <cellStyle name="SAPBEXItemHeader 4 3 4 2" xfId="48719"/>
    <cellStyle name="SAPBEXItemHeader 4 3 5" xfId="31326"/>
    <cellStyle name="SAPBEXItemHeader 4 4" xfId="5234"/>
    <cellStyle name="SAPBEXItemHeader 4 4 2" xfId="16009"/>
    <cellStyle name="SAPBEXItemHeader 4 4 2 2" xfId="42428"/>
    <cellStyle name="SAPBEXItemHeader 4 4 3" xfId="26039"/>
    <cellStyle name="SAPBEXItemHeader 4 4 3 2" xfId="52453"/>
    <cellStyle name="SAPBEXItemHeader 4 4 4" xfId="31904"/>
    <cellStyle name="SAPBEXItemHeader 4 5" xfId="5845"/>
    <cellStyle name="SAPBEXItemHeader 4 5 2" xfId="16601"/>
    <cellStyle name="SAPBEXItemHeader 4 5 2 2" xfId="43019"/>
    <cellStyle name="SAPBEXItemHeader 4 5 3" xfId="27738"/>
    <cellStyle name="SAPBEXItemHeader 4 5 3 2" xfId="54152"/>
    <cellStyle name="SAPBEXItemHeader 4 5 4" xfId="32515"/>
    <cellStyle name="SAPBEXItemHeader 4 6" xfId="6453"/>
    <cellStyle name="SAPBEXItemHeader 4 6 2" xfId="17189"/>
    <cellStyle name="SAPBEXItemHeader 4 6 2 2" xfId="43607"/>
    <cellStyle name="SAPBEXItemHeader 4 6 3" xfId="11301"/>
    <cellStyle name="SAPBEXItemHeader 4 6 3 2" xfId="37722"/>
    <cellStyle name="SAPBEXItemHeader 4 6 4" xfId="33123"/>
    <cellStyle name="SAPBEXItemHeader 4 7" xfId="7068"/>
    <cellStyle name="SAPBEXItemHeader 4 7 2" xfId="16195"/>
    <cellStyle name="SAPBEXItemHeader 4 7 2 2" xfId="42614"/>
    <cellStyle name="SAPBEXItemHeader 4 7 3" xfId="33738"/>
    <cellStyle name="SAPBEXItemHeader 4 8" xfId="7615"/>
    <cellStyle name="SAPBEXItemHeader 4 8 2" xfId="18282"/>
    <cellStyle name="SAPBEXItemHeader 4 8 2 2" xfId="44698"/>
    <cellStyle name="SAPBEXItemHeader 4 8 3" xfId="27712"/>
    <cellStyle name="SAPBEXItemHeader 4 8 3 2" xfId="54126"/>
    <cellStyle name="SAPBEXItemHeader 4 8 4" xfId="34285"/>
    <cellStyle name="SAPBEXItemHeader 4 9" xfId="7312"/>
    <cellStyle name="SAPBEXItemHeader 4 9 2" xfId="17979"/>
    <cellStyle name="SAPBEXItemHeader 4 9 2 2" xfId="44396"/>
    <cellStyle name="SAPBEXItemHeader 4 9 3" xfId="23361"/>
    <cellStyle name="SAPBEXItemHeader 4 9 3 2" xfId="49775"/>
    <cellStyle name="SAPBEXItemHeader 4 9 4" xfId="33982"/>
    <cellStyle name="SAPBEXItemHeader 5" xfId="2129"/>
    <cellStyle name="SAPBEXItemHeader 5 10" xfId="8901"/>
    <cellStyle name="SAPBEXItemHeader 5 10 2" xfId="19561"/>
    <cellStyle name="SAPBEXItemHeader 5 10 2 2" xfId="45975"/>
    <cellStyle name="SAPBEXItemHeader 5 10 3" xfId="12482"/>
    <cellStyle name="SAPBEXItemHeader 5 10 3 2" xfId="38903"/>
    <cellStyle name="SAPBEXItemHeader 5 10 4" xfId="35397"/>
    <cellStyle name="SAPBEXItemHeader 5 11" xfId="11471"/>
    <cellStyle name="SAPBEXItemHeader 5 11 2" xfId="37892"/>
    <cellStyle name="SAPBEXItemHeader 5 12" xfId="23772"/>
    <cellStyle name="SAPBEXItemHeader 5 12 2" xfId="50186"/>
    <cellStyle name="SAPBEXItemHeader 5 2" xfId="4094"/>
    <cellStyle name="SAPBEXItemHeader 5 2 2" xfId="9898"/>
    <cellStyle name="SAPBEXItemHeader 5 2 2 2" xfId="20558"/>
    <cellStyle name="SAPBEXItemHeader 5 2 2 2 2" xfId="46972"/>
    <cellStyle name="SAPBEXItemHeader 5 2 2 3" xfId="26225"/>
    <cellStyle name="SAPBEXItemHeader 5 2 2 3 2" xfId="52639"/>
    <cellStyle name="SAPBEXItemHeader 5 2 2 4" xfId="36394"/>
    <cellStyle name="SAPBEXItemHeader 5 2 3" xfId="14876"/>
    <cellStyle name="SAPBEXItemHeader 5 2 3 2" xfId="41296"/>
    <cellStyle name="SAPBEXItemHeader 5 2 4" xfId="27373"/>
    <cellStyle name="SAPBEXItemHeader 5 2 4 2" xfId="53787"/>
    <cellStyle name="SAPBEXItemHeader 5 2 5" xfId="30764"/>
    <cellStyle name="SAPBEXItemHeader 5 3" xfId="4822"/>
    <cellStyle name="SAPBEXItemHeader 5 3 2" xfId="10216"/>
    <cellStyle name="SAPBEXItemHeader 5 3 2 2" xfId="20876"/>
    <cellStyle name="SAPBEXItemHeader 5 3 2 2 2" xfId="47290"/>
    <cellStyle name="SAPBEXItemHeader 5 3 2 3" xfId="17852"/>
    <cellStyle name="SAPBEXItemHeader 5 3 2 3 2" xfId="44269"/>
    <cellStyle name="SAPBEXItemHeader 5 3 2 4" xfId="36712"/>
    <cellStyle name="SAPBEXItemHeader 5 3 3" xfId="15599"/>
    <cellStyle name="SAPBEXItemHeader 5 3 3 2" xfId="42019"/>
    <cellStyle name="SAPBEXItemHeader 5 3 4" xfId="22654"/>
    <cellStyle name="SAPBEXItemHeader 5 3 4 2" xfId="49068"/>
    <cellStyle name="SAPBEXItemHeader 5 3 5" xfId="31492"/>
    <cellStyle name="SAPBEXItemHeader 5 4" xfId="5402"/>
    <cellStyle name="SAPBEXItemHeader 5 4 2" xfId="16175"/>
    <cellStyle name="SAPBEXItemHeader 5 4 2 2" xfId="42594"/>
    <cellStyle name="SAPBEXItemHeader 5 4 3" xfId="25798"/>
    <cellStyle name="SAPBEXItemHeader 5 4 3 2" xfId="52212"/>
    <cellStyle name="SAPBEXItemHeader 5 4 4" xfId="32072"/>
    <cellStyle name="SAPBEXItemHeader 5 5" xfId="6009"/>
    <cellStyle name="SAPBEXItemHeader 5 5 2" xfId="16761"/>
    <cellStyle name="SAPBEXItemHeader 5 5 2 2" xfId="43179"/>
    <cellStyle name="SAPBEXItemHeader 5 5 3" xfId="26519"/>
    <cellStyle name="SAPBEXItemHeader 5 5 3 2" xfId="52933"/>
    <cellStyle name="SAPBEXItemHeader 5 5 4" xfId="32679"/>
    <cellStyle name="SAPBEXItemHeader 5 6" xfId="6609"/>
    <cellStyle name="SAPBEXItemHeader 5 6 2" xfId="17334"/>
    <cellStyle name="SAPBEXItemHeader 5 6 2 2" xfId="43752"/>
    <cellStyle name="SAPBEXItemHeader 5 6 3" xfId="11338"/>
    <cellStyle name="SAPBEXItemHeader 5 6 3 2" xfId="37759"/>
    <cellStyle name="SAPBEXItemHeader 5 6 4" xfId="33279"/>
    <cellStyle name="SAPBEXItemHeader 5 7" xfId="7181"/>
    <cellStyle name="SAPBEXItemHeader 5 7 2" xfId="23827"/>
    <cellStyle name="SAPBEXItemHeader 5 7 2 2" xfId="50241"/>
    <cellStyle name="SAPBEXItemHeader 5 7 3" xfId="33851"/>
    <cellStyle name="SAPBEXItemHeader 5 8" xfId="7740"/>
    <cellStyle name="SAPBEXItemHeader 5 8 2" xfId="18407"/>
    <cellStyle name="SAPBEXItemHeader 5 8 2 2" xfId="44823"/>
    <cellStyle name="SAPBEXItemHeader 5 8 3" xfId="28095"/>
    <cellStyle name="SAPBEXItemHeader 5 8 3 2" xfId="54509"/>
    <cellStyle name="SAPBEXItemHeader 5 8 4" xfId="34410"/>
    <cellStyle name="SAPBEXItemHeader 5 9" xfId="7892"/>
    <cellStyle name="SAPBEXItemHeader 5 9 2" xfId="18559"/>
    <cellStyle name="SAPBEXItemHeader 5 9 2 2" xfId="44974"/>
    <cellStyle name="SAPBEXItemHeader 5 9 3" xfId="28085"/>
    <cellStyle name="SAPBEXItemHeader 5 9 3 2" xfId="54499"/>
    <cellStyle name="SAPBEXItemHeader 5 9 4" xfId="34562"/>
    <cellStyle name="SAPBEXItemHeader 6" xfId="1866"/>
    <cellStyle name="SAPBEXItemHeader 6 10" xfId="9519"/>
    <cellStyle name="SAPBEXItemHeader 6 10 2" xfId="20179"/>
    <cellStyle name="SAPBEXItemHeader 6 10 2 2" xfId="46593"/>
    <cellStyle name="SAPBEXItemHeader 6 10 3" xfId="12974"/>
    <cellStyle name="SAPBEXItemHeader 6 10 3 2" xfId="39395"/>
    <cellStyle name="SAPBEXItemHeader 6 10 4" xfId="36015"/>
    <cellStyle name="SAPBEXItemHeader 6 11" xfId="11714"/>
    <cellStyle name="SAPBEXItemHeader 6 11 2" xfId="38135"/>
    <cellStyle name="SAPBEXItemHeader 6 12" xfId="25131"/>
    <cellStyle name="SAPBEXItemHeader 6 12 2" xfId="51545"/>
    <cellStyle name="SAPBEXItemHeader 6 2" xfId="3843"/>
    <cellStyle name="SAPBEXItemHeader 6 2 2" xfId="10749"/>
    <cellStyle name="SAPBEXItemHeader 6 2 2 2" xfId="21394"/>
    <cellStyle name="SAPBEXItemHeader 6 2 2 2 2" xfId="47808"/>
    <cellStyle name="SAPBEXItemHeader 6 2 2 3" xfId="28488"/>
    <cellStyle name="SAPBEXItemHeader 6 2 2 3 2" xfId="54902"/>
    <cellStyle name="SAPBEXItemHeader 6 2 2 4" xfId="37170"/>
    <cellStyle name="SAPBEXItemHeader 6 2 3" xfId="14626"/>
    <cellStyle name="SAPBEXItemHeader 6 2 3 2" xfId="41046"/>
    <cellStyle name="SAPBEXItemHeader 6 2 4" xfId="25010"/>
    <cellStyle name="SAPBEXItemHeader 6 2 4 2" xfId="51424"/>
    <cellStyle name="SAPBEXItemHeader 6 2 5" xfId="30513"/>
    <cellStyle name="SAPBEXItemHeader 6 3" xfId="4570"/>
    <cellStyle name="SAPBEXItemHeader 6 3 2" xfId="15348"/>
    <cellStyle name="SAPBEXItemHeader 6 3 2 2" xfId="41768"/>
    <cellStyle name="SAPBEXItemHeader 6 3 3" xfId="26806"/>
    <cellStyle name="SAPBEXItemHeader 6 3 3 2" xfId="53220"/>
    <cellStyle name="SAPBEXItemHeader 6 3 4" xfId="31240"/>
    <cellStyle name="SAPBEXItemHeader 6 4" xfId="4276"/>
    <cellStyle name="SAPBEXItemHeader 6 4 2" xfId="15055"/>
    <cellStyle name="SAPBEXItemHeader 6 4 2 2" xfId="41475"/>
    <cellStyle name="SAPBEXItemHeader 6 4 3" xfId="27047"/>
    <cellStyle name="SAPBEXItemHeader 6 4 3 2" xfId="53461"/>
    <cellStyle name="SAPBEXItemHeader 6 4 4" xfId="30946"/>
    <cellStyle name="SAPBEXItemHeader 6 5" xfId="5424"/>
    <cellStyle name="SAPBEXItemHeader 6 5 2" xfId="16197"/>
    <cellStyle name="SAPBEXItemHeader 6 5 2 2" xfId="42616"/>
    <cellStyle name="SAPBEXItemHeader 6 5 3" xfId="25482"/>
    <cellStyle name="SAPBEXItemHeader 6 5 3 2" xfId="51896"/>
    <cellStyle name="SAPBEXItemHeader 6 5 4" xfId="32094"/>
    <cellStyle name="SAPBEXItemHeader 6 6" xfId="5632"/>
    <cellStyle name="SAPBEXItemHeader 6 6 2" xfId="16396"/>
    <cellStyle name="SAPBEXItemHeader 6 6 2 2" xfId="42814"/>
    <cellStyle name="SAPBEXItemHeader 6 6 3" xfId="23591"/>
    <cellStyle name="SAPBEXItemHeader 6 6 3 2" xfId="50005"/>
    <cellStyle name="SAPBEXItemHeader 6 6 4" xfId="32302"/>
    <cellStyle name="SAPBEXItemHeader 6 7" xfId="6982"/>
    <cellStyle name="SAPBEXItemHeader 6 7 2" xfId="23522"/>
    <cellStyle name="SAPBEXItemHeader 6 7 2 2" xfId="49936"/>
    <cellStyle name="SAPBEXItemHeader 6 7 3" xfId="33652"/>
    <cellStyle name="SAPBEXItemHeader 6 8" xfId="7529"/>
    <cellStyle name="SAPBEXItemHeader 6 8 2" xfId="18196"/>
    <cellStyle name="SAPBEXItemHeader 6 8 2 2" xfId="44612"/>
    <cellStyle name="SAPBEXItemHeader 6 8 3" xfId="27523"/>
    <cellStyle name="SAPBEXItemHeader 6 8 3 2" xfId="53937"/>
    <cellStyle name="SAPBEXItemHeader 6 8 4" xfId="34199"/>
    <cellStyle name="SAPBEXItemHeader 6 9" xfId="6674"/>
    <cellStyle name="SAPBEXItemHeader 6 9 2" xfId="17386"/>
    <cellStyle name="SAPBEXItemHeader 6 9 2 2" xfId="43804"/>
    <cellStyle name="SAPBEXItemHeader 6 9 3" xfId="22901"/>
    <cellStyle name="SAPBEXItemHeader 6 9 3 2" xfId="49315"/>
    <cellStyle name="SAPBEXItemHeader 6 9 4" xfId="33344"/>
    <cellStyle name="SAPBEXItemHeader 7" xfId="2535"/>
    <cellStyle name="SAPBEXItemHeader 7 10" xfId="22102"/>
    <cellStyle name="SAPBEXItemHeader 7 10 2" xfId="48516"/>
    <cellStyle name="SAPBEXItemHeader 7 2" xfId="4430"/>
    <cellStyle name="SAPBEXItemHeader 7 2 2" xfId="15208"/>
    <cellStyle name="SAPBEXItemHeader 7 2 2 2" xfId="41628"/>
    <cellStyle name="SAPBEXItemHeader 7 2 3" xfId="27718"/>
    <cellStyle name="SAPBEXItemHeader 7 2 3 2" xfId="54132"/>
    <cellStyle name="SAPBEXItemHeader 7 2 4" xfId="31100"/>
    <cellStyle name="SAPBEXItemHeader 7 3" xfId="5163"/>
    <cellStyle name="SAPBEXItemHeader 7 3 2" xfId="15940"/>
    <cellStyle name="SAPBEXItemHeader 7 3 2 2" xfId="42359"/>
    <cellStyle name="SAPBEXItemHeader 7 3 3" xfId="22202"/>
    <cellStyle name="SAPBEXItemHeader 7 3 3 2" xfId="48616"/>
    <cellStyle name="SAPBEXItemHeader 7 3 4" xfId="31833"/>
    <cellStyle name="SAPBEXItemHeader 7 4" xfId="6339"/>
    <cellStyle name="SAPBEXItemHeader 7 4 2" xfId="17077"/>
    <cellStyle name="SAPBEXItemHeader 7 4 2 2" xfId="43495"/>
    <cellStyle name="SAPBEXItemHeader 7 4 3" xfId="21888"/>
    <cellStyle name="SAPBEXItemHeader 7 4 3 2" xfId="48302"/>
    <cellStyle name="SAPBEXItemHeader 7 4 4" xfId="33009"/>
    <cellStyle name="SAPBEXItemHeader 7 5" xfId="6921"/>
    <cellStyle name="SAPBEXItemHeader 7 5 2" xfId="17626"/>
    <cellStyle name="SAPBEXItemHeader 7 5 2 2" xfId="44043"/>
    <cellStyle name="SAPBEXItemHeader 7 5 3" xfId="25737"/>
    <cellStyle name="SAPBEXItemHeader 7 5 3 2" xfId="52151"/>
    <cellStyle name="SAPBEXItemHeader 7 5 4" xfId="33591"/>
    <cellStyle name="SAPBEXItemHeader 7 6" xfId="7444"/>
    <cellStyle name="SAPBEXItemHeader 7 6 2" xfId="18111"/>
    <cellStyle name="SAPBEXItemHeader 7 6 2 2" xfId="44527"/>
    <cellStyle name="SAPBEXItemHeader 7 6 3" xfId="23953"/>
    <cellStyle name="SAPBEXItemHeader 7 6 3 2" xfId="50367"/>
    <cellStyle name="SAPBEXItemHeader 7 6 4" xfId="34114"/>
    <cellStyle name="SAPBEXItemHeader 7 7" xfId="8068"/>
    <cellStyle name="SAPBEXItemHeader 7 7 2" xfId="18735"/>
    <cellStyle name="SAPBEXItemHeader 7 7 2 2" xfId="45149"/>
    <cellStyle name="SAPBEXItemHeader 7 7 3" xfId="11180"/>
    <cellStyle name="SAPBEXItemHeader 7 7 3 2" xfId="37601"/>
    <cellStyle name="SAPBEXItemHeader 7 7 4" xfId="34671"/>
    <cellStyle name="SAPBEXItemHeader 7 8" xfId="13331"/>
    <cellStyle name="SAPBEXItemHeader 7 8 2" xfId="39751"/>
    <cellStyle name="SAPBEXItemHeader 7 9" xfId="13012"/>
    <cellStyle name="SAPBEXItemHeader 7 9 2" xfId="39433"/>
    <cellStyle name="SAPBEXItemHeader 8" xfId="3291"/>
    <cellStyle name="SAPBEXItemHeader 8 2" xfId="14081"/>
    <cellStyle name="SAPBEXItemHeader 8 2 2" xfId="40501"/>
    <cellStyle name="SAPBEXItemHeader 8 3" xfId="24324"/>
    <cellStyle name="SAPBEXItemHeader 8 3 2" xfId="50738"/>
    <cellStyle name="SAPBEXItemHeader 8 4" xfId="29961"/>
    <cellStyle name="SAPBEXItemHeader 9" xfId="2820"/>
    <cellStyle name="SAPBEXItemHeader 9 2" xfId="13612"/>
    <cellStyle name="SAPBEXItemHeader 9 2 2" xfId="40032"/>
    <cellStyle name="SAPBEXItemHeader 9 3" xfId="22908"/>
    <cellStyle name="SAPBEXItemHeader 9 3 2" xfId="49322"/>
    <cellStyle name="SAPBEXItemHeader 9 4" xfId="29490"/>
    <cellStyle name="SAPBEXresData" xfId="1274"/>
    <cellStyle name="SAPBEXresData 10" xfId="4159"/>
    <cellStyle name="SAPBEXresData 10 2" xfId="14940"/>
    <cellStyle name="SAPBEXresData 10 2 2" xfId="41360"/>
    <cellStyle name="SAPBEXresData 10 3" xfId="25040"/>
    <cellStyle name="SAPBEXresData 10 3 2" xfId="51454"/>
    <cellStyle name="SAPBEXresData 10 4" xfId="30829"/>
    <cellStyle name="SAPBEXresData 11" xfId="6836"/>
    <cellStyle name="SAPBEXresData 11 2" xfId="17220"/>
    <cellStyle name="SAPBEXresData 11 2 2" xfId="43638"/>
    <cellStyle name="SAPBEXresData 11 3" xfId="33506"/>
    <cellStyle name="SAPBEXresData 12" xfId="6090"/>
    <cellStyle name="SAPBEXresData 12 2" xfId="16840"/>
    <cellStyle name="SAPBEXresData 12 2 2" xfId="43258"/>
    <cellStyle name="SAPBEXresData 12 3" xfId="25143"/>
    <cellStyle name="SAPBEXresData 12 3 2" xfId="51557"/>
    <cellStyle name="SAPBEXresData 12 4" xfId="32760"/>
    <cellStyle name="SAPBEXresData 13" xfId="8271"/>
    <cellStyle name="SAPBEXresData 13 2" xfId="18932"/>
    <cellStyle name="SAPBEXresData 13 2 2" xfId="45346"/>
    <cellStyle name="SAPBEXresData 13 3" xfId="16085"/>
    <cellStyle name="SAPBEXresData 13 3 2" xfId="42504"/>
    <cellStyle name="SAPBEXresData 13 4" xfId="34783"/>
    <cellStyle name="SAPBEXresData 14" xfId="12109"/>
    <cellStyle name="SAPBEXresData 14 2" xfId="38530"/>
    <cellStyle name="SAPBEXresData 15" xfId="26201"/>
    <cellStyle name="SAPBEXresData 15 2" xfId="52615"/>
    <cellStyle name="SAPBEXresData 2" xfId="1573"/>
    <cellStyle name="SAPBEXresData 2 10" xfId="8465"/>
    <cellStyle name="SAPBEXresData 2 10 2" xfId="19125"/>
    <cellStyle name="SAPBEXresData 2 10 2 2" xfId="45539"/>
    <cellStyle name="SAPBEXresData 2 10 3" xfId="12836"/>
    <cellStyle name="SAPBEXresData 2 10 3 2" xfId="39257"/>
    <cellStyle name="SAPBEXresData 2 10 4" xfId="34961"/>
    <cellStyle name="SAPBEXresData 2 11" xfId="11977"/>
    <cellStyle name="SAPBEXresData 2 11 2" xfId="38398"/>
    <cellStyle name="SAPBEXresData 2 12" xfId="25028"/>
    <cellStyle name="SAPBEXresData 2 12 2" xfId="51442"/>
    <cellStyle name="SAPBEXresData 2 2" xfId="3567"/>
    <cellStyle name="SAPBEXresData 2 2 2" xfId="8957"/>
    <cellStyle name="SAPBEXresData 2 2 2 2" xfId="19617"/>
    <cellStyle name="SAPBEXresData 2 2 2 2 2" xfId="46031"/>
    <cellStyle name="SAPBEXresData 2 2 2 3" xfId="12089"/>
    <cellStyle name="SAPBEXresData 2 2 2 3 2" xfId="38510"/>
    <cellStyle name="SAPBEXresData 2 2 2 4" xfId="35453"/>
    <cellStyle name="SAPBEXresData 2 2 3" xfId="9960"/>
    <cellStyle name="SAPBEXresData 2 2 3 2" xfId="20620"/>
    <cellStyle name="SAPBEXresData 2 2 3 2 2" xfId="47034"/>
    <cellStyle name="SAPBEXresData 2 2 3 3" xfId="24378"/>
    <cellStyle name="SAPBEXresData 2 2 3 3 2" xfId="50792"/>
    <cellStyle name="SAPBEXresData 2 2 3 4" xfId="36456"/>
    <cellStyle name="SAPBEXresData 2 2 4" xfId="8778"/>
    <cellStyle name="SAPBEXresData 2 2 4 2" xfId="19438"/>
    <cellStyle name="SAPBEXresData 2 2 4 2 2" xfId="45852"/>
    <cellStyle name="SAPBEXresData 2 2 4 3" xfId="26125"/>
    <cellStyle name="SAPBEXresData 2 2 4 3 2" xfId="52539"/>
    <cellStyle name="SAPBEXresData 2 2 4 4" xfId="35274"/>
    <cellStyle name="SAPBEXresData 2 2 5" xfId="14352"/>
    <cellStyle name="SAPBEXresData 2 2 5 2" xfId="40772"/>
    <cellStyle name="SAPBEXresData 2 2 6" xfId="24642"/>
    <cellStyle name="SAPBEXresData 2 2 6 2" xfId="51056"/>
    <cellStyle name="SAPBEXresData 2 2 7" xfId="30237"/>
    <cellStyle name="SAPBEXresData 2 3" xfId="2751"/>
    <cellStyle name="SAPBEXresData 2 3 2" xfId="9315"/>
    <cellStyle name="SAPBEXresData 2 3 2 2" xfId="19975"/>
    <cellStyle name="SAPBEXresData 2 3 2 2 2" xfId="46389"/>
    <cellStyle name="SAPBEXresData 2 3 2 3" xfId="25953"/>
    <cellStyle name="SAPBEXresData 2 3 2 3 2" xfId="52367"/>
    <cellStyle name="SAPBEXresData 2 3 2 4" xfId="35811"/>
    <cellStyle name="SAPBEXresData 2 3 3" xfId="13543"/>
    <cellStyle name="SAPBEXresData 2 3 3 2" xfId="39963"/>
    <cellStyle name="SAPBEXresData 2 3 4" xfId="22476"/>
    <cellStyle name="SAPBEXresData 2 3 4 2" xfId="48890"/>
    <cellStyle name="SAPBEXresData 2 3 5" xfId="29421"/>
    <cellStyle name="SAPBEXresData 2 4" xfId="5042"/>
    <cellStyle name="SAPBEXresData 2 4 2" xfId="10166"/>
    <cellStyle name="SAPBEXresData 2 4 2 2" xfId="20826"/>
    <cellStyle name="SAPBEXresData 2 4 2 2 2" xfId="47240"/>
    <cellStyle name="SAPBEXresData 2 4 2 3" xfId="25885"/>
    <cellStyle name="SAPBEXresData 2 4 2 3 2" xfId="52299"/>
    <cellStyle name="SAPBEXresData 2 4 2 4" xfId="36662"/>
    <cellStyle name="SAPBEXresData 2 4 3" xfId="15819"/>
    <cellStyle name="SAPBEXresData 2 4 3 2" xfId="42238"/>
    <cellStyle name="SAPBEXresData 2 4 4" xfId="22709"/>
    <cellStyle name="SAPBEXresData 2 4 4 2" xfId="49123"/>
    <cellStyle name="SAPBEXresData 2 4 5" xfId="31712"/>
    <cellStyle name="SAPBEXresData 2 5" xfId="3974"/>
    <cellStyle name="SAPBEXresData 2 5 2" xfId="14757"/>
    <cellStyle name="SAPBEXresData 2 5 2 2" xfId="41177"/>
    <cellStyle name="SAPBEXresData 2 5 3" xfId="26581"/>
    <cellStyle name="SAPBEXresData 2 5 3 2" xfId="52995"/>
    <cellStyle name="SAPBEXresData 2 5 4" xfId="30644"/>
    <cellStyle name="SAPBEXresData 2 6" xfId="5867"/>
    <cellStyle name="SAPBEXresData 2 6 2" xfId="16622"/>
    <cellStyle name="SAPBEXresData 2 6 2 2" xfId="43040"/>
    <cellStyle name="SAPBEXresData 2 6 3" xfId="23831"/>
    <cellStyle name="SAPBEXresData 2 6 3 2" xfId="50245"/>
    <cellStyle name="SAPBEXresData 2 6 4" xfId="32537"/>
    <cellStyle name="SAPBEXresData 2 7" xfId="3311"/>
    <cellStyle name="SAPBEXresData 2 7 2" xfId="24435"/>
    <cellStyle name="SAPBEXresData 2 7 2 2" xfId="50849"/>
    <cellStyle name="SAPBEXresData 2 7 3" xfId="29981"/>
    <cellStyle name="SAPBEXresData 2 8" xfId="5906"/>
    <cellStyle name="SAPBEXresData 2 8 2" xfId="16658"/>
    <cellStyle name="SAPBEXresData 2 8 2 2" xfId="43076"/>
    <cellStyle name="SAPBEXresData 2 8 3" xfId="25050"/>
    <cellStyle name="SAPBEXresData 2 8 3 2" xfId="51464"/>
    <cellStyle name="SAPBEXresData 2 8 4" xfId="32576"/>
    <cellStyle name="SAPBEXresData 2 9" xfId="7368"/>
    <cellStyle name="SAPBEXresData 2 9 2" xfId="18035"/>
    <cellStyle name="SAPBEXresData 2 9 2 2" xfId="44451"/>
    <cellStyle name="SAPBEXresData 2 9 3" xfId="23955"/>
    <cellStyle name="SAPBEXresData 2 9 3 2" xfId="50369"/>
    <cellStyle name="SAPBEXresData 2 9 4" xfId="34038"/>
    <cellStyle name="SAPBEXresData 3" xfId="1685"/>
    <cellStyle name="SAPBEXresData 3 10" xfId="8495"/>
    <cellStyle name="SAPBEXresData 3 10 2" xfId="19155"/>
    <cellStyle name="SAPBEXresData 3 10 2 2" xfId="45569"/>
    <cellStyle name="SAPBEXresData 3 10 3" xfId="12555"/>
    <cellStyle name="SAPBEXresData 3 10 3 2" xfId="38976"/>
    <cellStyle name="SAPBEXresData 3 10 4" xfId="34991"/>
    <cellStyle name="SAPBEXresData 3 11" xfId="11882"/>
    <cellStyle name="SAPBEXresData 3 11 2" xfId="38303"/>
    <cellStyle name="SAPBEXresData 3 12" xfId="23160"/>
    <cellStyle name="SAPBEXresData 3 12 2" xfId="49574"/>
    <cellStyle name="SAPBEXresData 3 2" xfId="3678"/>
    <cellStyle name="SAPBEXresData 3 2 2" xfId="8927"/>
    <cellStyle name="SAPBEXresData 3 2 2 2" xfId="19587"/>
    <cellStyle name="SAPBEXresData 3 2 2 2 2" xfId="46001"/>
    <cellStyle name="SAPBEXresData 3 2 2 3" xfId="12802"/>
    <cellStyle name="SAPBEXresData 3 2 2 3 2" xfId="39223"/>
    <cellStyle name="SAPBEXresData 3 2 2 4" xfId="35423"/>
    <cellStyle name="SAPBEXresData 3 2 3" xfId="9688"/>
    <cellStyle name="SAPBEXresData 3 2 3 2" xfId="20348"/>
    <cellStyle name="SAPBEXresData 3 2 3 2 2" xfId="46762"/>
    <cellStyle name="SAPBEXresData 3 2 3 3" xfId="11839"/>
    <cellStyle name="SAPBEXresData 3 2 3 3 2" xfId="38260"/>
    <cellStyle name="SAPBEXresData 3 2 3 4" xfId="36184"/>
    <cellStyle name="SAPBEXresData 3 2 4" xfId="8811"/>
    <cellStyle name="SAPBEXresData 3 2 4 2" xfId="19471"/>
    <cellStyle name="SAPBEXresData 3 2 4 2 2" xfId="45885"/>
    <cellStyle name="SAPBEXresData 3 2 4 3" xfId="21948"/>
    <cellStyle name="SAPBEXresData 3 2 4 3 2" xfId="48362"/>
    <cellStyle name="SAPBEXresData 3 2 4 4" xfId="35307"/>
    <cellStyle name="SAPBEXresData 3 2 5" xfId="14463"/>
    <cellStyle name="SAPBEXresData 3 2 5 2" xfId="40883"/>
    <cellStyle name="SAPBEXresData 3 2 6" xfId="28134"/>
    <cellStyle name="SAPBEXresData 3 2 6 2" xfId="54548"/>
    <cellStyle name="SAPBEXresData 3 2 7" xfId="30348"/>
    <cellStyle name="SAPBEXresData 3 3" xfId="2657"/>
    <cellStyle name="SAPBEXresData 3 3 2" xfId="9288"/>
    <cellStyle name="SAPBEXresData 3 3 2 2" xfId="19948"/>
    <cellStyle name="SAPBEXresData 3 3 2 2 2" xfId="46362"/>
    <cellStyle name="SAPBEXresData 3 3 2 3" xfId="25956"/>
    <cellStyle name="SAPBEXresData 3 3 2 3 2" xfId="52370"/>
    <cellStyle name="SAPBEXresData 3 3 2 4" xfId="35784"/>
    <cellStyle name="SAPBEXresData 3 3 3" xfId="13449"/>
    <cellStyle name="SAPBEXresData 3 3 3 2" xfId="39869"/>
    <cellStyle name="SAPBEXresData 3 3 4" xfId="27245"/>
    <cellStyle name="SAPBEXresData 3 3 4 2" xfId="53659"/>
    <cellStyle name="SAPBEXresData 3 3 5" xfId="29327"/>
    <cellStyle name="SAPBEXresData 3 4" xfId="4474"/>
    <cellStyle name="SAPBEXresData 3 4 2" xfId="10307"/>
    <cellStyle name="SAPBEXresData 3 4 2 2" xfId="20967"/>
    <cellStyle name="SAPBEXresData 3 4 2 2 2" xfId="47381"/>
    <cellStyle name="SAPBEXresData 3 4 2 3" xfId="17534"/>
    <cellStyle name="SAPBEXresData 3 4 2 3 2" xfId="43951"/>
    <cellStyle name="SAPBEXresData 3 4 2 4" xfId="36803"/>
    <cellStyle name="SAPBEXresData 3 4 3" xfId="15252"/>
    <cellStyle name="SAPBEXresData 3 4 3 2" xfId="41672"/>
    <cellStyle name="SAPBEXresData 3 4 4" xfId="25589"/>
    <cellStyle name="SAPBEXresData 3 4 4 2" xfId="52003"/>
    <cellStyle name="SAPBEXresData 3 4 5" xfId="31144"/>
    <cellStyle name="SAPBEXresData 3 5" xfId="3976"/>
    <cellStyle name="SAPBEXresData 3 5 2" xfId="14759"/>
    <cellStyle name="SAPBEXresData 3 5 2 2" xfId="41179"/>
    <cellStyle name="SAPBEXresData 3 5 3" xfId="26180"/>
    <cellStyle name="SAPBEXresData 3 5 3 2" xfId="52594"/>
    <cellStyle name="SAPBEXresData 3 5 4" xfId="30646"/>
    <cellStyle name="SAPBEXresData 3 6" xfId="5551"/>
    <cellStyle name="SAPBEXresData 3 6 2" xfId="16322"/>
    <cellStyle name="SAPBEXresData 3 6 2 2" xfId="42741"/>
    <cellStyle name="SAPBEXresData 3 6 3" xfId="24466"/>
    <cellStyle name="SAPBEXresData 3 6 3 2" xfId="50880"/>
    <cellStyle name="SAPBEXresData 3 6 4" xfId="32221"/>
    <cellStyle name="SAPBEXresData 3 7" xfId="6160"/>
    <cellStyle name="SAPBEXresData 3 7 2" xfId="24903"/>
    <cellStyle name="SAPBEXresData 3 7 2 2" xfId="51317"/>
    <cellStyle name="SAPBEXresData 3 7 3" xfId="32830"/>
    <cellStyle name="SAPBEXresData 3 8" xfId="3147"/>
    <cellStyle name="SAPBEXresData 3 8 2" xfId="13938"/>
    <cellStyle name="SAPBEXresData 3 8 2 2" xfId="40358"/>
    <cellStyle name="SAPBEXresData 3 8 3" xfId="25713"/>
    <cellStyle name="SAPBEXresData 3 8 3 2" xfId="52127"/>
    <cellStyle name="SAPBEXresData 3 8 4" xfId="29817"/>
    <cellStyle name="SAPBEXresData 3 9" xfId="5677"/>
    <cellStyle name="SAPBEXresData 3 9 2" xfId="16441"/>
    <cellStyle name="SAPBEXresData 3 9 2 2" xfId="42859"/>
    <cellStyle name="SAPBEXresData 3 9 3" xfId="22516"/>
    <cellStyle name="SAPBEXresData 3 9 3 2" xfId="48930"/>
    <cellStyle name="SAPBEXresData 3 9 4" xfId="32347"/>
    <cellStyle name="SAPBEXresData 4" xfId="1953"/>
    <cellStyle name="SAPBEXresData 4 10" xfId="8591"/>
    <cellStyle name="SAPBEXresData 4 10 2" xfId="19251"/>
    <cellStyle name="SAPBEXresData 4 10 2 2" xfId="45665"/>
    <cellStyle name="SAPBEXresData 4 10 3" xfId="12791"/>
    <cellStyle name="SAPBEXresData 4 10 3 2" xfId="39212"/>
    <cellStyle name="SAPBEXresData 4 10 4" xfId="35087"/>
    <cellStyle name="SAPBEXresData 4 11" xfId="11635"/>
    <cellStyle name="SAPBEXresData 4 11 2" xfId="38056"/>
    <cellStyle name="SAPBEXresData 4 12" xfId="24443"/>
    <cellStyle name="SAPBEXresData 4 12 2" xfId="50857"/>
    <cellStyle name="SAPBEXresData 4 2" xfId="3930"/>
    <cellStyle name="SAPBEXresData 4 2 2" xfId="9772"/>
    <cellStyle name="SAPBEXresData 4 2 2 2" xfId="20432"/>
    <cellStyle name="SAPBEXresData 4 2 2 2 2" xfId="46846"/>
    <cellStyle name="SAPBEXresData 4 2 2 3" xfId="26707"/>
    <cellStyle name="SAPBEXresData 4 2 2 3 2" xfId="53121"/>
    <cellStyle name="SAPBEXresData 4 2 2 4" xfId="36268"/>
    <cellStyle name="SAPBEXresData 4 2 3" xfId="14713"/>
    <cellStyle name="SAPBEXresData 4 2 3 2" xfId="41133"/>
    <cellStyle name="SAPBEXresData 4 2 4" xfId="24757"/>
    <cellStyle name="SAPBEXresData 4 2 4 2" xfId="51171"/>
    <cellStyle name="SAPBEXresData 4 2 5" xfId="30600"/>
    <cellStyle name="SAPBEXresData 4 3" xfId="4657"/>
    <cellStyle name="SAPBEXresData 4 3 2" xfId="9980"/>
    <cellStyle name="SAPBEXresData 4 3 2 2" xfId="20640"/>
    <cellStyle name="SAPBEXresData 4 3 2 2 2" xfId="47054"/>
    <cellStyle name="SAPBEXresData 4 3 2 3" xfId="23719"/>
    <cellStyle name="SAPBEXresData 4 3 2 3 2" xfId="50133"/>
    <cellStyle name="SAPBEXresData 4 3 2 4" xfId="36476"/>
    <cellStyle name="SAPBEXresData 4 3 3" xfId="15435"/>
    <cellStyle name="SAPBEXresData 4 3 3 2" xfId="41855"/>
    <cellStyle name="SAPBEXresData 4 3 4" xfId="27564"/>
    <cellStyle name="SAPBEXresData 4 3 4 2" xfId="53978"/>
    <cellStyle name="SAPBEXresData 4 3 5" xfId="31327"/>
    <cellStyle name="SAPBEXresData 4 4" xfId="5235"/>
    <cellStyle name="SAPBEXresData 4 4 2" xfId="16010"/>
    <cellStyle name="SAPBEXresData 4 4 2 2" xfId="42429"/>
    <cellStyle name="SAPBEXresData 4 4 3" xfId="24458"/>
    <cellStyle name="SAPBEXresData 4 4 3 2" xfId="50872"/>
    <cellStyle name="SAPBEXresData 4 4 4" xfId="31905"/>
    <cellStyle name="SAPBEXresData 4 5" xfId="5846"/>
    <cellStyle name="SAPBEXresData 4 5 2" xfId="16602"/>
    <cellStyle name="SAPBEXresData 4 5 2 2" xfId="43020"/>
    <cellStyle name="SAPBEXresData 4 5 3" xfId="23732"/>
    <cellStyle name="SAPBEXresData 4 5 3 2" xfId="50146"/>
    <cellStyle name="SAPBEXresData 4 5 4" xfId="32516"/>
    <cellStyle name="SAPBEXresData 4 6" xfId="6454"/>
    <cellStyle name="SAPBEXresData 4 6 2" xfId="17190"/>
    <cellStyle name="SAPBEXresData 4 6 2 2" xfId="43608"/>
    <cellStyle name="SAPBEXresData 4 6 3" xfId="25144"/>
    <cellStyle name="SAPBEXresData 4 6 3 2" xfId="51558"/>
    <cellStyle name="SAPBEXresData 4 6 4" xfId="33124"/>
    <cellStyle name="SAPBEXresData 4 7" xfId="7069"/>
    <cellStyle name="SAPBEXresData 4 7 2" xfId="17531"/>
    <cellStyle name="SAPBEXresData 4 7 2 2" xfId="43948"/>
    <cellStyle name="SAPBEXresData 4 7 3" xfId="33739"/>
    <cellStyle name="SAPBEXresData 4 8" xfId="7616"/>
    <cellStyle name="SAPBEXresData 4 8 2" xfId="18283"/>
    <cellStyle name="SAPBEXresData 4 8 2 2" xfId="44699"/>
    <cellStyle name="SAPBEXresData 4 8 3" xfId="22600"/>
    <cellStyle name="SAPBEXresData 4 8 3 2" xfId="49014"/>
    <cellStyle name="SAPBEXresData 4 8 4" xfId="34286"/>
    <cellStyle name="SAPBEXresData 4 9" xfId="7314"/>
    <cellStyle name="SAPBEXresData 4 9 2" xfId="17981"/>
    <cellStyle name="SAPBEXresData 4 9 2 2" xfId="44398"/>
    <cellStyle name="SAPBEXresData 4 9 3" xfId="21868"/>
    <cellStyle name="SAPBEXresData 4 9 3 2" xfId="48282"/>
    <cellStyle name="SAPBEXresData 4 9 4" xfId="33984"/>
    <cellStyle name="SAPBEXresData 5" xfId="2130"/>
    <cellStyle name="SAPBEXresData 5 10" xfId="8833"/>
    <cellStyle name="SAPBEXresData 5 10 2" xfId="19493"/>
    <cellStyle name="SAPBEXresData 5 10 2 2" xfId="45907"/>
    <cellStyle name="SAPBEXresData 5 10 3" xfId="22152"/>
    <cellStyle name="SAPBEXresData 5 10 3 2" xfId="48566"/>
    <cellStyle name="SAPBEXresData 5 10 4" xfId="35329"/>
    <cellStyle name="SAPBEXresData 5 11" xfId="11470"/>
    <cellStyle name="SAPBEXresData 5 11 2" xfId="37891"/>
    <cellStyle name="SAPBEXresData 5 12" xfId="27558"/>
    <cellStyle name="SAPBEXresData 5 12 2" xfId="53972"/>
    <cellStyle name="SAPBEXresData 5 2" xfId="4095"/>
    <cellStyle name="SAPBEXresData 5 2 2" xfId="9810"/>
    <cellStyle name="SAPBEXresData 5 2 2 2" xfId="20470"/>
    <cellStyle name="SAPBEXresData 5 2 2 2 2" xfId="46884"/>
    <cellStyle name="SAPBEXresData 5 2 2 3" xfId="12719"/>
    <cellStyle name="SAPBEXresData 5 2 2 3 2" xfId="39140"/>
    <cellStyle name="SAPBEXresData 5 2 2 4" xfId="36306"/>
    <cellStyle name="SAPBEXresData 5 2 3" xfId="14877"/>
    <cellStyle name="SAPBEXresData 5 2 3 2" xfId="41297"/>
    <cellStyle name="SAPBEXresData 5 2 4" xfId="23332"/>
    <cellStyle name="SAPBEXresData 5 2 4 2" xfId="49746"/>
    <cellStyle name="SAPBEXresData 5 2 5" xfId="30765"/>
    <cellStyle name="SAPBEXresData 5 3" xfId="4823"/>
    <cellStyle name="SAPBEXresData 5 3 2" xfId="9920"/>
    <cellStyle name="SAPBEXresData 5 3 2 2" xfId="20580"/>
    <cellStyle name="SAPBEXresData 5 3 2 2 2" xfId="46994"/>
    <cellStyle name="SAPBEXresData 5 3 2 3" xfId="23162"/>
    <cellStyle name="SAPBEXresData 5 3 2 3 2" xfId="49576"/>
    <cellStyle name="SAPBEXresData 5 3 2 4" xfId="36416"/>
    <cellStyle name="SAPBEXresData 5 3 3" xfId="15600"/>
    <cellStyle name="SAPBEXresData 5 3 3 2" xfId="42020"/>
    <cellStyle name="SAPBEXresData 5 3 4" xfId="25689"/>
    <cellStyle name="SAPBEXresData 5 3 4 2" xfId="52103"/>
    <cellStyle name="SAPBEXresData 5 3 5" xfId="31493"/>
    <cellStyle name="SAPBEXresData 5 4" xfId="5403"/>
    <cellStyle name="SAPBEXresData 5 4 2" xfId="16176"/>
    <cellStyle name="SAPBEXresData 5 4 2 2" xfId="42595"/>
    <cellStyle name="SAPBEXresData 5 4 3" xfId="25323"/>
    <cellStyle name="SAPBEXresData 5 4 3 2" xfId="51737"/>
    <cellStyle name="SAPBEXresData 5 4 4" xfId="32073"/>
    <cellStyle name="SAPBEXresData 5 5" xfId="6010"/>
    <cellStyle name="SAPBEXresData 5 5 2" xfId="16762"/>
    <cellStyle name="SAPBEXresData 5 5 2 2" xfId="43180"/>
    <cellStyle name="SAPBEXresData 5 5 3" xfId="25791"/>
    <cellStyle name="SAPBEXresData 5 5 3 2" xfId="52205"/>
    <cellStyle name="SAPBEXresData 5 5 4" xfId="32680"/>
    <cellStyle name="SAPBEXresData 5 6" xfId="6610"/>
    <cellStyle name="SAPBEXresData 5 6 2" xfId="17335"/>
    <cellStyle name="SAPBEXresData 5 6 2 2" xfId="43753"/>
    <cellStyle name="SAPBEXresData 5 6 3" xfId="25256"/>
    <cellStyle name="SAPBEXresData 5 6 3 2" xfId="51670"/>
    <cellStyle name="SAPBEXresData 5 6 4" xfId="33280"/>
    <cellStyle name="SAPBEXresData 5 7" xfId="7182"/>
    <cellStyle name="SAPBEXresData 5 7 2" xfId="27321"/>
    <cellStyle name="SAPBEXresData 5 7 2 2" xfId="53735"/>
    <cellStyle name="SAPBEXresData 5 7 3" xfId="33852"/>
    <cellStyle name="SAPBEXresData 5 8" xfId="7741"/>
    <cellStyle name="SAPBEXresData 5 8 2" xfId="18408"/>
    <cellStyle name="SAPBEXresData 5 8 2 2" xfId="44824"/>
    <cellStyle name="SAPBEXresData 5 8 3" xfId="27328"/>
    <cellStyle name="SAPBEXresData 5 8 3 2" xfId="53742"/>
    <cellStyle name="SAPBEXresData 5 8 4" xfId="34411"/>
    <cellStyle name="SAPBEXresData 5 9" xfId="7893"/>
    <cellStyle name="SAPBEXresData 5 9 2" xfId="18560"/>
    <cellStyle name="SAPBEXresData 5 9 2 2" xfId="44975"/>
    <cellStyle name="SAPBEXresData 5 9 3" xfId="27340"/>
    <cellStyle name="SAPBEXresData 5 9 3 2" xfId="53754"/>
    <cellStyle name="SAPBEXresData 5 9 4" xfId="34563"/>
    <cellStyle name="SAPBEXresData 6" xfId="1867"/>
    <cellStyle name="SAPBEXresData 6 10" xfId="9518"/>
    <cellStyle name="SAPBEXresData 6 10 2" xfId="20178"/>
    <cellStyle name="SAPBEXresData 6 10 2 2" xfId="46592"/>
    <cellStyle name="SAPBEXresData 6 10 3" xfId="12717"/>
    <cellStyle name="SAPBEXresData 6 10 3 2" xfId="39138"/>
    <cellStyle name="SAPBEXresData 6 10 4" xfId="36014"/>
    <cellStyle name="SAPBEXresData 6 11" xfId="11713"/>
    <cellStyle name="SAPBEXresData 6 11 2" xfId="38134"/>
    <cellStyle name="SAPBEXresData 6 12" xfId="24662"/>
    <cellStyle name="SAPBEXresData 6 12 2" xfId="51076"/>
    <cellStyle name="SAPBEXresData 6 2" xfId="3844"/>
    <cellStyle name="SAPBEXresData 6 2 2" xfId="10750"/>
    <cellStyle name="SAPBEXresData 6 2 2 2" xfId="21395"/>
    <cellStyle name="SAPBEXresData 6 2 2 2 2" xfId="47809"/>
    <cellStyle name="SAPBEXresData 6 2 2 3" xfId="28489"/>
    <cellStyle name="SAPBEXresData 6 2 2 3 2" xfId="54903"/>
    <cellStyle name="SAPBEXresData 6 2 2 4" xfId="37171"/>
    <cellStyle name="SAPBEXresData 6 2 3" xfId="14627"/>
    <cellStyle name="SAPBEXresData 6 2 3 2" xfId="41047"/>
    <cellStyle name="SAPBEXresData 6 2 4" xfId="24557"/>
    <cellStyle name="SAPBEXresData 6 2 4 2" xfId="50971"/>
    <cellStyle name="SAPBEXresData 6 2 5" xfId="30514"/>
    <cellStyle name="SAPBEXresData 6 3" xfId="4571"/>
    <cellStyle name="SAPBEXresData 6 3 2" xfId="15349"/>
    <cellStyle name="SAPBEXresData 6 3 2 2" xfId="41769"/>
    <cellStyle name="SAPBEXresData 6 3 3" xfId="22717"/>
    <cellStyle name="SAPBEXresData 6 3 3 2" xfId="49131"/>
    <cellStyle name="SAPBEXresData 6 3 4" xfId="31241"/>
    <cellStyle name="SAPBEXresData 6 4" xfId="4277"/>
    <cellStyle name="SAPBEXresData 6 4 2" xfId="15056"/>
    <cellStyle name="SAPBEXresData 6 4 2 2" xfId="41476"/>
    <cellStyle name="SAPBEXresData 6 4 3" xfId="25697"/>
    <cellStyle name="SAPBEXresData 6 4 3 2" xfId="52111"/>
    <cellStyle name="SAPBEXresData 6 4 4" xfId="30947"/>
    <cellStyle name="SAPBEXresData 6 5" xfId="2864"/>
    <cellStyle name="SAPBEXresData 6 5 2" xfId="13656"/>
    <cellStyle name="SAPBEXresData 6 5 2 2" xfId="40076"/>
    <cellStyle name="SAPBEXresData 6 5 3" xfId="25122"/>
    <cellStyle name="SAPBEXresData 6 5 3 2" xfId="51536"/>
    <cellStyle name="SAPBEXresData 6 5 4" xfId="29534"/>
    <cellStyle name="SAPBEXresData 6 6" xfId="5679"/>
    <cellStyle name="SAPBEXresData 6 6 2" xfId="16443"/>
    <cellStyle name="SAPBEXresData 6 6 2 2" xfId="42861"/>
    <cellStyle name="SAPBEXresData 6 6 3" xfId="21942"/>
    <cellStyle name="SAPBEXresData 6 6 3 2" xfId="48356"/>
    <cellStyle name="SAPBEXresData 6 6 4" xfId="32349"/>
    <cellStyle name="SAPBEXresData 6 7" xfId="6983"/>
    <cellStyle name="SAPBEXresData 6 7 2" xfId="22958"/>
    <cellStyle name="SAPBEXresData 6 7 2 2" xfId="49372"/>
    <cellStyle name="SAPBEXresData 6 7 3" xfId="33653"/>
    <cellStyle name="SAPBEXresData 6 8" xfId="7530"/>
    <cellStyle name="SAPBEXresData 6 8 2" xfId="18197"/>
    <cellStyle name="SAPBEXresData 6 8 2 2" xfId="44613"/>
    <cellStyle name="SAPBEXresData 6 8 3" xfId="26641"/>
    <cellStyle name="SAPBEXresData 6 8 3 2" xfId="53055"/>
    <cellStyle name="SAPBEXresData 6 8 4" xfId="34200"/>
    <cellStyle name="SAPBEXresData 6 9" xfId="7251"/>
    <cellStyle name="SAPBEXresData 6 9 2" xfId="17918"/>
    <cellStyle name="SAPBEXresData 6 9 2 2" xfId="44335"/>
    <cellStyle name="SAPBEXresData 6 9 3" xfId="22125"/>
    <cellStyle name="SAPBEXresData 6 9 3 2" xfId="48539"/>
    <cellStyle name="SAPBEXresData 6 9 4" xfId="33921"/>
    <cellStyle name="SAPBEXresData 7" xfId="2384"/>
    <cellStyle name="SAPBEXresData 7 10" xfId="11278"/>
    <cellStyle name="SAPBEXresData 7 10 2" xfId="37699"/>
    <cellStyle name="SAPBEXresData 7 11" xfId="27155"/>
    <cellStyle name="SAPBEXresData 7 11 2" xfId="53569"/>
    <cellStyle name="SAPBEXresData 7 2" xfId="4291"/>
    <cellStyle name="SAPBEXresData 7 2 2" xfId="15070"/>
    <cellStyle name="SAPBEXresData 7 2 2 2" xfId="41490"/>
    <cellStyle name="SAPBEXresData 7 2 3" xfId="24632"/>
    <cellStyle name="SAPBEXresData 7 2 3 2" xfId="51046"/>
    <cellStyle name="SAPBEXresData 7 2 4" xfId="30961"/>
    <cellStyle name="SAPBEXresData 7 3" xfId="5018"/>
    <cellStyle name="SAPBEXresData 7 3 2" xfId="15795"/>
    <cellStyle name="SAPBEXresData 7 3 2 2" xfId="42214"/>
    <cellStyle name="SAPBEXresData 7 3 3" xfId="25173"/>
    <cellStyle name="SAPBEXresData 7 3 3 2" xfId="51587"/>
    <cellStyle name="SAPBEXresData 7 3 4" xfId="31688"/>
    <cellStyle name="SAPBEXresData 7 4" xfId="6207"/>
    <cellStyle name="SAPBEXresData 7 4 2" xfId="16948"/>
    <cellStyle name="SAPBEXresData 7 4 2 2" xfId="43366"/>
    <cellStyle name="SAPBEXresData 7 4 3" xfId="24952"/>
    <cellStyle name="SAPBEXresData 7 4 3 2" xfId="51366"/>
    <cellStyle name="SAPBEXresData 7 4 4" xfId="32877"/>
    <cellStyle name="SAPBEXresData 7 5" xfId="6793"/>
    <cellStyle name="SAPBEXresData 7 5 2" xfId="17505"/>
    <cellStyle name="SAPBEXresData 7 5 2 2" xfId="43922"/>
    <cellStyle name="SAPBEXresData 7 5 3" xfId="23502"/>
    <cellStyle name="SAPBEXresData 7 5 3 2" xfId="49916"/>
    <cellStyle name="SAPBEXresData 7 5 4" xfId="33463"/>
    <cellStyle name="SAPBEXresData 7 6" xfId="7348"/>
    <cellStyle name="SAPBEXresData 7 6 2" xfId="18015"/>
    <cellStyle name="SAPBEXresData 7 6 2 2" xfId="44431"/>
    <cellStyle name="SAPBEXresData 7 6 3" xfId="26239"/>
    <cellStyle name="SAPBEXresData 7 6 3 2" xfId="52653"/>
    <cellStyle name="SAPBEXresData 7 6 4" xfId="34018"/>
    <cellStyle name="SAPBEXresData 7 7" xfId="7993"/>
    <cellStyle name="SAPBEXresData 7 7 2" xfId="18660"/>
    <cellStyle name="SAPBEXresData 7 7 2 2" xfId="45074"/>
    <cellStyle name="SAPBEXresData 7 7 3" xfId="12436"/>
    <cellStyle name="SAPBEXresData 7 7 3 2" xfId="38857"/>
    <cellStyle name="SAPBEXresData 7 7 4" xfId="34598"/>
    <cellStyle name="SAPBEXresData 7 8" xfId="9946"/>
    <cellStyle name="SAPBEXresData 7 8 2" xfId="20606"/>
    <cellStyle name="SAPBEXresData 7 8 2 2" xfId="47020"/>
    <cellStyle name="SAPBEXresData 7 8 3" xfId="23044"/>
    <cellStyle name="SAPBEXresData 7 8 3 2" xfId="49458"/>
    <cellStyle name="SAPBEXresData 7 8 4" xfId="36442"/>
    <cellStyle name="SAPBEXresData 7 9" xfId="13181"/>
    <cellStyle name="SAPBEXresData 7 9 2" xfId="39601"/>
    <cellStyle name="SAPBEXresData 8" xfId="3292"/>
    <cellStyle name="SAPBEXresData 8 2" xfId="14082"/>
    <cellStyle name="SAPBEXresData 8 2 2" xfId="40502"/>
    <cellStyle name="SAPBEXresData 8 3" xfId="23867"/>
    <cellStyle name="SAPBEXresData 8 3 2" xfId="50281"/>
    <cellStyle name="SAPBEXresData 8 4" xfId="29962"/>
    <cellStyle name="SAPBEXresData 9" xfId="5088"/>
    <cellStyle name="SAPBEXresData 9 2" xfId="15865"/>
    <cellStyle name="SAPBEXresData 9 2 2" xfId="42284"/>
    <cellStyle name="SAPBEXresData 9 3" xfId="24925"/>
    <cellStyle name="SAPBEXresData 9 3 2" xfId="51339"/>
    <cellStyle name="SAPBEXresData 9 4" xfId="31758"/>
    <cellStyle name="SAPBEXresDataEmph" xfId="1275"/>
    <cellStyle name="SAPBEXresDataEmph 2" xfId="1574"/>
    <cellStyle name="SAPBEXresDataEmph 2 2" xfId="3568"/>
    <cellStyle name="SAPBEXresDataEmph 2 2 2" xfId="14353"/>
    <cellStyle name="SAPBEXresDataEmph 2 2 2 2" xfId="40773"/>
    <cellStyle name="SAPBEXresDataEmph 2 2 3" xfId="24196"/>
    <cellStyle name="SAPBEXresDataEmph 2 2 3 2" xfId="50610"/>
    <cellStyle name="SAPBEXresDataEmph 2 2 4" xfId="30238"/>
    <cellStyle name="SAPBEXresDataEmph 2 3" xfId="4121"/>
    <cellStyle name="SAPBEXresDataEmph 2 3 2" xfId="14903"/>
    <cellStyle name="SAPBEXresDataEmph 2 3 2 2" xfId="41323"/>
    <cellStyle name="SAPBEXresDataEmph 2 3 3" xfId="25834"/>
    <cellStyle name="SAPBEXresDataEmph 2 3 3 2" xfId="52248"/>
    <cellStyle name="SAPBEXresDataEmph 2 3 4" xfId="30791"/>
    <cellStyle name="SAPBEXresDataEmph 2 4" xfId="5637"/>
    <cellStyle name="SAPBEXresDataEmph 2 4 2" xfId="16401"/>
    <cellStyle name="SAPBEXresDataEmph 2 4 2 2" xfId="42819"/>
    <cellStyle name="SAPBEXresDataEmph 2 4 3" xfId="25165"/>
    <cellStyle name="SAPBEXresDataEmph 2 4 3 2" xfId="51579"/>
    <cellStyle name="SAPBEXresDataEmph 2 4 4" xfId="32307"/>
    <cellStyle name="SAPBEXresDataEmph 2 5" xfId="5299"/>
    <cellStyle name="SAPBEXresDataEmph 2 5 2" xfId="24949"/>
    <cellStyle name="SAPBEXresDataEmph 2 5 2 2" xfId="51363"/>
    <cellStyle name="SAPBEXresDataEmph 2 5 3" xfId="31969"/>
    <cellStyle name="SAPBEXresDataEmph 2 6" xfId="5475"/>
    <cellStyle name="SAPBEXresDataEmph 2 6 2" xfId="22198"/>
    <cellStyle name="SAPBEXresDataEmph 2 6 2 2" xfId="48612"/>
    <cellStyle name="SAPBEXresDataEmph 2 6 3" xfId="32145"/>
    <cellStyle name="SAPBEXresDataEmph 2 7" xfId="4301"/>
    <cellStyle name="SAPBEXresDataEmph 2 7 2" xfId="15080"/>
    <cellStyle name="SAPBEXresDataEmph 2 7 2 2" xfId="41500"/>
    <cellStyle name="SAPBEXresDataEmph 2 7 3" xfId="24423"/>
    <cellStyle name="SAPBEXresDataEmph 2 7 3 2" xfId="50837"/>
    <cellStyle name="SAPBEXresDataEmph 2 7 4" xfId="30971"/>
    <cellStyle name="SAPBEXresDataEmph 2 8" xfId="24576"/>
    <cellStyle name="SAPBEXresDataEmph 2 8 2" xfId="50990"/>
    <cellStyle name="SAPBEXresDataEmph 3" xfId="2385"/>
    <cellStyle name="SAPBEXresDataEmph 3 10" xfId="23318"/>
    <cellStyle name="SAPBEXresDataEmph 3 10 2" xfId="49732"/>
    <cellStyle name="SAPBEXresDataEmph 3 2" xfId="4292"/>
    <cellStyle name="SAPBEXresDataEmph 3 2 2" xfId="15071"/>
    <cellStyle name="SAPBEXresDataEmph 3 2 2 2" xfId="41491"/>
    <cellStyle name="SAPBEXresDataEmph 3 2 3" xfId="24186"/>
    <cellStyle name="SAPBEXresDataEmph 3 2 3 2" xfId="50600"/>
    <cellStyle name="SAPBEXresDataEmph 3 2 4" xfId="30962"/>
    <cellStyle name="SAPBEXresDataEmph 3 3" xfId="5019"/>
    <cellStyle name="SAPBEXresDataEmph 3 3 2" xfId="15796"/>
    <cellStyle name="SAPBEXresDataEmph 3 3 2 2" xfId="42215"/>
    <cellStyle name="SAPBEXresDataEmph 3 3 3" xfId="24740"/>
    <cellStyle name="SAPBEXresDataEmph 3 3 3 2" xfId="51154"/>
    <cellStyle name="SAPBEXresDataEmph 3 3 4" xfId="31689"/>
    <cellStyle name="SAPBEXresDataEmph 3 4" xfId="6208"/>
    <cellStyle name="SAPBEXresDataEmph 3 4 2" xfId="16949"/>
    <cellStyle name="SAPBEXresDataEmph 3 4 2 2" xfId="43367"/>
    <cellStyle name="SAPBEXresDataEmph 3 4 3" xfId="24081"/>
    <cellStyle name="SAPBEXresDataEmph 3 4 3 2" xfId="50495"/>
    <cellStyle name="SAPBEXresDataEmph 3 4 4" xfId="32878"/>
    <cellStyle name="SAPBEXresDataEmph 3 5" xfId="6794"/>
    <cellStyle name="SAPBEXresDataEmph 3 5 2" xfId="17506"/>
    <cellStyle name="SAPBEXresDataEmph 3 5 2 2" xfId="43923"/>
    <cellStyle name="SAPBEXresDataEmph 3 5 3" xfId="25744"/>
    <cellStyle name="SAPBEXresDataEmph 3 5 3 2" xfId="52158"/>
    <cellStyle name="SAPBEXresDataEmph 3 5 4" xfId="33464"/>
    <cellStyle name="SAPBEXresDataEmph 3 6" xfId="7349"/>
    <cellStyle name="SAPBEXresDataEmph 3 6 2" xfId="18016"/>
    <cellStyle name="SAPBEXresDataEmph 3 6 2 2" xfId="44432"/>
    <cellStyle name="SAPBEXresDataEmph 3 6 3" xfId="24834"/>
    <cellStyle name="SAPBEXresDataEmph 3 6 3 2" xfId="51248"/>
    <cellStyle name="SAPBEXresDataEmph 3 6 4" xfId="34019"/>
    <cellStyle name="SAPBEXresDataEmph 3 7" xfId="7994"/>
    <cellStyle name="SAPBEXresDataEmph 3 7 2" xfId="18661"/>
    <cellStyle name="SAPBEXresDataEmph 3 7 2 2" xfId="45075"/>
    <cellStyle name="SAPBEXresDataEmph 3 7 3" xfId="13941"/>
    <cellStyle name="SAPBEXresDataEmph 3 7 3 2" xfId="40361"/>
    <cellStyle name="SAPBEXresDataEmph 3 7 4" xfId="34599"/>
    <cellStyle name="SAPBEXresDataEmph 3 8" xfId="13182"/>
    <cellStyle name="SAPBEXresDataEmph 3 8 2" xfId="39602"/>
    <cellStyle name="SAPBEXresDataEmph 3 9" xfId="21171"/>
    <cellStyle name="SAPBEXresDataEmph 3 9 2" xfId="47585"/>
    <cellStyle name="SAPBEXresDataEmph 4" xfId="4490"/>
    <cellStyle name="SAPBEXresDataEmph 4 2" xfId="15268"/>
    <cellStyle name="SAPBEXresDataEmph 4 2 2" xfId="41688"/>
    <cellStyle name="SAPBEXresDataEmph 4 3" xfId="24181"/>
    <cellStyle name="SAPBEXresDataEmph 4 3 2" xfId="50595"/>
    <cellStyle name="SAPBEXresDataEmph 4 4" xfId="31160"/>
    <cellStyle name="SAPBEXresDataEmph 5" xfId="5185"/>
    <cellStyle name="SAPBEXresDataEmph 5 2" xfId="15960"/>
    <cellStyle name="SAPBEXresDataEmph 5 2 2" xfId="42379"/>
    <cellStyle name="SAPBEXresDataEmph 5 3" xfId="26253"/>
    <cellStyle name="SAPBEXresDataEmph 5 3 2" xfId="52667"/>
    <cellStyle name="SAPBEXresDataEmph 5 4" xfId="31855"/>
    <cellStyle name="SAPBEXresDataEmph 6" xfId="8272"/>
    <cellStyle name="SAPBEXresDataEmph 6 2" xfId="18933"/>
    <cellStyle name="SAPBEXresDataEmph 6 2 2" xfId="45347"/>
    <cellStyle name="SAPBEXresDataEmph 6 3" xfId="26046"/>
    <cellStyle name="SAPBEXresDataEmph 6 3 2" xfId="52460"/>
    <cellStyle name="SAPBEXresItem" xfId="1276"/>
    <cellStyle name="SAPBEXresItem 10" xfId="4192"/>
    <cellStyle name="SAPBEXresItem 10 2" xfId="14971"/>
    <cellStyle name="SAPBEXresItem 10 2 2" xfId="41391"/>
    <cellStyle name="SAPBEXresItem 10 3" xfId="25376"/>
    <cellStyle name="SAPBEXresItem 10 3 2" xfId="51790"/>
    <cellStyle name="SAPBEXresItem 10 4" xfId="30862"/>
    <cellStyle name="SAPBEXresItem 11" xfId="6508"/>
    <cellStyle name="SAPBEXresItem 11 2" xfId="11302"/>
    <cellStyle name="SAPBEXresItem 11 2 2" xfId="37723"/>
    <cellStyle name="SAPBEXresItem 11 3" xfId="33178"/>
    <cellStyle name="SAPBEXresItem 12" xfId="7097"/>
    <cellStyle name="SAPBEXresItem 12 2" xfId="17785"/>
    <cellStyle name="SAPBEXresItem 12 2 2" xfId="44202"/>
    <cellStyle name="SAPBEXresItem 12 3" xfId="24580"/>
    <cellStyle name="SAPBEXresItem 12 3 2" xfId="50994"/>
    <cellStyle name="SAPBEXresItem 12 4" xfId="33767"/>
    <cellStyle name="SAPBEXresItem 13" xfId="8273"/>
    <cellStyle name="SAPBEXresItem 13 2" xfId="18934"/>
    <cellStyle name="SAPBEXresItem 13 2 2" xfId="45348"/>
    <cellStyle name="SAPBEXresItem 13 3" xfId="12174"/>
    <cellStyle name="SAPBEXresItem 13 3 2" xfId="38595"/>
    <cellStyle name="SAPBEXresItem 13 4" xfId="34784"/>
    <cellStyle name="SAPBEXresItem 14" xfId="12282"/>
    <cellStyle name="SAPBEXresItem 14 2" xfId="38703"/>
    <cellStyle name="SAPBEXresItem 15" xfId="24848"/>
    <cellStyle name="SAPBEXresItem 15 2" xfId="51262"/>
    <cellStyle name="SAPBEXresItem 2" xfId="1575"/>
    <cellStyle name="SAPBEXresItem 2 10" xfId="8466"/>
    <cellStyle name="SAPBEXresItem 2 10 2" xfId="19126"/>
    <cellStyle name="SAPBEXresItem 2 10 2 2" xfId="45540"/>
    <cellStyle name="SAPBEXresItem 2 10 3" xfId="17768"/>
    <cellStyle name="SAPBEXresItem 2 10 3 2" xfId="44185"/>
    <cellStyle name="SAPBEXresItem 2 10 4" xfId="34962"/>
    <cellStyle name="SAPBEXresItem 2 11" xfId="11976"/>
    <cellStyle name="SAPBEXresItem 2 11 2" xfId="38397"/>
    <cellStyle name="SAPBEXresItem 2 12" xfId="23710"/>
    <cellStyle name="SAPBEXresItem 2 12 2" xfId="50124"/>
    <cellStyle name="SAPBEXresItem 2 2" xfId="3569"/>
    <cellStyle name="SAPBEXresItem 2 2 2" xfId="8956"/>
    <cellStyle name="SAPBEXresItem 2 2 2 2" xfId="19616"/>
    <cellStyle name="SAPBEXresItem 2 2 2 2 2" xfId="46030"/>
    <cellStyle name="SAPBEXresItem 2 2 2 3" xfId="11543"/>
    <cellStyle name="SAPBEXresItem 2 2 2 3 2" xfId="37964"/>
    <cellStyle name="SAPBEXresItem 2 2 2 4" xfId="35452"/>
    <cellStyle name="SAPBEXresItem 2 2 3" xfId="10219"/>
    <cellStyle name="SAPBEXresItem 2 2 3 2" xfId="20879"/>
    <cellStyle name="SAPBEXresItem 2 2 3 2 2" xfId="47293"/>
    <cellStyle name="SAPBEXresItem 2 2 3 3" xfId="13268"/>
    <cellStyle name="SAPBEXresItem 2 2 3 3 2" xfId="39688"/>
    <cellStyle name="SAPBEXresItem 2 2 3 4" xfId="36715"/>
    <cellStyle name="SAPBEXresItem 2 2 4" xfId="8779"/>
    <cellStyle name="SAPBEXresItem 2 2 4 2" xfId="19439"/>
    <cellStyle name="SAPBEXresItem 2 2 4 2 2" xfId="45853"/>
    <cellStyle name="SAPBEXresItem 2 2 4 3" xfId="25663"/>
    <cellStyle name="SAPBEXresItem 2 2 4 3 2" xfId="52077"/>
    <cellStyle name="SAPBEXresItem 2 2 4 4" xfId="35275"/>
    <cellStyle name="SAPBEXresItem 2 2 5" xfId="14354"/>
    <cellStyle name="SAPBEXresItem 2 2 5 2" xfId="40774"/>
    <cellStyle name="SAPBEXresItem 2 2 6" xfId="23150"/>
    <cellStyle name="SAPBEXresItem 2 2 6 2" xfId="49564"/>
    <cellStyle name="SAPBEXresItem 2 2 7" xfId="30239"/>
    <cellStyle name="SAPBEXresItem 2 3" xfId="2749"/>
    <cellStyle name="SAPBEXresItem 2 3 2" xfId="9314"/>
    <cellStyle name="SAPBEXresItem 2 3 2 2" xfId="19974"/>
    <cellStyle name="SAPBEXresItem 2 3 2 2 2" xfId="46388"/>
    <cellStyle name="SAPBEXresItem 2 3 2 3" xfId="12485"/>
    <cellStyle name="SAPBEXresItem 2 3 2 3 2" xfId="38906"/>
    <cellStyle name="SAPBEXresItem 2 3 2 4" xfId="35810"/>
    <cellStyle name="SAPBEXresItem 2 3 3" xfId="13541"/>
    <cellStyle name="SAPBEXresItem 2 3 3 2" xfId="39961"/>
    <cellStyle name="SAPBEXresItem 2 3 4" xfId="27637"/>
    <cellStyle name="SAPBEXresItem 2 3 4 2" xfId="54051"/>
    <cellStyle name="SAPBEXresItem 2 3 5" xfId="29419"/>
    <cellStyle name="SAPBEXresItem 2 4" xfId="4686"/>
    <cellStyle name="SAPBEXresItem 2 4 2" xfId="10434"/>
    <cellStyle name="SAPBEXresItem 2 4 2 2" xfId="21094"/>
    <cellStyle name="SAPBEXresItem 2 4 2 2 2" xfId="47508"/>
    <cellStyle name="SAPBEXresItem 2 4 2 3" xfId="28358"/>
    <cellStyle name="SAPBEXresItem 2 4 2 3 2" xfId="54772"/>
    <cellStyle name="SAPBEXresItem 2 4 2 4" xfId="36930"/>
    <cellStyle name="SAPBEXresItem 2 4 3" xfId="15464"/>
    <cellStyle name="SAPBEXresItem 2 4 3 2" xfId="41884"/>
    <cellStyle name="SAPBEXresItem 2 4 4" xfId="23846"/>
    <cellStyle name="SAPBEXresItem 2 4 4 2" xfId="50260"/>
    <cellStyle name="SAPBEXresItem 2 4 5" xfId="31356"/>
    <cellStyle name="SAPBEXresItem 2 5" xfId="4455"/>
    <cellStyle name="SAPBEXresItem 2 5 2" xfId="15233"/>
    <cellStyle name="SAPBEXresItem 2 5 2 2" xfId="41653"/>
    <cellStyle name="SAPBEXresItem 2 5 3" xfId="22642"/>
    <cellStyle name="SAPBEXresItem 2 5 3 2" xfId="49056"/>
    <cellStyle name="SAPBEXresItem 2 5 4" xfId="31125"/>
    <cellStyle name="SAPBEXresItem 2 6" xfId="2976"/>
    <cellStyle name="SAPBEXresItem 2 6 2" xfId="13768"/>
    <cellStyle name="SAPBEXresItem 2 6 2 2" xfId="40188"/>
    <cellStyle name="SAPBEXresItem 2 6 3" xfId="24280"/>
    <cellStyle name="SAPBEXresItem 2 6 3 2" xfId="50694"/>
    <cellStyle name="SAPBEXresItem 2 6 4" xfId="29646"/>
    <cellStyle name="SAPBEXresItem 2 7" xfId="6105"/>
    <cellStyle name="SAPBEXresItem 2 7 2" xfId="24591"/>
    <cellStyle name="SAPBEXresItem 2 7 2 2" xfId="51005"/>
    <cellStyle name="SAPBEXresItem 2 7 3" xfId="32775"/>
    <cellStyle name="SAPBEXresItem 2 8" xfId="4856"/>
    <cellStyle name="SAPBEXresItem 2 8 2" xfId="15633"/>
    <cellStyle name="SAPBEXresItem 2 8 2 2" xfId="42053"/>
    <cellStyle name="SAPBEXresItem 2 8 3" xfId="24785"/>
    <cellStyle name="SAPBEXresItem 2 8 3 2" xfId="51199"/>
    <cellStyle name="SAPBEXresItem 2 8 4" xfId="31526"/>
    <cellStyle name="SAPBEXresItem 2 9" xfId="7792"/>
    <cellStyle name="SAPBEXresItem 2 9 2" xfId="18459"/>
    <cellStyle name="SAPBEXresItem 2 9 2 2" xfId="44874"/>
    <cellStyle name="SAPBEXresItem 2 9 3" xfId="27295"/>
    <cellStyle name="SAPBEXresItem 2 9 3 2" xfId="53709"/>
    <cellStyle name="SAPBEXresItem 2 9 4" xfId="34462"/>
    <cellStyle name="SAPBEXresItem 3" xfId="1686"/>
    <cellStyle name="SAPBEXresItem 3 10" xfId="8496"/>
    <cellStyle name="SAPBEXresItem 3 10 2" xfId="19156"/>
    <cellStyle name="SAPBEXresItem 3 10 2 2" xfId="45570"/>
    <cellStyle name="SAPBEXresItem 3 10 3" xfId="16880"/>
    <cellStyle name="SAPBEXresItem 3 10 3 2" xfId="43298"/>
    <cellStyle name="SAPBEXresItem 3 10 4" xfId="34992"/>
    <cellStyle name="SAPBEXresItem 3 11" xfId="11881"/>
    <cellStyle name="SAPBEXresItem 3 11 2" xfId="38302"/>
    <cellStyle name="SAPBEXresItem 3 12" xfId="26831"/>
    <cellStyle name="SAPBEXresItem 3 12 2" xfId="53245"/>
    <cellStyle name="SAPBEXresItem 3 2" xfId="3679"/>
    <cellStyle name="SAPBEXresItem 3 2 2" xfId="9655"/>
    <cellStyle name="SAPBEXresItem 3 2 2 2" xfId="20315"/>
    <cellStyle name="SAPBEXresItem 3 2 2 2 2" xfId="46729"/>
    <cellStyle name="SAPBEXresItem 3 2 2 3" xfId="16911"/>
    <cellStyle name="SAPBEXresItem 3 2 2 3 2" xfId="43329"/>
    <cellStyle name="SAPBEXresItem 3 2 2 4" xfId="36151"/>
    <cellStyle name="SAPBEXresItem 3 2 3" xfId="9792"/>
    <cellStyle name="SAPBEXresItem 3 2 3 2" xfId="20452"/>
    <cellStyle name="SAPBEXresItem 3 2 3 2 2" xfId="46866"/>
    <cellStyle name="SAPBEXresItem 3 2 3 3" xfId="11435"/>
    <cellStyle name="SAPBEXresItem 3 2 3 3 2" xfId="37856"/>
    <cellStyle name="SAPBEXresItem 3 2 3 4" xfId="36288"/>
    <cellStyle name="SAPBEXresItem 3 2 4" xfId="8812"/>
    <cellStyle name="SAPBEXresItem 3 2 4 2" xfId="19472"/>
    <cellStyle name="SAPBEXresItem 3 2 4 2 2" xfId="45886"/>
    <cellStyle name="SAPBEXresItem 3 2 4 3" xfId="27735"/>
    <cellStyle name="SAPBEXresItem 3 2 4 3 2" xfId="54149"/>
    <cellStyle name="SAPBEXresItem 3 2 4 4" xfId="35308"/>
    <cellStyle name="SAPBEXresItem 3 2 5" xfId="14464"/>
    <cellStyle name="SAPBEXresItem 3 2 5 2" xfId="40884"/>
    <cellStyle name="SAPBEXresItem 3 2 6" xfId="27438"/>
    <cellStyle name="SAPBEXresItem 3 2 6 2" xfId="53852"/>
    <cellStyle name="SAPBEXresItem 3 2 7" xfId="30349"/>
    <cellStyle name="SAPBEXresItem 3 3" xfId="2656"/>
    <cellStyle name="SAPBEXresItem 3 3 2" xfId="9287"/>
    <cellStyle name="SAPBEXresItem 3 3 2 2" xfId="19947"/>
    <cellStyle name="SAPBEXresItem 3 3 2 2 2" xfId="46361"/>
    <cellStyle name="SAPBEXresItem 3 3 2 3" xfId="17837"/>
    <cellStyle name="SAPBEXresItem 3 3 2 3 2" xfId="44254"/>
    <cellStyle name="SAPBEXresItem 3 3 2 4" xfId="35783"/>
    <cellStyle name="SAPBEXresItem 3 3 3" xfId="13448"/>
    <cellStyle name="SAPBEXresItem 3 3 3 2" xfId="39868"/>
    <cellStyle name="SAPBEXresItem 3 3 4" xfId="23439"/>
    <cellStyle name="SAPBEXresItem 3 3 4 2" xfId="49853"/>
    <cellStyle name="SAPBEXresItem 3 3 5" xfId="29326"/>
    <cellStyle name="SAPBEXresItem 3 4" xfId="3105"/>
    <cellStyle name="SAPBEXresItem 3 4 2" xfId="9982"/>
    <cellStyle name="SAPBEXresItem 3 4 2 2" xfId="20642"/>
    <cellStyle name="SAPBEXresItem 3 4 2 2 2" xfId="47056"/>
    <cellStyle name="SAPBEXresItem 3 4 2 3" xfId="22786"/>
    <cellStyle name="SAPBEXresItem 3 4 2 3 2" xfId="49200"/>
    <cellStyle name="SAPBEXresItem 3 4 2 4" xfId="36478"/>
    <cellStyle name="SAPBEXresItem 3 4 3" xfId="13897"/>
    <cellStyle name="SAPBEXresItem 3 4 3 2" xfId="40317"/>
    <cellStyle name="SAPBEXresItem 3 4 4" xfId="22095"/>
    <cellStyle name="SAPBEXresItem 3 4 4 2" xfId="48509"/>
    <cellStyle name="SAPBEXresItem 3 4 5" xfId="29775"/>
    <cellStyle name="SAPBEXresItem 3 5" xfId="5438"/>
    <cellStyle name="SAPBEXresItem 3 5 2" xfId="16211"/>
    <cellStyle name="SAPBEXresItem 3 5 2 2" xfId="42630"/>
    <cellStyle name="SAPBEXresItem 3 5 3" xfId="26214"/>
    <cellStyle name="SAPBEXresItem 3 5 3 2" xfId="52628"/>
    <cellStyle name="SAPBEXresItem 3 5 4" xfId="32108"/>
    <cellStyle name="SAPBEXresItem 3 6" xfId="3965"/>
    <cellStyle name="SAPBEXresItem 3 6 2" xfId="14748"/>
    <cellStyle name="SAPBEXresItem 3 6 2 2" xfId="41168"/>
    <cellStyle name="SAPBEXresItem 3 6 3" xfId="24945"/>
    <cellStyle name="SAPBEXresItem 3 6 3 2" xfId="51359"/>
    <cellStyle name="SAPBEXresItem 3 6 4" xfId="30635"/>
    <cellStyle name="SAPBEXresItem 3 7" xfId="3164"/>
    <cellStyle name="SAPBEXresItem 3 7 2" xfId="27618"/>
    <cellStyle name="SAPBEXresItem 3 7 2 2" xfId="54032"/>
    <cellStyle name="SAPBEXresItem 3 7 3" xfId="29834"/>
    <cellStyle name="SAPBEXresItem 3 8" xfId="5489"/>
    <cellStyle name="SAPBEXresItem 3 8 2" xfId="16261"/>
    <cellStyle name="SAPBEXresItem 3 8 2 2" xfId="42680"/>
    <cellStyle name="SAPBEXresItem 3 8 3" xfId="23223"/>
    <cellStyle name="SAPBEXresItem 3 8 3 2" xfId="49637"/>
    <cellStyle name="SAPBEXresItem 3 8 4" xfId="32159"/>
    <cellStyle name="SAPBEXresItem 3 9" xfId="7774"/>
    <cellStyle name="SAPBEXresItem 3 9 2" xfId="18441"/>
    <cellStyle name="SAPBEXresItem 3 9 2 2" xfId="44856"/>
    <cellStyle name="SAPBEXresItem 3 9 3" xfId="26619"/>
    <cellStyle name="SAPBEXresItem 3 9 3 2" xfId="53033"/>
    <cellStyle name="SAPBEXresItem 3 9 4" xfId="34444"/>
    <cellStyle name="SAPBEXresItem 4" xfId="1954"/>
    <cellStyle name="SAPBEXresItem 4 10" xfId="8592"/>
    <cellStyle name="SAPBEXresItem 4 10 2" xfId="19252"/>
    <cellStyle name="SAPBEXresItem 4 10 2 2" xfId="45666"/>
    <cellStyle name="SAPBEXresItem 4 10 3" xfId="17723"/>
    <cellStyle name="SAPBEXresItem 4 10 3 2" xfId="44140"/>
    <cellStyle name="SAPBEXresItem 4 10 4" xfId="35088"/>
    <cellStyle name="SAPBEXresItem 4 11" xfId="11634"/>
    <cellStyle name="SAPBEXresItem 4 11 2" xfId="38055"/>
    <cellStyle name="SAPBEXresItem 4 12" xfId="23989"/>
    <cellStyle name="SAPBEXresItem 4 12 2" xfId="50403"/>
    <cellStyle name="SAPBEXresItem 4 2" xfId="3931"/>
    <cellStyle name="SAPBEXresItem 4 2 2" xfId="9712"/>
    <cellStyle name="SAPBEXresItem 4 2 2 2" xfId="20372"/>
    <cellStyle name="SAPBEXresItem 4 2 2 2 2" xfId="46786"/>
    <cellStyle name="SAPBEXresItem 4 2 2 3" xfId="25911"/>
    <cellStyle name="SAPBEXresItem 4 2 2 3 2" xfId="52325"/>
    <cellStyle name="SAPBEXresItem 4 2 2 4" xfId="36208"/>
    <cellStyle name="SAPBEXresItem 4 2 3" xfId="14714"/>
    <cellStyle name="SAPBEXresItem 4 2 3 2" xfId="41134"/>
    <cellStyle name="SAPBEXresItem 4 2 4" xfId="24315"/>
    <cellStyle name="SAPBEXresItem 4 2 4 2" xfId="50729"/>
    <cellStyle name="SAPBEXresItem 4 2 5" xfId="30601"/>
    <cellStyle name="SAPBEXresItem 4 3" xfId="4658"/>
    <cellStyle name="SAPBEXresItem 4 3 2" xfId="9735"/>
    <cellStyle name="SAPBEXresItem 4 3 2 2" xfId="20395"/>
    <cellStyle name="SAPBEXresItem 4 3 2 2 2" xfId="46809"/>
    <cellStyle name="SAPBEXresItem 4 3 2 3" xfId="26711"/>
    <cellStyle name="SAPBEXresItem 4 3 2 3 2" xfId="53125"/>
    <cellStyle name="SAPBEXresItem 4 3 2 4" xfId="36231"/>
    <cellStyle name="SAPBEXresItem 4 3 3" xfId="15436"/>
    <cellStyle name="SAPBEXresItem 4 3 3 2" xfId="41856"/>
    <cellStyle name="SAPBEXresItem 4 3 4" xfId="23630"/>
    <cellStyle name="SAPBEXresItem 4 3 4 2" xfId="50044"/>
    <cellStyle name="SAPBEXresItem 4 3 5" xfId="31328"/>
    <cellStyle name="SAPBEXresItem 4 4" xfId="5236"/>
    <cellStyle name="SAPBEXresItem 4 4 2" xfId="16011"/>
    <cellStyle name="SAPBEXresItem 4 4 2 2" xfId="42430"/>
    <cellStyle name="SAPBEXresItem 4 4 3" xfId="22271"/>
    <cellStyle name="SAPBEXresItem 4 4 3 2" xfId="48685"/>
    <cellStyle name="SAPBEXresItem 4 4 4" xfId="31906"/>
    <cellStyle name="SAPBEXresItem 4 5" xfId="5847"/>
    <cellStyle name="SAPBEXresItem 4 5 2" xfId="16603"/>
    <cellStyle name="SAPBEXresItem 4 5 2 2" xfId="43021"/>
    <cellStyle name="SAPBEXresItem 4 5 3" xfId="27582"/>
    <cellStyle name="SAPBEXresItem 4 5 3 2" xfId="53996"/>
    <cellStyle name="SAPBEXresItem 4 5 4" xfId="32517"/>
    <cellStyle name="SAPBEXresItem 4 6" xfId="6455"/>
    <cellStyle name="SAPBEXresItem 4 6 2" xfId="17191"/>
    <cellStyle name="SAPBEXresItem 4 6 2 2" xfId="43609"/>
    <cellStyle name="SAPBEXresItem 4 6 3" xfId="24688"/>
    <cellStyle name="SAPBEXresItem 4 6 3 2" xfId="51102"/>
    <cellStyle name="SAPBEXresItem 4 6 4" xfId="33125"/>
    <cellStyle name="SAPBEXresItem 4 7" xfId="7070"/>
    <cellStyle name="SAPBEXresItem 4 7 2" xfId="12148"/>
    <cellStyle name="SAPBEXresItem 4 7 2 2" xfId="38569"/>
    <cellStyle name="SAPBEXresItem 4 7 3" xfId="33740"/>
    <cellStyle name="SAPBEXresItem 4 8" xfId="7617"/>
    <cellStyle name="SAPBEXresItem 4 8 2" xfId="18284"/>
    <cellStyle name="SAPBEXresItem 4 8 2 2" xfId="44700"/>
    <cellStyle name="SAPBEXresItem 4 8 3" xfId="26918"/>
    <cellStyle name="SAPBEXresItem 4 8 3 2" xfId="53332"/>
    <cellStyle name="SAPBEXresItem 4 8 4" xfId="34287"/>
    <cellStyle name="SAPBEXresItem 4 9" xfId="6503"/>
    <cellStyle name="SAPBEXresItem 4 9 2" xfId="17233"/>
    <cellStyle name="SAPBEXresItem 4 9 2 2" xfId="43651"/>
    <cellStyle name="SAPBEXresItem 4 9 3" xfId="21871"/>
    <cellStyle name="SAPBEXresItem 4 9 3 2" xfId="48285"/>
    <cellStyle name="SAPBEXresItem 4 9 4" xfId="33173"/>
    <cellStyle name="SAPBEXresItem 5" xfId="2131"/>
    <cellStyle name="SAPBEXresItem 5 10" xfId="8832"/>
    <cellStyle name="SAPBEXresItem 5 10 2" xfId="19492"/>
    <cellStyle name="SAPBEXresItem 5 10 2 2" xfId="45906"/>
    <cellStyle name="SAPBEXresItem 5 10 3" xfId="28033"/>
    <cellStyle name="SAPBEXresItem 5 10 3 2" xfId="54447"/>
    <cellStyle name="SAPBEXresItem 5 10 4" xfId="35328"/>
    <cellStyle name="SAPBEXresItem 5 11" xfId="11469"/>
    <cellStyle name="SAPBEXresItem 5 11 2" xfId="37890"/>
    <cellStyle name="SAPBEXresItem 5 12" xfId="22076"/>
    <cellStyle name="SAPBEXresItem 5 12 2" xfId="48490"/>
    <cellStyle name="SAPBEXresItem 5 2" xfId="4096"/>
    <cellStyle name="SAPBEXresItem 5 2 2" xfId="9809"/>
    <cellStyle name="SAPBEXresItem 5 2 2 2" xfId="20469"/>
    <cellStyle name="SAPBEXresItem 5 2 2 2 2" xfId="46883"/>
    <cellStyle name="SAPBEXresItem 5 2 2 3" xfId="11615"/>
    <cellStyle name="SAPBEXresItem 5 2 2 3 2" xfId="38036"/>
    <cellStyle name="SAPBEXresItem 5 2 2 4" xfId="36305"/>
    <cellStyle name="SAPBEXresItem 5 2 3" xfId="14878"/>
    <cellStyle name="SAPBEXresItem 5 2 3 2" xfId="41298"/>
    <cellStyle name="SAPBEXresItem 5 2 4" xfId="26975"/>
    <cellStyle name="SAPBEXresItem 5 2 4 2" xfId="53389"/>
    <cellStyle name="SAPBEXresItem 5 2 5" xfId="30766"/>
    <cellStyle name="SAPBEXresItem 5 3" xfId="4824"/>
    <cellStyle name="SAPBEXresItem 5 3 2" xfId="10392"/>
    <cellStyle name="SAPBEXresItem 5 3 2 2" xfId="21052"/>
    <cellStyle name="SAPBEXresItem 5 3 2 2 2" xfId="47466"/>
    <cellStyle name="SAPBEXresItem 5 3 2 3" xfId="28317"/>
    <cellStyle name="SAPBEXresItem 5 3 2 3 2" xfId="54731"/>
    <cellStyle name="SAPBEXresItem 5 3 2 4" xfId="36888"/>
    <cellStyle name="SAPBEXresItem 5 3 3" xfId="15601"/>
    <cellStyle name="SAPBEXresItem 5 3 3 2" xfId="42021"/>
    <cellStyle name="SAPBEXresItem 5 3 4" xfId="25585"/>
    <cellStyle name="SAPBEXresItem 5 3 4 2" xfId="51999"/>
    <cellStyle name="SAPBEXresItem 5 3 5" xfId="31494"/>
    <cellStyle name="SAPBEXresItem 5 4" xfId="5404"/>
    <cellStyle name="SAPBEXresItem 5 4 2" xfId="16177"/>
    <cellStyle name="SAPBEXresItem 5 4 2 2" xfId="42596"/>
    <cellStyle name="SAPBEXresItem 5 4 3" xfId="24921"/>
    <cellStyle name="SAPBEXresItem 5 4 3 2" xfId="51335"/>
    <cellStyle name="SAPBEXresItem 5 4 4" xfId="32074"/>
    <cellStyle name="SAPBEXresItem 5 5" xfId="6011"/>
    <cellStyle name="SAPBEXresItem 5 5 2" xfId="16763"/>
    <cellStyle name="SAPBEXresItem 5 5 2 2" xfId="43181"/>
    <cellStyle name="SAPBEXresItem 5 5 3" xfId="25316"/>
    <cellStyle name="SAPBEXresItem 5 5 3 2" xfId="51730"/>
    <cellStyle name="SAPBEXresItem 5 5 4" xfId="32681"/>
    <cellStyle name="SAPBEXresItem 5 6" xfId="6611"/>
    <cellStyle name="SAPBEXresItem 5 6 2" xfId="17336"/>
    <cellStyle name="SAPBEXresItem 5 6 2 2" xfId="43754"/>
    <cellStyle name="SAPBEXresItem 5 6 3" xfId="24518"/>
    <cellStyle name="SAPBEXresItem 5 6 3 2" xfId="50932"/>
    <cellStyle name="SAPBEXresItem 5 6 4" xfId="33281"/>
    <cellStyle name="SAPBEXresItem 5 7" xfId="7183"/>
    <cellStyle name="SAPBEXresItem 5 7 2" xfId="23389"/>
    <cellStyle name="SAPBEXresItem 5 7 2 2" xfId="49803"/>
    <cellStyle name="SAPBEXresItem 5 7 3" xfId="33853"/>
    <cellStyle name="SAPBEXresItem 5 8" xfId="7742"/>
    <cellStyle name="SAPBEXresItem 5 8 2" xfId="18409"/>
    <cellStyle name="SAPBEXresItem 5 8 2 2" xfId="44825"/>
    <cellStyle name="SAPBEXresItem 5 8 3" xfId="26626"/>
    <cellStyle name="SAPBEXresItem 5 8 3 2" xfId="53040"/>
    <cellStyle name="SAPBEXresItem 5 8 4" xfId="34412"/>
    <cellStyle name="SAPBEXresItem 5 9" xfId="7894"/>
    <cellStyle name="SAPBEXresItem 5 9 2" xfId="18561"/>
    <cellStyle name="SAPBEXresItem 5 9 2 2" xfId="44976"/>
    <cellStyle name="SAPBEXresItem 5 9 3" xfId="26637"/>
    <cellStyle name="SAPBEXresItem 5 9 3 2" xfId="53051"/>
    <cellStyle name="SAPBEXresItem 5 9 4" xfId="34564"/>
    <cellStyle name="SAPBEXresItem 6" xfId="1868"/>
    <cellStyle name="SAPBEXresItem 6 10" xfId="9517"/>
    <cellStyle name="SAPBEXresItem 6 10 2" xfId="20177"/>
    <cellStyle name="SAPBEXresItem 6 10 2 2" xfId="46591"/>
    <cellStyle name="SAPBEXresItem 6 10 3" xfId="11587"/>
    <cellStyle name="SAPBEXresItem 6 10 3 2" xfId="38008"/>
    <cellStyle name="SAPBEXresItem 6 10 4" xfId="36013"/>
    <cellStyle name="SAPBEXresItem 6 11" xfId="11712"/>
    <cellStyle name="SAPBEXresItem 6 11 2" xfId="38133"/>
    <cellStyle name="SAPBEXresItem 6 12" xfId="24216"/>
    <cellStyle name="SAPBEXresItem 6 12 2" xfId="50630"/>
    <cellStyle name="SAPBEXresItem 6 2" xfId="3845"/>
    <cellStyle name="SAPBEXresItem 6 2 2" xfId="10751"/>
    <cellStyle name="SAPBEXresItem 6 2 2 2" xfId="21396"/>
    <cellStyle name="SAPBEXresItem 6 2 2 2 2" xfId="47810"/>
    <cellStyle name="SAPBEXresItem 6 2 2 3" xfId="28490"/>
    <cellStyle name="SAPBEXresItem 6 2 2 3 2" xfId="54904"/>
    <cellStyle name="SAPBEXresItem 6 2 2 4" xfId="37172"/>
    <cellStyle name="SAPBEXresItem 6 2 3" xfId="14628"/>
    <cellStyle name="SAPBEXresItem 6 2 3 2" xfId="41048"/>
    <cellStyle name="SAPBEXresItem 6 2 4" xfId="23690"/>
    <cellStyle name="SAPBEXresItem 6 2 4 2" xfId="50104"/>
    <cellStyle name="SAPBEXresItem 6 2 5" xfId="30515"/>
    <cellStyle name="SAPBEXresItem 6 3" xfId="4572"/>
    <cellStyle name="SAPBEXresItem 6 3 2" xfId="15350"/>
    <cellStyle name="SAPBEXresItem 6 3 2 2" xfId="41770"/>
    <cellStyle name="SAPBEXresItem 6 3 3" xfId="26258"/>
    <cellStyle name="SAPBEXresItem 6 3 3 2" xfId="52672"/>
    <cellStyle name="SAPBEXresItem 6 3 4" xfId="31242"/>
    <cellStyle name="SAPBEXresItem 6 4" xfId="4278"/>
    <cellStyle name="SAPBEXresItem 6 4 2" xfId="15057"/>
    <cellStyle name="SAPBEXresItem 6 4 2 2" xfId="41477"/>
    <cellStyle name="SAPBEXresItem 6 4 3" xfId="25594"/>
    <cellStyle name="SAPBEXresItem 6 4 3 2" xfId="52008"/>
    <cellStyle name="SAPBEXresItem 6 4 4" xfId="30948"/>
    <cellStyle name="SAPBEXresItem 6 5" xfId="4333"/>
    <cellStyle name="SAPBEXresItem 6 5 2" xfId="15111"/>
    <cellStyle name="SAPBEXresItem 6 5 2 2" xfId="41531"/>
    <cellStyle name="SAPBEXresItem 6 5 3" xfId="25831"/>
    <cellStyle name="SAPBEXresItem 6 5 3 2" xfId="52245"/>
    <cellStyle name="SAPBEXresItem 6 5 4" xfId="31003"/>
    <cellStyle name="SAPBEXresItem 6 6" xfId="5631"/>
    <cellStyle name="SAPBEXresItem 6 6 2" xfId="16395"/>
    <cellStyle name="SAPBEXresItem 6 6 2 2" xfId="42813"/>
    <cellStyle name="SAPBEXresItem 6 6 3" xfId="27473"/>
    <cellStyle name="SAPBEXresItem 6 6 3 2" xfId="53887"/>
    <cellStyle name="SAPBEXresItem 6 6 4" xfId="32301"/>
    <cellStyle name="SAPBEXresItem 6 7" xfId="6984"/>
    <cellStyle name="SAPBEXresItem 6 7 2" xfId="11419"/>
    <cellStyle name="SAPBEXresItem 6 7 2 2" xfId="37840"/>
    <cellStyle name="SAPBEXresItem 6 7 3" xfId="33654"/>
    <cellStyle name="SAPBEXresItem 6 8" xfId="7531"/>
    <cellStyle name="SAPBEXresItem 6 8 2" xfId="18198"/>
    <cellStyle name="SAPBEXresItem 6 8 2 2" xfId="44614"/>
    <cellStyle name="SAPBEXresItem 6 8 3" xfId="22507"/>
    <cellStyle name="SAPBEXresItem 6 8 3 2" xfId="48921"/>
    <cellStyle name="SAPBEXresItem 6 8 4" xfId="34201"/>
    <cellStyle name="SAPBEXresItem 6 9" xfId="2957"/>
    <cellStyle name="SAPBEXresItem 6 9 2" xfId="13749"/>
    <cellStyle name="SAPBEXresItem 6 9 2 2" xfId="40169"/>
    <cellStyle name="SAPBEXresItem 6 9 3" xfId="27120"/>
    <cellStyle name="SAPBEXresItem 6 9 3 2" xfId="53534"/>
    <cellStyle name="SAPBEXresItem 6 9 4" xfId="29627"/>
    <cellStyle name="SAPBEXresItem 7" xfId="2386"/>
    <cellStyle name="SAPBEXresItem 7 10" xfId="29156"/>
    <cellStyle name="SAPBEXresItem 7 2" xfId="4293"/>
    <cellStyle name="SAPBEXresItem 7 2 2" xfId="15072"/>
    <cellStyle name="SAPBEXresItem 7 2 2 2" xfId="41492"/>
    <cellStyle name="SAPBEXresItem 7 2 3" xfId="22760"/>
    <cellStyle name="SAPBEXresItem 7 2 3 2" xfId="49174"/>
    <cellStyle name="SAPBEXresItem 7 2 4" xfId="30963"/>
    <cellStyle name="SAPBEXresItem 7 3" xfId="5020"/>
    <cellStyle name="SAPBEXresItem 7 3 2" xfId="15797"/>
    <cellStyle name="SAPBEXresItem 7 3 2 2" xfId="42216"/>
    <cellStyle name="SAPBEXresItem 7 3 3" xfId="24298"/>
    <cellStyle name="SAPBEXresItem 7 3 3 2" xfId="50712"/>
    <cellStyle name="SAPBEXresItem 7 3 4" xfId="31690"/>
    <cellStyle name="SAPBEXresItem 7 4" xfId="6209"/>
    <cellStyle name="SAPBEXresItem 7 4 2" xfId="16950"/>
    <cellStyle name="SAPBEXresItem 7 4 2 2" xfId="43368"/>
    <cellStyle name="SAPBEXresItem 7 4 3" xfId="24066"/>
    <cellStyle name="SAPBEXresItem 7 4 3 2" xfId="50480"/>
    <cellStyle name="SAPBEXresItem 7 4 4" xfId="32879"/>
    <cellStyle name="SAPBEXresItem 7 5" xfId="6795"/>
    <cellStyle name="SAPBEXresItem 7 5 2" xfId="24865"/>
    <cellStyle name="SAPBEXresItem 7 5 2 2" xfId="51279"/>
    <cellStyle name="SAPBEXresItem 7 5 3" xfId="33465"/>
    <cellStyle name="SAPBEXresItem 7 6" xfId="7350"/>
    <cellStyle name="SAPBEXresItem 7 6 2" xfId="18017"/>
    <cellStyle name="SAPBEXresItem 7 6 2 2" xfId="44433"/>
    <cellStyle name="SAPBEXresItem 7 6 3" xfId="25442"/>
    <cellStyle name="SAPBEXresItem 7 6 3 2" xfId="51856"/>
    <cellStyle name="SAPBEXresItem 7 6 4" xfId="34020"/>
    <cellStyle name="SAPBEXresItem 7 7" xfId="7995"/>
    <cellStyle name="SAPBEXresItem 7 7 2" xfId="18662"/>
    <cellStyle name="SAPBEXresItem 7 7 2 2" xfId="45076"/>
    <cellStyle name="SAPBEXresItem 7 7 3" xfId="17525"/>
    <cellStyle name="SAPBEXresItem 7 7 3 2" xfId="43942"/>
    <cellStyle name="SAPBEXresItem 7 7 4" xfId="34600"/>
    <cellStyle name="SAPBEXresItem 7 8" xfId="9491"/>
    <cellStyle name="SAPBEXresItem 7 8 2" xfId="20151"/>
    <cellStyle name="SAPBEXresItem 7 8 2 2" xfId="46565"/>
    <cellStyle name="SAPBEXresItem 7 8 3" xfId="16774"/>
    <cellStyle name="SAPBEXresItem 7 8 3 2" xfId="43192"/>
    <cellStyle name="SAPBEXresItem 7 8 4" xfId="35987"/>
    <cellStyle name="SAPBEXresItem 7 9" xfId="26727"/>
    <cellStyle name="SAPBEXresItem 7 9 2" xfId="53141"/>
    <cellStyle name="SAPBEXresItem 8" xfId="3294"/>
    <cellStyle name="SAPBEXresItem 8 2" xfId="14084"/>
    <cellStyle name="SAPBEXresItem 8 2 2" xfId="40504"/>
    <cellStyle name="SAPBEXresItem 8 3" xfId="23430"/>
    <cellStyle name="SAPBEXresItem 8 3 2" xfId="49844"/>
    <cellStyle name="SAPBEXresItem 8 4" xfId="29964"/>
    <cellStyle name="SAPBEXresItem 9" xfId="4733"/>
    <cellStyle name="SAPBEXresItem 9 2" xfId="15510"/>
    <cellStyle name="SAPBEXresItem 9 2 2" xfId="41930"/>
    <cellStyle name="SAPBEXresItem 9 3" xfId="22326"/>
    <cellStyle name="SAPBEXresItem 9 3 2" xfId="48740"/>
    <cellStyle name="SAPBEXresItem 9 4" xfId="31403"/>
    <cellStyle name="SAPBEXresItemX" xfId="1277"/>
    <cellStyle name="SAPBEXresItemX 10" xfId="5310"/>
    <cellStyle name="SAPBEXresItemX 10 2" xfId="16084"/>
    <cellStyle name="SAPBEXresItemX 10 2 2" xfId="42503"/>
    <cellStyle name="SAPBEXresItemX 10 3" xfId="26597"/>
    <cellStyle name="SAPBEXresItemX 10 3 2" xfId="53011"/>
    <cellStyle name="SAPBEXresItemX 10 4" xfId="31980"/>
    <cellStyle name="SAPBEXresItemX 11" xfId="3406"/>
    <cellStyle name="SAPBEXresItemX 11 2" xfId="26188"/>
    <cellStyle name="SAPBEXresItemX 11 2 2" xfId="52602"/>
    <cellStyle name="SAPBEXresItemX 11 3" xfId="30076"/>
    <cellStyle name="SAPBEXresItemX 12" xfId="5594"/>
    <cellStyle name="SAPBEXresItemX 12 2" xfId="16361"/>
    <cellStyle name="SAPBEXresItemX 12 2 2" xfId="42780"/>
    <cellStyle name="SAPBEXresItemX 12 3" xfId="26344"/>
    <cellStyle name="SAPBEXresItemX 12 3 2" xfId="52758"/>
    <cellStyle name="SAPBEXresItemX 12 4" xfId="32264"/>
    <cellStyle name="SAPBEXresItemX 13" xfId="8274"/>
    <cellStyle name="SAPBEXresItemX 13 2" xfId="18935"/>
    <cellStyle name="SAPBEXresItemX 13 2 2" xfId="45349"/>
    <cellStyle name="SAPBEXresItemX 13 3" xfId="16256"/>
    <cellStyle name="SAPBEXresItemX 13 3 2" xfId="42675"/>
    <cellStyle name="SAPBEXresItemX 13 4" xfId="34785"/>
    <cellStyle name="SAPBEXresItemX 14" xfId="12108"/>
    <cellStyle name="SAPBEXresItemX 14 2" xfId="38529"/>
    <cellStyle name="SAPBEXresItemX 15" xfId="24000"/>
    <cellStyle name="SAPBEXresItemX 15 2" xfId="50414"/>
    <cellStyle name="SAPBEXresItemX 2" xfId="1576"/>
    <cellStyle name="SAPBEXresItemX 2 10" xfId="8467"/>
    <cellStyle name="SAPBEXresItemX 2 10 2" xfId="19127"/>
    <cellStyle name="SAPBEXresItemX 2 10 2 2" xfId="45541"/>
    <cellStyle name="SAPBEXresItemX 2 10 3" xfId="12189"/>
    <cellStyle name="SAPBEXresItemX 2 10 3 2" xfId="38610"/>
    <cellStyle name="SAPBEXresItemX 2 10 4" xfId="34963"/>
    <cellStyle name="SAPBEXresItemX 2 11" xfId="11975"/>
    <cellStyle name="SAPBEXresItemX 2 11 2" xfId="38396"/>
    <cellStyle name="SAPBEXresItemX 2 12" xfId="23139"/>
    <cellStyle name="SAPBEXresItemX 2 12 2" xfId="49553"/>
    <cellStyle name="SAPBEXresItemX 2 2" xfId="3570"/>
    <cellStyle name="SAPBEXresItemX 2 2 2" xfId="8955"/>
    <cellStyle name="SAPBEXresItemX 2 2 2 2" xfId="19615"/>
    <cellStyle name="SAPBEXresItemX 2 2 2 2 2" xfId="46029"/>
    <cellStyle name="SAPBEXresItemX 2 2 2 3" xfId="26800"/>
    <cellStyle name="SAPBEXresItemX 2 2 2 3 2" xfId="53214"/>
    <cellStyle name="SAPBEXresItemX 2 2 2 4" xfId="35451"/>
    <cellStyle name="SAPBEXresItemX 2 2 3" xfId="10195"/>
    <cellStyle name="SAPBEXresItemX 2 2 3 2" xfId="20855"/>
    <cellStyle name="SAPBEXresItemX 2 2 3 2 2" xfId="47269"/>
    <cellStyle name="SAPBEXresItemX 2 2 3 3" xfId="12985"/>
    <cellStyle name="SAPBEXresItemX 2 2 3 3 2" xfId="39406"/>
    <cellStyle name="SAPBEXresItemX 2 2 3 4" xfId="36691"/>
    <cellStyle name="SAPBEXresItemX 2 2 4" xfId="8780"/>
    <cellStyle name="SAPBEXresItemX 2 2 4 2" xfId="19440"/>
    <cellStyle name="SAPBEXresItemX 2 2 4 2 2" xfId="45854"/>
    <cellStyle name="SAPBEXresItemX 2 2 4 3" xfId="21957"/>
    <cellStyle name="SAPBEXresItemX 2 2 4 3 2" xfId="48371"/>
    <cellStyle name="SAPBEXresItemX 2 2 4 4" xfId="35276"/>
    <cellStyle name="SAPBEXresItemX 2 2 5" xfId="14355"/>
    <cellStyle name="SAPBEXresItemX 2 2 5 2" xfId="40775"/>
    <cellStyle name="SAPBEXresItemX 2 2 6" xfId="27350"/>
    <cellStyle name="SAPBEXresItemX 2 2 6 2" xfId="53764"/>
    <cellStyle name="SAPBEXresItemX 2 2 7" xfId="30240"/>
    <cellStyle name="SAPBEXresItemX 2 3" xfId="2748"/>
    <cellStyle name="SAPBEXresItemX 2 3 2" xfId="9313"/>
    <cellStyle name="SAPBEXresItemX 2 3 2 2" xfId="19973"/>
    <cellStyle name="SAPBEXresItemX 2 3 2 2 2" xfId="46387"/>
    <cellStyle name="SAPBEXresItemX 2 3 2 3" xfId="12388"/>
    <cellStyle name="SAPBEXresItemX 2 3 2 3 2" xfId="38809"/>
    <cellStyle name="SAPBEXresItemX 2 3 2 4" xfId="35809"/>
    <cellStyle name="SAPBEXresItemX 2 3 3" xfId="13540"/>
    <cellStyle name="SAPBEXresItemX 2 3 3 2" xfId="39960"/>
    <cellStyle name="SAPBEXresItemX 2 3 4" xfId="26444"/>
    <cellStyle name="SAPBEXresItemX 2 3 4 2" xfId="52858"/>
    <cellStyle name="SAPBEXresItemX 2 3 5" xfId="29418"/>
    <cellStyle name="SAPBEXresItemX 2 4" xfId="3972"/>
    <cellStyle name="SAPBEXresItemX 2 4 2" xfId="9783"/>
    <cellStyle name="SAPBEXresItemX 2 4 2 2" xfId="20443"/>
    <cellStyle name="SAPBEXresItemX 2 4 2 2 2" xfId="46857"/>
    <cellStyle name="SAPBEXresItemX 2 4 2 3" xfId="12533"/>
    <cellStyle name="SAPBEXresItemX 2 4 2 3 2" xfId="38954"/>
    <cellStyle name="SAPBEXresItemX 2 4 2 4" xfId="36279"/>
    <cellStyle name="SAPBEXresItemX 2 4 3" xfId="14755"/>
    <cellStyle name="SAPBEXresItemX 2 4 3 2" xfId="41175"/>
    <cellStyle name="SAPBEXresItemX 2 4 4" xfId="26427"/>
    <cellStyle name="SAPBEXresItemX 2 4 4 2" xfId="52841"/>
    <cellStyle name="SAPBEXresItemX 2 4 5" xfId="30642"/>
    <cellStyle name="SAPBEXresItemX 2 5" xfId="5259"/>
    <cellStyle name="SAPBEXresItemX 2 5 2" xfId="16034"/>
    <cellStyle name="SAPBEXresItemX 2 5 2 2" xfId="42453"/>
    <cellStyle name="SAPBEXresItemX 2 5 3" xfId="23838"/>
    <cellStyle name="SAPBEXresItemX 2 5 3 2" xfId="50252"/>
    <cellStyle name="SAPBEXresItemX 2 5 4" xfId="31929"/>
    <cellStyle name="SAPBEXresItemX 2 6" xfId="6222"/>
    <cellStyle name="SAPBEXresItemX 2 6 2" xfId="16963"/>
    <cellStyle name="SAPBEXresItemX 2 6 2 2" xfId="43381"/>
    <cellStyle name="SAPBEXresItemX 2 6 3" xfId="22081"/>
    <cellStyle name="SAPBEXresItemX 2 6 3 2" xfId="48495"/>
    <cellStyle name="SAPBEXresItemX 2 6 4" xfId="32892"/>
    <cellStyle name="SAPBEXresItemX 2 7" xfId="6104"/>
    <cellStyle name="SAPBEXresItemX 2 7 2" xfId="24396"/>
    <cellStyle name="SAPBEXresItemX 2 7 2 2" xfId="50810"/>
    <cellStyle name="SAPBEXresItemX 2 7 3" xfId="32774"/>
    <cellStyle name="SAPBEXresItemX 2 8" xfId="6081"/>
    <cellStyle name="SAPBEXresItemX 2 8 2" xfId="16832"/>
    <cellStyle name="SAPBEXresItemX 2 8 2 2" xfId="43250"/>
    <cellStyle name="SAPBEXresItemX 2 8 3" xfId="24710"/>
    <cellStyle name="SAPBEXresItemX 2 8 3 2" xfId="51124"/>
    <cellStyle name="SAPBEXresItemX 2 8 4" xfId="32751"/>
    <cellStyle name="SAPBEXresItemX 2 9" xfId="5912"/>
    <cellStyle name="SAPBEXresItemX 2 9 2" xfId="16664"/>
    <cellStyle name="SAPBEXresItemX 2 9 2 2" xfId="43082"/>
    <cellStyle name="SAPBEXresItemX 2 9 3" xfId="22279"/>
    <cellStyle name="SAPBEXresItemX 2 9 3 2" xfId="48693"/>
    <cellStyle name="SAPBEXresItemX 2 9 4" xfId="32582"/>
    <cellStyle name="SAPBEXresItemX 3" xfId="1687"/>
    <cellStyle name="SAPBEXresItemX 3 10" xfId="8497"/>
    <cellStyle name="SAPBEXresItemX 3 10 2" xfId="19157"/>
    <cellStyle name="SAPBEXresItemX 3 10 2 2" xfId="45571"/>
    <cellStyle name="SAPBEXresItemX 3 10 3" xfId="12783"/>
    <cellStyle name="SAPBEXresItemX 3 10 3 2" xfId="39204"/>
    <cellStyle name="SAPBEXresItemX 3 10 4" xfId="34993"/>
    <cellStyle name="SAPBEXresItemX 3 11" xfId="13376"/>
    <cellStyle name="SAPBEXresItemX 3 11 2" xfId="39796"/>
    <cellStyle name="SAPBEXresItemX 3 12" xfId="21755"/>
    <cellStyle name="SAPBEXresItemX 3 12 2" xfId="48169"/>
    <cellStyle name="SAPBEXresItemX 3 2" xfId="3680"/>
    <cellStyle name="SAPBEXresItemX 3 2 2" xfId="8926"/>
    <cellStyle name="SAPBEXresItemX 3 2 2 2" xfId="19586"/>
    <cellStyle name="SAPBEXresItemX 3 2 2 2 2" xfId="46000"/>
    <cellStyle name="SAPBEXresItemX 3 2 2 3" xfId="25872"/>
    <cellStyle name="SAPBEXresItemX 3 2 2 3 2" xfId="52286"/>
    <cellStyle name="SAPBEXresItemX 3 2 2 4" xfId="35422"/>
    <cellStyle name="SAPBEXresItemX 3 2 3" xfId="9749"/>
    <cellStyle name="SAPBEXresItemX 3 2 3 2" xfId="20409"/>
    <cellStyle name="SAPBEXresItemX 3 2 3 2 2" xfId="46823"/>
    <cellStyle name="SAPBEXresItemX 3 2 3 3" xfId="28183"/>
    <cellStyle name="SAPBEXresItemX 3 2 3 3 2" xfId="54597"/>
    <cellStyle name="SAPBEXresItemX 3 2 3 4" xfId="36245"/>
    <cellStyle name="SAPBEXresItemX 3 2 4" xfId="8813"/>
    <cellStyle name="SAPBEXresItemX 3 2 4 2" xfId="19473"/>
    <cellStyle name="SAPBEXresItemX 3 2 4 2 2" xfId="45887"/>
    <cellStyle name="SAPBEXresItemX 3 2 4 3" xfId="21951"/>
    <cellStyle name="SAPBEXresItemX 3 2 4 3 2" xfId="48365"/>
    <cellStyle name="SAPBEXresItemX 3 2 4 4" xfId="35309"/>
    <cellStyle name="SAPBEXresItemX 3 2 5" xfId="14465"/>
    <cellStyle name="SAPBEXresItemX 3 2 5 2" xfId="40885"/>
    <cellStyle name="SAPBEXresItemX 3 2 6" xfId="26579"/>
    <cellStyle name="SAPBEXresItemX 3 2 6 2" xfId="52993"/>
    <cellStyle name="SAPBEXresItemX 3 2 7" xfId="30350"/>
    <cellStyle name="SAPBEXresItemX 3 3" xfId="2655"/>
    <cellStyle name="SAPBEXresItemX 3 3 2" xfId="9286"/>
    <cellStyle name="SAPBEXresItemX 3 3 2 2" xfId="19946"/>
    <cellStyle name="SAPBEXresItemX 3 3 2 2 2" xfId="46360"/>
    <cellStyle name="SAPBEXresItemX 3 3 2 3" xfId="18754"/>
    <cellStyle name="SAPBEXresItemX 3 3 2 3 2" xfId="45168"/>
    <cellStyle name="SAPBEXresItemX 3 3 2 4" xfId="35782"/>
    <cellStyle name="SAPBEXresItemX 3 3 3" xfId="13447"/>
    <cellStyle name="SAPBEXresItemX 3 3 3 2" xfId="39867"/>
    <cellStyle name="SAPBEXresItemX 3 3 4" xfId="27641"/>
    <cellStyle name="SAPBEXresItemX 3 3 4 2" xfId="54055"/>
    <cellStyle name="SAPBEXresItemX 3 3 5" xfId="29325"/>
    <cellStyle name="SAPBEXresItemX 3 4" xfId="4867"/>
    <cellStyle name="SAPBEXresItemX 3 4 2" xfId="10239"/>
    <cellStyle name="SAPBEXresItemX 3 4 2 2" xfId="20899"/>
    <cellStyle name="SAPBEXresItemX 3 4 2 2 2" xfId="47313"/>
    <cellStyle name="SAPBEXresItemX 3 4 2 3" xfId="12831"/>
    <cellStyle name="SAPBEXresItemX 3 4 2 3 2" xfId="39252"/>
    <cellStyle name="SAPBEXresItemX 3 4 2 4" xfId="36735"/>
    <cellStyle name="SAPBEXresItemX 3 4 3" xfId="15644"/>
    <cellStyle name="SAPBEXresItemX 3 4 3 2" xfId="42064"/>
    <cellStyle name="SAPBEXresItemX 3 4 4" xfId="26593"/>
    <cellStyle name="SAPBEXresItemX 3 4 4 2" xfId="53007"/>
    <cellStyle name="SAPBEXresItemX 3 4 5" xfId="31537"/>
    <cellStyle name="SAPBEXresItemX 3 5" xfId="2727"/>
    <cellStyle name="SAPBEXresItemX 3 5 2" xfId="13519"/>
    <cellStyle name="SAPBEXresItemX 3 5 2 2" xfId="39939"/>
    <cellStyle name="SAPBEXresItemX 3 5 3" xfId="24441"/>
    <cellStyle name="SAPBEXresItemX 3 5 3 2" xfId="50855"/>
    <cellStyle name="SAPBEXresItemX 3 5 4" xfId="29397"/>
    <cellStyle name="SAPBEXresItemX 3 6" xfId="5552"/>
    <cellStyle name="SAPBEXresItemX 3 6 2" xfId="16323"/>
    <cellStyle name="SAPBEXresItemX 3 6 2 2" xfId="42742"/>
    <cellStyle name="SAPBEXresItemX 3 6 3" xfId="27645"/>
    <cellStyle name="SAPBEXresItemX 3 6 3 2" xfId="54059"/>
    <cellStyle name="SAPBEXresItemX 3 6 4" xfId="32222"/>
    <cellStyle name="SAPBEXresItemX 3 7" xfId="5324"/>
    <cellStyle name="SAPBEXresItemX 3 7 2" xfId="25324"/>
    <cellStyle name="SAPBEXresItemX 3 7 2 2" xfId="51738"/>
    <cellStyle name="SAPBEXresItemX 3 7 3" xfId="31994"/>
    <cellStyle name="SAPBEXresItemX 3 8" xfId="6274"/>
    <cellStyle name="SAPBEXresItemX 3 8 2" xfId="17013"/>
    <cellStyle name="SAPBEXresItemX 3 8 2 2" xfId="43431"/>
    <cellStyle name="SAPBEXresItemX 3 8 3" xfId="25828"/>
    <cellStyle name="SAPBEXresItemX 3 8 3 2" xfId="52242"/>
    <cellStyle name="SAPBEXresItemX 3 8 4" xfId="32944"/>
    <cellStyle name="SAPBEXresItemX 3 9" xfId="3770"/>
    <cellStyle name="SAPBEXresItemX 3 9 2" xfId="14553"/>
    <cellStyle name="SAPBEXresItemX 3 9 2 2" xfId="40973"/>
    <cellStyle name="SAPBEXresItemX 3 9 3" xfId="23762"/>
    <cellStyle name="SAPBEXresItemX 3 9 3 2" xfId="50176"/>
    <cellStyle name="SAPBEXresItemX 3 9 4" xfId="30440"/>
    <cellStyle name="SAPBEXresItemX 4" xfId="1955"/>
    <cellStyle name="SAPBEXresItemX 4 10" xfId="8593"/>
    <cellStyle name="SAPBEXresItemX 4 10 2" xfId="19253"/>
    <cellStyle name="SAPBEXresItemX 4 10 2 2" xfId="45667"/>
    <cellStyle name="SAPBEXresItemX 4 10 3" xfId="12958"/>
    <cellStyle name="SAPBEXresItemX 4 10 3 2" xfId="39379"/>
    <cellStyle name="SAPBEXresItemX 4 10 4" xfId="35089"/>
    <cellStyle name="SAPBEXresItemX 4 11" xfId="11633"/>
    <cellStyle name="SAPBEXresItemX 4 11 2" xfId="38054"/>
    <cellStyle name="SAPBEXresItemX 4 12" xfId="27971"/>
    <cellStyle name="SAPBEXresItemX 4 12 2" xfId="54385"/>
    <cellStyle name="SAPBEXresItemX 4 2" xfId="3932"/>
    <cellStyle name="SAPBEXresItemX 4 2 2" xfId="9763"/>
    <cellStyle name="SAPBEXresItemX 4 2 2 2" xfId="20423"/>
    <cellStyle name="SAPBEXresItemX 4 2 2 2 2" xfId="46837"/>
    <cellStyle name="SAPBEXresItemX 4 2 2 3" xfId="26708"/>
    <cellStyle name="SAPBEXresItemX 4 2 2 3 2" xfId="53122"/>
    <cellStyle name="SAPBEXresItemX 4 2 2 4" xfId="36259"/>
    <cellStyle name="SAPBEXresItemX 4 2 3" xfId="14715"/>
    <cellStyle name="SAPBEXresItemX 4 2 3 2" xfId="41135"/>
    <cellStyle name="SAPBEXresItemX 4 2 4" xfId="23858"/>
    <cellStyle name="SAPBEXresItemX 4 2 4 2" xfId="50272"/>
    <cellStyle name="SAPBEXresItemX 4 2 5" xfId="30602"/>
    <cellStyle name="SAPBEXresItemX 4 3" xfId="4659"/>
    <cellStyle name="SAPBEXresItemX 4 3 2" xfId="10237"/>
    <cellStyle name="SAPBEXresItemX 4 3 2 2" xfId="20897"/>
    <cellStyle name="SAPBEXresItemX 4 3 2 2 2" xfId="47311"/>
    <cellStyle name="SAPBEXresItemX 4 3 2 3" xfId="12593"/>
    <cellStyle name="SAPBEXresItemX 4 3 2 3 2" xfId="39014"/>
    <cellStyle name="SAPBEXresItemX 4 3 2 4" xfId="36733"/>
    <cellStyle name="SAPBEXresItemX 4 3 3" xfId="15437"/>
    <cellStyle name="SAPBEXresItemX 4 3 3 2" xfId="41857"/>
    <cellStyle name="SAPBEXresItemX 4 3 4" xfId="26883"/>
    <cellStyle name="SAPBEXresItemX 4 3 4 2" xfId="53297"/>
    <cellStyle name="SAPBEXresItemX 4 3 5" xfId="31329"/>
    <cellStyle name="SAPBEXresItemX 4 4" xfId="5237"/>
    <cellStyle name="SAPBEXresItemX 4 4 2" xfId="16012"/>
    <cellStyle name="SAPBEXresItemX 4 4 2 2" xfId="42431"/>
    <cellStyle name="SAPBEXresItemX 4 4 3" xfId="27014"/>
    <cellStyle name="SAPBEXresItemX 4 4 3 2" xfId="53428"/>
    <cellStyle name="SAPBEXresItemX 4 4 4" xfId="31907"/>
    <cellStyle name="SAPBEXresItemX 4 5" xfId="5848"/>
    <cellStyle name="SAPBEXresItemX 4 5 2" xfId="16604"/>
    <cellStyle name="SAPBEXresItemX 4 5 2 2" xfId="43022"/>
    <cellStyle name="SAPBEXresItemX 4 5 3" xfId="23497"/>
    <cellStyle name="SAPBEXresItemX 4 5 3 2" xfId="49911"/>
    <cellStyle name="SAPBEXresItemX 4 5 4" xfId="32518"/>
    <cellStyle name="SAPBEXresItemX 4 6" xfId="6456"/>
    <cellStyle name="SAPBEXresItemX 4 6 2" xfId="17192"/>
    <cellStyle name="SAPBEXresItemX 4 6 2 2" xfId="43610"/>
    <cellStyle name="SAPBEXresItemX 4 6 3" xfId="21995"/>
    <cellStyle name="SAPBEXresItemX 4 6 3 2" xfId="48409"/>
    <cellStyle name="SAPBEXresItemX 4 6 4" xfId="33126"/>
    <cellStyle name="SAPBEXresItemX 4 7" xfId="7071"/>
    <cellStyle name="SAPBEXresItemX 4 7 2" xfId="12609"/>
    <cellStyle name="SAPBEXresItemX 4 7 2 2" xfId="39030"/>
    <cellStyle name="SAPBEXresItemX 4 7 3" xfId="33741"/>
    <cellStyle name="SAPBEXresItemX 4 8" xfId="7618"/>
    <cellStyle name="SAPBEXresItemX 4 8 2" xfId="18285"/>
    <cellStyle name="SAPBEXresItemX 4 8 2 2" xfId="44701"/>
    <cellStyle name="SAPBEXresItemX 4 8 3" xfId="23051"/>
    <cellStyle name="SAPBEXresItemX 4 8 3 2" xfId="49465"/>
    <cellStyle name="SAPBEXresItemX 4 8 4" xfId="34288"/>
    <cellStyle name="SAPBEXresItemX 4 9" xfId="7316"/>
    <cellStyle name="SAPBEXresItemX 4 9 2" xfId="17983"/>
    <cellStyle name="SAPBEXresItemX 4 9 2 2" xfId="44400"/>
    <cellStyle name="SAPBEXresItemX 4 9 3" xfId="28109"/>
    <cellStyle name="SAPBEXresItemX 4 9 3 2" xfId="54523"/>
    <cellStyle name="SAPBEXresItemX 4 9 4" xfId="33986"/>
    <cellStyle name="SAPBEXresItemX 5" xfId="2132"/>
    <cellStyle name="SAPBEXresItemX 5 10" xfId="8845"/>
    <cellStyle name="SAPBEXresItemX 5 10 2" xfId="19505"/>
    <cellStyle name="SAPBEXresItemX 5 10 2 2" xfId="45919"/>
    <cellStyle name="SAPBEXresItemX 5 10 3" xfId="27598"/>
    <cellStyle name="SAPBEXresItemX 5 10 3 2" xfId="54012"/>
    <cellStyle name="SAPBEXresItemX 5 10 4" xfId="35341"/>
    <cellStyle name="SAPBEXresItemX 5 11" xfId="11468"/>
    <cellStyle name="SAPBEXresItemX 5 11 2" xfId="37889"/>
    <cellStyle name="SAPBEXresItemX 5 12" xfId="26854"/>
    <cellStyle name="SAPBEXresItemX 5 12 2" xfId="53268"/>
    <cellStyle name="SAPBEXresItemX 5 2" xfId="4097"/>
    <cellStyle name="SAPBEXresItemX 5 2 2" xfId="9827"/>
    <cellStyle name="SAPBEXresItemX 5 2 2 2" xfId="20487"/>
    <cellStyle name="SAPBEXresItemX 5 2 2 2 2" xfId="46901"/>
    <cellStyle name="SAPBEXresItemX 5 2 2 3" xfId="11619"/>
    <cellStyle name="SAPBEXresItemX 5 2 2 3 2" xfId="38040"/>
    <cellStyle name="SAPBEXresItemX 5 2 2 4" xfId="36323"/>
    <cellStyle name="SAPBEXresItemX 5 2 3" xfId="14879"/>
    <cellStyle name="SAPBEXresItemX 5 2 3 2" xfId="41299"/>
    <cellStyle name="SAPBEXresItemX 5 2 4" xfId="21777"/>
    <cellStyle name="SAPBEXresItemX 5 2 4 2" xfId="48191"/>
    <cellStyle name="SAPBEXresItemX 5 2 5" xfId="30767"/>
    <cellStyle name="SAPBEXresItemX 5 3" xfId="4825"/>
    <cellStyle name="SAPBEXresItemX 5 3 2" xfId="10407"/>
    <cellStyle name="SAPBEXresItemX 5 3 2 2" xfId="21067"/>
    <cellStyle name="SAPBEXresItemX 5 3 2 2 2" xfId="47481"/>
    <cellStyle name="SAPBEXresItemX 5 3 2 3" xfId="28332"/>
    <cellStyle name="SAPBEXresItemX 5 3 2 3 2" xfId="54746"/>
    <cellStyle name="SAPBEXresItemX 5 3 2 4" xfId="36903"/>
    <cellStyle name="SAPBEXresItemX 5 3 3" xfId="15602"/>
    <cellStyle name="SAPBEXresItemX 5 3 3 2" xfId="42022"/>
    <cellStyle name="SAPBEXresItemX 5 3 4" xfId="25176"/>
    <cellStyle name="SAPBEXresItemX 5 3 4 2" xfId="51590"/>
    <cellStyle name="SAPBEXresItemX 5 3 5" xfId="31495"/>
    <cellStyle name="SAPBEXresItemX 5 4" xfId="5405"/>
    <cellStyle name="SAPBEXresItemX 5 4 2" xfId="16178"/>
    <cellStyle name="SAPBEXresItemX 5 4 2 2" xfId="42597"/>
    <cellStyle name="SAPBEXresItemX 5 4 3" xfId="28155"/>
    <cellStyle name="SAPBEXresItemX 5 4 3 2" xfId="54569"/>
    <cellStyle name="SAPBEXresItemX 5 4 4" xfId="32075"/>
    <cellStyle name="SAPBEXresItemX 5 5" xfId="6012"/>
    <cellStyle name="SAPBEXresItemX 5 5 2" xfId="16764"/>
    <cellStyle name="SAPBEXresItemX 5 5 2 2" xfId="43182"/>
    <cellStyle name="SAPBEXresItemX 5 5 3" xfId="24913"/>
    <cellStyle name="SAPBEXresItemX 5 5 3 2" xfId="51327"/>
    <cellStyle name="SAPBEXresItemX 5 5 4" xfId="32682"/>
    <cellStyle name="SAPBEXresItemX 5 6" xfId="6612"/>
    <cellStyle name="SAPBEXresItemX 5 6 2" xfId="17337"/>
    <cellStyle name="SAPBEXresItemX 5 6 2 2" xfId="43755"/>
    <cellStyle name="SAPBEXresItemX 5 6 3" xfId="23374"/>
    <cellStyle name="SAPBEXresItemX 5 6 3 2" xfId="49788"/>
    <cellStyle name="SAPBEXresItemX 5 6 4" xfId="33282"/>
    <cellStyle name="SAPBEXresItemX 5 7" xfId="7184"/>
    <cellStyle name="SAPBEXresItemX 5 7 2" xfId="27289"/>
    <cellStyle name="SAPBEXresItemX 5 7 2 2" xfId="53703"/>
    <cellStyle name="SAPBEXresItemX 5 7 3" xfId="33854"/>
    <cellStyle name="SAPBEXresItemX 5 8" xfId="7743"/>
    <cellStyle name="SAPBEXresItemX 5 8 2" xfId="18410"/>
    <cellStyle name="SAPBEXresItemX 5 8 2 2" xfId="44826"/>
    <cellStyle name="SAPBEXresItemX 5 8 3" xfId="22662"/>
    <cellStyle name="SAPBEXresItemX 5 8 3 2" xfId="49076"/>
    <cellStyle name="SAPBEXresItemX 5 8 4" xfId="34413"/>
    <cellStyle name="SAPBEXresItemX 5 9" xfId="7895"/>
    <cellStyle name="SAPBEXresItemX 5 9 2" xfId="18562"/>
    <cellStyle name="SAPBEXresItemX 5 9 2 2" xfId="44977"/>
    <cellStyle name="SAPBEXresItemX 5 9 3" xfId="22503"/>
    <cellStyle name="SAPBEXresItemX 5 9 3 2" xfId="48917"/>
    <cellStyle name="SAPBEXresItemX 5 9 4" xfId="34565"/>
    <cellStyle name="SAPBEXresItemX 6" xfId="1869"/>
    <cellStyle name="SAPBEXresItemX 6 10" xfId="9516"/>
    <cellStyle name="SAPBEXresItemX 6 10 2" xfId="20176"/>
    <cellStyle name="SAPBEXresItemX 6 10 2 2" xfId="46590"/>
    <cellStyle name="SAPBEXresItemX 6 10 3" xfId="26751"/>
    <cellStyle name="SAPBEXresItemX 6 10 3 2" xfId="53165"/>
    <cellStyle name="SAPBEXresItemX 6 10 4" xfId="36012"/>
    <cellStyle name="SAPBEXresItemX 6 11" xfId="11711"/>
    <cellStyle name="SAPBEXresItemX 6 11 2" xfId="38132"/>
    <cellStyle name="SAPBEXresItemX 6 12" xfId="23754"/>
    <cellStyle name="SAPBEXresItemX 6 12 2" xfId="50168"/>
    <cellStyle name="SAPBEXresItemX 6 2" xfId="3846"/>
    <cellStyle name="SAPBEXresItemX 6 2 2" xfId="10752"/>
    <cellStyle name="SAPBEXresItemX 6 2 2 2" xfId="21397"/>
    <cellStyle name="SAPBEXresItemX 6 2 2 2 2" xfId="47811"/>
    <cellStyle name="SAPBEXresItemX 6 2 2 3" xfId="28491"/>
    <cellStyle name="SAPBEXresItemX 6 2 2 3 2" xfId="54905"/>
    <cellStyle name="SAPBEXresItemX 6 2 2 4" xfId="37173"/>
    <cellStyle name="SAPBEXresItemX 6 2 3" xfId="14629"/>
    <cellStyle name="SAPBEXresItemX 6 2 3 2" xfId="41049"/>
    <cellStyle name="SAPBEXresItemX 6 2 4" xfId="23119"/>
    <cellStyle name="SAPBEXresItemX 6 2 4 2" xfId="49533"/>
    <cellStyle name="SAPBEXresItemX 6 2 5" xfId="30516"/>
    <cellStyle name="SAPBEXresItemX 6 3" xfId="4573"/>
    <cellStyle name="SAPBEXresItemX 6 3 2" xfId="15351"/>
    <cellStyle name="SAPBEXresItemX 6 3 2 2" xfId="41771"/>
    <cellStyle name="SAPBEXresItemX 6 3 3" xfId="25547"/>
    <cellStyle name="SAPBEXresItemX 6 3 3 2" xfId="51961"/>
    <cellStyle name="SAPBEXresItemX 6 3 4" xfId="31243"/>
    <cellStyle name="SAPBEXresItemX 6 4" xfId="3229"/>
    <cellStyle name="SAPBEXresItemX 6 4 2" xfId="14019"/>
    <cellStyle name="SAPBEXresItemX 6 4 2 2" xfId="40439"/>
    <cellStyle name="SAPBEXresItemX 6 4 3" xfId="25514"/>
    <cellStyle name="SAPBEXresItemX 6 4 3 2" xfId="51928"/>
    <cellStyle name="SAPBEXresItemX 6 4 4" xfId="29899"/>
    <cellStyle name="SAPBEXresItemX 6 5" xfId="3741"/>
    <cellStyle name="SAPBEXresItemX 6 5 2" xfId="14524"/>
    <cellStyle name="SAPBEXresItemX 6 5 2 2" xfId="40944"/>
    <cellStyle name="SAPBEXresItemX 6 5 3" xfId="22037"/>
    <cellStyle name="SAPBEXresItemX 6 5 3 2" xfId="48451"/>
    <cellStyle name="SAPBEXresItemX 6 5 4" xfId="30411"/>
    <cellStyle name="SAPBEXresItemX 6 6" xfId="5330"/>
    <cellStyle name="SAPBEXresItemX 6 6 2" xfId="16103"/>
    <cellStyle name="SAPBEXresItemX 6 6 2 2" xfId="42522"/>
    <cellStyle name="SAPBEXresItemX 6 6 3" xfId="27278"/>
    <cellStyle name="SAPBEXresItemX 6 6 3 2" xfId="53692"/>
    <cellStyle name="SAPBEXresItemX 6 6 4" xfId="32000"/>
    <cellStyle name="SAPBEXresItemX 6 7" xfId="6985"/>
    <cellStyle name="SAPBEXresItemX 6 7 2" xfId="25148"/>
    <cellStyle name="SAPBEXresItemX 6 7 2 2" xfId="51562"/>
    <cellStyle name="SAPBEXresItemX 6 7 3" xfId="33655"/>
    <cellStyle name="SAPBEXresItemX 6 8" xfId="7532"/>
    <cellStyle name="SAPBEXresItemX 6 8 2" xfId="18199"/>
    <cellStyle name="SAPBEXresItemX 6 8 2 2" xfId="44615"/>
    <cellStyle name="SAPBEXresItemX 6 8 3" xfId="26115"/>
    <cellStyle name="SAPBEXresItemX 6 8 3 2" xfId="52529"/>
    <cellStyle name="SAPBEXresItemX 6 8 4" xfId="34202"/>
    <cellStyle name="SAPBEXresItemX 6 9" xfId="5717"/>
    <cellStyle name="SAPBEXresItemX 6 9 2" xfId="16479"/>
    <cellStyle name="SAPBEXresItemX 6 9 2 2" xfId="42897"/>
    <cellStyle name="SAPBEXresItemX 6 9 3" xfId="23395"/>
    <cellStyle name="SAPBEXresItemX 6 9 3 2" xfId="49809"/>
    <cellStyle name="SAPBEXresItemX 6 9 4" xfId="32387"/>
    <cellStyle name="SAPBEXresItemX 7" xfId="2387"/>
    <cellStyle name="SAPBEXresItemX 7 10" xfId="11277"/>
    <cellStyle name="SAPBEXresItemX 7 10 2" xfId="37698"/>
    <cellStyle name="SAPBEXresItemX 7 11" xfId="22746"/>
    <cellStyle name="SAPBEXresItemX 7 11 2" xfId="49160"/>
    <cellStyle name="SAPBEXresItemX 7 2" xfId="4294"/>
    <cellStyle name="SAPBEXresItemX 7 2 2" xfId="15073"/>
    <cellStyle name="SAPBEXresItemX 7 2 2 2" xfId="41493"/>
    <cellStyle name="SAPBEXresItemX 7 2 3" xfId="27116"/>
    <cellStyle name="SAPBEXresItemX 7 2 3 2" xfId="53530"/>
    <cellStyle name="SAPBEXresItemX 7 2 4" xfId="30964"/>
    <cellStyle name="SAPBEXresItemX 7 3" xfId="5021"/>
    <cellStyle name="SAPBEXresItemX 7 3 2" xfId="15798"/>
    <cellStyle name="SAPBEXresItemX 7 3 2 2" xfId="42217"/>
    <cellStyle name="SAPBEXresItemX 7 3 3" xfId="28055"/>
    <cellStyle name="SAPBEXresItemX 7 3 3 2" xfId="54469"/>
    <cellStyle name="SAPBEXresItemX 7 3 4" xfId="31691"/>
    <cellStyle name="SAPBEXresItemX 7 4" xfId="6210"/>
    <cellStyle name="SAPBEXresItemX 7 4 2" xfId="16951"/>
    <cellStyle name="SAPBEXresItemX 7 4 2 2" xfId="43369"/>
    <cellStyle name="SAPBEXresItemX 7 4 3" xfId="11152"/>
    <cellStyle name="SAPBEXresItemX 7 4 3 2" xfId="37573"/>
    <cellStyle name="SAPBEXresItemX 7 4 4" xfId="32880"/>
    <cellStyle name="SAPBEXresItemX 7 5" xfId="6796"/>
    <cellStyle name="SAPBEXresItemX 7 5 2" xfId="17508"/>
    <cellStyle name="SAPBEXresItemX 7 5 2 2" xfId="43925"/>
    <cellStyle name="SAPBEXresItemX 7 5 3" xfId="23538"/>
    <cellStyle name="SAPBEXresItemX 7 5 3 2" xfId="49952"/>
    <cellStyle name="SAPBEXresItemX 7 5 4" xfId="33466"/>
    <cellStyle name="SAPBEXresItemX 7 6" xfId="7351"/>
    <cellStyle name="SAPBEXresItemX 7 6 2" xfId="18018"/>
    <cellStyle name="SAPBEXresItemX 7 6 2 2" xfId="44434"/>
    <cellStyle name="SAPBEXresItemX 7 6 3" xfId="24790"/>
    <cellStyle name="SAPBEXresItemX 7 6 3 2" xfId="51204"/>
    <cellStyle name="SAPBEXresItemX 7 6 4" xfId="34021"/>
    <cellStyle name="SAPBEXresItemX 7 7" xfId="7996"/>
    <cellStyle name="SAPBEXresItemX 7 7 2" xfId="18663"/>
    <cellStyle name="SAPBEXresItemX 7 7 2 2" xfId="45077"/>
    <cellStyle name="SAPBEXresItemX 7 7 3" xfId="12421"/>
    <cellStyle name="SAPBEXresItemX 7 7 3 2" xfId="38842"/>
    <cellStyle name="SAPBEXresItemX 7 7 4" xfId="34601"/>
    <cellStyle name="SAPBEXresItemX 7 8" xfId="9959"/>
    <cellStyle name="SAPBEXresItemX 7 8 2" xfId="20619"/>
    <cellStyle name="SAPBEXresItemX 7 8 2 2" xfId="47033"/>
    <cellStyle name="SAPBEXresItemX 7 8 3" xfId="25634"/>
    <cellStyle name="SAPBEXresItemX 7 8 3 2" xfId="52048"/>
    <cellStyle name="SAPBEXresItemX 7 8 4" xfId="36455"/>
    <cellStyle name="SAPBEXresItemX 7 9" xfId="13184"/>
    <cellStyle name="SAPBEXresItemX 7 9 2" xfId="39604"/>
    <cellStyle name="SAPBEXresItemX 8" xfId="3295"/>
    <cellStyle name="SAPBEXresItemX 8 2" xfId="14085"/>
    <cellStyle name="SAPBEXresItemX 8 2 2" xfId="40505"/>
    <cellStyle name="SAPBEXresItemX 8 3" xfId="27251"/>
    <cellStyle name="SAPBEXresItemX 8 3 2" xfId="53665"/>
    <cellStyle name="SAPBEXresItemX 8 4" xfId="29965"/>
    <cellStyle name="SAPBEXresItemX 9" xfId="3963"/>
    <cellStyle name="SAPBEXresItemX 9 2" xfId="14746"/>
    <cellStyle name="SAPBEXresItemX 9 2 2" xfId="41166"/>
    <cellStyle name="SAPBEXresItemX 9 3" xfId="25153"/>
    <cellStyle name="SAPBEXresItemX 9 3 2" xfId="51567"/>
    <cellStyle name="SAPBEXresItemX 9 4" xfId="30633"/>
    <cellStyle name="SAPBEXstdData" xfId="1278"/>
    <cellStyle name="SAPBEXstdData 10" xfId="3315"/>
    <cellStyle name="SAPBEXstdData 10 2" xfId="22092"/>
    <cellStyle name="SAPBEXstdData 10 2 2" xfId="48506"/>
    <cellStyle name="SAPBEXstdData 10 3" xfId="29985"/>
    <cellStyle name="SAPBEXstdData 11" xfId="5420"/>
    <cellStyle name="SAPBEXstdData 11 2" xfId="16193"/>
    <cellStyle name="SAPBEXstdData 11 2 2" xfId="42612"/>
    <cellStyle name="SAPBEXstdData 11 3" xfId="26819"/>
    <cellStyle name="SAPBEXstdData 11 3 2" xfId="53233"/>
    <cellStyle name="SAPBEXstdData 11 4" xfId="32090"/>
    <cellStyle name="SAPBEXstdData 12" xfId="8275"/>
    <cellStyle name="SAPBEXstdData 12 2" xfId="18936"/>
    <cellStyle name="SAPBEXstdData 12 2 2" xfId="45350"/>
    <cellStyle name="SAPBEXstdData 12 3" xfId="12447"/>
    <cellStyle name="SAPBEXstdData 12 3 2" xfId="38868"/>
    <cellStyle name="SAPBEXstdData 12 4" xfId="34786"/>
    <cellStyle name="SAPBEXstdData 13" xfId="12107"/>
    <cellStyle name="SAPBEXstdData 13 2" xfId="38528"/>
    <cellStyle name="SAPBEXstdData 14" xfId="24234"/>
    <cellStyle name="SAPBEXstdData 14 2" xfId="50648"/>
    <cellStyle name="SAPBEXstdData 2" xfId="1577"/>
    <cellStyle name="SAPBEXstdData 2 10" xfId="8468"/>
    <cellStyle name="SAPBEXstdData 2 10 2" xfId="19128"/>
    <cellStyle name="SAPBEXstdData 2 10 2 2" xfId="45542"/>
    <cellStyle name="SAPBEXstdData 2 10 3" xfId="17247"/>
    <cellStyle name="SAPBEXstdData 2 10 3 2" xfId="43665"/>
    <cellStyle name="SAPBEXstdData 2 10 4" xfId="34964"/>
    <cellStyle name="SAPBEXstdData 2 11" xfId="11974"/>
    <cellStyle name="SAPBEXstdData 2 11 2" xfId="38395"/>
    <cellStyle name="SAPBEXstdData 2 12" xfId="24115"/>
    <cellStyle name="SAPBEXstdData 2 12 2" xfId="50529"/>
    <cellStyle name="SAPBEXstdData 2 2" xfId="3571"/>
    <cellStyle name="SAPBEXstdData 2 2 2" xfId="8954"/>
    <cellStyle name="SAPBEXstdData 2 2 2 2" xfId="19614"/>
    <cellStyle name="SAPBEXstdData 2 2 2 2 2" xfId="46028"/>
    <cellStyle name="SAPBEXstdData 2 2 2 3" xfId="11778"/>
    <cellStyle name="SAPBEXstdData 2 2 2 3 2" xfId="38199"/>
    <cellStyle name="SAPBEXstdData 2 2 2 4" xfId="35450"/>
    <cellStyle name="SAPBEXstdData 2 2 3" xfId="10464"/>
    <cellStyle name="SAPBEXstdData 2 2 3 2" xfId="21124"/>
    <cellStyle name="SAPBEXstdData 2 2 3 2 2" xfId="47538"/>
    <cellStyle name="SAPBEXstdData 2 2 3 3" xfId="28388"/>
    <cellStyle name="SAPBEXstdData 2 2 3 3 2" xfId="54802"/>
    <cellStyle name="SAPBEXstdData 2 2 3 4" xfId="36960"/>
    <cellStyle name="SAPBEXstdData 2 2 4" xfId="10951"/>
    <cellStyle name="SAPBEXstdData 2 2 4 2" xfId="21596"/>
    <cellStyle name="SAPBEXstdData 2 2 4 2 2" xfId="48010"/>
    <cellStyle name="SAPBEXstdData 2 2 4 3" xfId="28685"/>
    <cellStyle name="SAPBEXstdData 2 2 4 3 2" xfId="55099"/>
    <cellStyle name="SAPBEXstdData 2 2 4 4" xfId="37372"/>
    <cellStyle name="SAPBEXstdData 2 2 5" xfId="8781"/>
    <cellStyle name="SAPBEXstdData 2 2 5 2" xfId="19441"/>
    <cellStyle name="SAPBEXstdData 2 2 5 2 2" xfId="45855"/>
    <cellStyle name="SAPBEXstdData 2 2 5 3" xfId="22823"/>
    <cellStyle name="SAPBEXstdData 2 2 5 3 2" xfId="49237"/>
    <cellStyle name="SAPBEXstdData 2 2 5 4" xfId="35277"/>
    <cellStyle name="SAPBEXstdData 2 2 6" xfId="14356"/>
    <cellStyle name="SAPBEXstdData 2 2 6 2" xfId="40776"/>
    <cellStyle name="SAPBEXstdData 2 2 7" xfId="23302"/>
    <cellStyle name="SAPBEXstdData 2 2 7 2" xfId="49716"/>
    <cellStyle name="SAPBEXstdData 2 2 8" xfId="30241"/>
    <cellStyle name="SAPBEXstdData 2 3" xfId="2747"/>
    <cellStyle name="SAPBEXstdData 2 3 2" xfId="9312"/>
    <cellStyle name="SAPBEXstdData 2 3 2 2" xfId="19972"/>
    <cellStyle name="SAPBEXstdData 2 3 2 2 2" xfId="46386"/>
    <cellStyle name="SAPBEXstdData 2 3 2 3" xfId="11565"/>
    <cellStyle name="SAPBEXstdData 2 3 2 3 2" xfId="37986"/>
    <cellStyle name="SAPBEXstdData 2 3 2 4" xfId="35808"/>
    <cellStyle name="SAPBEXstdData 2 3 3" xfId="13539"/>
    <cellStyle name="SAPBEXstdData 2 3 3 2" xfId="39959"/>
    <cellStyle name="SAPBEXstdData 2 3 4" xfId="21826"/>
    <cellStyle name="SAPBEXstdData 2 3 4 2" xfId="48240"/>
    <cellStyle name="SAPBEXstdData 2 3 5" xfId="29417"/>
    <cellStyle name="SAPBEXstdData 2 4" xfId="3068"/>
    <cellStyle name="SAPBEXstdData 2 4 2" xfId="10050"/>
    <cellStyle name="SAPBEXstdData 2 4 2 2" xfId="20710"/>
    <cellStyle name="SAPBEXstdData 2 4 2 2 2" xfId="47124"/>
    <cellStyle name="SAPBEXstdData 2 4 2 3" xfId="27773"/>
    <cellStyle name="SAPBEXstdData 2 4 2 3 2" xfId="54187"/>
    <cellStyle name="SAPBEXstdData 2 4 2 4" xfId="36546"/>
    <cellStyle name="SAPBEXstdData 2 4 3" xfId="13860"/>
    <cellStyle name="SAPBEXstdData 2 4 3 2" xfId="40280"/>
    <cellStyle name="SAPBEXstdData 2 4 4" xfId="25459"/>
    <cellStyle name="SAPBEXstdData 2 4 4 2" xfId="51873"/>
    <cellStyle name="SAPBEXstdData 2 4 5" xfId="29738"/>
    <cellStyle name="SAPBEXstdData 2 5" xfId="4722"/>
    <cellStyle name="SAPBEXstdData 2 5 2" xfId="10740"/>
    <cellStyle name="SAPBEXstdData 2 5 2 2" xfId="21385"/>
    <cellStyle name="SAPBEXstdData 2 5 2 2 2" xfId="47799"/>
    <cellStyle name="SAPBEXstdData 2 5 2 3" xfId="28480"/>
    <cellStyle name="SAPBEXstdData 2 5 2 3 2" xfId="54894"/>
    <cellStyle name="SAPBEXstdData 2 5 2 4" xfId="37161"/>
    <cellStyle name="SAPBEXstdData 2 5 3" xfId="15499"/>
    <cellStyle name="SAPBEXstdData 2 5 3 2" xfId="41919"/>
    <cellStyle name="SAPBEXstdData 2 5 4" xfId="22922"/>
    <cellStyle name="SAPBEXstdData 2 5 4 2" xfId="49336"/>
    <cellStyle name="SAPBEXstdData 2 5 5" xfId="31392"/>
    <cellStyle name="SAPBEXstdData 2 6" xfId="2723"/>
    <cellStyle name="SAPBEXstdData 2 6 2" xfId="13515"/>
    <cellStyle name="SAPBEXstdData 2 6 2 2" xfId="39935"/>
    <cellStyle name="SAPBEXstdData 2 6 3" xfId="22743"/>
    <cellStyle name="SAPBEXstdData 2 6 3 2" xfId="49157"/>
    <cellStyle name="SAPBEXstdData 2 6 4" xfId="29393"/>
    <cellStyle name="SAPBEXstdData 2 7" xfId="6106"/>
    <cellStyle name="SAPBEXstdData 2 7 2" xfId="24243"/>
    <cellStyle name="SAPBEXstdData 2 7 2 2" xfId="50657"/>
    <cellStyle name="SAPBEXstdData 2 7 3" xfId="32776"/>
    <cellStyle name="SAPBEXstdData 2 8" xfId="5777"/>
    <cellStyle name="SAPBEXstdData 2 8 2" xfId="16536"/>
    <cellStyle name="SAPBEXstdData 2 8 2 2" xfId="42954"/>
    <cellStyle name="SAPBEXstdData 2 8 3" xfId="24916"/>
    <cellStyle name="SAPBEXstdData 2 8 3 2" xfId="51330"/>
    <cellStyle name="SAPBEXstdData 2 8 4" xfId="32447"/>
    <cellStyle name="SAPBEXstdData 2 9" xfId="7652"/>
    <cellStyle name="SAPBEXstdData 2 9 2" xfId="18319"/>
    <cellStyle name="SAPBEXstdData 2 9 2 2" xfId="44735"/>
    <cellStyle name="SAPBEXstdData 2 9 3" xfId="26235"/>
    <cellStyle name="SAPBEXstdData 2 9 3 2" xfId="52649"/>
    <cellStyle name="SAPBEXstdData 2 9 4" xfId="34322"/>
    <cellStyle name="SAPBEXstdData 3" xfId="1688"/>
    <cellStyle name="SAPBEXstdData 3 10" xfId="8498"/>
    <cellStyle name="SAPBEXstdData 3 10 2" xfId="19158"/>
    <cellStyle name="SAPBEXstdData 3 10 2 2" xfId="45572"/>
    <cellStyle name="SAPBEXstdData 3 10 3" xfId="17716"/>
    <cellStyle name="SAPBEXstdData 3 10 3 2" xfId="44133"/>
    <cellStyle name="SAPBEXstdData 3 10 4" xfId="34994"/>
    <cellStyle name="SAPBEXstdData 3 11" xfId="13364"/>
    <cellStyle name="SAPBEXstdData 3 11 2" xfId="39784"/>
    <cellStyle name="SAPBEXstdData 3 12" xfId="26465"/>
    <cellStyle name="SAPBEXstdData 3 12 2" xfId="52879"/>
    <cellStyle name="SAPBEXstdData 3 2" xfId="3681"/>
    <cellStyle name="SAPBEXstdData 3 2 2" xfId="8925"/>
    <cellStyle name="SAPBEXstdData 3 2 2 2" xfId="19585"/>
    <cellStyle name="SAPBEXstdData 3 2 2 2 2" xfId="45999"/>
    <cellStyle name="SAPBEXstdData 3 2 2 3" xfId="16076"/>
    <cellStyle name="SAPBEXstdData 3 2 2 3 2" xfId="42495"/>
    <cellStyle name="SAPBEXstdData 3 2 2 4" xfId="35421"/>
    <cellStyle name="SAPBEXstdData 3 2 3" xfId="9745"/>
    <cellStyle name="SAPBEXstdData 3 2 3 2" xfId="20405"/>
    <cellStyle name="SAPBEXstdData 3 2 3 2 2" xfId="46819"/>
    <cellStyle name="SAPBEXstdData 3 2 3 3" xfId="11610"/>
    <cellStyle name="SAPBEXstdData 3 2 3 3 2" xfId="38031"/>
    <cellStyle name="SAPBEXstdData 3 2 3 4" xfId="36241"/>
    <cellStyle name="SAPBEXstdData 3 2 4" xfId="10961"/>
    <cellStyle name="SAPBEXstdData 3 2 4 2" xfId="21606"/>
    <cellStyle name="SAPBEXstdData 3 2 4 2 2" xfId="48020"/>
    <cellStyle name="SAPBEXstdData 3 2 4 3" xfId="28695"/>
    <cellStyle name="SAPBEXstdData 3 2 4 3 2" xfId="55109"/>
    <cellStyle name="SAPBEXstdData 3 2 4 4" xfId="37382"/>
    <cellStyle name="SAPBEXstdData 3 2 5" xfId="8814"/>
    <cellStyle name="SAPBEXstdData 3 2 5 2" xfId="19474"/>
    <cellStyle name="SAPBEXstdData 3 2 5 2 2" xfId="45888"/>
    <cellStyle name="SAPBEXstdData 3 2 5 3" xfId="27094"/>
    <cellStyle name="SAPBEXstdData 3 2 5 3 2" xfId="53508"/>
    <cellStyle name="SAPBEXstdData 3 2 5 4" xfId="35310"/>
    <cellStyle name="SAPBEXstdData 3 2 6" xfId="14466"/>
    <cellStyle name="SAPBEXstdData 3 2 6 2" xfId="40886"/>
    <cellStyle name="SAPBEXstdData 3 2 7" xfId="22461"/>
    <cellStyle name="SAPBEXstdData 3 2 7 2" xfId="48875"/>
    <cellStyle name="SAPBEXstdData 3 2 8" xfId="30351"/>
    <cellStyle name="SAPBEXstdData 3 3" xfId="2654"/>
    <cellStyle name="SAPBEXstdData 3 3 2" xfId="9285"/>
    <cellStyle name="SAPBEXstdData 3 3 2 2" xfId="19945"/>
    <cellStyle name="SAPBEXstdData 3 3 2 2 2" xfId="46359"/>
    <cellStyle name="SAPBEXstdData 3 3 2 3" xfId="11563"/>
    <cellStyle name="SAPBEXstdData 3 3 2 3 2" xfId="37984"/>
    <cellStyle name="SAPBEXstdData 3 3 2 4" xfId="35781"/>
    <cellStyle name="SAPBEXstdData 3 3 3" xfId="13446"/>
    <cellStyle name="SAPBEXstdData 3 3 3 2" xfId="39866"/>
    <cellStyle name="SAPBEXstdData 3 3 4" xfId="23876"/>
    <cellStyle name="SAPBEXstdData 3 3 4 2" xfId="50290"/>
    <cellStyle name="SAPBEXstdData 3 3 5" xfId="29324"/>
    <cellStyle name="SAPBEXstdData 3 4" xfId="3106"/>
    <cellStyle name="SAPBEXstdData 3 4 2" xfId="10107"/>
    <cellStyle name="SAPBEXstdData 3 4 2 2" xfId="20767"/>
    <cellStyle name="SAPBEXstdData 3 4 2 2 2" xfId="47181"/>
    <cellStyle name="SAPBEXstdData 3 4 2 3" xfId="27744"/>
    <cellStyle name="SAPBEXstdData 3 4 2 3 2" xfId="54158"/>
    <cellStyle name="SAPBEXstdData 3 4 2 4" xfId="36603"/>
    <cellStyle name="SAPBEXstdData 3 4 3" xfId="13898"/>
    <cellStyle name="SAPBEXstdData 3 4 3 2" xfId="40318"/>
    <cellStyle name="SAPBEXstdData 3 4 4" xfId="26986"/>
    <cellStyle name="SAPBEXstdData 3 4 4 2" xfId="53400"/>
    <cellStyle name="SAPBEXstdData 3 4 5" xfId="29776"/>
    <cellStyle name="SAPBEXstdData 3 5" xfId="3380"/>
    <cellStyle name="SAPBEXstdData 3 5 2" xfId="10824"/>
    <cellStyle name="SAPBEXstdData 3 5 2 2" xfId="21469"/>
    <cellStyle name="SAPBEXstdData 3 5 2 2 2" xfId="47883"/>
    <cellStyle name="SAPBEXstdData 3 5 2 3" xfId="28558"/>
    <cellStyle name="SAPBEXstdData 3 5 2 3 2" xfId="54972"/>
    <cellStyle name="SAPBEXstdData 3 5 2 4" xfId="37245"/>
    <cellStyle name="SAPBEXstdData 3 5 3" xfId="14167"/>
    <cellStyle name="SAPBEXstdData 3 5 3 2" xfId="40587"/>
    <cellStyle name="SAPBEXstdData 3 5 4" xfId="23169"/>
    <cellStyle name="SAPBEXstdData 3 5 4 2" xfId="49583"/>
    <cellStyle name="SAPBEXstdData 3 5 5" xfId="30050"/>
    <cellStyle name="SAPBEXstdData 3 6" xfId="5553"/>
    <cellStyle name="SAPBEXstdData 3 6 2" xfId="16324"/>
    <cellStyle name="SAPBEXstdData 3 6 2 2" xfId="42743"/>
    <cellStyle name="SAPBEXstdData 3 6 3" xfId="23592"/>
    <cellStyle name="SAPBEXstdData 3 6 3 2" xfId="50006"/>
    <cellStyle name="SAPBEXstdData 3 6 4" xfId="32223"/>
    <cellStyle name="SAPBEXstdData 3 7" xfId="6162"/>
    <cellStyle name="SAPBEXstdData 3 7 2" xfId="23011"/>
    <cellStyle name="SAPBEXstdData 3 7 2 2" xfId="49425"/>
    <cellStyle name="SAPBEXstdData 3 7 3" xfId="32832"/>
    <cellStyle name="SAPBEXstdData 3 8" xfId="5921"/>
    <cellStyle name="SAPBEXstdData 3 8 2" xfId="16673"/>
    <cellStyle name="SAPBEXstdData 3 8 2 2" xfId="43091"/>
    <cellStyle name="SAPBEXstdData 3 8 3" xfId="26031"/>
    <cellStyle name="SAPBEXstdData 3 8 3 2" xfId="52445"/>
    <cellStyle name="SAPBEXstdData 3 8 4" xfId="32591"/>
    <cellStyle name="SAPBEXstdData 3 9" xfId="7634"/>
    <cellStyle name="SAPBEXstdData 3 9 2" xfId="18301"/>
    <cellStyle name="SAPBEXstdData 3 9 2 2" xfId="44717"/>
    <cellStyle name="SAPBEXstdData 3 9 3" xfId="24992"/>
    <cellStyle name="SAPBEXstdData 3 9 3 2" xfId="51406"/>
    <cellStyle name="SAPBEXstdData 3 9 4" xfId="34304"/>
    <cellStyle name="SAPBEXstdData 4" xfId="1956"/>
    <cellStyle name="SAPBEXstdData 4 10" xfId="8508"/>
    <cellStyle name="SAPBEXstdData 4 10 2" xfId="19168"/>
    <cellStyle name="SAPBEXstdData 4 10 2 2" xfId="45582"/>
    <cellStyle name="SAPBEXstdData 4 10 3" xfId="12951"/>
    <cellStyle name="SAPBEXstdData 4 10 3 2" xfId="39372"/>
    <cellStyle name="SAPBEXstdData 4 10 4" xfId="35004"/>
    <cellStyle name="SAPBEXstdData 4 11" xfId="11632"/>
    <cellStyle name="SAPBEXstdData 4 11 2" xfId="38053"/>
    <cellStyle name="SAPBEXstdData 4 12" xfId="21926"/>
    <cellStyle name="SAPBEXstdData 4 12 2" xfId="48340"/>
    <cellStyle name="SAPBEXstdData 4 2" xfId="3933"/>
    <cellStyle name="SAPBEXstdData 4 2 2" xfId="9804"/>
    <cellStyle name="SAPBEXstdData 4 2 2 2" xfId="20464"/>
    <cellStyle name="SAPBEXstdData 4 2 2 2 2" xfId="46878"/>
    <cellStyle name="SAPBEXstdData 4 2 2 3" xfId="28179"/>
    <cellStyle name="SAPBEXstdData 4 2 2 3 2" xfId="54593"/>
    <cellStyle name="SAPBEXstdData 4 2 2 4" xfId="36300"/>
    <cellStyle name="SAPBEXstdData 4 2 3" xfId="10090"/>
    <cellStyle name="SAPBEXstdData 4 2 3 2" xfId="20750"/>
    <cellStyle name="SAPBEXstdData 4 2 3 2 2" xfId="47164"/>
    <cellStyle name="SAPBEXstdData 4 2 3 3" xfId="27807"/>
    <cellStyle name="SAPBEXstdData 4 2 3 3 2" xfId="54221"/>
    <cellStyle name="SAPBEXstdData 4 2 3 4" xfId="36586"/>
    <cellStyle name="SAPBEXstdData 4 2 4" xfId="10968"/>
    <cellStyle name="SAPBEXstdData 4 2 4 2" xfId="21613"/>
    <cellStyle name="SAPBEXstdData 4 2 4 2 2" xfId="48027"/>
    <cellStyle name="SAPBEXstdData 4 2 4 3" xfId="28702"/>
    <cellStyle name="SAPBEXstdData 4 2 4 3 2" xfId="55116"/>
    <cellStyle name="SAPBEXstdData 4 2 4 4" xfId="37389"/>
    <cellStyle name="SAPBEXstdData 4 2 5" xfId="8827"/>
    <cellStyle name="SAPBEXstdData 4 2 5 2" xfId="19487"/>
    <cellStyle name="SAPBEXstdData 4 2 5 2 2" xfId="45901"/>
    <cellStyle name="SAPBEXstdData 4 2 5 3" xfId="23947"/>
    <cellStyle name="SAPBEXstdData 4 2 5 3 2" xfId="50361"/>
    <cellStyle name="SAPBEXstdData 4 2 5 4" xfId="35323"/>
    <cellStyle name="SAPBEXstdData 4 2 6" xfId="14716"/>
    <cellStyle name="SAPBEXstdData 4 2 6 2" xfId="41136"/>
    <cellStyle name="SAPBEXstdData 4 2 7" xfId="27683"/>
    <cellStyle name="SAPBEXstdData 4 2 7 2" xfId="54097"/>
    <cellStyle name="SAPBEXstdData 4 2 8" xfId="30603"/>
    <cellStyle name="SAPBEXstdData 4 3" xfId="4660"/>
    <cellStyle name="SAPBEXstdData 4 3 2" xfId="9277"/>
    <cellStyle name="SAPBEXstdData 4 3 2 2" xfId="19937"/>
    <cellStyle name="SAPBEXstdData 4 3 2 2 2" xfId="46351"/>
    <cellStyle name="SAPBEXstdData 4 3 2 3" xfId="18743"/>
    <cellStyle name="SAPBEXstdData 4 3 2 3 2" xfId="45157"/>
    <cellStyle name="SAPBEXstdData 4 3 2 4" xfId="35773"/>
    <cellStyle name="SAPBEXstdData 4 3 3" xfId="15438"/>
    <cellStyle name="SAPBEXstdData 4 3 3 2" xfId="41858"/>
    <cellStyle name="SAPBEXstdData 4 3 4" xfId="21843"/>
    <cellStyle name="SAPBEXstdData 4 3 4 2" xfId="48257"/>
    <cellStyle name="SAPBEXstdData 4 3 5" xfId="31330"/>
    <cellStyle name="SAPBEXstdData 4 4" xfId="5238"/>
    <cellStyle name="SAPBEXstdData 4 4 2" xfId="10310"/>
    <cellStyle name="SAPBEXstdData 4 4 2 2" xfId="20970"/>
    <cellStyle name="SAPBEXstdData 4 4 2 2 2" xfId="47384"/>
    <cellStyle name="SAPBEXstdData 4 4 2 3" xfId="18750"/>
    <cellStyle name="SAPBEXstdData 4 4 2 3 2" xfId="45164"/>
    <cellStyle name="SAPBEXstdData 4 4 2 4" xfId="36806"/>
    <cellStyle name="SAPBEXstdData 4 4 3" xfId="16013"/>
    <cellStyle name="SAPBEXstdData 4 4 3 2" xfId="42432"/>
    <cellStyle name="SAPBEXstdData 4 4 4" xfId="23644"/>
    <cellStyle name="SAPBEXstdData 4 4 4 2" xfId="50058"/>
    <cellStyle name="SAPBEXstdData 4 4 5" xfId="31908"/>
    <cellStyle name="SAPBEXstdData 4 5" xfId="5849"/>
    <cellStyle name="SAPBEXstdData 4 5 2" xfId="10832"/>
    <cellStyle name="SAPBEXstdData 4 5 2 2" xfId="21477"/>
    <cellStyle name="SAPBEXstdData 4 5 2 2 2" xfId="47891"/>
    <cellStyle name="SAPBEXstdData 4 5 2 3" xfId="28566"/>
    <cellStyle name="SAPBEXstdData 4 5 2 3 2" xfId="54980"/>
    <cellStyle name="SAPBEXstdData 4 5 2 4" xfId="37253"/>
    <cellStyle name="SAPBEXstdData 4 5 3" xfId="16605"/>
    <cellStyle name="SAPBEXstdData 4 5 3 2" xfId="43023"/>
    <cellStyle name="SAPBEXstdData 4 5 4" xfId="27062"/>
    <cellStyle name="SAPBEXstdData 4 5 4 2" xfId="53476"/>
    <cellStyle name="SAPBEXstdData 4 5 5" xfId="32519"/>
    <cellStyle name="SAPBEXstdData 4 6" xfId="6457"/>
    <cellStyle name="SAPBEXstdData 4 6 2" xfId="17193"/>
    <cellStyle name="SAPBEXstdData 4 6 2 2" xfId="43611"/>
    <cellStyle name="SAPBEXstdData 4 6 3" xfId="23042"/>
    <cellStyle name="SAPBEXstdData 4 6 3 2" xfId="49456"/>
    <cellStyle name="SAPBEXstdData 4 6 4" xfId="33127"/>
    <cellStyle name="SAPBEXstdData 4 7" xfId="7072"/>
    <cellStyle name="SAPBEXstdData 4 7 2" xfId="12149"/>
    <cellStyle name="SAPBEXstdData 4 7 2 2" xfId="38570"/>
    <cellStyle name="SAPBEXstdData 4 7 3" xfId="33742"/>
    <cellStyle name="SAPBEXstdData 4 8" xfId="7619"/>
    <cellStyle name="SAPBEXstdData 4 8 2" xfId="18286"/>
    <cellStyle name="SAPBEXstdData 4 8 2 2" xfId="44702"/>
    <cellStyle name="SAPBEXstdData 4 8 3" xfId="26381"/>
    <cellStyle name="SAPBEXstdData 4 8 3 2" xfId="52795"/>
    <cellStyle name="SAPBEXstdData 4 8 4" xfId="34289"/>
    <cellStyle name="SAPBEXstdData 4 9" xfId="5291"/>
    <cellStyle name="SAPBEXstdData 4 9 2" xfId="16066"/>
    <cellStyle name="SAPBEXstdData 4 9 2 2" xfId="42485"/>
    <cellStyle name="SAPBEXstdData 4 9 3" xfId="26340"/>
    <cellStyle name="SAPBEXstdData 4 9 3 2" xfId="52754"/>
    <cellStyle name="SAPBEXstdData 4 9 4" xfId="31961"/>
    <cellStyle name="SAPBEXstdData 5" xfId="2133"/>
    <cellStyle name="SAPBEXstdData 5 10" xfId="8594"/>
    <cellStyle name="SAPBEXstdData 5 10 2" xfId="19254"/>
    <cellStyle name="SAPBEXstdData 5 10 2 2" xfId="45668"/>
    <cellStyle name="SAPBEXstdData 5 10 3" xfId="17826"/>
    <cellStyle name="SAPBEXstdData 5 10 3 2" xfId="44243"/>
    <cellStyle name="SAPBEXstdData 5 10 4" xfId="35090"/>
    <cellStyle name="SAPBEXstdData 5 11" xfId="11467"/>
    <cellStyle name="SAPBEXstdData 5 11 2" xfId="37888"/>
    <cellStyle name="SAPBEXstdData 5 12" xfId="21825"/>
    <cellStyle name="SAPBEXstdData 5 12 2" xfId="48239"/>
    <cellStyle name="SAPBEXstdData 5 2" xfId="4098"/>
    <cellStyle name="SAPBEXstdData 5 2 2" xfId="9699"/>
    <cellStyle name="SAPBEXstdData 5 2 2 2" xfId="20359"/>
    <cellStyle name="SAPBEXstdData 5 2 2 2 2" xfId="46773"/>
    <cellStyle name="SAPBEXstdData 5 2 2 3" xfId="26715"/>
    <cellStyle name="SAPBEXstdData 5 2 2 3 2" xfId="53129"/>
    <cellStyle name="SAPBEXstdData 5 2 2 4" xfId="36195"/>
    <cellStyle name="SAPBEXstdData 5 2 3" xfId="14880"/>
    <cellStyle name="SAPBEXstdData 5 2 3 2" xfId="41300"/>
    <cellStyle name="SAPBEXstdData 5 2 4" xfId="26323"/>
    <cellStyle name="SAPBEXstdData 5 2 4 2" xfId="52737"/>
    <cellStyle name="SAPBEXstdData 5 2 5" xfId="30768"/>
    <cellStyle name="SAPBEXstdData 5 3" xfId="4826"/>
    <cellStyle name="SAPBEXstdData 5 3 2" xfId="10171"/>
    <cellStyle name="SAPBEXstdData 5 3 2 2" xfId="20831"/>
    <cellStyle name="SAPBEXstdData 5 3 2 2 2" xfId="47245"/>
    <cellStyle name="SAPBEXstdData 5 3 2 3" xfId="25882"/>
    <cellStyle name="SAPBEXstdData 5 3 2 3 2" xfId="52296"/>
    <cellStyle name="SAPBEXstdData 5 3 2 4" xfId="36667"/>
    <cellStyle name="SAPBEXstdData 5 3 3" xfId="15603"/>
    <cellStyle name="SAPBEXstdData 5 3 3 2" xfId="42023"/>
    <cellStyle name="SAPBEXstdData 5 3 4" xfId="24743"/>
    <cellStyle name="SAPBEXstdData 5 3 4 2" xfId="51157"/>
    <cellStyle name="SAPBEXstdData 5 3 5" xfId="31496"/>
    <cellStyle name="SAPBEXstdData 5 4" xfId="5406"/>
    <cellStyle name="SAPBEXstdData 5 4 2" xfId="10866"/>
    <cellStyle name="SAPBEXstdData 5 4 2 2" xfId="21511"/>
    <cellStyle name="SAPBEXstdData 5 4 2 2 2" xfId="47925"/>
    <cellStyle name="SAPBEXstdData 5 4 2 3" xfId="28600"/>
    <cellStyle name="SAPBEXstdData 5 4 2 3 2" xfId="55014"/>
    <cellStyle name="SAPBEXstdData 5 4 2 4" xfId="37287"/>
    <cellStyle name="SAPBEXstdData 5 4 3" xfId="16179"/>
    <cellStyle name="SAPBEXstdData 5 4 3 2" xfId="42598"/>
    <cellStyle name="SAPBEXstdData 5 4 4" xfId="24468"/>
    <cellStyle name="SAPBEXstdData 5 4 4 2" xfId="50882"/>
    <cellStyle name="SAPBEXstdData 5 4 5" xfId="32076"/>
    <cellStyle name="SAPBEXstdData 5 5" xfId="6013"/>
    <cellStyle name="SAPBEXstdData 5 5 2" xfId="16765"/>
    <cellStyle name="SAPBEXstdData 5 5 2 2" xfId="43183"/>
    <cellStyle name="SAPBEXstdData 5 5 3" xfId="28161"/>
    <cellStyle name="SAPBEXstdData 5 5 3 2" xfId="54575"/>
    <cellStyle name="SAPBEXstdData 5 5 4" xfId="32683"/>
    <cellStyle name="SAPBEXstdData 5 6" xfId="6613"/>
    <cellStyle name="SAPBEXstdData 5 6 2" xfId="17338"/>
    <cellStyle name="SAPBEXstdData 5 6 2 2" xfId="43756"/>
    <cellStyle name="SAPBEXstdData 5 6 3" xfId="23727"/>
    <cellStyle name="SAPBEXstdData 5 6 3 2" xfId="50141"/>
    <cellStyle name="SAPBEXstdData 5 6 4" xfId="33283"/>
    <cellStyle name="SAPBEXstdData 5 7" xfId="7185"/>
    <cellStyle name="SAPBEXstdData 5 7 2" xfId="22830"/>
    <cellStyle name="SAPBEXstdData 5 7 2 2" xfId="49244"/>
    <cellStyle name="SAPBEXstdData 5 7 3" xfId="33855"/>
    <cellStyle name="SAPBEXstdData 5 8" xfId="7744"/>
    <cellStyle name="SAPBEXstdData 5 8 2" xfId="18411"/>
    <cellStyle name="SAPBEXstdData 5 8 2 2" xfId="44827"/>
    <cellStyle name="SAPBEXstdData 5 8 3" xfId="26130"/>
    <cellStyle name="SAPBEXstdData 5 8 3 2" xfId="52544"/>
    <cellStyle name="SAPBEXstdData 5 8 4" xfId="34414"/>
    <cellStyle name="SAPBEXstdData 5 9" xfId="7896"/>
    <cellStyle name="SAPBEXstdData 5 9 2" xfId="18563"/>
    <cellStyle name="SAPBEXstdData 5 9 2 2" xfId="44978"/>
    <cellStyle name="SAPBEXstdData 5 9 3" xfId="26119"/>
    <cellStyle name="SAPBEXstdData 5 9 3 2" xfId="52533"/>
    <cellStyle name="SAPBEXstdData 5 9 4" xfId="34566"/>
    <cellStyle name="SAPBEXstdData 6" xfId="2388"/>
    <cellStyle name="SAPBEXstdData 6 10" xfId="13022"/>
    <cellStyle name="SAPBEXstdData 6 10 2" xfId="39443"/>
    <cellStyle name="SAPBEXstdData 6 11" xfId="26287"/>
    <cellStyle name="SAPBEXstdData 6 11 2" xfId="52701"/>
    <cellStyle name="SAPBEXstdData 6 2" xfId="4295"/>
    <cellStyle name="SAPBEXstdData 6 2 2" xfId="9826"/>
    <cellStyle name="SAPBEXstdData 6 2 2 2" xfId="20486"/>
    <cellStyle name="SAPBEXstdData 6 2 2 2 2" xfId="46900"/>
    <cellStyle name="SAPBEXstdData 6 2 2 3" xfId="26532"/>
    <cellStyle name="SAPBEXstdData 6 2 2 3 2" xfId="52946"/>
    <cellStyle name="SAPBEXstdData 6 2 2 4" xfId="36322"/>
    <cellStyle name="SAPBEXstdData 6 2 3" xfId="15074"/>
    <cellStyle name="SAPBEXstdData 6 2 3 2" xfId="41494"/>
    <cellStyle name="SAPBEXstdData 6 2 4" xfId="23292"/>
    <cellStyle name="SAPBEXstdData 6 2 4 2" xfId="49706"/>
    <cellStyle name="SAPBEXstdData 6 2 5" xfId="30965"/>
    <cellStyle name="SAPBEXstdData 6 3" xfId="5022"/>
    <cellStyle name="SAPBEXstdData 6 3 2" xfId="10209"/>
    <cellStyle name="SAPBEXstdData 6 3 2 2" xfId="20869"/>
    <cellStyle name="SAPBEXstdData 6 3 2 2 2" xfId="47283"/>
    <cellStyle name="SAPBEXstdData 6 3 2 3" xfId="12394"/>
    <cellStyle name="SAPBEXstdData 6 3 2 3 2" xfId="38815"/>
    <cellStyle name="SAPBEXstdData 6 3 2 4" xfId="36705"/>
    <cellStyle name="SAPBEXstdData 6 3 3" xfId="15799"/>
    <cellStyle name="SAPBEXstdData 6 3 3 2" xfId="42218"/>
    <cellStyle name="SAPBEXstdData 6 3 4" xfId="23841"/>
    <cellStyle name="SAPBEXstdData 6 3 4 2" xfId="50255"/>
    <cellStyle name="SAPBEXstdData 6 3 5" xfId="31692"/>
    <cellStyle name="SAPBEXstdData 6 4" xfId="6211"/>
    <cellStyle name="SAPBEXstdData 6 4 2" xfId="10978"/>
    <cellStyle name="SAPBEXstdData 6 4 2 2" xfId="21623"/>
    <cellStyle name="SAPBEXstdData 6 4 2 2 2" xfId="48037"/>
    <cellStyle name="SAPBEXstdData 6 4 2 3" xfId="28712"/>
    <cellStyle name="SAPBEXstdData 6 4 2 3 2" xfId="55126"/>
    <cellStyle name="SAPBEXstdData 6 4 2 4" xfId="37399"/>
    <cellStyle name="SAPBEXstdData 6 4 3" xfId="16952"/>
    <cellStyle name="SAPBEXstdData 6 4 3 2" xfId="43370"/>
    <cellStyle name="SAPBEXstdData 6 4 4" xfId="22425"/>
    <cellStyle name="SAPBEXstdData 6 4 4 2" xfId="48839"/>
    <cellStyle name="SAPBEXstdData 6 4 5" xfId="32881"/>
    <cellStyle name="SAPBEXstdData 6 5" xfId="6797"/>
    <cellStyle name="SAPBEXstdData 6 5 2" xfId="17509"/>
    <cellStyle name="SAPBEXstdData 6 5 2 2" xfId="43926"/>
    <cellStyle name="SAPBEXstdData 6 5 3" xfId="22974"/>
    <cellStyle name="SAPBEXstdData 6 5 3 2" xfId="49388"/>
    <cellStyle name="SAPBEXstdData 6 5 4" xfId="33467"/>
    <cellStyle name="SAPBEXstdData 6 6" xfId="7352"/>
    <cellStyle name="SAPBEXstdData 6 6 2" xfId="18019"/>
    <cellStyle name="SAPBEXstdData 6 6 2 2" xfId="44435"/>
    <cellStyle name="SAPBEXstdData 6 6 3" xfId="24143"/>
    <cellStyle name="SAPBEXstdData 6 6 3 2" xfId="50557"/>
    <cellStyle name="SAPBEXstdData 6 6 4" xfId="34022"/>
    <cellStyle name="SAPBEXstdData 6 7" xfId="7997"/>
    <cellStyle name="SAPBEXstdData 6 7 2" xfId="18664"/>
    <cellStyle name="SAPBEXstdData 6 7 2 2" xfId="45078"/>
    <cellStyle name="SAPBEXstdData 6 7 3" xfId="15679"/>
    <cellStyle name="SAPBEXstdData 6 7 3 2" xfId="42099"/>
    <cellStyle name="SAPBEXstdData 6 7 4" xfId="34602"/>
    <cellStyle name="SAPBEXstdData 6 8" xfId="8844"/>
    <cellStyle name="SAPBEXstdData 6 8 2" xfId="19504"/>
    <cellStyle name="SAPBEXstdData 6 8 2 2" xfId="45918"/>
    <cellStyle name="SAPBEXstdData 6 8 3" xfId="22806"/>
    <cellStyle name="SAPBEXstdData 6 8 3 2" xfId="49220"/>
    <cellStyle name="SAPBEXstdData 6 8 4" xfId="35340"/>
    <cellStyle name="SAPBEXstdData 6 9" xfId="13185"/>
    <cellStyle name="SAPBEXstdData 6 9 2" xfId="39605"/>
    <cellStyle name="SAPBEXstdData 7" xfId="3296"/>
    <cellStyle name="SAPBEXstdData 7 2" xfId="9515"/>
    <cellStyle name="SAPBEXstdData 7 2 2" xfId="20175"/>
    <cellStyle name="SAPBEXstdData 7 2 2 2" xfId="46589"/>
    <cellStyle name="SAPBEXstdData 7 2 3" xfId="11825"/>
    <cellStyle name="SAPBEXstdData 7 2 3 2" xfId="38246"/>
    <cellStyle name="SAPBEXstdData 7 2 4" xfId="36011"/>
    <cellStyle name="SAPBEXstdData 7 3" xfId="14086"/>
    <cellStyle name="SAPBEXstdData 7 3 2" xfId="40506"/>
    <cellStyle name="SAPBEXstdData 7 4" xfId="22871"/>
    <cellStyle name="SAPBEXstdData 7 4 2" xfId="49285"/>
    <cellStyle name="SAPBEXstdData 7 5" xfId="29966"/>
    <cellStyle name="SAPBEXstdData 8" xfId="3009"/>
    <cellStyle name="SAPBEXstdData 8 2" xfId="9731"/>
    <cellStyle name="SAPBEXstdData 8 2 2" xfId="20391"/>
    <cellStyle name="SAPBEXstdData 8 2 2 2" xfId="46805"/>
    <cellStyle name="SAPBEXstdData 8 2 3" xfId="28185"/>
    <cellStyle name="SAPBEXstdData 8 2 3 2" xfId="54599"/>
    <cellStyle name="SAPBEXstdData 8 2 4" xfId="36227"/>
    <cellStyle name="SAPBEXstdData 8 3" xfId="13801"/>
    <cellStyle name="SAPBEXstdData 8 3 2" xfId="40221"/>
    <cellStyle name="SAPBEXstdData 8 4" xfId="25203"/>
    <cellStyle name="SAPBEXstdData 8 4 2" xfId="51617"/>
    <cellStyle name="SAPBEXstdData 8 5" xfId="29679"/>
    <cellStyle name="SAPBEXstdData 9" xfId="4714"/>
    <cellStyle name="SAPBEXstdData 9 2" xfId="9692"/>
    <cellStyle name="SAPBEXstdData 9 2 2" xfId="20352"/>
    <cellStyle name="SAPBEXstdData 9 2 2 2" xfId="46766"/>
    <cellStyle name="SAPBEXstdData 9 2 3" xfId="12977"/>
    <cellStyle name="SAPBEXstdData 9 2 3 2" xfId="39398"/>
    <cellStyle name="SAPBEXstdData 9 2 4" xfId="36188"/>
    <cellStyle name="SAPBEXstdData 9 3" xfId="15491"/>
    <cellStyle name="SAPBEXstdData 9 3 2" xfId="41911"/>
    <cellStyle name="SAPBEXstdData 9 4" xfId="22624"/>
    <cellStyle name="SAPBEXstdData 9 4 2" xfId="49038"/>
    <cellStyle name="SAPBEXstdData 9 5" xfId="31384"/>
    <cellStyle name="SAPBEXstdDataEmph" xfId="1279"/>
    <cellStyle name="SAPBEXstdDataEmph 10" xfId="6500"/>
    <cellStyle name="SAPBEXstdDataEmph 10 2" xfId="22410"/>
    <cellStyle name="SAPBEXstdDataEmph 10 2 2" xfId="48824"/>
    <cellStyle name="SAPBEXstdDataEmph 10 3" xfId="33170"/>
    <cellStyle name="SAPBEXstdDataEmph 11" xfId="5696"/>
    <cellStyle name="SAPBEXstdDataEmph 11 2" xfId="16459"/>
    <cellStyle name="SAPBEXstdDataEmph 11 2 2" xfId="42877"/>
    <cellStyle name="SAPBEXstdDataEmph 11 3" xfId="25356"/>
    <cellStyle name="SAPBEXstdDataEmph 11 3 2" xfId="51770"/>
    <cellStyle name="SAPBEXstdDataEmph 11 4" xfId="32366"/>
    <cellStyle name="SAPBEXstdDataEmph 12" xfId="8276"/>
    <cellStyle name="SAPBEXstdDataEmph 12 2" xfId="18937"/>
    <cellStyle name="SAPBEXstdDataEmph 12 2 2" xfId="45351"/>
    <cellStyle name="SAPBEXstdDataEmph 12 3" xfId="16325"/>
    <cellStyle name="SAPBEXstdDataEmph 12 3 2" xfId="42744"/>
    <cellStyle name="SAPBEXstdDataEmph 12 4" xfId="34787"/>
    <cellStyle name="SAPBEXstdDataEmph 13" xfId="12106"/>
    <cellStyle name="SAPBEXstdDataEmph 13 2" xfId="38527"/>
    <cellStyle name="SAPBEXstdDataEmph 14" xfId="22325"/>
    <cellStyle name="SAPBEXstdDataEmph 14 2" xfId="48739"/>
    <cellStyle name="SAPBEXstdDataEmph 2" xfId="1578"/>
    <cellStyle name="SAPBEXstdDataEmph 2 10" xfId="8469"/>
    <cellStyle name="SAPBEXstdDataEmph 2 10 2" xfId="19129"/>
    <cellStyle name="SAPBEXstdDataEmph 2 10 2 2" xfId="45543"/>
    <cellStyle name="SAPBEXstdDataEmph 2 10 3" xfId="12190"/>
    <cellStyle name="SAPBEXstdDataEmph 2 10 3 2" xfId="38611"/>
    <cellStyle name="SAPBEXstdDataEmph 2 10 4" xfId="34965"/>
    <cellStyle name="SAPBEXstdDataEmph 2 11" xfId="11973"/>
    <cellStyle name="SAPBEXstdDataEmph 2 11 2" xfId="38394"/>
    <cellStyle name="SAPBEXstdDataEmph 2 12" xfId="25470"/>
    <cellStyle name="SAPBEXstdDataEmph 2 12 2" xfId="51884"/>
    <cellStyle name="SAPBEXstdDataEmph 2 2" xfId="3572"/>
    <cellStyle name="SAPBEXstdDataEmph 2 2 2" xfId="8953"/>
    <cellStyle name="SAPBEXstdDataEmph 2 2 2 2" xfId="19613"/>
    <cellStyle name="SAPBEXstdDataEmph 2 2 2 2 2" xfId="46027"/>
    <cellStyle name="SAPBEXstdDataEmph 2 2 2 3" xfId="27895"/>
    <cellStyle name="SAPBEXstdDataEmph 2 2 2 3 2" xfId="54309"/>
    <cellStyle name="SAPBEXstdDataEmph 2 2 2 4" xfId="35449"/>
    <cellStyle name="SAPBEXstdDataEmph 2 2 3" xfId="9905"/>
    <cellStyle name="SAPBEXstdDataEmph 2 2 3 2" xfId="20565"/>
    <cellStyle name="SAPBEXstdDataEmph 2 2 3 2 2" xfId="46979"/>
    <cellStyle name="SAPBEXstdDataEmph 2 2 3 3" xfId="27409"/>
    <cellStyle name="SAPBEXstdDataEmph 2 2 3 3 2" xfId="53823"/>
    <cellStyle name="SAPBEXstdDataEmph 2 2 3 4" xfId="36401"/>
    <cellStyle name="SAPBEXstdDataEmph 2 2 4" xfId="10952"/>
    <cellStyle name="SAPBEXstdDataEmph 2 2 4 2" xfId="21597"/>
    <cellStyle name="SAPBEXstdDataEmph 2 2 4 2 2" xfId="48011"/>
    <cellStyle name="SAPBEXstdDataEmph 2 2 4 3" xfId="28686"/>
    <cellStyle name="SAPBEXstdDataEmph 2 2 4 3 2" xfId="55100"/>
    <cellStyle name="SAPBEXstdDataEmph 2 2 4 4" xfId="37373"/>
    <cellStyle name="SAPBEXstdDataEmph 2 2 5" xfId="8782"/>
    <cellStyle name="SAPBEXstdDataEmph 2 2 5 2" xfId="19442"/>
    <cellStyle name="SAPBEXstdDataEmph 2 2 5 2 2" xfId="45856"/>
    <cellStyle name="SAPBEXstdDataEmph 2 2 5 3" xfId="24253"/>
    <cellStyle name="SAPBEXstdDataEmph 2 2 5 3 2" xfId="50667"/>
    <cellStyle name="SAPBEXstdDataEmph 2 2 5 4" xfId="35278"/>
    <cellStyle name="SAPBEXstdDataEmph 2 2 6" xfId="14357"/>
    <cellStyle name="SAPBEXstdDataEmph 2 2 6 2" xfId="40777"/>
    <cellStyle name="SAPBEXstdDataEmph 2 2 7" xfId="26749"/>
    <cellStyle name="SAPBEXstdDataEmph 2 2 7 2" xfId="53163"/>
    <cellStyle name="SAPBEXstdDataEmph 2 2 8" xfId="30242"/>
    <cellStyle name="SAPBEXstdDataEmph 2 3" xfId="2746"/>
    <cellStyle name="SAPBEXstdDataEmph 2 3 2" xfId="9311"/>
    <cellStyle name="SAPBEXstdDataEmph 2 3 2 2" xfId="19971"/>
    <cellStyle name="SAPBEXstdDataEmph 2 3 2 2 2" xfId="46385"/>
    <cellStyle name="SAPBEXstdDataEmph 2 3 2 3" xfId="26777"/>
    <cellStyle name="SAPBEXstdDataEmph 2 3 2 3 2" xfId="53191"/>
    <cellStyle name="SAPBEXstdDataEmph 2 3 2 4" xfId="35807"/>
    <cellStyle name="SAPBEXstdDataEmph 2 3 3" xfId="13538"/>
    <cellStyle name="SAPBEXstdDataEmph 2 3 3 2" xfId="39958"/>
    <cellStyle name="SAPBEXstdDataEmph 2 3 4" xfId="26855"/>
    <cellStyle name="SAPBEXstdDataEmph 2 3 4 2" xfId="53269"/>
    <cellStyle name="SAPBEXstdDataEmph 2 3 5" xfId="29416"/>
    <cellStyle name="SAPBEXstdDataEmph 2 4" xfId="5041"/>
    <cellStyle name="SAPBEXstdDataEmph 2 4 2" xfId="10305"/>
    <cellStyle name="SAPBEXstdDataEmph 2 4 2 2" xfId="20965"/>
    <cellStyle name="SAPBEXstdDataEmph 2 4 2 2 2" xfId="47379"/>
    <cellStyle name="SAPBEXstdDataEmph 2 4 2 3" xfId="12763"/>
    <cellStyle name="SAPBEXstdDataEmph 2 4 2 3 2" xfId="39184"/>
    <cellStyle name="SAPBEXstdDataEmph 2 4 2 4" xfId="36801"/>
    <cellStyle name="SAPBEXstdDataEmph 2 4 3" xfId="15818"/>
    <cellStyle name="SAPBEXstdDataEmph 2 4 3 2" xfId="42237"/>
    <cellStyle name="SAPBEXstdDataEmph 2 4 4" xfId="27136"/>
    <cellStyle name="SAPBEXstdDataEmph 2 4 4 2" xfId="53550"/>
    <cellStyle name="SAPBEXstdDataEmph 2 4 5" xfId="31711"/>
    <cellStyle name="SAPBEXstdDataEmph 2 5" xfId="4010"/>
    <cellStyle name="SAPBEXstdDataEmph 2 5 2" xfId="10741"/>
    <cellStyle name="SAPBEXstdDataEmph 2 5 2 2" xfId="21386"/>
    <cellStyle name="SAPBEXstdDataEmph 2 5 2 2 2" xfId="47800"/>
    <cellStyle name="SAPBEXstdDataEmph 2 5 2 3" xfId="28481"/>
    <cellStyle name="SAPBEXstdDataEmph 2 5 2 3 2" xfId="54895"/>
    <cellStyle name="SAPBEXstdDataEmph 2 5 2 4" xfId="37162"/>
    <cellStyle name="SAPBEXstdDataEmph 2 5 3" xfId="14793"/>
    <cellStyle name="SAPBEXstdDataEmph 2 5 3 2" xfId="41213"/>
    <cellStyle name="SAPBEXstdDataEmph 2 5 4" xfId="25106"/>
    <cellStyle name="SAPBEXstdDataEmph 2 5 4 2" xfId="51520"/>
    <cellStyle name="SAPBEXstdDataEmph 2 5 5" xfId="30680"/>
    <cellStyle name="SAPBEXstdDataEmph 2 6" xfId="5866"/>
    <cellStyle name="SAPBEXstdDataEmph 2 6 2" xfId="16621"/>
    <cellStyle name="SAPBEXstdDataEmph 2 6 2 2" xfId="43039"/>
    <cellStyle name="SAPBEXstdDataEmph 2 6 3" xfId="28046"/>
    <cellStyle name="SAPBEXstdDataEmph 2 6 3 2" xfId="54460"/>
    <cellStyle name="SAPBEXstdDataEmph 2 6 4" xfId="32536"/>
    <cellStyle name="SAPBEXstdDataEmph 2 7" xfId="4851"/>
    <cellStyle name="SAPBEXstdDataEmph 2 7 2" xfId="21782"/>
    <cellStyle name="SAPBEXstdDataEmph 2 7 2 2" xfId="48196"/>
    <cellStyle name="SAPBEXstdDataEmph 2 7 3" xfId="31521"/>
    <cellStyle name="SAPBEXstdDataEmph 2 8" xfId="3995"/>
    <cellStyle name="SAPBEXstdDataEmph 2 8 2" xfId="14778"/>
    <cellStyle name="SAPBEXstdDataEmph 2 8 2 2" xfId="41198"/>
    <cellStyle name="SAPBEXstdDataEmph 2 8 3" xfId="22672"/>
    <cellStyle name="SAPBEXstdDataEmph 2 8 3 2" xfId="49086"/>
    <cellStyle name="SAPBEXstdDataEmph 2 8 4" xfId="30665"/>
    <cellStyle name="SAPBEXstdDataEmph 2 9" xfId="6942"/>
    <cellStyle name="SAPBEXstdDataEmph 2 9 2" xfId="17647"/>
    <cellStyle name="SAPBEXstdDataEmph 2 9 2 2" xfId="44064"/>
    <cellStyle name="SAPBEXstdDataEmph 2 9 3" xfId="23621"/>
    <cellStyle name="SAPBEXstdDataEmph 2 9 3 2" xfId="50035"/>
    <cellStyle name="SAPBEXstdDataEmph 2 9 4" xfId="33612"/>
    <cellStyle name="SAPBEXstdDataEmph 3" xfId="1689"/>
    <cellStyle name="SAPBEXstdDataEmph 3 10" xfId="8499"/>
    <cellStyle name="SAPBEXstdDataEmph 3 10 2" xfId="19159"/>
    <cellStyle name="SAPBEXstdDataEmph 3 10 2 2" xfId="45573"/>
    <cellStyle name="SAPBEXstdDataEmph 3 10 3" xfId="12950"/>
    <cellStyle name="SAPBEXstdDataEmph 3 10 3 2" xfId="39371"/>
    <cellStyle name="SAPBEXstdDataEmph 3 10 4" xfId="34995"/>
    <cellStyle name="SAPBEXstdDataEmph 3 11" xfId="11880"/>
    <cellStyle name="SAPBEXstdDataEmph 3 11 2" xfId="38301"/>
    <cellStyle name="SAPBEXstdDataEmph 3 12" xfId="27443"/>
    <cellStyle name="SAPBEXstdDataEmph 3 12 2" xfId="53857"/>
    <cellStyle name="SAPBEXstdDataEmph 3 2" xfId="3682"/>
    <cellStyle name="SAPBEXstdDataEmph 3 2 2" xfId="8924"/>
    <cellStyle name="SAPBEXstdDataEmph 3 2 2 2" xfId="19584"/>
    <cellStyle name="SAPBEXstdDataEmph 3 2 2 2 2" xfId="45998"/>
    <cellStyle name="SAPBEXstdDataEmph 3 2 2 3" xfId="27897"/>
    <cellStyle name="SAPBEXstdDataEmph 3 2 2 3 2" xfId="54311"/>
    <cellStyle name="SAPBEXstdDataEmph 3 2 2 4" xfId="35420"/>
    <cellStyle name="SAPBEXstdDataEmph 3 2 3" xfId="9678"/>
    <cellStyle name="SAPBEXstdDataEmph 3 2 3 2" xfId="20338"/>
    <cellStyle name="SAPBEXstdDataEmph 3 2 3 2 2" xfId="46752"/>
    <cellStyle name="SAPBEXstdDataEmph 3 2 3 3" xfId="27833"/>
    <cellStyle name="SAPBEXstdDataEmph 3 2 3 3 2" xfId="54247"/>
    <cellStyle name="SAPBEXstdDataEmph 3 2 3 4" xfId="36174"/>
    <cellStyle name="SAPBEXstdDataEmph 3 2 4" xfId="10962"/>
    <cellStyle name="SAPBEXstdDataEmph 3 2 4 2" xfId="21607"/>
    <cellStyle name="SAPBEXstdDataEmph 3 2 4 2 2" xfId="48021"/>
    <cellStyle name="SAPBEXstdDataEmph 3 2 4 3" xfId="28696"/>
    <cellStyle name="SAPBEXstdDataEmph 3 2 4 3 2" xfId="55110"/>
    <cellStyle name="SAPBEXstdDataEmph 3 2 4 4" xfId="37383"/>
    <cellStyle name="SAPBEXstdDataEmph 3 2 5" xfId="8815"/>
    <cellStyle name="SAPBEXstdDataEmph 3 2 5 2" xfId="19475"/>
    <cellStyle name="SAPBEXstdDataEmph 3 2 5 2 2" xfId="45889"/>
    <cellStyle name="SAPBEXstdDataEmph 3 2 5 3" xfId="23161"/>
    <cellStyle name="SAPBEXstdDataEmph 3 2 5 3 2" xfId="49575"/>
    <cellStyle name="SAPBEXstdDataEmph 3 2 5 4" xfId="35311"/>
    <cellStyle name="SAPBEXstdDataEmph 3 2 6" xfId="14467"/>
    <cellStyle name="SAPBEXstdDataEmph 3 2 6 2" xfId="40887"/>
    <cellStyle name="SAPBEXstdDataEmph 3 2 7" xfId="26182"/>
    <cellStyle name="SAPBEXstdDataEmph 3 2 7 2" xfId="52596"/>
    <cellStyle name="SAPBEXstdDataEmph 3 2 8" xfId="30352"/>
    <cellStyle name="SAPBEXstdDataEmph 3 3" xfId="2653"/>
    <cellStyle name="SAPBEXstdDataEmph 3 3 2" xfId="9284"/>
    <cellStyle name="SAPBEXstdDataEmph 3 3 2 2" xfId="19944"/>
    <cellStyle name="SAPBEXstdDataEmph 3 3 2 2 2" xfId="46358"/>
    <cellStyle name="SAPBEXstdDataEmph 3 3 2 3" xfId="26780"/>
    <cellStyle name="SAPBEXstdDataEmph 3 3 2 3 2" xfId="53194"/>
    <cellStyle name="SAPBEXstdDataEmph 3 3 2 4" xfId="35780"/>
    <cellStyle name="SAPBEXstdDataEmph 3 3 3" xfId="13445"/>
    <cellStyle name="SAPBEXstdDataEmph 3 3 3 2" xfId="39865"/>
    <cellStyle name="SAPBEXstdDataEmph 3 3 4" xfId="24333"/>
    <cellStyle name="SAPBEXstdDataEmph 3 3 4 2" xfId="50747"/>
    <cellStyle name="SAPBEXstdDataEmph 3 3 5" xfId="29323"/>
    <cellStyle name="SAPBEXstdDataEmph 3 4" xfId="4866"/>
    <cellStyle name="SAPBEXstdDataEmph 3 4 2" xfId="10362"/>
    <cellStyle name="SAPBEXstdDataEmph 3 4 2 2" xfId="21022"/>
    <cellStyle name="SAPBEXstdDataEmph 3 4 2 2 2" xfId="47436"/>
    <cellStyle name="SAPBEXstdDataEmph 3 4 2 3" xfId="28287"/>
    <cellStyle name="SAPBEXstdDataEmph 3 4 2 3 2" xfId="54701"/>
    <cellStyle name="SAPBEXstdDataEmph 3 4 2 4" xfId="36858"/>
    <cellStyle name="SAPBEXstdDataEmph 3 4 3" xfId="15643"/>
    <cellStyle name="SAPBEXstdDataEmph 3 4 3 2" xfId="42063"/>
    <cellStyle name="SAPBEXstdDataEmph 3 4 4" xfId="27689"/>
    <cellStyle name="SAPBEXstdDataEmph 3 4 4 2" xfId="54103"/>
    <cellStyle name="SAPBEXstdDataEmph 3 4 5" xfId="31536"/>
    <cellStyle name="SAPBEXstdDataEmph 3 5" xfId="2726"/>
    <cellStyle name="SAPBEXstdDataEmph 3 5 2" xfId="10825"/>
    <cellStyle name="SAPBEXstdDataEmph 3 5 2 2" xfId="21470"/>
    <cellStyle name="SAPBEXstdDataEmph 3 5 2 2 2" xfId="47884"/>
    <cellStyle name="SAPBEXstdDataEmph 3 5 2 3" xfId="28559"/>
    <cellStyle name="SAPBEXstdDataEmph 3 5 2 3 2" xfId="54973"/>
    <cellStyle name="SAPBEXstdDataEmph 3 5 2 4" xfId="37246"/>
    <cellStyle name="SAPBEXstdDataEmph 3 5 3" xfId="13518"/>
    <cellStyle name="SAPBEXstdDataEmph 3 5 3 2" xfId="39938"/>
    <cellStyle name="SAPBEXstdDataEmph 3 5 4" xfId="24382"/>
    <cellStyle name="SAPBEXstdDataEmph 3 5 4 2" xfId="50796"/>
    <cellStyle name="SAPBEXstdDataEmph 3 5 5" xfId="29396"/>
    <cellStyle name="SAPBEXstdDataEmph 3 6" xfId="5556"/>
    <cellStyle name="SAPBEXstdDataEmph 3 6 2" xfId="16327"/>
    <cellStyle name="SAPBEXstdDataEmph 3 6 2 2" xfId="42746"/>
    <cellStyle name="SAPBEXstdDataEmph 3 6 3" xfId="25679"/>
    <cellStyle name="SAPBEXstdDataEmph 3 6 3 2" xfId="52093"/>
    <cellStyle name="SAPBEXstdDataEmph 3 6 4" xfId="32226"/>
    <cellStyle name="SAPBEXstdDataEmph 3 7" xfId="6161"/>
    <cellStyle name="SAPBEXstdDataEmph 3 7 2" xfId="23576"/>
    <cellStyle name="SAPBEXstdDataEmph 3 7 2 2" xfId="49990"/>
    <cellStyle name="SAPBEXstdDataEmph 3 7 3" xfId="32831"/>
    <cellStyle name="SAPBEXstdDataEmph 3 8" xfId="5664"/>
    <cellStyle name="SAPBEXstdDataEmph 3 8 2" xfId="16428"/>
    <cellStyle name="SAPBEXstdDataEmph 3 8 2 2" xfId="42846"/>
    <cellStyle name="SAPBEXstdDataEmph 3 8 3" xfId="24523"/>
    <cellStyle name="SAPBEXstdDataEmph 3 8 3 2" xfId="50937"/>
    <cellStyle name="SAPBEXstdDataEmph 3 8 4" xfId="32334"/>
    <cellStyle name="SAPBEXstdDataEmph 3 9" xfId="6498"/>
    <cellStyle name="SAPBEXstdDataEmph 3 9 2" xfId="17228"/>
    <cellStyle name="SAPBEXstdDataEmph 3 9 2 2" xfId="43646"/>
    <cellStyle name="SAPBEXstdDataEmph 3 9 3" xfId="21877"/>
    <cellStyle name="SAPBEXstdDataEmph 3 9 3 2" xfId="48291"/>
    <cellStyle name="SAPBEXstdDataEmph 3 9 4" xfId="33168"/>
    <cellStyle name="SAPBEXstdDataEmph 4" xfId="1957"/>
    <cellStyle name="SAPBEXstdDataEmph 4 10" xfId="8509"/>
    <cellStyle name="SAPBEXstdDataEmph 4 10 2" xfId="19169"/>
    <cellStyle name="SAPBEXstdDataEmph 4 10 2 2" xfId="45583"/>
    <cellStyle name="SAPBEXstdDataEmph 4 10 3" xfId="17819"/>
    <cellStyle name="SAPBEXstdDataEmph 4 10 3 2" xfId="44236"/>
    <cellStyle name="SAPBEXstdDataEmph 4 10 4" xfId="35005"/>
    <cellStyle name="SAPBEXstdDataEmph 4 11" xfId="11631"/>
    <cellStyle name="SAPBEXstdDataEmph 4 11 2" xfId="38052"/>
    <cellStyle name="SAPBEXstdDataEmph 4 12" xfId="27376"/>
    <cellStyle name="SAPBEXstdDataEmph 4 12 2" xfId="53790"/>
    <cellStyle name="SAPBEXstdDataEmph 4 2" xfId="3934"/>
    <cellStyle name="SAPBEXstdDataEmph 4 2 2" xfId="9805"/>
    <cellStyle name="SAPBEXstdDataEmph 4 2 2 2" xfId="20465"/>
    <cellStyle name="SAPBEXstdDataEmph 4 2 2 2 2" xfId="46879"/>
    <cellStyle name="SAPBEXstdDataEmph 4 2 2 3" xfId="21158"/>
    <cellStyle name="SAPBEXstdDataEmph 4 2 2 3 2" xfId="47572"/>
    <cellStyle name="SAPBEXstdDataEmph 4 2 2 4" xfId="36301"/>
    <cellStyle name="SAPBEXstdDataEmph 4 2 3" xfId="10346"/>
    <cellStyle name="SAPBEXstdDataEmph 4 2 3 2" xfId="21006"/>
    <cellStyle name="SAPBEXstdDataEmph 4 2 3 2 2" xfId="47420"/>
    <cellStyle name="SAPBEXstdDataEmph 4 2 3 3" xfId="28271"/>
    <cellStyle name="SAPBEXstdDataEmph 4 2 3 3 2" xfId="54685"/>
    <cellStyle name="SAPBEXstdDataEmph 4 2 3 4" xfId="36842"/>
    <cellStyle name="SAPBEXstdDataEmph 4 2 4" xfId="10969"/>
    <cellStyle name="SAPBEXstdDataEmph 4 2 4 2" xfId="21614"/>
    <cellStyle name="SAPBEXstdDataEmph 4 2 4 2 2" xfId="48028"/>
    <cellStyle name="SAPBEXstdDataEmph 4 2 4 3" xfId="28703"/>
    <cellStyle name="SAPBEXstdDataEmph 4 2 4 3 2" xfId="55117"/>
    <cellStyle name="SAPBEXstdDataEmph 4 2 4 4" xfId="37390"/>
    <cellStyle name="SAPBEXstdDataEmph 4 2 5" xfId="8828"/>
    <cellStyle name="SAPBEXstdDataEmph 4 2 5 2" xfId="19488"/>
    <cellStyle name="SAPBEXstdDataEmph 4 2 5 2 2" xfId="45902"/>
    <cellStyle name="SAPBEXstdDataEmph 4 2 5 3" xfId="25422"/>
    <cellStyle name="SAPBEXstdDataEmph 4 2 5 3 2" xfId="51836"/>
    <cellStyle name="SAPBEXstdDataEmph 4 2 5 4" xfId="35324"/>
    <cellStyle name="SAPBEXstdDataEmph 4 2 6" xfId="14717"/>
    <cellStyle name="SAPBEXstdDataEmph 4 2 6 2" xfId="41137"/>
    <cellStyle name="SAPBEXstdDataEmph 4 2 7" xfId="23421"/>
    <cellStyle name="SAPBEXstdDataEmph 4 2 7 2" xfId="49835"/>
    <cellStyle name="SAPBEXstdDataEmph 4 2 8" xfId="30604"/>
    <cellStyle name="SAPBEXstdDataEmph 4 3" xfId="4661"/>
    <cellStyle name="SAPBEXstdDataEmph 4 3 2" xfId="9793"/>
    <cellStyle name="SAPBEXstdDataEmph 4 3 2 2" xfId="20453"/>
    <cellStyle name="SAPBEXstdDataEmph 4 3 2 2 2" xfId="46867"/>
    <cellStyle name="SAPBEXstdDataEmph 4 3 2 3" xfId="27329"/>
    <cellStyle name="SAPBEXstdDataEmph 4 3 2 3 2" xfId="53743"/>
    <cellStyle name="SAPBEXstdDataEmph 4 3 2 4" xfId="36289"/>
    <cellStyle name="SAPBEXstdDataEmph 4 3 3" xfId="15439"/>
    <cellStyle name="SAPBEXstdDataEmph 4 3 3 2" xfId="41859"/>
    <cellStyle name="SAPBEXstdDataEmph 4 3 4" xfId="26416"/>
    <cellStyle name="SAPBEXstdDataEmph 4 3 4 2" xfId="52830"/>
    <cellStyle name="SAPBEXstdDataEmph 4 3 5" xfId="31331"/>
    <cellStyle name="SAPBEXstdDataEmph 4 4" xfId="5239"/>
    <cellStyle name="SAPBEXstdDataEmph 4 4 2" xfId="9979"/>
    <cellStyle name="SAPBEXstdDataEmph 4 4 2 2" xfId="20639"/>
    <cellStyle name="SAPBEXstdDataEmph 4 4 2 2 2" xfId="47053"/>
    <cellStyle name="SAPBEXstdDataEmph 4 4 2 3" xfId="27941"/>
    <cellStyle name="SAPBEXstdDataEmph 4 4 2 3 2" xfId="54355"/>
    <cellStyle name="SAPBEXstdDataEmph 4 4 2 4" xfId="36475"/>
    <cellStyle name="SAPBEXstdDataEmph 4 4 3" xfId="16014"/>
    <cellStyle name="SAPBEXstdDataEmph 4 4 3 2" xfId="42433"/>
    <cellStyle name="SAPBEXstdDataEmph 4 4 4" xfId="27383"/>
    <cellStyle name="SAPBEXstdDataEmph 4 4 4 2" xfId="53797"/>
    <cellStyle name="SAPBEXstdDataEmph 4 4 5" xfId="31909"/>
    <cellStyle name="SAPBEXstdDataEmph 4 5" xfId="5850"/>
    <cellStyle name="SAPBEXstdDataEmph 4 5 2" xfId="10833"/>
    <cellStyle name="SAPBEXstdDataEmph 4 5 2 2" xfId="21478"/>
    <cellStyle name="SAPBEXstdDataEmph 4 5 2 2 2" xfId="47892"/>
    <cellStyle name="SAPBEXstdDataEmph 4 5 2 3" xfId="28567"/>
    <cellStyle name="SAPBEXstdDataEmph 4 5 2 3 2" xfId="54981"/>
    <cellStyle name="SAPBEXstdDataEmph 4 5 2 4" xfId="37254"/>
    <cellStyle name="SAPBEXstdDataEmph 4 5 3" xfId="16606"/>
    <cellStyle name="SAPBEXstdDataEmph 4 5 3 2" xfId="43024"/>
    <cellStyle name="SAPBEXstdDataEmph 4 5 4" xfId="22193"/>
    <cellStyle name="SAPBEXstdDataEmph 4 5 4 2" xfId="48607"/>
    <cellStyle name="SAPBEXstdDataEmph 4 5 5" xfId="32520"/>
    <cellStyle name="SAPBEXstdDataEmph 4 6" xfId="6458"/>
    <cellStyle name="SAPBEXstdDataEmph 4 6 2" xfId="17194"/>
    <cellStyle name="SAPBEXstdDataEmph 4 6 2 2" xfId="43612"/>
    <cellStyle name="SAPBEXstdDataEmph 4 6 3" xfId="23356"/>
    <cellStyle name="SAPBEXstdDataEmph 4 6 3 2" xfId="49770"/>
    <cellStyle name="SAPBEXstdDataEmph 4 6 4" xfId="33128"/>
    <cellStyle name="SAPBEXstdDataEmph 4 7" xfId="7073"/>
    <cellStyle name="SAPBEXstdDataEmph 4 7 2" xfId="12150"/>
    <cellStyle name="SAPBEXstdDataEmph 4 7 2 2" xfId="38571"/>
    <cellStyle name="SAPBEXstdDataEmph 4 7 3" xfId="33743"/>
    <cellStyle name="SAPBEXstdDataEmph 4 8" xfId="7620"/>
    <cellStyle name="SAPBEXstdDataEmph 4 8 2" xfId="18287"/>
    <cellStyle name="SAPBEXstdDataEmph 4 8 2 2" xfId="44703"/>
    <cellStyle name="SAPBEXstdDataEmph 4 8 3" xfId="28105"/>
    <cellStyle name="SAPBEXstdDataEmph 4 8 3 2" xfId="54519"/>
    <cellStyle name="SAPBEXstdDataEmph 4 8 4" xfId="34290"/>
    <cellStyle name="SAPBEXstdDataEmph 4 9" xfId="7317"/>
    <cellStyle name="SAPBEXstdDataEmph 4 9 2" xfId="17984"/>
    <cellStyle name="SAPBEXstdDataEmph 4 9 2 2" xfId="44401"/>
    <cellStyle name="SAPBEXstdDataEmph 4 9 3" xfId="27730"/>
    <cellStyle name="SAPBEXstdDataEmph 4 9 3 2" xfId="54144"/>
    <cellStyle name="SAPBEXstdDataEmph 4 9 4" xfId="33987"/>
    <cellStyle name="SAPBEXstdDataEmph 5" xfId="2134"/>
    <cellStyle name="SAPBEXstdDataEmph 5 10" xfId="8595"/>
    <cellStyle name="SAPBEXstdDataEmph 5 10 2" xfId="19255"/>
    <cellStyle name="SAPBEXstdDataEmph 5 10 2 2" xfId="45669"/>
    <cellStyle name="SAPBEXstdDataEmph 5 10 3" xfId="12737"/>
    <cellStyle name="SAPBEXstdDataEmph 5 10 3 2" xfId="39158"/>
    <cellStyle name="SAPBEXstdDataEmph 5 10 4" xfId="35091"/>
    <cellStyle name="SAPBEXstdDataEmph 5 11" xfId="11466"/>
    <cellStyle name="SAPBEXstdDataEmph 5 11 2" xfId="37887"/>
    <cellStyle name="SAPBEXstdDataEmph 5 12" xfId="26445"/>
    <cellStyle name="SAPBEXstdDataEmph 5 12 2" xfId="52859"/>
    <cellStyle name="SAPBEXstdDataEmph 5 2" xfId="4099"/>
    <cellStyle name="SAPBEXstdDataEmph 5 2 2" xfId="9737"/>
    <cellStyle name="SAPBEXstdDataEmph 5 2 2 2" xfId="20397"/>
    <cellStyle name="SAPBEXstdDataEmph 5 2 2 2 2" xfId="46811"/>
    <cellStyle name="SAPBEXstdDataEmph 5 2 2 3" xfId="14782"/>
    <cellStyle name="SAPBEXstdDataEmph 5 2 2 3 2" xfId="41202"/>
    <cellStyle name="SAPBEXstdDataEmph 5 2 2 4" xfId="36233"/>
    <cellStyle name="SAPBEXstdDataEmph 5 2 3" xfId="14881"/>
    <cellStyle name="SAPBEXstdDataEmph 5 2 3 2" xfId="41301"/>
    <cellStyle name="SAPBEXstdDataEmph 5 2 4" xfId="27723"/>
    <cellStyle name="SAPBEXstdDataEmph 5 2 4 2" xfId="54137"/>
    <cellStyle name="SAPBEXstdDataEmph 5 2 5" xfId="30769"/>
    <cellStyle name="SAPBEXstdDataEmph 5 3" xfId="4827"/>
    <cellStyle name="SAPBEXstdDataEmph 5 3 2" xfId="10430"/>
    <cellStyle name="SAPBEXstdDataEmph 5 3 2 2" xfId="21090"/>
    <cellStyle name="SAPBEXstdDataEmph 5 3 2 2 2" xfId="47504"/>
    <cellStyle name="SAPBEXstdDataEmph 5 3 2 3" xfId="28354"/>
    <cellStyle name="SAPBEXstdDataEmph 5 3 2 3 2" xfId="54768"/>
    <cellStyle name="SAPBEXstdDataEmph 5 3 2 4" xfId="36926"/>
    <cellStyle name="SAPBEXstdDataEmph 5 3 3" xfId="15604"/>
    <cellStyle name="SAPBEXstdDataEmph 5 3 3 2" xfId="42024"/>
    <cellStyle name="SAPBEXstdDataEmph 5 3 4" xfId="24301"/>
    <cellStyle name="SAPBEXstdDataEmph 5 3 4 2" xfId="50715"/>
    <cellStyle name="SAPBEXstdDataEmph 5 3 5" xfId="31497"/>
    <cellStyle name="SAPBEXstdDataEmph 5 4" xfId="5407"/>
    <cellStyle name="SAPBEXstdDataEmph 5 4 2" xfId="10867"/>
    <cellStyle name="SAPBEXstdDataEmph 5 4 2 2" xfId="21512"/>
    <cellStyle name="SAPBEXstdDataEmph 5 4 2 2 2" xfId="47926"/>
    <cellStyle name="SAPBEXstdDataEmph 5 4 2 3" xfId="28601"/>
    <cellStyle name="SAPBEXstdDataEmph 5 4 2 3 2" xfId="55015"/>
    <cellStyle name="SAPBEXstdDataEmph 5 4 2 4" xfId="37288"/>
    <cellStyle name="SAPBEXstdDataEmph 5 4 3" xfId="16180"/>
    <cellStyle name="SAPBEXstdDataEmph 5 4 3 2" xfId="42599"/>
    <cellStyle name="SAPBEXstdDataEmph 5 4 4" xfId="27319"/>
    <cellStyle name="SAPBEXstdDataEmph 5 4 4 2" xfId="53733"/>
    <cellStyle name="SAPBEXstdDataEmph 5 4 5" xfId="32077"/>
    <cellStyle name="SAPBEXstdDataEmph 5 5" xfId="6014"/>
    <cellStyle name="SAPBEXstdDataEmph 5 5 2" xfId="16766"/>
    <cellStyle name="SAPBEXstdDataEmph 5 5 2 2" xfId="43184"/>
    <cellStyle name="SAPBEXstdDataEmph 5 5 3" xfId="24460"/>
    <cellStyle name="SAPBEXstdDataEmph 5 5 3 2" xfId="50874"/>
    <cellStyle name="SAPBEXstdDataEmph 5 5 4" xfId="32684"/>
    <cellStyle name="SAPBEXstdDataEmph 5 6" xfId="6614"/>
    <cellStyle name="SAPBEXstdDataEmph 5 6 2" xfId="17339"/>
    <cellStyle name="SAPBEXstdDataEmph 5 6 2 2" xfId="43757"/>
    <cellStyle name="SAPBEXstdDataEmph 5 6 3" xfId="22601"/>
    <cellStyle name="SAPBEXstdDataEmph 5 6 3 2" xfId="49015"/>
    <cellStyle name="SAPBEXstdDataEmph 5 6 4" xfId="33284"/>
    <cellStyle name="SAPBEXstdDataEmph 5 7" xfId="7186"/>
    <cellStyle name="SAPBEXstdDataEmph 5 7 2" xfId="26521"/>
    <cellStyle name="SAPBEXstdDataEmph 5 7 2 2" xfId="52935"/>
    <cellStyle name="SAPBEXstdDataEmph 5 7 3" xfId="33856"/>
    <cellStyle name="SAPBEXstdDataEmph 5 8" xfId="7745"/>
    <cellStyle name="SAPBEXstdDataEmph 5 8 2" xfId="18412"/>
    <cellStyle name="SAPBEXstdDataEmph 5 8 2 2" xfId="44828"/>
    <cellStyle name="SAPBEXstdDataEmph 5 8 3" xfId="25553"/>
    <cellStyle name="SAPBEXstdDataEmph 5 8 3 2" xfId="51967"/>
    <cellStyle name="SAPBEXstdDataEmph 5 8 4" xfId="34415"/>
    <cellStyle name="SAPBEXstdDataEmph 5 9" xfId="7897"/>
    <cellStyle name="SAPBEXstdDataEmph 5 9 2" xfId="18564"/>
    <cellStyle name="SAPBEXstdDataEmph 5 9 2 2" xfId="44979"/>
    <cellStyle name="SAPBEXstdDataEmph 5 9 3" xfId="22941"/>
    <cellStyle name="SAPBEXstdDataEmph 5 9 3 2" xfId="49355"/>
    <cellStyle name="SAPBEXstdDataEmph 5 9 4" xfId="34567"/>
    <cellStyle name="SAPBEXstdDataEmph 6" xfId="2389"/>
    <cellStyle name="SAPBEXstdDataEmph 6 10" xfId="11276"/>
    <cellStyle name="SAPBEXstdDataEmph 6 10 2" xfId="37697"/>
    <cellStyle name="SAPBEXstdDataEmph 6 11" xfId="25540"/>
    <cellStyle name="SAPBEXstdDataEmph 6 11 2" xfId="51954"/>
    <cellStyle name="SAPBEXstdDataEmph 6 2" xfId="4296"/>
    <cellStyle name="SAPBEXstdDataEmph 6 2 2" xfId="9825"/>
    <cellStyle name="SAPBEXstdDataEmph 6 2 2 2" xfId="20485"/>
    <cellStyle name="SAPBEXstdDataEmph 6 2 2 2 2" xfId="46899"/>
    <cellStyle name="SAPBEXstdDataEmph 6 2 2 3" xfId="11870"/>
    <cellStyle name="SAPBEXstdDataEmph 6 2 2 3 2" xfId="38291"/>
    <cellStyle name="SAPBEXstdDataEmph 6 2 2 4" xfId="36321"/>
    <cellStyle name="SAPBEXstdDataEmph 6 2 3" xfId="15075"/>
    <cellStyle name="SAPBEXstdDataEmph 6 2 3 2" xfId="41495"/>
    <cellStyle name="SAPBEXstdDataEmph 6 2 4" xfId="26802"/>
    <cellStyle name="SAPBEXstdDataEmph 6 2 4 2" xfId="53216"/>
    <cellStyle name="SAPBEXstdDataEmph 6 2 5" xfId="30966"/>
    <cellStyle name="SAPBEXstdDataEmph 6 3" xfId="5023"/>
    <cellStyle name="SAPBEXstdDataEmph 6 3 2" xfId="10387"/>
    <cellStyle name="SAPBEXstdDataEmph 6 3 2 2" xfId="21047"/>
    <cellStyle name="SAPBEXstdDataEmph 6 3 2 2 2" xfId="47461"/>
    <cellStyle name="SAPBEXstdDataEmph 6 3 2 3" xfId="28312"/>
    <cellStyle name="SAPBEXstdDataEmph 6 3 2 3 2" xfId="54726"/>
    <cellStyle name="SAPBEXstdDataEmph 6 3 2 4" xfId="36883"/>
    <cellStyle name="SAPBEXstdDataEmph 6 3 3" xfId="15800"/>
    <cellStyle name="SAPBEXstdDataEmph 6 3 3 2" xfId="42219"/>
    <cellStyle name="SAPBEXstdDataEmph 6 3 4" xfId="27614"/>
    <cellStyle name="SAPBEXstdDataEmph 6 3 4 2" xfId="54028"/>
    <cellStyle name="SAPBEXstdDataEmph 6 3 5" xfId="31693"/>
    <cellStyle name="SAPBEXstdDataEmph 6 4" xfId="6212"/>
    <cellStyle name="SAPBEXstdDataEmph 6 4 2" xfId="10977"/>
    <cellStyle name="SAPBEXstdDataEmph 6 4 2 2" xfId="21622"/>
    <cellStyle name="SAPBEXstdDataEmph 6 4 2 2 2" xfId="48036"/>
    <cellStyle name="SAPBEXstdDataEmph 6 4 2 3" xfId="28711"/>
    <cellStyle name="SAPBEXstdDataEmph 6 4 2 3 2" xfId="55125"/>
    <cellStyle name="SAPBEXstdDataEmph 6 4 2 4" xfId="37398"/>
    <cellStyle name="SAPBEXstdDataEmph 6 4 3" xfId="16953"/>
    <cellStyle name="SAPBEXstdDataEmph 6 4 3 2" xfId="43371"/>
    <cellStyle name="SAPBEXstdDataEmph 6 4 4" xfId="12034"/>
    <cellStyle name="SAPBEXstdDataEmph 6 4 4 2" xfId="38455"/>
    <cellStyle name="SAPBEXstdDataEmph 6 4 5" xfId="32882"/>
    <cellStyle name="SAPBEXstdDataEmph 6 5" xfId="6798"/>
    <cellStyle name="SAPBEXstdDataEmph 6 5 2" xfId="17510"/>
    <cellStyle name="SAPBEXstdDataEmph 6 5 2 2" xfId="43927"/>
    <cellStyle name="SAPBEXstdDataEmph 6 5 3" xfId="11409"/>
    <cellStyle name="SAPBEXstdDataEmph 6 5 3 2" xfId="37830"/>
    <cellStyle name="SAPBEXstdDataEmph 6 5 4" xfId="33468"/>
    <cellStyle name="SAPBEXstdDataEmph 6 6" xfId="7353"/>
    <cellStyle name="SAPBEXstdDataEmph 6 6 2" xfId="18020"/>
    <cellStyle name="SAPBEXstdDataEmph 6 6 2 2" xfId="44436"/>
    <cellStyle name="SAPBEXstdDataEmph 6 6 3" xfId="28007"/>
    <cellStyle name="SAPBEXstdDataEmph 6 6 3 2" xfId="54421"/>
    <cellStyle name="SAPBEXstdDataEmph 6 6 4" xfId="34023"/>
    <cellStyle name="SAPBEXstdDataEmph 6 7" xfId="7998"/>
    <cellStyle name="SAPBEXstdDataEmph 6 7 2" xfId="18665"/>
    <cellStyle name="SAPBEXstdDataEmph 6 7 2 2" xfId="45079"/>
    <cellStyle name="SAPBEXstdDataEmph 6 7 3" xfId="16356"/>
    <cellStyle name="SAPBEXstdDataEmph 6 7 3 2" xfId="42775"/>
    <cellStyle name="SAPBEXstdDataEmph 6 7 4" xfId="34603"/>
    <cellStyle name="SAPBEXstdDataEmph 6 8" xfId="8843"/>
    <cellStyle name="SAPBEXstdDataEmph 6 8 2" xfId="19503"/>
    <cellStyle name="SAPBEXstdDataEmph 6 8 2 2" xfId="45917"/>
    <cellStyle name="SAPBEXstdDataEmph 6 8 3" xfId="27998"/>
    <cellStyle name="SAPBEXstdDataEmph 6 8 3 2" xfId="54412"/>
    <cellStyle name="SAPBEXstdDataEmph 6 8 4" xfId="35339"/>
    <cellStyle name="SAPBEXstdDataEmph 6 9" xfId="13186"/>
    <cellStyle name="SAPBEXstdDataEmph 6 9 2" xfId="39606"/>
    <cellStyle name="SAPBEXstdDataEmph 7" xfId="3297"/>
    <cellStyle name="SAPBEXstdDataEmph 7 2" xfId="9514"/>
    <cellStyle name="SAPBEXstdDataEmph 7 2 2" xfId="20174"/>
    <cellStyle name="SAPBEXstdDataEmph 7 2 2 2" xfId="46588"/>
    <cellStyle name="SAPBEXstdDataEmph 7 2 3" xfId="27848"/>
    <cellStyle name="SAPBEXstdDataEmph 7 2 3 2" xfId="54262"/>
    <cellStyle name="SAPBEXstdDataEmph 7 2 4" xfId="36010"/>
    <cellStyle name="SAPBEXstdDataEmph 7 3" xfId="14087"/>
    <cellStyle name="SAPBEXstdDataEmph 7 3 2" xfId="40507"/>
    <cellStyle name="SAPBEXstdDataEmph 7 4" xfId="26490"/>
    <cellStyle name="SAPBEXstdDataEmph 7 4 2" xfId="52904"/>
    <cellStyle name="SAPBEXstdDataEmph 7 5" xfId="29967"/>
    <cellStyle name="SAPBEXstdDataEmph 8" xfId="4883"/>
    <cellStyle name="SAPBEXstdDataEmph 8 2" xfId="9778"/>
    <cellStyle name="SAPBEXstdDataEmph 8 2 2" xfId="20438"/>
    <cellStyle name="SAPBEXstdDataEmph 8 2 2 2" xfId="46852"/>
    <cellStyle name="SAPBEXstdDataEmph 8 2 3" xfId="13020"/>
    <cellStyle name="SAPBEXstdDataEmph 8 2 3 2" xfId="39441"/>
    <cellStyle name="SAPBEXstdDataEmph 8 2 4" xfId="36274"/>
    <cellStyle name="SAPBEXstdDataEmph 8 3" xfId="15660"/>
    <cellStyle name="SAPBEXstdDataEmph 8 3 2" xfId="42080"/>
    <cellStyle name="SAPBEXstdDataEmph 8 4" xfId="22653"/>
    <cellStyle name="SAPBEXstdDataEmph 8 4 2" xfId="49067"/>
    <cellStyle name="SAPBEXstdDataEmph 8 5" xfId="31553"/>
    <cellStyle name="SAPBEXstdDataEmph 9" xfId="4916"/>
    <cellStyle name="SAPBEXstdDataEmph 9 2" xfId="10473"/>
    <cellStyle name="SAPBEXstdDataEmph 9 2 2" xfId="21133"/>
    <cellStyle name="SAPBEXstdDataEmph 9 2 2 2" xfId="47547"/>
    <cellStyle name="SAPBEXstdDataEmph 9 2 3" xfId="28395"/>
    <cellStyle name="SAPBEXstdDataEmph 9 2 3 2" xfId="54809"/>
    <cellStyle name="SAPBEXstdDataEmph 9 2 4" xfId="36969"/>
    <cellStyle name="SAPBEXstdDataEmph 9 3" xfId="15693"/>
    <cellStyle name="SAPBEXstdDataEmph 9 3 2" xfId="42113"/>
    <cellStyle name="SAPBEXstdDataEmph 9 4" xfId="22526"/>
    <cellStyle name="SAPBEXstdDataEmph 9 4 2" xfId="48940"/>
    <cellStyle name="SAPBEXstdDataEmph 9 5" xfId="31586"/>
    <cellStyle name="SAPBEXstdItem" xfId="1280"/>
    <cellStyle name="SAPBEXstdItem 10" xfId="5492"/>
    <cellStyle name="SAPBEXstdItem 10 2" xfId="25576"/>
    <cellStyle name="SAPBEXstdItem 10 2 2" xfId="51990"/>
    <cellStyle name="SAPBEXstdItem 10 3" xfId="32162"/>
    <cellStyle name="SAPBEXstdItem 11" xfId="6089"/>
    <cellStyle name="SAPBEXstdItem 11 2" xfId="16839"/>
    <cellStyle name="SAPBEXstdItem 11 2 2" xfId="43257"/>
    <cellStyle name="SAPBEXstdItem 11 3" xfId="12608"/>
    <cellStyle name="SAPBEXstdItem 11 3 2" xfId="39029"/>
    <cellStyle name="SAPBEXstdItem 11 4" xfId="32759"/>
    <cellStyle name="SAPBEXstdItem 12" xfId="8277"/>
    <cellStyle name="SAPBEXstdItem 12 2" xfId="18938"/>
    <cellStyle name="SAPBEXstdItem 12 2 2" xfId="45352"/>
    <cellStyle name="SAPBEXstdItem 12 3" xfId="12539"/>
    <cellStyle name="SAPBEXstdItem 12 3 2" xfId="38960"/>
    <cellStyle name="SAPBEXstdItem 12 4" xfId="34788"/>
    <cellStyle name="SAPBEXstdItem 13" xfId="11121"/>
    <cellStyle name="SAPBEXstdItem 13 2" xfId="37542"/>
    <cellStyle name="SAPBEXstdItem 14" xfId="27611"/>
    <cellStyle name="SAPBEXstdItem 14 2" xfId="54025"/>
    <cellStyle name="SAPBEXstdItem 2" xfId="1579"/>
    <cellStyle name="SAPBEXstdItem 2 10" xfId="8470"/>
    <cellStyle name="SAPBEXstdItem 2 10 2" xfId="19130"/>
    <cellStyle name="SAPBEXstdItem 2 10 2 2" xfId="45544"/>
    <cellStyle name="SAPBEXstdItem 2 10 3" xfId="16649"/>
    <cellStyle name="SAPBEXstdItem 2 10 3 2" xfId="43067"/>
    <cellStyle name="SAPBEXstdItem 2 10 4" xfId="34966"/>
    <cellStyle name="SAPBEXstdItem 2 11" xfId="11972"/>
    <cellStyle name="SAPBEXstdItem 2 11 2" xfId="38393"/>
    <cellStyle name="SAPBEXstdItem 2 12" xfId="25074"/>
    <cellStyle name="SAPBEXstdItem 2 12 2" xfId="51488"/>
    <cellStyle name="SAPBEXstdItem 2 2" xfId="3573"/>
    <cellStyle name="SAPBEXstdItem 2 2 2" xfId="8952"/>
    <cellStyle name="SAPBEXstdItem 2 2 2 2" xfId="19612"/>
    <cellStyle name="SAPBEXstdItem 2 2 2 2 2" xfId="46026"/>
    <cellStyle name="SAPBEXstdItem 2 2 2 3" xfId="14559"/>
    <cellStyle name="SAPBEXstdItem 2 2 2 3 2" xfId="40979"/>
    <cellStyle name="SAPBEXstdItem 2 2 2 4" xfId="35448"/>
    <cellStyle name="SAPBEXstdItem 2 2 3" xfId="9906"/>
    <cellStyle name="SAPBEXstdItem 2 2 3 2" xfId="20566"/>
    <cellStyle name="SAPBEXstdItem 2 2 3 2 2" xfId="46980"/>
    <cellStyle name="SAPBEXstdItem 2 2 3 3" xfId="23363"/>
    <cellStyle name="SAPBEXstdItem 2 2 3 3 2" xfId="49777"/>
    <cellStyle name="SAPBEXstdItem 2 2 3 4" xfId="36402"/>
    <cellStyle name="SAPBEXstdItem 2 2 4" xfId="10953"/>
    <cellStyle name="SAPBEXstdItem 2 2 4 2" xfId="21598"/>
    <cellStyle name="SAPBEXstdItem 2 2 4 2 2" xfId="48012"/>
    <cellStyle name="SAPBEXstdItem 2 2 4 3" xfId="28687"/>
    <cellStyle name="SAPBEXstdItem 2 2 4 3 2" xfId="55101"/>
    <cellStyle name="SAPBEXstdItem 2 2 4 4" xfId="37374"/>
    <cellStyle name="SAPBEXstdItem 2 2 5" xfId="8783"/>
    <cellStyle name="SAPBEXstdItem 2 2 5 2" xfId="19443"/>
    <cellStyle name="SAPBEXstdItem 2 2 5 2 2" xfId="45857"/>
    <cellStyle name="SAPBEXstdItem 2 2 5 3" xfId="28000"/>
    <cellStyle name="SAPBEXstdItem 2 2 5 3 2" xfId="54414"/>
    <cellStyle name="SAPBEXstdItem 2 2 5 4" xfId="35279"/>
    <cellStyle name="SAPBEXstdItem 2 2 6" xfId="14358"/>
    <cellStyle name="SAPBEXstdItem 2 2 6 2" xfId="40778"/>
    <cellStyle name="SAPBEXstdItem 2 2 7" xfId="22731"/>
    <cellStyle name="SAPBEXstdItem 2 2 7 2" xfId="49145"/>
    <cellStyle name="SAPBEXstdItem 2 2 8" xfId="30243"/>
    <cellStyle name="SAPBEXstdItem 2 3" xfId="2745"/>
    <cellStyle name="SAPBEXstdItem 2 3 2" xfId="9310"/>
    <cellStyle name="SAPBEXstdItem 2 3 2 2" xfId="19970"/>
    <cellStyle name="SAPBEXstdItem 2 3 2 2 2" xfId="46384"/>
    <cellStyle name="SAPBEXstdItem 2 3 2 3" xfId="11803"/>
    <cellStyle name="SAPBEXstdItem 2 3 2 3 2" xfId="38224"/>
    <cellStyle name="SAPBEXstdItem 2 3 2 4" xfId="35806"/>
    <cellStyle name="SAPBEXstdItem 2 3 3" xfId="13537"/>
    <cellStyle name="SAPBEXstdItem 2 3 3 2" xfId="39957"/>
    <cellStyle name="SAPBEXstdItem 2 3 4" xfId="21885"/>
    <cellStyle name="SAPBEXstdItem 2 3 4 2" xfId="48299"/>
    <cellStyle name="SAPBEXstdItem 2 3 5" xfId="29415"/>
    <cellStyle name="SAPBEXstdItem 2 4" xfId="2616"/>
    <cellStyle name="SAPBEXstdItem 2 4 2" xfId="9984"/>
    <cellStyle name="SAPBEXstdItem 2 4 2 2" xfId="20644"/>
    <cellStyle name="SAPBEXstdItem 2 4 2 2 2" xfId="47058"/>
    <cellStyle name="SAPBEXstdItem 2 4 2 3" xfId="23052"/>
    <cellStyle name="SAPBEXstdItem 2 4 2 3 2" xfId="49466"/>
    <cellStyle name="SAPBEXstdItem 2 4 2 4" xfId="36480"/>
    <cellStyle name="SAPBEXstdItem 2 4 3" xfId="13408"/>
    <cellStyle name="SAPBEXstdItem 2 4 3 2" xfId="39828"/>
    <cellStyle name="SAPBEXstdItem 2 4 4" xfId="23901"/>
    <cellStyle name="SAPBEXstdItem 2 4 4 2" xfId="50315"/>
    <cellStyle name="SAPBEXstdItem 2 4 5" xfId="29286"/>
    <cellStyle name="SAPBEXstdItem 2 5" xfId="5636"/>
    <cellStyle name="SAPBEXstdItem 2 5 2" xfId="10742"/>
    <cellStyle name="SAPBEXstdItem 2 5 2 2" xfId="21387"/>
    <cellStyle name="SAPBEXstdItem 2 5 2 2 2" xfId="47801"/>
    <cellStyle name="SAPBEXstdItem 2 5 2 3" xfId="28482"/>
    <cellStyle name="SAPBEXstdItem 2 5 2 3 2" xfId="54896"/>
    <cellStyle name="SAPBEXstdItem 2 5 2 4" xfId="37163"/>
    <cellStyle name="SAPBEXstdItem 2 5 3" xfId="16400"/>
    <cellStyle name="SAPBEXstdItem 2 5 3 2" xfId="42818"/>
    <cellStyle name="SAPBEXstdItem 2 5 4" xfId="25574"/>
    <cellStyle name="SAPBEXstdItem 2 5 4 2" xfId="51988"/>
    <cellStyle name="SAPBEXstdItem 2 5 5" xfId="32306"/>
    <cellStyle name="SAPBEXstdItem 2 6" xfId="3152"/>
    <cellStyle name="SAPBEXstdItem 2 6 2" xfId="13943"/>
    <cellStyle name="SAPBEXstdItem 2 6 2 2" xfId="40363"/>
    <cellStyle name="SAPBEXstdItem 2 6 3" xfId="23869"/>
    <cellStyle name="SAPBEXstdItem 2 6 3 2" xfId="50283"/>
    <cellStyle name="SAPBEXstdItem 2 6 4" xfId="29822"/>
    <cellStyle name="SAPBEXstdItem 2 7" xfId="5329"/>
    <cellStyle name="SAPBEXstdItem 2 7 2" xfId="23595"/>
    <cellStyle name="SAPBEXstdItem 2 7 2 2" xfId="50009"/>
    <cellStyle name="SAPBEXstdItem 2 7 3" xfId="31999"/>
    <cellStyle name="SAPBEXstdItem 2 8" xfId="6710"/>
    <cellStyle name="SAPBEXstdItem 2 8 2" xfId="17422"/>
    <cellStyle name="SAPBEXstdItem 2 8 2 2" xfId="43840"/>
    <cellStyle name="SAPBEXstdItem 2 8 3" xfId="23722"/>
    <cellStyle name="SAPBEXstdItem 2 8 3 2" xfId="50136"/>
    <cellStyle name="SAPBEXstdItem 2 8 4" xfId="33380"/>
    <cellStyle name="SAPBEXstdItem 2 9" xfId="4021"/>
    <cellStyle name="SAPBEXstdItem 2 9 2" xfId="14803"/>
    <cellStyle name="SAPBEXstdItem 2 9 2 2" xfId="41223"/>
    <cellStyle name="SAPBEXstdItem 2 9 3" xfId="24431"/>
    <cellStyle name="SAPBEXstdItem 2 9 3 2" xfId="50845"/>
    <cellStyle name="SAPBEXstdItem 2 9 4" xfId="30691"/>
    <cellStyle name="SAPBEXstdItem 3" xfId="1690"/>
    <cellStyle name="SAPBEXstdItem 3 10" xfId="8500"/>
    <cellStyle name="SAPBEXstdItem 3 10 2" xfId="19160"/>
    <cellStyle name="SAPBEXstdItem 3 10 2 2" xfId="45574"/>
    <cellStyle name="SAPBEXstdItem 3 10 3" xfId="17818"/>
    <cellStyle name="SAPBEXstdItem 3 10 3 2" xfId="44235"/>
    <cellStyle name="SAPBEXstdItem 3 10 4" xfId="34996"/>
    <cellStyle name="SAPBEXstdItem 3 11" xfId="11879"/>
    <cellStyle name="SAPBEXstdItem 3 11 2" xfId="38300"/>
    <cellStyle name="SAPBEXstdItem 3 12" xfId="26543"/>
    <cellStyle name="SAPBEXstdItem 3 12 2" xfId="52957"/>
    <cellStyle name="SAPBEXstdItem 3 2" xfId="3683"/>
    <cellStyle name="SAPBEXstdItem 3 2 2" xfId="9654"/>
    <cellStyle name="SAPBEXstdItem 3 2 2 2" xfId="20314"/>
    <cellStyle name="SAPBEXstdItem 3 2 2 2 2" xfId="46728"/>
    <cellStyle name="SAPBEXstdItem 3 2 2 3" xfId="11600"/>
    <cellStyle name="SAPBEXstdItem 3 2 2 3 2" xfId="38021"/>
    <cellStyle name="SAPBEXstdItem 3 2 2 4" xfId="36150"/>
    <cellStyle name="SAPBEXstdItem 3 2 3" xfId="9917"/>
    <cellStyle name="SAPBEXstdItem 3 2 3 2" xfId="20577"/>
    <cellStyle name="SAPBEXstdItem 3 2 3 2 2" xfId="46991"/>
    <cellStyle name="SAPBEXstdItem 3 2 3 3" xfId="24598"/>
    <cellStyle name="SAPBEXstdItem 3 2 3 3 2" xfId="51012"/>
    <cellStyle name="SAPBEXstdItem 3 2 3 4" xfId="36413"/>
    <cellStyle name="SAPBEXstdItem 3 2 4" xfId="10963"/>
    <cellStyle name="SAPBEXstdItem 3 2 4 2" xfId="21608"/>
    <cellStyle name="SAPBEXstdItem 3 2 4 2 2" xfId="48022"/>
    <cellStyle name="SAPBEXstdItem 3 2 4 3" xfId="28697"/>
    <cellStyle name="SAPBEXstdItem 3 2 4 3 2" xfId="55111"/>
    <cellStyle name="SAPBEXstdItem 3 2 4 4" xfId="37384"/>
    <cellStyle name="SAPBEXstdItem 3 2 5" xfId="8816"/>
    <cellStyle name="SAPBEXstdItem 3 2 5 2" xfId="19476"/>
    <cellStyle name="SAPBEXstdItem 3 2 5 2 2" xfId="45890"/>
    <cellStyle name="SAPBEXstdItem 3 2 5 3" xfId="27187"/>
    <cellStyle name="SAPBEXstdItem 3 2 5 3 2" xfId="53601"/>
    <cellStyle name="SAPBEXstdItem 3 2 5 4" xfId="35312"/>
    <cellStyle name="SAPBEXstdItem 3 2 6" xfId="14468"/>
    <cellStyle name="SAPBEXstdItem 3 2 6 2" xfId="40888"/>
    <cellStyle name="SAPBEXstdItem 3 2 7" xfId="22594"/>
    <cellStyle name="SAPBEXstdItem 3 2 7 2" xfId="49008"/>
    <cellStyle name="SAPBEXstdItem 3 2 8" xfId="30353"/>
    <cellStyle name="SAPBEXstdItem 3 3" xfId="2652"/>
    <cellStyle name="SAPBEXstdItem 3 3 2" xfId="9283"/>
    <cellStyle name="SAPBEXstdItem 3 3 2 2" xfId="19943"/>
    <cellStyle name="SAPBEXstdItem 3 3 2 2 2" xfId="46357"/>
    <cellStyle name="SAPBEXstdItem 3 3 2 3" xfId="11800"/>
    <cellStyle name="SAPBEXstdItem 3 3 2 3 2" xfId="38221"/>
    <cellStyle name="SAPBEXstdItem 3 3 2 4" xfId="35779"/>
    <cellStyle name="SAPBEXstdItem 3 3 3" xfId="13444"/>
    <cellStyle name="SAPBEXstdItem 3 3 3 2" xfId="39864"/>
    <cellStyle name="SAPBEXstdItem 3 3 4" xfId="24775"/>
    <cellStyle name="SAPBEXstdItem 3 3 4 2" xfId="51189"/>
    <cellStyle name="SAPBEXstdItem 3 3 5" xfId="29322"/>
    <cellStyle name="SAPBEXstdItem 3 4" xfId="3107"/>
    <cellStyle name="SAPBEXstdItem 3 4 2" xfId="10169"/>
    <cellStyle name="SAPBEXstdItem 3 4 2 2" xfId="20829"/>
    <cellStyle name="SAPBEXstdItem 3 4 2 2 2" xfId="47243"/>
    <cellStyle name="SAPBEXstdItem 3 4 2 3" xfId="27792"/>
    <cellStyle name="SAPBEXstdItem 3 4 2 3 2" xfId="54206"/>
    <cellStyle name="SAPBEXstdItem 3 4 2 4" xfId="36665"/>
    <cellStyle name="SAPBEXstdItem 3 4 3" xfId="13899"/>
    <cellStyle name="SAPBEXstdItem 3 4 3 2" xfId="40319"/>
    <cellStyle name="SAPBEXstdItem 3 4 4" xfId="21768"/>
    <cellStyle name="SAPBEXstdItem 3 4 4 2" xfId="48182"/>
    <cellStyle name="SAPBEXstdItem 3 4 5" xfId="29777"/>
    <cellStyle name="SAPBEXstdItem 3 5" xfId="4151"/>
    <cellStyle name="SAPBEXstdItem 3 5 2" xfId="10826"/>
    <cellStyle name="SAPBEXstdItem 3 5 2 2" xfId="21471"/>
    <cellStyle name="SAPBEXstdItem 3 5 2 2 2" xfId="47885"/>
    <cellStyle name="SAPBEXstdItem 3 5 2 3" xfId="28560"/>
    <cellStyle name="SAPBEXstdItem 3 5 2 3 2" xfId="54974"/>
    <cellStyle name="SAPBEXstdItem 3 5 2 4" xfId="37247"/>
    <cellStyle name="SAPBEXstdItem 3 5 3" xfId="14932"/>
    <cellStyle name="SAPBEXstdItem 3 5 3 2" xfId="41352"/>
    <cellStyle name="SAPBEXstdItem 3 5 4" xfId="24634"/>
    <cellStyle name="SAPBEXstdItem 3 5 4 2" xfId="51048"/>
    <cellStyle name="SAPBEXstdItem 3 5 5" xfId="30821"/>
    <cellStyle name="SAPBEXstdItem 3 6" xfId="5555"/>
    <cellStyle name="SAPBEXstdItem 3 6 2" xfId="16326"/>
    <cellStyle name="SAPBEXstdItem 3 6 2 2" xfId="42745"/>
    <cellStyle name="SAPBEXstdItem 3 6 3" xfId="23025"/>
    <cellStyle name="SAPBEXstdItem 3 6 3 2" xfId="49439"/>
    <cellStyle name="SAPBEXstdItem 3 6 4" xfId="32225"/>
    <cellStyle name="SAPBEXstdItem 3 7" xfId="2824"/>
    <cellStyle name="SAPBEXstdItem 3 7 2" xfId="23625"/>
    <cellStyle name="SAPBEXstdItem 3 7 2 2" xfId="50039"/>
    <cellStyle name="SAPBEXstdItem 3 7 3" xfId="29494"/>
    <cellStyle name="SAPBEXstdItem 3 8" xfId="6273"/>
    <cellStyle name="SAPBEXstdItem 3 8 2" xfId="17012"/>
    <cellStyle name="SAPBEXstdItem 3 8 2 2" xfId="43430"/>
    <cellStyle name="SAPBEXstdItem 3 8 3" xfId="12051"/>
    <cellStyle name="SAPBEXstdItem 3 8 3 2" xfId="38472"/>
    <cellStyle name="SAPBEXstdItem 3 8 4" xfId="32943"/>
    <cellStyle name="SAPBEXstdItem 3 9" xfId="6024"/>
    <cellStyle name="SAPBEXstdItem 3 9 2" xfId="16775"/>
    <cellStyle name="SAPBEXstdItem 3 9 2 2" xfId="43193"/>
    <cellStyle name="SAPBEXstdItem 3 9 3" xfId="28044"/>
    <cellStyle name="SAPBEXstdItem 3 9 3 2" xfId="54458"/>
    <cellStyle name="SAPBEXstdItem 3 9 4" xfId="32694"/>
    <cellStyle name="SAPBEXstdItem 4" xfId="1958"/>
    <cellStyle name="SAPBEXstdItem 4 10" xfId="8510"/>
    <cellStyle name="SAPBEXstdItem 4 10 2" xfId="19170"/>
    <cellStyle name="SAPBEXstdItem 4 10 2 2" xfId="45584"/>
    <cellStyle name="SAPBEXstdItem 4 10 3" xfId="12731"/>
    <cellStyle name="SAPBEXstdItem 4 10 3 2" xfId="39152"/>
    <cellStyle name="SAPBEXstdItem 4 10 4" xfId="35006"/>
    <cellStyle name="SAPBEXstdItem 4 11" xfId="11630"/>
    <cellStyle name="SAPBEXstdItem 4 11 2" xfId="38051"/>
    <cellStyle name="SAPBEXstdItem 4 12" xfId="22104"/>
    <cellStyle name="SAPBEXstdItem 4 12 2" xfId="48518"/>
    <cellStyle name="SAPBEXstdItem 4 2" xfId="3935"/>
    <cellStyle name="SAPBEXstdItem 4 2 2" xfId="9806"/>
    <cellStyle name="SAPBEXstdItem 4 2 2 2" xfId="20466"/>
    <cellStyle name="SAPBEXstdItem 4 2 2 2 2" xfId="46880"/>
    <cellStyle name="SAPBEXstdItem 4 2 2 3" xfId="27820"/>
    <cellStyle name="SAPBEXstdItem 4 2 2 3 2" xfId="54234"/>
    <cellStyle name="SAPBEXstdItem 4 2 2 4" xfId="36302"/>
    <cellStyle name="SAPBEXstdItem 4 2 3" xfId="10121"/>
    <cellStyle name="SAPBEXstdItem 4 2 3 2" xfId="20781"/>
    <cellStyle name="SAPBEXstdItem 4 2 3 2 2" xfId="47195"/>
    <cellStyle name="SAPBEXstdItem 4 2 3 3" xfId="25895"/>
    <cellStyle name="SAPBEXstdItem 4 2 3 3 2" xfId="52309"/>
    <cellStyle name="SAPBEXstdItem 4 2 3 4" xfId="36617"/>
    <cellStyle name="SAPBEXstdItem 4 2 4" xfId="10970"/>
    <cellStyle name="SAPBEXstdItem 4 2 4 2" xfId="21615"/>
    <cellStyle name="SAPBEXstdItem 4 2 4 2 2" xfId="48029"/>
    <cellStyle name="SAPBEXstdItem 4 2 4 3" xfId="28704"/>
    <cellStyle name="SAPBEXstdItem 4 2 4 3 2" xfId="55118"/>
    <cellStyle name="SAPBEXstdItem 4 2 4 4" xfId="37391"/>
    <cellStyle name="SAPBEXstdItem 4 2 5" xfId="8829"/>
    <cellStyle name="SAPBEXstdItem 4 2 5 2" xfId="19489"/>
    <cellStyle name="SAPBEXstdItem 4 2 5 2 2" xfId="45903"/>
    <cellStyle name="SAPBEXstdItem 4 2 5 3" xfId="22954"/>
    <cellStyle name="SAPBEXstdItem 4 2 5 3 2" xfId="49368"/>
    <cellStyle name="SAPBEXstdItem 4 2 5 4" xfId="35325"/>
    <cellStyle name="SAPBEXstdItem 4 2 6" xfId="14718"/>
    <cellStyle name="SAPBEXstdItem 4 2 6 2" xfId="41138"/>
    <cellStyle name="SAPBEXstdItem 4 2 7" xfId="27258"/>
    <cellStyle name="SAPBEXstdItem 4 2 7 2" xfId="53672"/>
    <cellStyle name="SAPBEXstdItem 4 2 8" xfId="30605"/>
    <cellStyle name="SAPBEXstdItem 4 3" xfId="4662"/>
    <cellStyle name="SAPBEXstdItem 4 3 2" xfId="9721"/>
    <cellStyle name="SAPBEXstdItem 4 3 2 2" xfId="20381"/>
    <cellStyle name="SAPBEXstdItem 4 3 2 2 2" xfId="46795"/>
    <cellStyle name="SAPBEXstdItem 4 3 2 3" xfId="25910"/>
    <cellStyle name="SAPBEXstdItem 4 3 2 3 2" xfId="52324"/>
    <cellStyle name="SAPBEXstdItem 4 3 2 4" xfId="36217"/>
    <cellStyle name="SAPBEXstdItem 4 3 3" xfId="15440"/>
    <cellStyle name="SAPBEXstdItem 4 3 3 2" xfId="41860"/>
    <cellStyle name="SAPBEXstdItem 4 3 4" xfId="27633"/>
    <cellStyle name="SAPBEXstdItem 4 3 4 2" xfId="54047"/>
    <cellStyle name="SAPBEXstdItem 4 3 5" xfId="31332"/>
    <cellStyle name="SAPBEXstdItem 4 4" xfId="5240"/>
    <cellStyle name="SAPBEXstdItem 4 4 2" xfId="10236"/>
    <cellStyle name="SAPBEXstdItem 4 4 2 2" xfId="20896"/>
    <cellStyle name="SAPBEXstdItem 4 4 2 2 2" xfId="47310"/>
    <cellStyle name="SAPBEXstdItem 4 4 2 3" xfId="16102"/>
    <cellStyle name="SAPBEXstdItem 4 4 2 3 2" xfId="42521"/>
    <cellStyle name="SAPBEXstdItem 4 4 2 4" xfId="36732"/>
    <cellStyle name="SAPBEXstdItem 4 4 3" xfId="16015"/>
    <cellStyle name="SAPBEXstdItem 4 4 3 2" xfId="42434"/>
    <cellStyle name="SAPBEXstdItem 4 4 4" xfId="21872"/>
    <cellStyle name="SAPBEXstdItem 4 4 4 2" xfId="48286"/>
    <cellStyle name="SAPBEXstdItem 4 4 5" xfId="31910"/>
    <cellStyle name="SAPBEXstdItem 4 5" xfId="5851"/>
    <cellStyle name="SAPBEXstdItem 4 5 2" xfId="10834"/>
    <cellStyle name="SAPBEXstdItem 4 5 2 2" xfId="21479"/>
    <cellStyle name="SAPBEXstdItem 4 5 2 2 2" xfId="47893"/>
    <cellStyle name="SAPBEXstdItem 4 5 2 3" xfId="28568"/>
    <cellStyle name="SAPBEXstdItem 4 5 2 3 2" xfId="54982"/>
    <cellStyle name="SAPBEXstdItem 4 5 2 4" xfId="37255"/>
    <cellStyle name="SAPBEXstdItem 4 5 3" xfId="16607"/>
    <cellStyle name="SAPBEXstdItem 4 5 3 2" xfId="43025"/>
    <cellStyle name="SAPBEXstdItem 4 5 4" xfId="26517"/>
    <cellStyle name="SAPBEXstdItem 4 5 4 2" xfId="52931"/>
    <cellStyle name="SAPBEXstdItem 4 5 5" xfId="32521"/>
    <cellStyle name="SAPBEXstdItem 4 6" xfId="6459"/>
    <cellStyle name="SAPBEXstdItem 4 6 2" xfId="17195"/>
    <cellStyle name="SAPBEXstdItem 4 6 2 2" xfId="43613"/>
    <cellStyle name="SAPBEXstdItem 4 6 3" xfId="22412"/>
    <cellStyle name="SAPBEXstdItem 4 6 3 2" xfId="48826"/>
    <cellStyle name="SAPBEXstdItem 4 6 4" xfId="33129"/>
    <cellStyle name="SAPBEXstdItem 4 7" xfId="7074"/>
    <cellStyle name="SAPBEXstdItem 4 7 2" xfId="12151"/>
    <cellStyle name="SAPBEXstdItem 4 7 2 2" xfId="38572"/>
    <cellStyle name="SAPBEXstdItem 4 7 3" xfId="33744"/>
    <cellStyle name="SAPBEXstdItem 4 8" xfId="7621"/>
    <cellStyle name="SAPBEXstdItem 4 8 2" xfId="18288"/>
    <cellStyle name="SAPBEXstdItem 4 8 2 2" xfId="44704"/>
    <cellStyle name="SAPBEXstdItem 4 8 3" xfId="27339"/>
    <cellStyle name="SAPBEXstdItem 4 8 3 2" xfId="53753"/>
    <cellStyle name="SAPBEXstdItem 4 8 4" xfId="34291"/>
    <cellStyle name="SAPBEXstdItem 4 9" xfId="7315"/>
    <cellStyle name="SAPBEXstdItem 4 9 2" xfId="17982"/>
    <cellStyle name="SAPBEXstdItem 4 9 2 2" xfId="44399"/>
    <cellStyle name="SAPBEXstdItem 4 9 3" xfId="26385"/>
    <cellStyle name="SAPBEXstdItem 4 9 3 2" xfId="52799"/>
    <cellStyle name="SAPBEXstdItem 4 9 4" xfId="33985"/>
    <cellStyle name="SAPBEXstdItem 5" xfId="2135"/>
    <cellStyle name="SAPBEXstdItem 5 10" xfId="8596"/>
    <cellStyle name="SAPBEXstdItem 5 10 2" xfId="19256"/>
    <cellStyle name="SAPBEXstdItem 5 10 2 2" xfId="45670"/>
    <cellStyle name="SAPBEXstdItem 5 10 3" xfId="17666"/>
    <cellStyle name="SAPBEXstdItem 5 10 3 2" xfId="44083"/>
    <cellStyle name="SAPBEXstdItem 5 10 4" xfId="35092"/>
    <cellStyle name="SAPBEXstdItem 5 11" xfId="11465"/>
    <cellStyle name="SAPBEXstdItem 5 11 2" xfId="37886"/>
    <cellStyle name="SAPBEXstdItem 5 12" xfId="27466"/>
    <cellStyle name="SAPBEXstdItem 5 12 2" xfId="53880"/>
    <cellStyle name="SAPBEXstdItem 5 2" xfId="4100"/>
    <cellStyle name="SAPBEXstdItem 5 2 2" xfId="9681"/>
    <cellStyle name="SAPBEXstdItem 5 2 2 2" xfId="20341"/>
    <cellStyle name="SAPBEXstdItem 5 2 2 2 2" xfId="46755"/>
    <cellStyle name="SAPBEXstdItem 5 2 2 3" xfId="11603"/>
    <cellStyle name="SAPBEXstdItem 5 2 2 3 2" xfId="38024"/>
    <cellStyle name="SAPBEXstdItem 5 2 2 4" xfId="36177"/>
    <cellStyle name="SAPBEXstdItem 5 2 3" xfId="14882"/>
    <cellStyle name="SAPBEXstdItem 5 2 3 2" xfId="41302"/>
    <cellStyle name="SAPBEXstdItem 5 2 4" xfId="26673"/>
    <cellStyle name="SAPBEXstdItem 5 2 4 2" xfId="53087"/>
    <cellStyle name="SAPBEXstdItem 5 2 5" xfId="30770"/>
    <cellStyle name="SAPBEXstdItem 5 3" xfId="4828"/>
    <cellStyle name="SAPBEXstdItem 5 3 2" xfId="9709"/>
    <cellStyle name="SAPBEXstdItem 5 3 2 2" xfId="20369"/>
    <cellStyle name="SAPBEXstdItem 5 3 2 2 2" xfId="46783"/>
    <cellStyle name="SAPBEXstdItem 5 3 2 3" xfId="11606"/>
    <cellStyle name="SAPBEXstdItem 5 3 2 3 2" xfId="38027"/>
    <cellStyle name="SAPBEXstdItem 5 3 2 4" xfId="36205"/>
    <cellStyle name="SAPBEXstdItem 5 3 3" xfId="15605"/>
    <cellStyle name="SAPBEXstdItem 5 3 3 2" xfId="42025"/>
    <cellStyle name="SAPBEXstdItem 5 3 4" xfId="23844"/>
    <cellStyle name="SAPBEXstdItem 5 3 4 2" xfId="50258"/>
    <cellStyle name="SAPBEXstdItem 5 3 5" xfId="31498"/>
    <cellStyle name="SAPBEXstdItem 5 4" xfId="5408"/>
    <cellStyle name="SAPBEXstdItem 5 4 2" xfId="10868"/>
    <cellStyle name="SAPBEXstdItem 5 4 2 2" xfId="21513"/>
    <cellStyle name="SAPBEXstdItem 5 4 2 2 2" xfId="47927"/>
    <cellStyle name="SAPBEXstdItem 5 4 2 3" xfId="28602"/>
    <cellStyle name="SAPBEXstdItem 5 4 2 3 2" xfId="55016"/>
    <cellStyle name="SAPBEXstdItem 5 4 2 4" xfId="37289"/>
    <cellStyle name="SAPBEXstdItem 5 4 3" xfId="16181"/>
    <cellStyle name="SAPBEXstdItem 5 4 3 2" xfId="42600"/>
    <cellStyle name="SAPBEXstdItem 5 4 4" xfId="23594"/>
    <cellStyle name="SAPBEXstdItem 5 4 4 2" xfId="50008"/>
    <cellStyle name="SAPBEXstdItem 5 4 5" xfId="32078"/>
    <cellStyle name="SAPBEXstdItem 5 5" xfId="6015"/>
    <cellStyle name="SAPBEXstdItem 5 5 2" xfId="16767"/>
    <cellStyle name="SAPBEXstdItem 5 5 2 2" xfId="43185"/>
    <cellStyle name="SAPBEXstdItem 5 5 3" xfId="27320"/>
    <cellStyle name="SAPBEXstdItem 5 5 3 2" xfId="53734"/>
    <cellStyle name="SAPBEXstdItem 5 5 4" xfId="32685"/>
    <cellStyle name="SAPBEXstdItem 5 6" xfId="6615"/>
    <cellStyle name="SAPBEXstdItem 5 6 2" xfId="17340"/>
    <cellStyle name="SAPBEXstdItem 5 6 2 2" xfId="43758"/>
    <cellStyle name="SAPBEXstdItem 5 6 3" xfId="22403"/>
    <cellStyle name="SAPBEXstdItem 5 6 3 2" xfId="48817"/>
    <cellStyle name="SAPBEXstdItem 5 6 4" xfId="33285"/>
    <cellStyle name="SAPBEXstdItem 5 7" xfId="7187"/>
    <cellStyle name="SAPBEXstdItem 5 7 2" xfId="25405"/>
    <cellStyle name="SAPBEXstdItem 5 7 2 2" xfId="51819"/>
    <cellStyle name="SAPBEXstdItem 5 7 3" xfId="33857"/>
    <cellStyle name="SAPBEXstdItem 5 8" xfId="7746"/>
    <cellStyle name="SAPBEXstdItem 5 8 2" xfId="18413"/>
    <cellStyle name="SAPBEXstdItem 5 8 2 2" xfId="44829"/>
    <cellStyle name="SAPBEXstdItem 5 8 3" xfId="23080"/>
    <cellStyle name="SAPBEXstdItem 5 8 3 2" xfId="49494"/>
    <cellStyle name="SAPBEXstdItem 5 8 4" xfId="34416"/>
    <cellStyle name="SAPBEXstdItem 5 9" xfId="7898"/>
    <cellStyle name="SAPBEXstdItem 5 9 2" xfId="18565"/>
    <cellStyle name="SAPBEXstdItem 5 9 2 2" xfId="44980"/>
    <cellStyle name="SAPBEXstdItem 5 9 3" xfId="24026"/>
    <cellStyle name="SAPBEXstdItem 5 9 3 2" xfId="50440"/>
    <cellStyle name="SAPBEXstdItem 5 9 4" xfId="34568"/>
    <cellStyle name="SAPBEXstdItem 6" xfId="2390"/>
    <cellStyle name="SAPBEXstdItem 6 10" xfId="13021"/>
    <cellStyle name="SAPBEXstdItem 6 10 2" xfId="39442"/>
    <cellStyle name="SAPBEXstdItem 6 11" xfId="24928"/>
    <cellStyle name="SAPBEXstdItem 6 11 2" xfId="51342"/>
    <cellStyle name="SAPBEXstdItem 6 2" xfId="4297"/>
    <cellStyle name="SAPBEXstdItem 6 2 2" xfId="9824"/>
    <cellStyle name="SAPBEXstdItem 6 2 2 2" xfId="20484"/>
    <cellStyle name="SAPBEXstdItem 6 2 2 2 2" xfId="46898"/>
    <cellStyle name="SAPBEXstdItem 6 2 2 3" xfId="27790"/>
    <cellStyle name="SAPBEXstdItem 6 2 2 3 2" xfId="54204"/>
    <cellStyle name="SAPBEXstdItem 6 2 2 4" xfId="36320"/>
    <cellStyle name="SAPBEXstdItem 6 2 3" xfId="15076"/>
    <cellStyle name="SAPBEXstdItem 6 2 3 2" xfId="41496"/>
    <cellStyle name="SAPBEXstdItem 6 2 4" xfId="22721"/>
    <cellStyle name="SAPBEXstdItem 6 2 4 2" xfId="49135"/>
    <cellStyle name="SAPBEXstdItem 6 2 5" xfId="30967"/>
    <cellStyle name="SAPBEXstdItem 6 3" xfId="5024"/>
    <cellStyle name="SAPBEXstdItem 6 3 2" xfId="10134"/>
    <cellStyle name="SAPBEXstdItem 6 3 2 2" xfId="20794"/>
    <cellStyle name="SAPBEXstdItem 6 3 2 2 2" xfId="47208"/>
    <cellStyle name="SAPBEXstdItem 6 3 2 3" xfId="27798"/>
    <cellStyle name="SAPBEXstdItem 6 3 2 3 2" xfId="54212"/>
    <cellStyle name="SAPBEXstdItem 6 3 2 4" xfId="36630"/>
    <cellStyle name="SAPBEXstdItem 6 3 3" xfId="15801"/>
    <cellStyle name="SAPBEXstdItem 6 3 3 2" xfId="42220"/>
    <cellStyle name="SAPBEXstdItem 6 3 4" xfId="23404"/>
    <cellStyle name="SAPBEXstdItem 6 3 4 2" xfId="49818"/>
    <cellStyle name="SAPBEXstdItem 6 3 5" xfId="31694"/>
    <cellStyle name="SAPBEXstdItem 6 4" xfId="6213"/>
    <cellStyle name="SAPBEXstdItem 6 4 2" xfId="10976"/>
    <cellStyle name="SAPBEXstdItem 6 4 2 2" xfId="21621"/>
    <cellStyle name="SAPBEXstdItem 6 4 2 2 2" xfId="48035"/>
    <cellStyle name="SAPBEXstdItem 6 4 2 3" xfId="28710"/>
    <cellStyle name="SAPBEXstdItem 6 4 2 3 2" xfId="55124"/>
    <cellStyle name="SAPBEXstdItem 6 4 2 4" xfId="37397"/>
    <cellStyle name="SAPBEXstdItem 6 4 3" xfId="16954"/>
    <cellStyle name="SAPBEXstdItem 6 4 3 2" xfId="43372"/>
    <cellStyle name="SAPBEXstdItem 6 4 4" xfId="25784"/>
    <cellStyle name="SAPBEXstdItem 6 4 4 2" xfId="52198"/>
    <cellStyle name="SAPBEXstdItem 6 4 5" xfId="32883"/>
    <cellStyle name="SAPBEXstdItem 6 5" xfId="6799"/>
    <cellStyle name="SAPBEXstdItem 6 5 2" xfId="17511"/>
    <cellStyle name="SAPBEXstdItem 6 5 2 2" xfId="43928"/>
    <cellStyle name="SAPBEXstdItem 6 5 3" xfId="22046"/>
    <cellStyle name="SAPBEXstdItem 6 5 3 2" xfId="48460"/>
    <cellStyle name="SAPBEXstdItem 6 5 4" xfId="33469"/>
    <cellStyle name="SAPBEXstdItem 6 6" xfId="7354"/>
    <cellStyle name="SAPBEXstdItem 6 6 2" xfId="18021"/>
    <cellStyle name="SAPBEXstdItem 6 6 2 2" xfId="44437"/>
    <cellStyle name="SAPBEXstdItem 6 6 3" xfId="22336"/>
    <cellStyle name="SAPBEXstdItem 6 6 3 2" xfId="48750"/>
    <cellStyle name="SAPBEXstdItem 6 6 4" xfId="34024"/>
    <cellStyle name="SAPBEXstdItem 6 7" xfId="7999"/>
    <cellStyle name="SAPBEXstdItem 6 7 2" xfId="18666"/>
    <cellStyle name="SAPBEXstdItem 6 7 2 2" xfId="45080"/>
    <cellStyle name="SAPBEXstdItem 6 7 3" xfId="12164"/>
    <cellStyle name="SAPBEXstdItem 6 7 3 2" xfId="38585"/>
    <cellStyle name="SAPBEXstdItem 6 7 4" xfId="34604"/>
    <cellStyle name="SAPBEXstdItem 6 8" xfId="8842"/>
    <cellStyle name="SAPBEXstdItem 6 8 2" xfId="19502"/>
    <cellStyle name="SAPBEXstdItem 6 8 2 2" xfId="45916"/>
    <cellStyle name="SAPBEXstdItem 6 8 3" xfId="24123"/>
    <cellStyle name="SAPBEXstdItem 6 8 3 2" xfId="50537"/>
    <cellStyle name="SAPBEXstdItem 6 8 4" xfId="35338"/>
    <cellStyle name="SAPBEXstdItem 6 9" xfId="13187"/>
    <cellStyle name="SAPBEXstdItem 6 9 2" xfId="39607"/>
    <cellStyle name="SAPBEXstdItem 7" xfId="3298"/>
    <cellStyle name="SAPBEXstdItem 7 2" xfId="9513"/>
    <cellStyle name="SAPBEXstdItem 7 2 2" xfId="20173"/>
    <cellStyle name="SAPBEXstdItem 7 2 2 2" xfId="46587"/>
    <cellStyle name="SAPBEXstdItem 7 2 3" xfId="11261"/>
    <cellStyle name="SAPBEXstdItem 7 2 3 2" xfId="37682"/>
    <cellStyle name="SAPBEXstdItem 7 2 4" xfId="36009"/>
    <cellStyle name="SAPBEXstdItem 7 3" xfId="14088"/>
    <cellStyle name="SAPBEXstdItem 7 3 2" xfId="40508"/>
    <cellStyle name="SAPBEXstdItem 7 4" xfId="24716"/>
    <cellStyle name="SAPBEXstdItem 7 4 2" xfId="51130"/>
    <cellStyle name="SAPBEXstdItem 7 5" xfId="29968"/>
    <cellStyle name="SAPBEXstdItem 8" xfId="4488"/>
    <cellStyle name="SAPBEXstdItem 8 2" xfId="9633"/>
    <cellStyle name="SAPBEXstdItem 8 2 2" xfId="20293"/>
    <cellStyle name="SAPBEXstdItem 8 2 2 2" xfId="46707"/>
    <cellStyle name="SAPBEXstdItem 8 2 3" xfId="27837"/>
    <cellStyle name="SAPBEXstdItem 8 2 3 2" xfId="54251"/>
    <cellStyle name="SAPBEXstdItem 8 2 4" xfId="36129"/>
    <cellStyle name="SAPBEXstdItem 8 3" xfId="15266"/>
    <cellStyle name="SAPBEXstdItem 8 3 2" xfId="41686"/>
    <cellStyle name="SAPBEXstdItem 8 4" xfId="24627"/>
    <cellStyle name="SAPBEXstdItem 8 4 2" xfId="51041"/>
    <cellStyle name="SAPBEXstdItem 8 5" xfId="31158"/>
    <cellStyle name="SAPBEXstdItem 9" xfId="5683"/>
    <cellStyle name="SAPBEXstdItem 9 2" xfId="9702"/>
    <cellStyle name="SAPBEXstdItem 9 2 2" xfId="20362"/>
    <cellStyle name="SAPBEXstdItem 9 2 2 2" xfId="46776"/>
    <cellStyle name="SAPBEXstdItem 9 2 3" xfId="12752"/>
    <cellStyle name="SAPBEXstdItem 9 2 3 2" xfId="39173"/>
    <cellStyle name="SAPBEXstdItem 9 2 4" xfId="36198"/>
    <cellStyle name="SAPBEXstdItem 9 3" xfId="16447"/>
    <cellStyle name="SAPBEXstdItem 9 3 2" xfId="42865"/>
    <cellStyle name="SAPBEXstdItem 9 4" xfId="27953"/>
    <cellStyle name="SAPBEXstdItem 9 4 2" xfId="54367"/>
    <cellStyle name="SAPBEXstdItem 9 5" xfId="32353"/>
    <cellStyle name="SAPBEXstdItemX" xfId="1281"/>
    <cellStyle name="SAPBEXstdItemX 10" xfId="3157"/>
    <cellStyle name="SAPBEXstdItemX 10 2" xfId="13947"/>
    <cellStyle name="SAPBEXstdItemX 10 2 2" xfId="40367"/>
    <cellStyle name="SAPBEXstdItemX 10 3" xfId="26488"/>
    <cellStyle name="SAPBEXstdItemX 10 3 2" xfId="52902"/>
    <cellStyle name="SAPBEXstdItemX 10 4" xfId="29827"/>
    <cellStyle name="SAPBEXstdItemX 11" xfId="6835"/>
    <cellStyle name="SAPBEXstdItemX 11 2" xfId="11115"/>
    <cellStyle name="SAPBEXstdItemX 11 2 2" xfId="37536"/>
    <cellStyle name="SAPBEXstdItemX 11 3" xfId="33505"/>
    <cellStyle name="SAPBEXstdItemX 12" xfId="6088"/>
    <cellStyle name="SAPBEXstdItemX 12 2" xfId="16838"/>
    <cellStyle name="SAPBEXstdItemX 12 2 2" xfId="43256"/>
    <cellStyle name="SAPBEXstdItemX 12 3" xfId="23008"/>
    <cellStyle name="SAPBEXstdItemX 12 3 2" xfId="49422"/>
    <cellStyle name="SAPBEXstdItemX 12 4" xfId="32758"/>
    <cellStyle name="SAPBEXstdItemX 13" xfId="8278"/>
    <cellStyle name="SAPBEXstdItemX 13 2" xfId="18939"/>
    <cellStyle name="SAPBEXstdItemX 13 2 2" xfId="45353"/>
    <cellStyle name="SAPBEXstdItemX 13 3" xfId="14369"/>
    <cellStyle name="SAPBEXstdItemX 13 3 2" xfId="40789"/>
    <cellStyle name="SAPBEXstdItemX 13 4" xfId="34789"/>
    <cellStyle name="SAPBEXstdItemX 14" xfId="21187"/>
    <cellStyle name="SAPBEXstdItemX 14 2" xfId="47601"/>
    <cellStyle name="SAPBEXstdItemX 15" xfId="22274"/>
    <cellStyle name="SAPBEXstdItemX 15 2" xfId="48688"/>
    <cellStyle name="SAPBEXstdItemX 2" xfId="1580"/>
    <cellStyle name="SAPBEXstdItemX 2 10" xfId="8471"/>
    <cellStyle name="SAPBEXstdItemX 2 10 2" xfId="19131"/>
    <cellStyle name="SAPBEXstdItemX 2 10 2 2" xfId="45545"/>
    <cellStyle name="SAPBEXstdItemX 2 10 3" xfId="12462"/>
    <cellStyle name="SAPBEXstdItemX 2 10 3 2" xfId="38883"/>
    <cellStyle name="SAPBEXstdItemX 2 10 4" xfId="34967"/>
    <cellStyle name="SAPBEXstdItemX 2 11" xfId="13073"/>
    <cellStyle name="SAPBEXstdItemX 2 11 2" xfId="39494"/>
    <cellStyle name="SAPBEXstdItemX 2 12" xfId="24347"/>
    <cellStyle name="SAPBEXstdItemX 2 12 2" xfId="50761"/>
    <cellStyle name="SAPBEXstdItemX 2 2" xfId="3574"/>
    <cellStyle name="SAPBEXstdItemX 2 2 2" xfId="8951"/>
    <cellStyle name="SAPBEXstdItemX 2 2 2 2" xfId="19611"/>
    <cellStyle name="SAPBEXstdItemX 2 2 2 2 2" xfId="46025"/>
    <cellStyle name="SAPBEXstdItemX 2 2 2 3" xfId="28254"/>
    <cellStyle name="SAPBEXstdItemX 2 2 2 3 2" xfId="54668"/>
    <cellStyle name="SAPBEXstdItemX 2 2 2 4" xfId="35447"/>
    <cellStyle name="SAPBEXstdItemX 2 2 3" xfId="9907"/>
    <cellStyle name="SAPBEXstdItemX 2 2 3 2" xfId="20567"/>
    <cellStyle name="SAPBEXstdItemX 2 2 3 2 2" xfId="46981"/>
    <cellStyle name="SAPBEXstdItemX 2 2 3 3" xfId="26840"/>
    <cellStyle name="SAPBEXstdItemX 2 2 3 3 2" xfId="53254"/>
    <cellStyle name="SAPBEXstdItemX 2 2 3 4" xfId="36403"/>
    <cellStyle name="SAPBEXstdItemX 2 2 4" xfId="8784"/>
    <cellStyle name="SAPBEXstdItemX 2 2 4 2" xfId="19444"/>
    <cellStyle name="SAPBEXstdItemX 2 2 4 2 2" xfId="45858"/>
    <cellStyle name="SAPBEXstdItemX 2 2 4 3" xfId="23716"/>
    <cellStyle name="SAPBEXstdItemX 2 2 4 3 2" xfId="50130"/>
    <cellStyle name="SAPBEXstdItemX 2 2 4 4" xfId="35280"/>
    <cellStyle name="SAPBEXstdItemX 2 2 5" xfId="14359"/>
    <cellStyle name="SAPBEXstdItemX 2 2 5 2" xfId="40779"/>
    <cellStyle name="SAPBEXstdItemX 2 2 6" xfId="26272"/>
    <cellStyle name="SAPBEXstdItemX 2 2 6 2" xfId="52686"/>
    <cellStyle name="SAPBEXstdItemX 2 2 7" xfId="30244"/>
    <cellStyle name="SAPBEXstdItemX 2 3" xfId="2744"/>
    <cellStyle name="SAPBEXstdItemX 2 3 2" xfId="9309"/>
    <cellStyle name="SAPBEXstdItemX 2 3 2 2" xfId="19969"/>
    <cellStyle name="SAPBEXstdItemX 2 3 2 2 2" xfId="46383"/>
    <cellStyle name="SAPBEXstdItemX 2 3 2 3" xfId="27870"/>
    <cellStyle name="SAPBEXstdItemX 2 3 2 3 2" xfId="54284"/>
    <cellStyle name="SAPBEXstdItemX 2 3 2 4" xfId="35805"/>
    <cellStyle name="SAPBEXstdItemX 2 3 3" xfId="13536"/>
    <cellStyle name="SAPBEXstdItemX 2 3 3 2" xfId="39956"/>
    <cellStyle name="SAPBEXstdItemX 2 3 4" xfId="27357"/>
    <cellStyle name="SAPBEXstdItemX 2 3 4 2" xfId="53771"/>
    <cellStyle name="SAPBEXstdItemX 2 3 5" xfId="29414"/>
    <cellStyle name="SAPBEXstdItemX 2 4" xfId="4685"/>
    <cellStyle name="SAPBEXstdItemX 2 4 2" xfId="10241"/>
    <cellStyle name="SAPBEXstdItemX 2 4 2 2" xfId="20901"/>
    <cellStyle name="SAPBEXstdItemX 2 4 2 2 2" xfId="47315"/>
    <cellStyle name="SAPBEXstdItemX 2 4 2 3" xfId="12988"/>
    <cellStyle name="SAPBEXstdItemX 2 4 2 3 2" xfId="39409"/>
    <cellStyle name="SAPBEXstdItemX 2 4 2 4" xfId="36737"/>
    <cellStyle name="SAPBEXstdItemX 2 4 3" xfId="15463"/>
    <cellStyle name="SAPBEXstdItemX 2 4 3 2" xfId="41883"/>
    <cellStyle name="SAPBEXstdItemX 2 4 4" xfId="24303"/>
    <cellStyle name="SAPBEXstdItemX 2 4 4 2" xfId="50717"/>
    <cellStyle name="SAPBEXstdItemX 2 4 5" xfId="31355"/>
    <cellStyle name="SAPBEXstdItemX 2 5" xfId="4368"/>
    <cellStyle name="SAPBEXstdItemX 2 5 2" xfId="15146"/>
    <cellStyle name="SAPBEXstdItemX 2 5 2 2" xfId="41566"/>
    <cellStyle name="SAPBEXstdItemX 2 5 3" xfId="26803"/>
    <cellStyle name="SAPBEXstdItemX 2 5 3 2" xfId="53217"/>
    <cellStyle name="SAPBEXstdItemX 2 5 4" xfId="31038"/>
    <cellStyle name="SAPBEXstdItemX 2 6" xfId="5497"/>
    <cellStyle name="SAPBEXstdItemX 2 6 2" xfId="16268"/>
    <cellStyle name="SAPBEXstdItemX 2 6 2 2" xfId="42687"/>
    <cellStyle name="SAPBEXstdItemX 2 6 3" xfId="27450"/>
    <cellStyle name="SAPBEXstdItemX 2 6 3 2" xfId="53864"/>
    <cellStyle name="SAPBEXstdItemX 2 6 4" xfId="32167"/>
    <cellStyle name="SAPBEXstdItemX 2 7" xfId="6108"/>
    <cellStyle name="SAPBEXstdItemX 2 7 2" xfId="22944"/>
    <cellStyle name="SAPBEXstdItemX 2 7 2 2" xfId="49358"/>
    <cellStyle name="SAPBEXstdItemX 2 7 3" xfId="32778"/>
    <cellStyle name="SAPBEXstdItemX 2 8" xfId="5932"/>
    <cellStyle name="SAPBEXstdItemX 2 8 2" xfId="16684"/>
    <cellStyle name="SAPBEXstdItemX 2 8 2 2" xfId="43102"/>
    <cellStyle name="SAPBEXstdItemX 2 8 3" xfId="25317"/>
    <cellStyle name="SAPBEXstdItemX 2 8 3 2" xfId="51731"/>
    <cellStyle name="SAPBEXstdItemX 2 8 4" xfId="32602"/>
    <cellStyle name="SAPBEXstdItemX 2 9" xfId="6684"/>
    <cellStyle name="SAPBEXstdItemX 2 9 2" xfId="17396"/>
    <cellStyle name="SAPBEXstdItemX 2 9 2 2" xfId="43814"/>
    <cellStyle name="SAPBEXstdItemX 2 9 3" xfId="25257"/>
    <cellStyle name="SAPBEXstdItemX 2 9 3 2" xfId="51671"/>
    <cellStyle name="SAPBEXstdItemX 2 9 4" xfId="33354"/>
    <cellStyle name="SAPBEXstdItemX 3" xfId="1691"/>
    <cellStyle name="SAPBEXstdItemX 3 10" xfId="8501"/>
    <cellStyle name="SAPBEXstdItemX 3 10 2" xfId="19161"/>
    <cellStyle name="SAPBEXstdItemX 3 10 2 2" xfId="45575"/>
    <cellStyle name="SAPBEXstdItemX 3 10 3" xfId="12730"/>
    <cellStyle name="SAPBEXstdItemX 3 10 3 2" xfId="39151"/>
    <cellStyle name="SAPBEXstdItemX 3 10 4" xfId="34997"/>
    <cellStyle name="SAPBEXstdItemX 3 11" xfId="11878"/>
    <cellStyle name="SAPBEXstdItemX 3 11 2" xfId="38299"/>
    <cellStyle name="SAPBEXstdItemX 3 12" xfId="22563"/>
    <cellStyle name="SAPBEXstdItemX 3 12 2" xfId="48977"/>
    <cellStyle name="SAPBEXstdItemX 3 2" xfId="3684"/>
    <cellStyle name="SAPBEXstdItemX 3 2 2" xfId="8923"/>
    <cellStyle name="SAPBEXstdItemX 3 2 2 2" xfId="19583"/>
    <cellStyle name="SAPBEXstdItemX 3 2 2 2 2" xfId="45997"/>
    <cellStyle name="SAPBEXstdItemX 3 2 2 3" xfId="27755"/>
    <cellStyle name="SAPBEXstdItemX 3 2 2 3 2" xfId="54169"/>
    <cellStyle name="SAPBEXstdItemX 3 2 2 4" xfId="35419"/>
    <cellStyle name="SAPBEXstdItemX 3 2 3" xfId="10089"/>
    <cellStyle name="SAPBEXstdItemX 3 2 3 2" xfId="20749"/>
    <cellStyle name="SAPBEXstdItemX 3 2 3 2 2" xfId="47163"/>
    <cellStyle name="SAPBEXstdItemX 3 2 3 3" xfId="27784"/>
    <cellStyle name="SAPBEXstdItemX 3 2 3 3 2" xfId="54198"/>
    <cellStyle name="SAPBEXstdItemX 3 2 3 4" xfId="36585"/>
    <cellStyle name="SAPBEXstdItemX 3 2 4" xfId="8817"/>
    <cellStyle name="SAPBEXstdItemX 3 2 4 2" xfId="19477"/>
    <cellStyle name="SAPBEXstdItemX 3 2 4 2 2" xfId="45891"/>
    <cellStyle name="SAPBEXstdItemX 3 2 4 3" xfId="21946"/>
    <cellStyle name="SAPBEXstdItemX 3 2 4 3 2" xfId="48360"/>
    <cellStyle name="SAPBEXstdItemX 3 2 4 4" xfId="35313"/>
    <cellStyle name="SAPBEXstdItemX 3 2 5" xfId="14469"/>
    <cellStyle name="SAPBEXstdItemX 3 2 5 2" xfId="40889"/>
    <cellStyle name="SAPBEXstdItemX 3 2 6" xfId="22224"/>
    <cellStyle name="SAPBEXstdItemX 3 2 6 2" xfId="48638"/>
    <cellStyle name="SAPBEXstdItemX 3 2 7" xfId="30354"/>
    <cellStyle name="SAPBEXstdItemX 3 3" xfId="2651"/>
    <cellStyle name="SAPBEXstdItemX 3 3 2" xfId="8906"/>
    <cellStyle name="SAPBEXstdItemX 3 3 2 2" xfId="19566"/>
    <cellStyle name="SAPBEXstdItemX 3 3 2 2 2" xfId="45980"/>
    <cellStyle name="SAPBEXstdItemX 3 3 2 3" xfId="12573"/>
    <cellStyle name="SAPBEXstdItemX 3 3 2 3 2" xfId="38994"/>
    <cellStyle name="SAPBEXstdItemX 3 3 2 4" xfId="35402"/>
    <cellStyle name="SAPBEXstdItemX 3 3 3" xfId="13443"/>
    <cellStyle name="SAPBEXstdItemX 3 3 3 2" xfId="39863"/>
    <cellStyle name="SAPBEXstdItemX 3 3 4" xfId="25208"/>
    <cellStyle name="SAPBEXstdItemX 3 3 4 2" xfId="51622"/>
    <cellStyle name="SAPBEXstdItemX 3 3 5" xfId="29321"/>
    <cellStyle name="SAPBEXstdItemX 3 4" xfId="4865"/>
    <cellStyle name="SAPBEXstdItemX 3 4 2" xfId="10432"/>
    <cellStyle name="SAPBEXstdItemX 3 4 2 2" xfId="21092"/>
    <cellStyle name="SAPBEXstdItemX 3 4 2 2 2" xfId="47506"/>
    <cellStyle name="SAPBEXstdItemX 3 4 2 3" xfId="28356"/>
    <cellStyle name="SAPBEXstdItemX 3 4 2 3 2" xfId="54770"/>
    <cellStyle name="SAPBEXstdItemX 3 4 2 4" xfId="36928"/>
    <cellStyle name="SAPBEXstdItemX 3 4 3" xfId="15642"/>
    <cellStyle name="SAPBEXstdItemX 3 4 3 2" xfId="42062"/>
    <cellStyle name="SAPBEXstdItemX 3 4 4" xfId="26413"/>
    <cellStyle name="SAPBEXstdItemX 3 4 4 2" xfId="52827"/>
    <cellStyle name="SAPBEXstdItemX 3 4 5" xfId="31535"/>
    <cellStyle name="SAPBEXstdItemX 3 5" xfId="3411"/>
    <cellStyle name="SAPBEXstdItemX 3 5 2" xfId="14197"/>
    <cellStyle name="SAPBEXstdItemX 3 5 2 2" xfId="40617"/>
    <cellStyle name="SAPBEXstdItemX 3 5 3" xfId="25842"/>
    <cellStyle name="SAPBEXstdItemX 3 5 3 2" xfId="52256"/>
    <cellStyle name="SAPBEXstdItemX 3 5 4" xfId="30081"/>
    <cellStyle name="SAPBEXstdItemX 3 6" xfId="5557"/>
    <cellStyle name="SAPBEXstdItemX 3 6 2" xfId="16328"/>
    <cellStyle name="SAPBEXstdItemX 3 6 2 2" xfId="42747"/>
    <cellStyle name="SAPBEXstdItemX 3 6 3" xfId="25575"/>
    <cellStyle name="SAPBEXstdItemX 3 6 3 2" xfId="51989"/>
    <cellStyle name="SAPBEXstdItemX 3 6 4" xfId="32227"/>
    <cellStyle name="SAPBEXstdItemX 3 7" xfId="6163"/>
    <cellStyle name="SAPBEXstdItemX 3 7 2" xfId="12387"/>
    <cellStyle name="SAPBEXstdItemX 3 7 2 2" xfId="38808"/>
    <cellStyle name="SAPBEXstdItemX 3 7 3" xfId="32833"/>
    <cellStyle name="SAPBEXstdItemX 3 8" xfId="4750"/>
    <cellStyle name="SAPBEXstdItemX 3 8 2" xfId="15527"/>
    <cellStyle name="SAPBEXstdItemX 3 8 2 2" xfId="41947"/>
    <cellStyle name="SAPBEXstdItemX 3 8 3" xfId="25177"/>
    <cellStyle name="SAPBEXstdItemX 3 8 3 2" xfId="51591"/>
    <cellStyle name="SAPBEXstdItemX 3 8 4" xfId="31420"/>
    <cellStyle name="SAPBEXstdItemX 3 9" xfId="7773"/>
    <cellStyle name="SAPBEXstdItemX 3 9 2" xfId="18440"/>
    <cellStyle name="SAPBEXstdItemX 3 9 2 2" xfId="44855"/>
    <cellStyle name="SAPBEXstdItemX 3 9 3" xfId="27432"/>
    <cellStyle name="SAPBEXstdItemX 3 9 3 2" xfId="53846"/>
    <cellStyle name="SAPBEXstdItemX 3 9 4" xfId="34443"/>
    <cellStyle name="SAPBEXstdItemX 4" xfId="1959"/>
    <cellStyle name="SAPBEXstdItemX 4 10" xfId="8597"/>
    <cellStyle name="SAPBEXstdItemX 4 10 2" xfId="19257"/>
    <cellStyle name="SAPBEXstdItemX 4 10 2 2" xfId="45671"/>
    <cellStyle name="SAPBEXstdItemX 4 10 3" xfId="12465"/>
    <cellStyle name="SAPBEXstdItemX 4 10 3 2" xfId="38886"/>
    <cellStyle name="SAPBEXstdItemX 4 10 4" xfId="35093"/>
    <cellStyle name="SAPBEXstdItemX 4 11" xfId="11629"/>
    <cellStyle name="SAPBEXstdItemX 4 11 2" xfId="38050"/>
    <cellStyle name="SAPBEXstdItemX 4 12" xfId="26996"/>
    <cellStyle name="SAPBEXstdItemX 4 12 2" xfId="53410"/>
    <cellStyle name="SAPBEXstdItemX 4 2" xfId="3936"/>
    <cellStyle name="SAPBEXstdItemX 4 2 2" xfId="9121"/>
    <cellStyle name="SAPBEXstdItemX 4 2 2 2" xfId="19781"/>
    <cellStyle name="SAPBEXstdItemX 4 2 2 2 2" xfId="46195"/>
    <cellStyle name="SAPBEXstdItemX 4 2 2 3" xfId="25964"/>
    <cellStyle name="SAPBEXstdItemX 4 2 2 3 2" xfId="52378"/>
    <cellStyle name="SAPBEXstdItemX 4 2 2 4" xfId="35617"/>
    <cellStyle name="SAPBEXstdItemX 4 2 3" xfId="14719"/>
    <cellStyle name="SAPBEXstdItemX 4 2 3 2" xfId="41139"/>
    <cellStyle name="SAPBEXstdItemX 4 2 4" xfId="22862"/>
    <cellStyle name="SAPBEXstdItemX 4 2 4 2" xfId="49276"/>
    <cellStyle name="SAPBEXstdItemX 4 2 5" xfId="30606"/>
    <cellStyle name="SAPBEXstdItemX 4 3" xfId="4663"/>
    <cellStyle name="SAPBEXstdItemX 4 3 2" xfId="9493"/>
    <cellStyle name="SAPBEXstdItemX 4 3 2 2" xfId="20153"/>
    <cellStyle name="SAPBEXstdItemX 4 3 2 2 2" xfId="46567"/>
    <cellStyle name="SAPBEXstdItemX 4 3 2 3" xfId="25934"/>
    <cellStyle name="SAPBEXstdItemX 4 3 2 3 2" xfId="52348"/>
    <cellStyle name="SAPBEXstdItemX 4 3 2 4" xfId="35989"/>
    <cellStyle name="SAPBEXstdItemX 4 3 3" xfId="15441"/>
    <cellStyle name="SAPBEXstdItemX 4 3 3 2" xfId="41861"/>
    <cellStyle name="SAPBEXstdItemX 4 3 4" xfId="26537"/>
    <cellStyle name="SAPBEXstdItemX 4 3 4 2" xfId="52951"/>
    <cellStyle name="SAPBEXstdItemX 4 3 5" xfId="31333"/>
    <cellStyle name="SAPBEXstdItemX 4 4" xfId="5241"/>
    <cellStyle name="SAPBEXstdItemX 4 4 2" xfId="16016"/>
    <cellStyle name="SAPBEXstdItemX 4 4 2 2" xfId="42435"/>
    <cellStyle name="SAPBEXstdItemX 4 4 3" xfId="27055"/>
    <cellStyle name="SAPBEXstdItemX 4 4 3 2" xfId="53469"/>
    <cellStyle name="SAPBEXstdItemX 4 4 4" xfId="31911"/>
    <cellStyle name="SAPBEXstdItemX 4 5" xfId="5852"/>
    <cellStyle name="SAPBEXstdItemX 4 5 2" xfId="16608"/>
    <cellStyle name="SAPBEXstdItemX 4 5 2 2" xfId="43026"/>
    <cellStyle name="SAPBEXstdItemX 4 5 3" xfId="25793"/>
    <cellStyle name="SAPBEXstdItemX 4 5 3 2" xfId="52207"/>
    <cellStyle name="SAPBEXstdItemX 4 5 4" xfId="32522"/>
    <cellStyle name="SAPBEXstdItemX 4 6" xfId="6460"/>
    <cellStyle name="SAPBEXstdItemX 4 6 2" xfId="17196"/>
    <cellStyle name="SAPBEXstdItemX 4 6 2 2" xfId="43614"/>
    <cellStyle name="SAPBEXstdItemX 4 6 3" xfId="12046"/>
    <cellStyle name="SAPBEXstdItemX 4 6 3 2" xfId="38467"/>
    <cellStyle name="SAPBEXstdItemX 4 6 4" xfId="33130"/>
    <cellStyle name="SAPBEXstdItemX 4 7" xfId="7075"/>
    <cellStyle name="SAPBEXstdItemX 4 7 2" xfId="17860"/>
    <cellStyle name="SAPBEXstdItemX 4 7 2 2" xfId="44277"/>
    <cellStyle name="SAPBEXstdItemX 4 7 3" xfId="33745"/>
    <cellStyle name="SAPBEXstdItemX 4 8" xfId="7622"/>
    <cellStyle name="SAPBEXstdItemX 4 8 2" xfId="18289"/>
    <cellStyle name="SAPBEXstdItemX 4 8 2 2" xfId="44705"/>
    <cellStyle name="SAPBEXstdItemX 4 8 3" xfId="26617"/>
    <cellStyle name="SAPBEXstdItemX 4 8 3 2" xfId="53031"/>
    <cellStyle name="SAPBEXstdItemX 4 8 4" xfId="34292"/>
    <cellStyle name="SAPBEXstdItemX 4 9" xfId="7318"/>
    <cellStyle name="SAPBEXstdItemX 4 9 2" xfId="17985"/>
    <cellStyle name="SAPBEXstdItemX 4 9 2 2" xfId="44402"/>
    <cellStyle name="SAPBEXstdItemX 4 9 3" xfId="26613"/>
    <cellStyle name="SAPBEXstdItemX 4 9 3 2" xfId="53027"/>
    <cellStyle name="SAPBEXstdItemX 4 9 4" xfId="33988"/>
    <cellStyle name="SAPBEXstdItemX 5" xfId="2136"/>
    <cellStyle name="SAPBEXstdItemX 5 10" xfId="8841"/>
    <cellStyle name="SAPBEXstdItemX 5 10 2" xfId="19501"/>
    <cellStyle name="SAPBEXstdItemX 5 10 2 2" xfId="45915"/>
    <cellStyle name="SAPBEXstdItemX 5 10 3" xfId="24257"/>
    <cellStyle name="SAPBEXstdItemX 5 10 3 2" xfId="50671"/>
    <cellStyle name="SAPBEXstdItemX 5 10 4" xfId="35337"/>
    <cellStyle name="SAPBEXstdItemX 5 11" xfId="11464"/>
    <cellStyle name="SAPBEXstdItemX 5 11 2" xfId="37885"/>
    <cellStyle name="SAPBEXstdItemX 5 12" xfId="26563"/>
    <cellStyle name="SAPBEXstdItemX 5 12 2" xfId="52977"/>
    <cellStyle name="SAPBEXstdItemX 5 2" xfId="4101"/>
    <cellStyle name="SAPBEXstdItemX 5 2 2" xfId="9823"/>
    <cellStyle name="SAPBEXstdItemX 5 2 2 2" xfId="20483"/>
    <cellStyle name="SAPBEXstdItemX 5 2 2 2 2" xfId="46897"/>
    <cellStyle name="SAPBEXstdItemX 5 2 2 3" xfId="21145"/>
    <cellStyle name="SAPBEXstdItemX 5 2 2 3 2" xfId="47559"/>
    <cellStyle name="SAPBEXstdItemX 5 2 2 4" xfId="36319"/>
    <cellStyle name="SAPBEXstdItemX 5 2 3" xfId="14883"/>
    <cellStyle name="SAPBEXstdItemX 5 2 3 2" xfId="41303"/>
    <cellStyle name="SAPBEXstdItemX 5 2 4" xfId="22538"/>
    <cellStyle name="SAPBEXstdItemX 5 2 4 2" xfId="48952"/>
    <cellStyle name="SAPBEXstdItemX 5 2 5" xfId="30771"/>
    <cellStyle name="SAPBEXstdItemX 5 3" xfId="4829"/>
    <cellStyle name="SAPBEXstdItemX 5 3 2" xfId="10378"/>
    <cellStyle name="SAPBEXstdItemX 5 3 2 2" xfId="21038"/>
    <cellStyle name="SAPBEXstdItemX 5 3 2 2 2" xfId="47452"/>
    <cellStyle name="SAPBEXstdItemX 5 3 2 3" xfId="28303"/>
    <cellStyle name="SAPBEXstdItemX 5 3 2 3 2" xfId="54717"/>
    <cellStyle name="SAPBEXstdItemX 5 3 2 4" xfId="36874"/>
    <cellStyle name="SAPBEXstdItemX 5 3 3" xfId="15606"/>
    <cellStyle name="SAPBEXstdItemX 5 3 3 2" xfId="42026"/>
    <cellStyle name="SAPBEXstdItemX 5 3 4" xfId="27667"/>
    <cellStyle name="SAPBEXstdItemX 5 3 4 2" xfId="54081"/>
    <cellStyle name="SAPBEXstdItemX 5 3 5" xfId="31499"/>
    <cellStyle name="SAPBEXstdItemX 5 4" xfId="5409"/>
    <cellStyle name="SAPBEXstdItemX 5 4 2" xfId="16182"/>
    <cellStyle name="SAPBEXstdItemX 5 4 2 2" xfId="42601"/>
    <cellStyle name="SAPBEXstdItemX 5 4 3" xfId="27279"/>
    <cellStyle name="SAPBEXstdItemX 5 4 3 2" xfId="53693"/>
    <cellStyle name="SAPBEXstdItemX 5 4 4" xfId="32079"/>
    <cellStyle name="SAPBEXstdItemX 5 5" xfId="6016"/>
    <cellStyle name="SAPBEXstdItemX 5 5 2" xfId="16768"/>
    <cellStyle name="SAPBEXstdItemX 5 5 2 2" xfId="43186"/>
    <cellStyle name="SAPBEXstdItemX 5 5 3" xfId="23586"/>
    <cellStyle name="SAPBEXstdItemX 5 5 3 2" xfId="50000"/>
    <cellStyle name="SAPBEXstdItemX 5 5 4" xfId="32686"/>
    <cellStyle name="SAPBEXstdItemX 5 6" xfId="6616"/>
    <cellStyle name="SAPBEXstdItemX 5 6 2" xfId="17341"/>
    <cellStyle name="SAPBEXstdItemX 5 6 2 2" xfId="43759"/>
    <cellStyle name="SAPBEXstdItemX 5 6 3" xfId="12054"/>
    <cellStyle name="SAPBEXstdItemX 5 6 3 2" xfId="38475"/>
    <cellStyle name="SAPBEXstdItemX 5 6 4" xfId="33286"/>
    <cellStyle name="SAPBEXstdItemX 5 7" xfId="7188"/>
    <cellStyle name="SAPBEXstdItemX 5 7 2" xfId="25444"/>
    <cellStyle name="SAPBEXstdItemX 5 7 2 2" xfId="51858"/>
    <cellStyle name="SAPBEXstdItemX 5 7 3" xfId="33858"/>
    <cellStyle name="SAPBEXstdItemX 5 8" xfId="7747"/>
    <cellStyle name="SAPBEXstdItemX 5 8 2" xfId="18414"/>
    <cellStyle name="SAPBEXstdItemX 5 8 2 2" xfId="44830"/>
    <cellStyle name="SAPBEXstdItemX 5 8 3" xfId="24808"/>
    <cellStyle name="SAPBEXstdItemX 5 8 3 2" xfId="51222"/>
    <cellStyle name="SAPBEXstdItemX 5 8 4" xfId="34417"/>
    <cellStyle name="SAPBEXstdItemX 5 9" xfId="7899"/>
    <cellStyle name="SAPBEXstdItemX 5 9 2" xfId="18566"/>
    <cellStyle name="SAPBEXstdItemX 5 9 2 2" xfId="44981"/>
    <cellStyle name="SAPBEXstdItemX 5 9 3" xfId="23795"/>
    <cellStyle name="SAPBEXstdItemX 5 9 3 2" xfId="50209"/>
    <cellStyle name="SAPBEXstdItemX 5 9 4" xfId="34569"/>
    <cellStyle name="SAPBEXstdItemX 6" xfId="1870"/>
    <cellStyle name="SAPBEXstdItemX 6 10" xfId="9512"/>
    <cellStyle name="SAPBEXstdItemX 6 10 2" xfId="20172"/>
    <cellStyle name="SAPBEXstdItemX 6 10 2 2" xfId="46586"/>
    <cellStyle name="SAPBEXstdItemX 6 10 3" xfId="28208"/>
    <cellStyle name="SAPBEXstdItemX 6 10 3 2" xfId="54622"/>
    <cellStyle name="SAPBEXstdItemX 6 10 4" xfId="36008"/>
    <cellStyle name="SAPBEXstdItemX 6 11" xfId="11710"/>
    <cellStyle name="SAPBEXstdItemX 6 11 2" xfId="38131"/>
    <cellStyle name="SAPBEXstdItemX 6 12" xfId="27146"/>
    <cellStyle name="SAPBEXstdItemX 6 12 2" xfId="53560"/>
    <cellStyle name="SAPBEXstdItemX 6 2" xfId="3847"/>
    <cellStyle name="SAPBEXstdItemX 6 2 2" xfId="10753"/>
    <cellStyle name="SAPBEXstdItemX 6 2 2 2" xfId="21398"/>
    <cellStyle name="SAPBEXstdItemX 6 2 2 2 2" xfId="47812"/>
    <cellStyle name="SAPBEXstdItemX 6 2 2 3" xfId="28492"/>
    <cellStyle name="SAPBEXstdItemX 6 2 2 3 2" xfId="54906"/>
    <cellStyle name="SAPBEXstdItemX 6 2 2 4" xfId="37174"/>
    <cellStyle name="SAPBEXstdItemX 6 2 3" xfId="14630"/>
    <cellStyle name="SAPBEXstdItemX 6 2 3 2" xfId="41050"/>
    <cellStyle name="SAPBEXstdItemX 6 2 4" xfId="24833"/>
    <cellStyle name="SAPBEXstdItemX 6 2 4 2" xfId="51247"/>
    <cellStyle name="SAPBEXstdItemX 6 2 5" xfId="30517"/>
    <cellStyle name="SAPBEXstdItemX 6 3" xfId="4574"/>
    <cellStyle name="SAPBEXstdItemX 6 3 2" xfId="15352"/>
    <cellStyle name="SAPBEXstdItemX 6 3 2 2" xfId="41772"/>
    <cellStyle name="SAPBEXstdItemX 6 3 3" xfId="24263"/>
    <cellStyle name="SAPBEXstdItemX 6 3 3 2" xfId="50677"/>
    <cellStyle name="SAPBEXstdItemX 6 3 4" xfId="31244"/>
    <cellStyle name="SAPBEXstdItemX 6 4" xfId="4280"/>
    <cellStyle name="SAPBEXstdItemX 6 4 2" xfId="15059"/>
    <cellStyle name="SAPBEXstdItemX 6 4 2 2" xfId="41479"/>
    <cellStyle name="SAPBEXstdItemX 6 4 3" xfId="24752"/>
    <cellStyle name="SAPBEXstdItemX 6 4 3 2" xfId="51166"/>
    <cellStyle name="SAPBEXstdItemX 6 4 4" xfId="30950"/>
    <cellStyle name="SAPBEXstdItemX 6 5" xfId="2863"/>
    <cellStyle name="SAPBEXstdItemX 6 5 2" xfId="13655"/>
    <cellStyle name="SAPBEXstdItemX 6 5 2 2" xfId="40075"/>
    <cellStyle name="SAPBEXstdItemX 6 5 3" xfId="25519"/>
    <cellStyle name="SAPBEXstdItemX 6 5 3 2" xfId="51933"/>
    <cellStyle name="SAPBEXstdItemX 6 5 4" xfId="29533"/>
    <cellStyle name="SAPBEXstdItemX 6 6" xfId="6027"/>
    <cellStyle name="SAPBEXstdItemX 6 6 2" xfId="16778"/>
    <cellStyle name="SAPBEXstdItemX 6 6 2 2" xfId="43196"/>
    <cellStyle name="SAPBEXstdItemX 6 6 3" xfId="23391"/>
    <cellStyle name="SAPBEXstdItemX 6 6 3 2" xfId="49805"/>
    <cellStyle name="SAPBEXstdItemX 6 6 4" xfId="32697"/>
    <cellStyle name="SAPBEXstdItemX 6 7" xfId="6986"/>
    <cellStyle name="SAPBEXstdItemX 6 7 2" xfId="21897"/>
    <cellStyle name="SAPBEXstdItemX 6 7 2 2" xfId="48311"/>
    <cellStyle name="SAPBEXstdItemX 6 7 3" xfId="33656"/>
    <cellStyle name="SAPBEXstdItemX 6 8" xfId="7533"/>
    <cellStyle name="SAPBEXstdItemX 6 8 2" xfId="18200"/>
    <cellStyle name="SAPBEXstdItemX 6 8 2 2" xfId="44616"/>
    <cellStyle name="SAPBEXstdItemX 6 8 3" xfId="25565"/>
    <cellStyle name="SAPBEXstdItemX 6 8 3 2" xfId="51979"/>
    <cellStyle name="SAPBEXstdItemX 6 8 4" xfId="34203"/>
    <cellStyle name="SAPBEXstdItemX 6 9" xfId="7754"/>
    <cellStyle name="SAPBEXstdItemX 6 9 2" xfId="18421"/>
    <cellStyle name="SAPBEXstdItemX 6 9 2 2" xfId="44837"/>
    <cellStyle name="SAPBEXstdItemX 6 9 3" xfId="21805"/>
    <cellStyle name="SAPBEXstdItemX 6 9 3 2" xfId="48219"/>
    <cellStyle name="SAPBEXstdItemX 6 9 4" xfId="34424"/>
    <cellStyle name="SAPBEXstdItemX 7" xfId="2391"/>
    <cellStyle name="SAPBEXstdItemX 7 10" xfId="11275"/>
    <cellStyle name="SAPBEXstdItemX 7 10 2" xfId="37696"/>
    <cellStyle name="SAPBEXstdItemX 7 11" xfId="24442"/>
    <cellStyle name="SAPBEXstdItemX 7 11 2" xfId="50856"/>
    <cellStyle name="SAPBEXstdItemX 7 2" xfId="4298"/>
    <cellStyle name="SAPBEXstdItemX 7 2 2" xfId="15077"/>
    <cellStyle name="SAPBEXstdItemX 7 2 2 2" xfId="41497"/>
    <cellStyle name="SAPBEXstdItemX 7 2 3" xfId="26262"/>
    <cellStyle name="SAPBEXstdItemX 7 2 3 2" xfId="52676"/>
    <cellStyle name="SAPBEXstdItemX 7 2 4" xfId="30968"/>
    <cellStyle name="SAPBEXstdItemX 7 3" xfId="5025"/>
    <cellStyle name="SAPBEXstdItemX 7 3 2" xfId="15802"/>
    <cellStyle name="SAPBEXstdItemX 7 3 2 2" xfId="42221"/>
    <cellStyle name="SAPBEXstdItemX 7 3 3" xfId="26814"/>
    <cellStyle name="SAPBEXstdItemX 7 3 3 2" xfId="53228"/>
    <cellStyle name="SAPBEXstdItemX 7 3 4" xfId="31695"/>
    <cellStyle name="SAPBEXstdItemX 7 4" xfId="6214"/>
    <cellStyle name="SAPBEXstdItemX 7 4 2" xfId="16955"/>
    <cellStyle name="SAPBEXstdItemX 7 4 2 2" xfId="43373"/>
    <cellStyle name="SAPBEXstdItemX 7 4 3" xfId="24905"/>
    <cellStyle name="SAPBEXstdItemX 7 4 3 2" xfId="51319"/>
    <cellStyle name="SAPBEXstdItemX 7 4 4" xfId="32884"/>
    <cellStyle name="SAPBEXstdItemX 7 5" xfId="6800"/>
    <cellStyle name="SAPBEXstdItemX 7 5 2" xfId="17512"/>
    <cellStyle name="SAPBEXstdItemX 7 5 2 2" xfId="43929"/>
    <cellStyle name="SAPBEXstdItemX 7 5 3" xfId="24692"/>
    <cellStyle name="SAPBEXstdItemX 7 5 3 2" xfId="51106"/>
    <cellStyle name="SAPBEXstdItemX 7 5 4" xfId="33470"/>
    <cellStyle name="SAPBEXstdItemX 7 6" xfId="7355"/>
    <cellStyle name="SAPBEXstdItemX 7 6 2" xfId="18022"/>
    <cellStyle name="SAPBEXstdItemX 7 6 2 2" xfId="44438"/>
    <cellStyle name="SAPBEXstdItemX 7 6 3" xfId="27167"/>
    <cellStyle name="SAPBEXstdItemX 7 6 3 2" xfId="53581"/>
    <cellStyle name="SAPBEXstdItemX 7 6 4" xfId="34025"/>
    <cellStyle name="SAPBEXstdItemX 7 7" xfId="8000"/>
    <cellStyle name="SAPBEXstdItemX 7 7 2" xfId="18667"/>
    <cellStyle name="SAPBEXstdItemX 7 7 2 2" xfId="45081"/>
    <cellStyle name="SAPBEXstdItemX 7 7 3" xfId="12165"/>
    <cellStyle name="SAPBEXstdItemX 7 7 3 2" xfId="38586"/>
    <cellStyle name="SAPBEXstdItemX 7 7 4" xfId="34605"/>
    <cellStyle name="SAPBEXstdItemX 7 8" xfId="9634"/>
    <cellStyle name="SAPBEXstdItemX 7 8 2" xfId="20294"/>
    <cellStyle name="SAPBEXstdItemX 7 8 2 2" xfId="46708"/>
    <cellStyle name="SAPBEXstdItemX 7 8 3" xfId="13348"/>
    <cellStyle name="SAPBEXstdItemX 7 8 3 2" xfId="39768"/>
    <cellStyle name="SAPBEXstdItemX 7 8 4" xfId="36130"/>
    <cellStyle name="SAPBEXstdItemX 7 9" xfId="13188"/>
    <cellStyle name="SAPBEXstdItemX 7 9 2" xfId="39608"/>
    <cellStyle name="SAPBEXstdItemX 8" xfId="3299"/>
    <cellStyle name="SAPBEXstdItemX 8 2" xfId="14089"/>
    <cellStyle name="SAPBEXstdItemX 8 2 2" xfId="40509"/>
    <cellStyle name="SAPBEXstdItemX 8 3" xfId="25513"/>
    <cellStyle name="SAPBEXstdItemX 8 3 2" xfId="51927"/>
    <cellStyle name="SAPBEXstdItemX 8 4" xfId="29969"/>
    <cellStyle name="SAPBEXstdItemX 9" xfId="4731"/>
    <cellStyle name="SAPBEXstdItemX 9 2" xfId="15508"/>
    <cellStyle name="SAPBEXstdItemX 9 2 2" xfId="41928"/>
    <cellStyle name="SAPBEXstdItemX 9 3" xfId="23736"/>
    <cellStyle name="SAPBEXstdItemX 9 3 2" xfId="50150"/>
    <cellStyle name="SAPBEXstdItemX 9 4" xfId="31401"/>
    <cellStyle name="SAPBEXtitle" xfId="1282"/>
    <cellStyle name="SAPBEXtitle 10" xfId="5309"/>
    <cellStyle name="SAPBEXtitle 10 2" xfId="16083"/>
    <cellStyle name="SAPBEXtitle 10 2 2" xfId="42502"/>
    <cellStyle name="SAPBEXtitle 10 3" xfId="27527"/>
    <cellStyle name="SAPBEXtitle 10 3 2" xfId="53941"/>
    <cellStyle name="SAPBEXtitle 10 4" xfId="31979"/>
    <cellStyle name="SAPBEXtitle 11" xfId="5599"/>
    <cellStyle name="SAPBEXtitle 11 2" xfId="26104"/>
    <cellStyle name="SAPBEXtitle 11 2 2" xfId="52518"/>
    <cellStyle name="SAPBEXtitle 11 3" xfId="32269"/>
    <cellStyle name="SAPBEXtitle 12" xfId="7372"/>
    <cellStyle name="SAPBEXtitle 12 2" xfId="18039"/>
    <cellStyle name="SAPBEXtitle 12 2 2" xfId="44455"/>
    <cellStyle name="SAPBEXtitle 12 3" xfId="22083"/>
    <cellStyle name="SAPBEXtitle 12 3 2" xfId="48497"/>
    <cellStyle name="SAPBEXtitle 12 4" xfId="34042"/>
    <cellStyle name="SAPBEXtitle 13" xfId="13085"/>
    <cellStyle name="SAPBEXtitle 13 2" xfId="39506"/>
    <cellStyle name="SAPBEXtitle 14" xfId="26848"/>
    <cellStyle name="SAPBEXtitle 14 2" xfId="53262"/>
    <cellStyle name="SAPBEXtitle 2" xfId="1581"/>
    <cellStyle name="SAPBEXtitle 2 10" xfId="11971"/>
    <cellStyle name="SAPBEXtitle 2 10 2" xfId="38392"/>
    <cellStyle name="SAPBEXtitle 2 11" xfId="23197"/>
    <cellStyle name="SAPBEXtitle 2 11 2" xfId="49611"/>
    <cellStyle name="SAPBEXtitle 2 2" xfId="3575"/>
    <cellStyle name="SAPBEXtitle 2 2 2" xfId="8950"/>
    <cellStyle name="SAPBEXtitle 2 2 2 2" xfId="19610"/>
    <cellStyle name="SAPBEXtitle 2 2 2 2 2" xfId="46024"/>
    <cellStyle name="SAPBEXtitle 2 2 2 3" xfId="25977"/>
    <cellStyle name="SAPBEXtitle 2 2 2 3 2" xfId="52391"/>
    <cellStyle name="SAPBEXtitle 2 2 2 4" xfId="35446"/>
    <cellStyle name="SAPBEXtitle 2 2 3" xfId="9908"/>
    <cellStyle name="SAPBEXtitle 2 2 3 2" xfId="20568"/>
    <cellStyle name="SAPBEXtitle 2 2 3 2 2" xfId="46982"/>
    <cellStyle name="SAPBEXtitle 2 2 3 3" xfId="21870"/>
    <cellStyle name="SAPBEXtitle 2 2 3 3 2" xfId="48284"/>
    <cellStyle name="SAPBEXtitle 2 2 3 4" xfId="36404"/>
    <cellStyle name="SAPBEXtitle 2 2 4" xfId="8785"/>
    <cellStyle name="SAPBEXtitle 2 2 4 2" xfId="19445"/>
    <cellStyle name="SAPBEXtitle 2 2 4 2 2" xfId="45859"/>
    <cellStyle name="SAPBEXtitle 2 2 4 3" xfId="27570"/>
    <cellStyle name="SAPBEXtitle 2 2 4 3 2" xfId="53984"/>
    <cellStyle name="SAPBEXtitle 2 2 4 4" xfId="35281"/>
    <cellStyle name="SAPBEXtitle 2 2 5" xfId="14360"/>
    <cellStyle name="SAPBEXtitle 2 2 5 2" xfId="40780"/>
    <cellStyle name="SAPBEXtitle 2 2 6" xfId="24268"/>
    <cellStyle name="SAPBEXtitle 2 2 6 2" xfId="50682"/>
    <cellStyle name="SAPBEXtitle 2 2 7" xfId="30245"/>
    <cellStyle name="SAPBEXtitle 2 3" xfId="2743"/>
    <cellStyle name="SAPBEXtitle 2 3 2" xfId="9308"/>
    <cellStyle name="SAPBEXtitle 2 3 2 2" xfId="19968"/>
    <cellStyle name="SAPBEXtitle 2 3 2 2 2" xfId="46382"/>
    <cellStyle name="SAPBEXtitle 2 3 2 3" xfId="21199"/>
    <cellStyle name="SAPBEXtitle 2 3 2 3 2" xfId="47613"/>
    <cellStyle name="SAPBEXtitle 2 3 2 4" xfId="35804"/>
    <cellStyle name="SAPBEXtitle 2 3 3" xfId="13535"/>
    <cellStyle name="SAPBEXtitle 2 3 3 2" xfId="39955"/>
    <cellStyle name="SAPBEXtitle 2 3 4" xfId="22114"/>
    <cellStyle name="SAPBEXtitle 2 3 4 2" xfId="48528"/>
    <cellStyle name="SAPBEXtitle 2 3 5" xfId="29413"/>
    <cellStyle name="SAPBEXtitle 2 4" xfId="2838"/>
    <cellStyle name="SAPBEXtitle 2 4 2" xfId="10167"/>
    <cellStyle name="SAPBEXtitle 2 4 2 2" xfId="20827"/>
    <cellStyle name="SAPBEXtitle 2 4 2 2 2" xfId="47241"/>
    <cellStyle name="SAPBEXtitle 2 4 2 3" xfId="17238"/>
    <cellStyle name="SAPBEXtitle 2 4 2 3 2" xfId="43656"/>
    <cellStyle name="SAPBEXtitle 2 4 2 4" xfId="36663"/>
    <cellStyle name="SAPBEXtitle 2 4 3" xfId="13630"/>
    <cellStyle name="SAPBEXtitle 2 4 3 2" xfId="40050"/>
    <cellStyle name="SAPBEXtitle 2 4 4" xfId="24568"/>
    <cellStyle name="SAPBEXtitle 2 4 4 2" xfId="50982"/>
    <cellStyle name="SAPBEXtitle 2 4 5" xfId="29508"/>
    <cellStyle name="SAPBEXtitle 2 5" xfId="5258"/>
    <cellStyle name="SAPBEXtitle 2 5 2" xfId="16033"/>
    <cellStyle name="SAPBEXtitle 2 5 2 2" xfId="42452"/>
    <cellStyle name="SAPBEXtitle 2 5 3" xfId="28052"/>
    <cellStyle name="SAPBEXtitle 2 5 3 2" xfId="54466"/>
    <cellStyle name="SAPBEXtitle 2 5 4" xfId="31928"/>
    <cellStyle name="SAPBEXtitle 2 6" xfId="2857"/>
    <cellStyle name="SAPBEXtitle 2 6 2" xfId="13649"/>
    <cellStyle name="SAPBEXtitle 2 6 2 2" xfId="40069"/>
    <cellStyle name="SAPBEXtitle 2 6 3" xfId="27664"/>
    <cellStyle name="SAPBEXtitle 2 6 3 2" xfId="54078"/>
    <cellStyle name="SAPBEXtitle 2 6 4" xfId="29527"/>
    <cellStyle name="SAPBEXtitle 2 7" xfId="6107"/>
    <cellStyle name="SAPBEXtitle 2 7 2" xfId="22588"/>
    <cellStyle name="SAPBEXtitle 2 7 2 2" xfId="49002"/>
    <cellStyle name="SAPBEXtitle 2 7 3" xfId="32777"/>
    <cellStyle name="SAPBEXtitle 2 8" xfId="5285"/>
    <cellStyle name="SAPBEXtitle 2 8 2" xfId="16060"/>
    <cellStyle name="SAPBEXtitle 2 8 2 2" xfId="42479"/>
    <cellStyle name="SAPBEXtitle 2 8 3" xfId="27979"/>
    <cellStyle name="SAPBEXtitle 2 8 3 2" xfId="54393"/>
    <cellStyle name="SAPBEXtitle 2 8 4" xfId="31955"/>
    <cellStyle name="SAPBEXtitle 2 9" xfId="5008"/>
    <cellStyle name="SAPBEXtitle 2 9 2" xfId="15785"/>
    <cellStyle name="SAPBEXtitle 2 9 2 2" xfId="42204"/>
    <cellStyle name="SAPBEXtitle 2 9 3" xfId="25328"/>
    <cellStyle name="SAPBEXtitle 2 9 3 2" xfId="51742"/>
    <cellStyle name="SAPBEXtitle 2 9 4" xfId="31678"/>
    <cellStyle name="SAPBEXtitle 3" xfId="1692"/>
    <cellStyle name="SAPBEXtitle 3 10" xfId="11877"/>
    <cellStyle name="SAPBEXtitle 3 10 2" xfId="38298"/>
    <cellStyle name="SAPBEXtitle 3 11" xfId="26221"/>
    <cellStyle name="SAPBEXtitle 3 11 2" xfId="52635"/>
    <cellStyle name="SAPBEXtitle 3 2" xfId="3685"/>
    <cellStyle name="SAPBEXtitle 3 2 2" xfId="8922"/>
    <cellStyle name="SAPBEXtitle 3 2 2 2" xfId="19582"/>
    <cellStyle name="SAPBEXtitle 3 2 2 2 2" xfId="45996"/>
    <cellStyle name="SAPBEXtitle 3 2 2 3" xfId="12574"/>
    <cellStyle name="SAPBEXtitle 3 2 2 3 2" xfId="38995"/>
    <cellStyle name="SAPBEXtitle 3 2 2 4" xfId="35418"/>
    <cellStyle name="SAPBEXtitle 3 2 3" xfId="10345"/>
    <cellStyle name="SAPBEXtitle 3 2 3 2" xfId="21005"/>
    <cellStyle name="SAPBEXtitle 3 2 3 2 2" xfId="47419"/>
    <cellStyle name="SAPBEXtitle 3 2 3 3" xfId="28270"/>
    <cellStyle name="SAPBEXtitle 3 2 3 3 2" xfId="54684"/>
    <cellStyle name="SAPBEXtitle 3 2 3 4" xfId="36841"/>
    <cellStyle name="SAPBEXtitle 3 2 4" xfId="8818"/>
    <cellStyle name="SAPBEXtitle 3 2 4 2" xfId="19478"/>
    <cellStyle name="SAPBEXtitle 3 2 4 2 2" xfId="45892"/>
    <cellStyle name="SAPBEXtitle 3 2 4 3" xfId="25816"/>
    <cellStyle name="SAPBEXtitle 3 2 4 3 2" xfId="52230"/>
    <cellStyle name="SAPBEXtitle 3 2 4 4" xfId="35314"/>
    <cellStyle name="SAPBEXtitle 3 2 5" xfId="14470"/>
    <cellStyle name="SAPBEXtitle 3 2 5 2" xfId="40890"/>
    <cellStyle name="SAPBEXtitle 3 2 6" xfId="25839"/>
    <cellStyle name="SAPBEXtitle 3 2 6 2" xfId="52253"/>
    <cellStyle name="SAPBEXtitle 3 2 7" xfId="30355"/>
    <cellStyle name="SAPBEXtitle 3 3" xfId="2650"/>
    <cellStyle name="SAPBEXtitle 3 3 2" xfId="9282"/>
    <cellStyle name="SAPBEXtitle 3 3 2 2" xfId="19942"/>
    <cellStyle name="SAPBEXtitle 3 3 2 2 2" xfId="46356"/>
    <cellStyle name="SAPBEXtitle 3 3 2 3" xfId="27873"/>
    <cellStyle name="SAPBEXtitle 3 3 2 3 2" xfId="54287"/>
    <cellStyle name="SAPBEXtitle 3 3 2 4" xfId="35778"/>
    <cellStyle name="SAPBEXtitle 3 3 3" xfId="13442"/>
    <cellStyle name="SAPBEXtitle 3 3 3 2" xfId="39862"/>
    <cellStyle name="SAPBEXtitle 3 3 4" xfId="25616"/>
    <cellStyle name="SAPBEXtitle 3 3 4 2" xfId="52030"/>
    <cellStyle name="SAPBEXtitle 3 3 5" xfId="29320"/>
    <cellStyle name="SAPBEXtitle 3 4" xfId="3108"/>
    <cellStyle name="SAPBEXtitle 3 4 2" xfId="9943"/>
    <cellStyle name="SAPBEXtitle 3 4 2 2" xfId="20603"/>
    <cellStyle name="SAPBEXtitle 3 4 2 2 2" xfId="47017"/>
    <cellStyle name="SAPBEXtitle 3 4 2 3" xfId="27534"/>
    <cellStyle name="SAPBEXtitle 3 4 2 3 2" xfId="53948"/>
    <cellStyle name="SAPBEXtitle 3 4 2 4" xfId="36439"/>
    <cellStyle name="SAPBEXtitle 3 4 3" xfId="13900"/>
    <cellStyle name="SAPBEXtitle 3 4 3 2" xfId="40320"/>
    <cellStyle name="SAPBEXtitle 3 4 4" xfId="26311"/>
    <cellStyle name="SAPBEXtitle 3 4 4 2" xfId="52725"/>
    <cellStyle name="SAPBEXtitle 3 4 5" xfId="29778"/>
    <cellStyle name="SAPBEXtitle 3 5" xfId="2849"/>
    <cellStyle name="SAPBEXtitle 3 5 2" xfId="13641"/>
    <cellStyle name="SAPBEXtitle 3 5 2 2" xfId="40061"/>
    <cellStyle name="SAPBEXtitle 3 5 3" xfId="22685"/>
    <cellStyle name="SAPBEXtitle 3 5 3 2" xfId="49099"/>
    <cellStyle name="SAPBEXtitle 3 5 4" xfId="29519"/>
    <cellStyle name="SAPBEXtitle 3 6" xfId="5559"/>
    <cellStyle name="SAPBEXtitle 3 6 2" xfId="16330"/>
    <cellStyle name="SAPBEXtitle 3 6 2 2" xfId="42749"/>
    <cellStyle name="SAPBEXtitle 3 6 3" xfId="24733"/>
    <cellStyle name="SAPBEXtitle 3 6 3 2" xfId="51147"/>
    <cellStyle name="SAPBEXtitle 3 6 4" xfId="32229"/>
    <cellStyle name="SAPBEXtitle 3 7" xfId="3031"/>
    <cellStyle name="SAPBEXtitle 3 7 2" xfId="23822"/>
    <cellStyle name="SAPBEXtitle 3 7 2 2" xfId="50236"/>
    <cellStyle name="SAPBEXtitle 3 7 3" xfId="29701"/>
    <cellStyle name="SAPBEXtitle 3 8" xfId="5920"/>
    <cellStyle name="SAPBEXtitle 3 8 2" xfId="16672"/>
    <cellStyle name="SAPBEXtitle 3 8 2 2" xfId="43090"/>
    <cellStyle name="SAPBEXtitle 3 8 3" xfId="26159"/>
    <cellStyle name="SAPBEXtitle 3 8 3 2" xfId="52573"/>
    <cellStyle name="SAPBEXtitle 3 8 4" xfId="32590"/>
    <cellStyle name="SAPBEXtitle 3 9" xfId="7208"/>
    <cellStyle name="SAPBEXtitle 3 9 2" xfId="17875"/>
    <cellStyle name="SAPBEXtitle 3 9 2 2" xfId="44292"/>
    <cellStyle name="SAPBEXtitle 3 9 3" xfId="27430"/>
    <cellStyle name="SAPBEXtitle 3 9 3 2" xfId="53844"/>
    <cellStyle name="SAPBEXtitle 3 9 4" xfId="33878"/>
    <cellStyle name="SAPBEXtitle 4" xfId="1960"/>
    <cellStyle name="SAPBEXtitle 4 10" xfId="11628"/>
    <cellStyle name="SAPBEXtitle 4 10 2" xfId="38049"/>
    <cellStyle name="SAPBEXtitle 4 11" xfId="21759"/>
    <cellStyle name="SAPBEXtitle 4 11 2" xfId="48173"/>
    <cellStyle name="SAPBEXtitle 4 2" xfId="3937"/>
    <cellStyle name="SAPBEXtitle 4 2 2" xfId="9779"/>
    <cellStyle name="SAPBEXtitle 4 2 2 2" xfId="20439"/>
    <cellStyle name="SAPBEXtitle 4 2 2 2 2" xfId="46853"/>
    <cellStyle name="SAPBEXtitle 4 2 2 3" xfId="27821"/>
    <cellStyle name="SAPBEXtitle 4 2 2 3 2" xfId="54235"/>
    <cellStyle name="SAPBEXtitle 4 2 2 4" xfId="36275"/>
    <cellStyle name="SAPBEXtitle 4 2 3" xfId="14720"/>
    <cellStyle name="SAPBEXtitle 4 2 3 2" xfId="41140"/>
    <cellStyle name="SAPBEXtitle 4 2 4" xfId="26496"/>
    <cellStyle name="SAPBEXtitle 4 2 4 2" xfId="52910"/>
    <cellStyle name="SAPBEXtitle 4 2 5" xfId="30607"/>
    <cellStyle name="SAPBEXtitle 4 3" xfId="4664"/>
    <cellStyle name="SAPBEXtitle 4 3 2" xfId="10064"/>
    <cellStyle name="SAPBEXtitle 4 3 2 2" xfId="20724"/>
    <cellStyle name="SAPBEXtitle 4 3 2 2 2" xfId="47138"/>
    <cellStyle name="SAPBEXtitle 4 3 2 3" xfId="13065"/>
    <cellStyle name="SAPBEXtitle 4 3 2 3 2" xfId="39486"/>
    <cellStyle name="SAPBEXtitle 4 3 2 4" xfId="36560"/>
    <cellStyle name="SAPBEXtitle 4 3 3" xfId="15442"/>
    <cellStyle name="SAPBEXtitle 4 3 3 2" xfId="41862"/>
    <cellStyle name="SAPBEXtitle 4 3 4" xfId="22448"/>
    <cellStyle name="SAPBEXtitle 4 3 4 2" xfId="48862"/>
    <cellStyle name="SAPBEXtitle 4 3 5" xfId="31334"/>
    <cellStyle name="SAPBEXtitle 4 4" xfId="5242"/>
    <cellStyle name="SAPBEXtitle 4 4 2" xfId="16017"/>
    <cellStyle name="SAPBEXtitle 4 4 2 2" xfId="42436"/>
    <cellStyle name="SAPBEXtitle 4 4 3" xfId="22201"/>
    <cellStyle name="SAPBEXtitle 4 4 3 2" xfId="48615"/>
    <cellStyle name="SAPBEXtitle 4 4 4" xfId="31912"/>
    <cellStyle name="SAPBEXtitle 4 5" xfId="5853"/>
    <cellStyle name="SAPBEXtitle 4 5 2" xfId="16609"/>
    <cellStyle name="SAPBEXtitle 4 5 2 2" xfId="43027"/>
    <cellStyle name="SAPBEXtitle 4 5 3" xfId="25318"/>
    <cellStyle name="SAPBEXtitle 4 5 3 2" xfId="51732"/>
    <cellStyle name="SAPBEXtitle 4 5 4" xfId="32523"/>
    <cellStyle name="SAPBEXtitle 4 6" xfId="6461"/>
    <cellStyle name="SAPBEXtitle 4 6 2" xfId="17197"/>
    <cellStyle name="SAPBEXtitle 4 6 2 2" xfId="43615"/>
    <cellStyle name="SAPBEXtitle 4 6 3" xfId="25768"/>
    <cellStyle name="SAPBEXtitle 4 6 3 2" xfId="52182"/>
    <cellStyle name="SAPBEXtitle 4 6 4" xfId="33131"/>
    <cellStyle name="SAPBEXtitle 4 7" xfId="7076"/>
    <cellStyle name="SAPBEXtitle 4 7 2" xfId="27789"/>
    <cellStyle name="SAPBEXtitle 4 7 2 2" xfId="54203"/>
    <cellStyle name="SAPBEXtitle 4 7 3" xfId="33746"/>
    <cellStyle name="SAPBEXtitle 4 8" xfId="7623"/>
    <cellStyle name="SAPBEXtitle 4 8 2" xfId="18290"/>
    <cellStyle name="SAPBEXtitle 4 8 2 2" xfId="44706"/>
    <cellStyle name="SAPBEXtitle 4 8 3" xfId="22374"/>
    <cellStyle name="SAPBEXtitle 4 8 3 2" xfId="48788"/>
    <cellStyle name="SAPBEXtitle 4 8 4" xfId="34293"/>
    <cellStyle name="SAPBEXtitle 4 9" xfId="6096"/>
    <cellStyle name="SAPBEXtitle 4 9 2" xfId="16846"/>
    <cellStyle name="SAPBEXtitle 4 9 2 2" xfId="43264"/>
    <cellStyle name="SAPBEXtitle 4 9 3" xfId="13358"/>
    <cellStyle name="SAPBEXtitle 4 9 3 2" xfId="39778"/>
    <cellStyle name="SAPBEXtitle 4 9 4" xfId="32766"/>
    <cellStyle name="SAPBEXtitle 5" xfId="2137"/>
    <cellStyle name="SAPBEXtitle 5 10" xfId="11463"/>
    <cellStyle name="SAPBEXtitle 5 10 2" xfId="37884"/>
    <cellStyle name="SAPBEXtitle 5 11" xfId="22477"/>
    <cellStyle name="SAPBEXtitle 5 11 2" xfId="48891"/>
    <cellStyle name="SAPBEXtitle 5 2" xfId="4102"/>
    <cellStyle name="SAPBEXtitle 5 2 2" xfId="9822"/>
    <cellStyle name="SAPBEXtitle 5 2 2 2" xfId="20482"/>
    <cellStyle name="SAPBEXtitle 5 2 2 2 2" xfId="46896"/>
    <cellStyle name="SAPBEXtitle 5 2 2 3" xfId="28175"/>
    <cellStyle name="SAPBEXtitle 5 2 2 3 2" xfId="54589"/>
    <cellStyle name="SAPBEXtitle 5 2 2 4" xfId="36318"/>
    <cellStyle name="SAPBEXtitle 5 2 3" xfId="14884"/>
    <cellStyle name="SAPBEXtitle 5 2 3 2" xfId="41304"/>
    <cellStyle name="SAPBEXtitle 5 2 4" xfId="26088"/>
    <cellStyle name="SAPBEXtitle 5 2 4 2" xfId="52502"/>
    <cellStyle name="SAPBEXtitle 5 2 5" xfId="30772"/>
    <cellStyle name="SAPBEXtitle 5 3" xfId="4830"/>
    <cellStyle name="SAPBEXtitle 5 3 2" xfId="10123"/>
    <cellStyle name="SAPBEXtitle 5 3 2 2" xfId="20783"/>
    <cellStyle name="SAPBEXtitle 5 3 2 2 2" xfId="47197"/>
    <cellStyle name="SAPBEXtitle 5 3 2 3" xfId="27779"/>
    <cellStyle name="SAPBEXtitle 5 3 2 3 2" xfId="54193"/>
    <cellStyle name="SAPBEXtitle 5 3 2 4" xfId="36619"/>
    <cellStyle name="SAPBEXtitle 5 3 3" xfId="15607"/>
    <cellStyle name="SAPBEXtitle 5 3 3 2" xfId="42027"/>
    <cellStyle name="SAPBEXtitle 5 3 4" xfId="23407"/>
    <cellStyle name="SAPBEXtitle 5 3 4 2" xfId="49821"/>
    <cellStyle name="SAPBEXtitle 5 3 5" xfId="31500"/>
    <cellStyle name="SAPBEXtitle 5 4" xfId="5410"/>
    <cellStyle name="SAPBEXtitle 5 4 2" xfId="16183"/>
    <cellStyle name="SAPBEXtitle 5 4 2 2" xfId="42602"/>
    <cellStyle name="SAPBEXtitle 5 4 3" xfId="23027"/>
    <cellStyle name="SAPBEXtitle 5 4 3 2" xfId="49441"/>
    <cellStyle name="SAPBEXtitle 5 4 4" xfId="32080"/>
    <cellStyle name="SAPBEXtitle 5 5" xfId="6017"/>
    <cellStyle name="SAPBEXtitle 5 5 2" xfId="16769"/>
    <cellStyle name="SAPBEXtitle 5 5 2 2" xfId="43187"/>
    <cellStyle name="SAPBEXtitle 5 5 3" xfId="27287"/>
    <cellStyle name="SAPBEXtitle 5 5 3 2" xfId="53701"/>
    <cellStyle name="SAPBEXtitle 5 5 4" xfId="32687"/>
    <cellStyle name="SAPBEXtitle 5 6" xfId="6617"/>
    <cellStyle name="SAPBEXtitle 5 6 2" xfId="17342"/>
    <cellStyle name="SAPBEXtitle 5 6 2 2" xfId="43760"/>
    <cellStyle name="SAPBEXtitle 5 6 3" xfId="25046"/>
    <cellStyle name="SAPBEXtitle 5 6 3 2" xfId="51460"/>
    <cellStyle name="SAPBEXtitle 5 6 4" xfId="33287"/>
    <cellStyle name="SAPBEXtitle 5 7" xfId="7189"/>
    <cellStyle name="SAPBEXtitle 5 7 2" xfId="11171"/>
    <cellStyle name="SAPBEXtitle 5 7 2 2" xfId="37592"/>
    <cellStyle name="SAPBEXtitle 5 7 3" xfId="33859"/>
    <cellStyle name="SAPBEXtitle 5 8" xfId="7748"/>
    <cellStyle name="SAPBEXtitle 5 8 2" xfId="18415"/>
    <cellStyle name="SAPBEXtitle 5 8 2 2" xfId="44831"/>
    <cellStyle name="SAPBEXtitle 5 8 3" xfId="24230"/>
    <cellStyle name="SAPBEXtitle 5 8 3 2" xfId="50644"/>
    <cellStyle name="SAPBEXtitle 5 8 4" xfId="34418"/>
    <cellStyle name="SAPBEXtitle 5 9" xfId="7900"/>
    <cellStyle name="SAPBEXtitle 5 9 2" xfId="18567"/>
    <cellStyle name="SAPBEXtitle 5 9 2 2" xfId="44982"/>
    <cellStyle name="SAPBEXtitle 5 9 3" xfId="22812"/>
    <cellStyle name="SAPBEXtitle 5 9 3 2" xfId="49226"/>
    <cellStyle name="SAPBEXtitle 5 9 4" xfId="34570"/>
    <cellStyle name="SAPBEXtitle 6" xfId="1871"/>
    <cellStyle name="SAPBEXtitle 6 10" xfId="11709"/>
    <cellStyle name="SAPBEXtitle 6 10 2" xfId="38130"/>
    <cellStyle name="SAPBEXtitle 6 11" xfId="23321"/>
    <cellStyle name="SAPBEXtitle 6 11 2" xfId="49735"/>
    <cellStyle name="SAPBEXtitle 6 2" xfId="3848"/>
    <cellStyle name="SAPBEXtitle 6 2 2" xfId="14631"/>
    <cellStyle name="SAPBEXtitle 6 2 2 2" xfId="41051"/>
    <cellStyle name="SAPBEXtitle 6 2 3" xfId="25450"/>
    <cellStyle name="SAPBEXtitle 6 2 3 2" xfId="51864"/>
    <cellStyle name="SAPBEXtitle 6 2 4" xfId="30518"/>
    <cellStyle name="SAPBEXtitle 6 3" xfId="4575"/>
    <cellStyle name="SAPBEXtitle 6 3 2" xfId="15353"/>
    <cellStyle name="SAPBEXtitle 6 3 2 2" xfId="41773"/>
    <cellStyle name="SAPBEXtitle 6 3 3" xfId="24424"/>
    <cellStyle name="SAPBEXtitle 6 3 3 2" xfId="50838"/>
    <cellStyle name="SAPBEXtitle 6 3 4" xfId="31245"/>
    <cellStyle name="SAPBEXtitle 6 4" xfId="3231"/>
    <cellStyle name="SAPBEXtitle 6 4 2" xfId="14021"/>
    <cellStyle name="SAPBEXtitle 6 4 2 2" xfId="40441"/>
    <cellStyle name="SAPBEXtitle 6 4 3" xfId="24647"/>
    <cellStyle name="SAPBEXtitle 6 4 3 2" xfId="51061"/>
    <cellStyle name="SAPBEXtitle 6 4 4" xfId="29901"/>
    <cellStyle name="SAPBEXtitle 6 5" xfId="2862"/>
    <cellStyle name="SAPBEXtitle 6 5 2" xfId="13654"/>
    <cellStyle name="SAPBEXtitle 6 5 2 2" xfId="40074"/>
    <cellStyle name="SAPBEXtitle 6 5 3" xfId="25299"/>
    <cellStyle name="SAPBEXtitle 6 5 3 2" xfId="51713"/>
    <cellStyle name="SAPBEXtitle 6 5 4" xfId="29532"/>
    <cellStyle name="SAPBEXtitle 6 6" xfId="6372"/>
    <cellStyle name="SAPBEXtitle 6 6 2" xfId="17108"/>
    <cellStyle name="SAPBEXtitle 6 6 2 2" xfId="43526"/>
    <cellStyle name="SAPBEXtitle 6 6 3" xfId="12041"/>
    <cellStyle name="SAPBEXtitle 6 6 3 2" xfId="38462"/>
    <cellStyle name="SAPBEXtitle 6 6 4" xfId="33042"/>
    <cellStyle name="SAPBEXtitle 6 7" xfId="6987"/>
    <cellStyle name="SAPBEXtitle 6 7 2" xfId="24108"/>
    <cellStyle name="SAPBEXtitle 6 7 2 2" xfId="50522"/>
    <cellStyle name="SAPBEXtitle 6 7 3" xfId="33657"/>
    <cellStyle name="SAPBEXtitle 6 8" xfId="7534"/>
    <cellStyle name="SAPBEXtitle 6 8 2" xfId="18201"/>
    <cellStyle name="SAPBEXtitle 6 8 2 2" xfId="44617"/>
    <cellStyle name="SAPBEXtitle 6 8 3" xfId="24965"/>
    <cellStyle name="SAPBEXtitle 6 8 3 2" xfId="51379"/>
    <cellStyle name="SAPBEXtitle 6 8 4" xfId="34204"/>
    <cellStyle name="SAPBEXtitle 6 9" xfId="7753"/>
    <cellStyle name="SAPBEXtitle 6 9 2" xfId="18420"/>
    <cellStyle name="SAPBEXtitle 6 9 2 2" xfId="44836"/>
    <cellStyle name="SAPBEXtitle 6 9 3" xfId="26940"/>
    <cellStyle name="SAPBEXtitle 6 9 3 2" xfId="53354"/>
    <cellStyle name="SAPBEXtitle 6 9 4" xfId="34423"/>
    <cellStyle name="SAPBEXtitle 7" xfId="2392"/>
    <cellStyle name="SAPBEXtitle 7 10" xfId="29157"/>
    <cellStyle name="SAPBEXtitle 7 2" xfId="4299"/>
    <cellStyle name="SAPBEXtitle 7 2 2" xfId="15078"/>
    <cellStyle name="SAPBEXtitle 7 2 2 2" xfId="41498"/>
    <cellStyle name="SAPBEXtitle 7 2 3" xfId="25227"/>
    <cellStyle name="SAPBEXtitle 7 2 3 2" xfId="51641"/>
    <cellStyle name="SAPBEXtitle 7 2 4" xfId="30969"/>
    <cellStyle name="SAPBEXtitle 7 3" xfId="5026"/>
    <cellStyle name="SAPBEXtitle 7 3 2" xfId="15803"/>
    <cellStyle name="SAPBEXtitle 7 3 2 2" xfId="42222"/>
    <cellStyle name="SAPBEXtitle 7 3 3" xfId="22845"/>
    <cellStyle name="SAPBEXtitle 7 3 3 2" xfId="49259"/>
    <cellStyle name="SAPBEXtitle 7 3 4" xfId="31696"/>
    <cellStyle name="SAPBEXtitle 7 4" xfId="6215"/>
    <cellStyle name="SAPBEXtitle 7 4 2" xfId="16956"/>
    <cellStyle name="SAPBEXtitle 7 4 2 2" xfId="43374"/>
    <cellStyle name="SAPBEXtitle 7 4 3" xfId="23578"/>
    <cellStyle name="SAPBEXtitle 7 4 3 2" xfId="49992"/>
    <cellStyle name="SAPBEXtitle 7 4 4" xfId="32885"/>
    <cellStyle name="SAPBEXtitle 7 5" xfId="6801"/>
    <cellStyle name="SAPBEXtitle 7 5 2" xfId="21992"/>
    <cellStyle name="SAPBEXtitle 7 5 2 2" xfId="48406"/>
    <cellStyle name="SAPBEXtitle 7 5 3" xfId="33471"/>
    <cellStyle name="SAPBEXtitle 7 6" xfId="7356"/>
    <cellStyle name="SAPBEXtitle 7 6 2" xfId="18023"/>
    <cellStyle name="SAPBEXtitle 7 6 2 2" xfId="44439"/>
    <cellStyle name="SAPBEXtitle 7 6 3" xfId="22167"/>
    <cellStyle name="SAPBEXtitle 7 6 3 2" xfId="48581"/>
    <cellStyle name="SAPBEXtitle 7 6 4" xfId="34026"/>
    <cellStyle name="SAPBEXtitle 7 7" xfId="8001"/>
    <cellStyle name="SAPBEXtitle 7 7 2" xfId="18668"/>
    <cellStyle name="SAPBEXtitle 7 7 2 2" xfId="45082"/>
    <cellStyle name="SAPBEXtitle 7 7 3" xfId="12166"/>
    <cellStyle name="SAPBEXtitle 7 7 3 2" xfId="38587"/>
    <cellStyle name="SAPBEXtitle 7 7 4" xfId="34606"/>
    <cellStyle name="SAPBEXtitle 7 8" xfId="9693"/>
    <cellStyle name="SAPBEXtitle 7 8 2" xfId="20353"/>
    <cellStyle name="SAPBEXtitle 7 8 2 2" xfId="46767"/>
    <cellStyle name="SAPBEXtitle 7 8 3" xfId="17843"/>
    <cellStyle name="SAPBEXtitle 7 8 3 2" xfId="44260"/>
    <cellStyle name="SAPBEXtitle 7 8 4" xfId="36189"/>
    <cellStyle name="SAPBEXtitle 7 9" xfId="23988"/>
    <cellStyle name="SAPBEXtitle 7 9 2" xfId="50402"/>
    <cellStyle name="SAPBEXtitle 8" xfId="3300"/>
    <cellStyle name="SAPBEXtitle 8 2" xfId="14090"/>
    <cellStyle name="SAPBEXtitle 8 2 2" xfId="40510"/>
    <cellStyle name="SAPBEXtitle 8 3" xfId="25116"/>
    <cellStyle name="SAPBEXtitle 8 3 2" xfId="51530"/>
    <cellStyle name="SAPBEXtitle 8 4" xfId="29970"/>
    <cellStyle name="SAPBEXtitle 9" xfId="4317"/>
    <cellStyle name="SAPBEXtitle 9 2" xfId="15096"/>
    <cellStyle name="SAPBEXtitle 9 2 2" xfId="41516"/>
    <cellStyle name="SAPBEXtitle 9 3" xfId="24060"/>
    <cellStyle name="SAPBEXtitle 9 3 2" xfId="50474"/>
    <cellStyle name="SAPBEXtitle 9 4" xfId="30987"/>
    <cellStyle name="SAPBEXunassignedItem" xfId="1283"/>
    <cellStyle name="SAPBEXunassignedItem 2" xfId="1582"/>
    <cellStyle name="SAPBEXunassignedItem 2 2" xfId="3576"/>
    <cellStyle name="SAPBEXunassignedItem 2 2 2" xfId="14361"/>
    <cellStyle name="SAPBEXunassignedItem 2 2 2 2" xfId="40781"/>
    <cellStyle name="SAPBEXunassignedItem 2 2 3" xfId="21981"/>
    <cellStyle name="SAPBEXunassignedItem 2 2 3 2" xfId="48395"/>
    <cellStyle name="SAPBEXunassignedItem 2 2 4" xfId="30246"/>
    <cellStyle name="SAPBEXunassignedItem 2 3" xfId="3069"/>
    <cellStyle name="SAPBEXunassignedItem 2 3 2" xfId="13861"/>
    <cellStyle name="SAPBEXunassignedItem 2 3 2 2" xfId="40281"/>
    <cellStyle name="SAPBEXunassignedItem 2 3 3" xfId="25065"/>
    <cellStyle name="SAPBEXunassignedItem 2 3 3 2" xfId="51479"/>
    <cellStyle name="SAPBEXunassignedItem 2 3 4" xfId="29739"/>
    <cellStyle name="SAPBEXunassignedItem 2 4" xfId="4480"/>
    <cellStyle name="SAPBEXunassignedItem 2 4 2" xfId="15258"/>
    <cellStyle name="SAPBEXunassignedItem 2 4 2 2" xfId="41678"/>
    <cellStyle name="SAPBEXunassignedItem 2 4 3" xfId="27615"/>
    <cellStyle name="SAPBEXunassignedItem 2 4 3 2" xfId="54029"/>
    <cellStyle name="SAPBEXunassignedItem 2 4 4" xfId="31150"/>
    <cellStyle name="SAPBEXunassignedItem 2 5" xfId="6367"/>
    <cellStyle name="SAPBEXunassignedItem 2 5 2" xfId="24687"/>
    <cellStyle name="SAPBEXunassignedItem 2 5 2 2" xfId="51101"/>
    <cellStyle name="SAPBEXunassignedItem 2 5 3" xfId="33037"/>
    <cellStyle name="SAPBEXunassignedItem 2 6" xfId="6109"/>
    <cellStyle name="SAPBEXunassignedItem 2 6 2" xfId="22429"/>
    <cellStyle name="SAPBEXunassignedItem 2 6 2 2" xfId="48843"/>
    <cellStyle name="SAPBEXunassignedItem 2 6 3" xfId="32779"/>
    <cellStyle name="SAPBEXunassignedItem 2 7" xfId="6712"/>
    <cellStyle name="SAPBEXunassignedItem 2 7 2" xfId="17424"/>
    <cellStyle name="SAPBEXunassignedItem 2 7 2 2" xfId="43842"/>
    <cellStyle name="SAPBEXunassignedItem 2 7 3" xfId="22395"/>
    <cellStyle name="SAPBEXunassignedItem 2 7 3 2" xfId="48809"/>
    <cellStyle name="SAPBEXunassignedItem 2 7 4" xfId="33382"/>
    <cellStyle name="SAPBEXunassignedItem 2 8" xfId="22189"/>
    <cellStyle name="SAPBEXunassignedItem 2 8 2" xfId="48603"/>
    <cellStyle name="SAPBEXunassignedItem 3" xfId="2536"/>
    <cellStyle name="SAPBEXunassignedItem 3 2" xfId="4431"/>
    <cellStyle name="SAPBEXunassignedItem 3 2 2" xfId="15209"/>
    <cellStyle name="SAPBEXunassignedItem 3 2 2 2" xfId="41629"/>
    <cellStyle name="SAPBEXunassignedItem 3 2 3" xfId="23335"/>
    <cellStyle name="SAPBEXunassignedItem 3 2 3 2" xfId="49749"/>
    <cellStyle name="SAPBEXunassignedItem 3 2 4" xfId="31101"/>
    <cellStyle name="SAPBEXunassignedItem 3 3" xfId="5164"/>
    <cellStyle name="SAPBEXunassignedItem 3 3 2" xfId="15941"/>
    <cellStyle name="SAPBEXunassignedItem 3 3 2 2" xfId="42360"/>
    <cellStyle name="SAPBEXunassignedItem 3 3 3" xfId="26509"/>
    <cellStyle name="SAPBEXunassignedItem 3 3 3 2" xfId="52923"/>
    <cellStyle name="SAPBEXunassignedItem 3 3 4" xfId="31834"/>
    <cellStyle name="SAPBEXunassignedItem 3 4" xfId="6922"/>
    <cellStyle name="SAPBEXunassignedItem 3 4 2" xfId="17627"/>
    <cellStyle name="SAPBEXunassignedItem 3 4 2 2" xfId="44044"/>
    <cellStyle name="SAPBEXunassignedItem 3 4 3" xfId="24857"/>
    <cellStyle name="SAPBEXunassignedItem 3 4 3 2" xfId="51271"/>
    <cellStyle name="SAPBEXunassignedItem 3 4 4" xfId="33592"/>
    <cellStyle name="SAPBEXunassignedItem 3 5" xfId="8069"/>
    <cellStyle name="SAPBEXunassignedItem 3 5 2" xfId="18736"/>
    <cellStyle name="SAPBEXunassignedItem 3 5 2 2" xfId="45150"/>
    <cellStyle name="SAPBEXunassignedItem 3 5 3" xfId="11182"/>
    <cellStyle name="SAPBEXunassignedItem 3 5 3 2" xfId="37603"/>
    <cellStyle name="SAPBEXunassignedItem 3 6" xfId="13332"/>
    <cellStyle name="SAPBEXunassignedItem 3 6 2" xfId="39752"/>
    <cellStyle name="SAPBEXunassignedItem 3 7" xfId="26994"/>
    <cellStyle name="SAPBEXunassignedItem 3 7 2" xfId="53408"/>
    <cellStyle name="SAPBEXunassignedItem 4" xfId="8279"/>
    <cellStyle name="SAPBEXunassignedItem 4 2" xfId="18940"/>
    <cellStyle name="SAPBEXunassignedItem 4 2 2" xfId="45354"/>
    <cellStyle name="SAPBEXunassignedItem 4 3" xfId="26047"/>
    <cellStyle name="SAPBEXunassignedItem 4 3 2" xfId="52461"/>
    <cellStyle name="SAPBEXundefined" xfId="1284"/>
    <cellStyle name="SAPBEXundefined 10" xfId="6253"/>
    <cellStyle name="SAPBEXundefined 10 2" xfId="23369"/>
    <cellStyle name="SAPBEXundefined 10 2 2" xfId="49783"/>
    <cellStyle name="SAPBEXundefined 10 3" xfId="32923"/>
    <cellStyle name="SAPBEXundefined 11" xfId="7105"/>
    <cellStyle name="SAPBEXundefined 11 2" xfId="17793"/>
    <cellStyle name="SAPBEXundefined 11 2 2" xfId="44210"/>
    <cellStyle name="SAPBEXundefined 11 3" xfId="25672"/>
    <cellStyle name="SAPBEXundefined 11 3 2" xfId="52086"/>
    <cellStyle name="SAPBEXundefined 11 4" xfId="33775"/>
    <cellStyle name="SAPBEXundefined 12" xfId="8280"/>
    <cellStyle name="SAPBEXundefined 12 2" xfId="18941"/>
    <cellStyle name="SAPBEXundefined 12 2 2" xfId="45355"/>
    <cellStyle name="SAPBEXundefined 12 3" xfId="17698"/>
    <cellStyle name="SAPBEXundefined 12 3 2" xfId="44115"/>
    <cellStyle name="SAPBEXundefined 12 4" xfId="34790"/>
    <cellStyle name="SAPBEXundefined 13" xfId="12105"/>
    <cellStyle name="SAPBEXundefined 13 2" xfId="38526"/>
    <cellStyle name="SAPBEXundefined 14" xfId="26449"/>
    <cellStyle name="SAPBEXundefined 14 2" xfId="52863"/>
    <cellStyle name="SAPBEXundefined 2" xfId="1583"/>
    <cellStyle name="SAPBEXundefined 2 10" xfId="8472"/>
    <cellStyle name="SAPBEXundefined 2 10 2" xfId="19132"/>
    <cellStyle name="SAPBEXundefined 2 10 2 2" xfId="45546"/>
    <cellStyle name="SAPBEXundefined 2 10 3" xfId="16654"/>
    <cellStyle name="SAPBEXundefined 2 10 3 2" xfId="43072"/>
    <cellStyle name="SAPBEXundefined 2 10 4" xfId="34968"/>
    <cellStyle name="SAPBEXundefined 2 11" xfId="11970"/>
    <cellStyle name="SAPBEXundefined 2 11 2" xfId="38391"/>
    <cellStyle name="SAPBEXundefined 2 12" xfId="23264"/>
    <cellStyle name="SAPBEXundefined 2 12 2" xfId="49678"/>
    <cellStyle name="SAPBEXundefined 2 2" xfId="3577"/>
    <cellStyle name="SAPBEXundefined 2 2 2" xfId="8949"/>
    <cellStyle name="SAPBEXundefined 2 2 2 2" xfId="19609"/>
    <cellStyle name="SAPBEXundefined 2 2 2 2 2" xfId="46023"/>
    <cellStyle name="SAPBEXundefined 2 2 2 3" xfId="12261"/>
    <cellStyle name="SAPBEXundefined 2 2 2 3 2" xfId="38682"/>
    <cellStyle name="SAPBEXundefined 2 2 2 4" xfId="35445"/>
    <cellStyle name="SAPBEXundefined 2 2 3" xfId="9951"/>
    <cellStyle name="SAPBEXundefined 2 2 3 2" xfId="20611"/>
    <cellStyle name="SAPBEXundefined 2 2 3 2 2" xfId="47025"/>
    <cellStyle name="SAPBEXundefined 2 2 3 3" xfId="23065"/>
    <cellStyle name="SAPBEXundefined 2 2 3 3 2" xfId="49479"/>
    <cellStyle name="SAPBEXundefined 2 2 3 4" xfId="36447"/>
    <cellStyle name="SAPBEXundefined 2 2 4" xfId="10954"/>
    <cellStyle name="SAPBEXundefined 2 2 4 2" xfId="21599"/>
    <cellStyle name="SAPBEXundefined 2 2 4 2 2" xfId="48013"/>
    <cellStyle name="SAPBEXundefined 2 2 4 3" xfId="28688"/>
    <cellStyle name="SAPBEXundefined 2 2 4 3 2" xfId="55102"/>
    <cellStyle name="SAPBEXundefined 2 2 4 4" xfId="37375"/>
    <cellStyle name="SAPBEXundefined 2 2 5" xfId="8786"/>
    <cellStyle name="SAPBEXundefined 2 2 5 2" xfId="19446"/>
    <cellStyle name="SAPBEXundefined 2 2 5 2 2" xfId="45860"/>
    <cellStyle name="SAPBEXundefined 2 2 5 3" xfId="23643"/>
    <cellStyle name="SAPBEXundefined 2 2 5 3 2" xfId="50057"/>
    <cellStyle name="SAPBEXundefined 2 2 5 4" xfId="35282"/>
    <cellStyle name="SAPBEXundefined 2 2 6" xfId="14362"/>
    <cellStyle name="SAPBEXundefined 2 2 6 2" xfId="40782"/>
    <cellStyle name="SAPBEXundefined 2 2 7" xfId="24433"/>
    <cellStyle name="SAPBEXundefined 2 2 7 2" xfId="50847"/>
    <cellStyle name="SAPBEXundefined 2 2 8" xfId="30247"/>
    <cellStyle name="SAPBEXundefined 2 3" xfId="2741"/>
    <cellStyle name="SAPBEXundefined 2 3 2" xfId="9307"/>
    <cellStyle name="SAPBEXundefined 2 3 2 2" xfId="19967"/>
    <cellStyle name="SAPBEXundefined 2 3 2 2 2" xfId="46381"/>
    <cellStyle name="SAPBEXundefined 2 3 2 3" xfId="28230"/>
    <cellStyle name="SAPBEXundefined 2 3 2 3 2" xfId="54644"/>
    <cellStyle name="SAPBEXundefined 2 3 2 4" xfId="35803"/>
    <cellStyle name="SAPBEXundefined 2 3 3" xfId="13533"/>
    <cellStyle name="SAPBEXundefined 2 3 3 2" xfId="39953"/>
    <cellStyle name="SAPBEXundefined 2 3 4" xfId="24817"/>
    <cellStyle name="SAPBEXundefined 2 3 4 2" xfId="51231"/>
    <cellStyle name="SAPBEXundefined 2 3 5" xfId="29411"/>
    <cellStyle name="SAPBEXundefined 2 4" xfId="5040"/>
    <cellStyle name="SAPBEXundefined 2 4 2" xfId="10433"/>
    <cellStyle name="SAPBEXundefined 2 4 2 2" xfId="21093"/>
    <cellStyle name="SAPBEXundefined 2 4 2 2 2" xfId="47507"/>
    <cellStyle name="SAPBEXundefined 2 4 2 3" xfId="28357"/>
    <cellStyle name="SAPBEXundefined 2 4 2 3 2" xfId="54771"/>
    <cellStyle name="SAPBEXundefined 2 4 2 4" xfId="36929"/>
    <cellStyle name="SAPBEXundefined 2 4 3" xfId="15817"/>
    <cellStyle name="SAPBEXundefined 2 4 3 2" xfId="42236"/>
    <cellStyle name="SAPBEXundefined 2 4 4" xfId="27011"/>
    <cellStyle name="SAPBEXundefined 2 4 4 2" xfId="53425"/>
    <cellStyle name="SAPBEXundefined 2 4 5" xfId="31710"/>
    <cellStyle name="SAPBEXundefined 2 5" xfId="2850"/>
    <cellStyle name="SAPBEXundefined 2 5 2" xfId="10743"/>
    <cellStyle name="SAPBEXundefined 2 5 2 2" xfId="21388"/>
    <cellStyle name="SAPBEXundefined 2 5 2 2 2" xfId="47802"/>
    <cellStyle name="SAPBEXundefined 2 5 2 3" xfId="28483"/>
    <cellStyle name="SAPBEXundefined 2 5 2 3 2" xfId="54897"/>
    <cellStyle name="SAPBEXundefined 2 5 2 4" xfId="37164"/>
    <cellStyle name="SAPBEXundefined 2 5 3" xfId="13642"/>
    <cellStyle name="SAPBEXundefined 2 5 3 2" xfId="40062"/>
    <cellStyle name="SAPBEXundefined 2 5 4" xfId="27028"/>
    <cellStyle name="SAPBEXundefined 2 5 4 2" xfId="53442"/>
    <cellStyle name="SAPBEXundefined 2 5 5" xfId="29520"/>
    <cellStyle name="SAPBEXundefined 2 6" xfId="6349"/>
    <cellStyle name="SAPBEXundefined 2 6 2" xfId="17086"/>
    <cellStyle name="SAPBEXundefined 2 6 2 2" xfId="43504"/>
    <cellStyle name="SAPBEXundefined 2 6 3" xfId="23567"/>
    <cellStyle name="SAPBEXundefined 2 6 3 2" xfId="49981"/>
    <cellStyle name="SAPBEXundefined 2 6 4" xfId="33019"/>
    <cellStyle name="SAPBEXundefined 2 7" xfId="3033"/>
    <cellStyle name="SAPBEXundefined 2 7 2" xfId="23087"/>
    <cellStyle name="SAPBEXundefined 2 7 2 2" xfId="49501"/>
    <cellStyle name="SAPBEXundefined 2 7 3" xfId="29703"/>
    <cellStyle name="SAPBEXundefined 2 8" xfId="6711"/>
    <cellStyle name="SAPBEXundefined 2 8 2" xfId="17423"/>
    <cellStyle name="SAPBEXundefined 2 8 2 2" xfId="43841"/>
    <cellStyle name="SAPBEXundefined 2 8 3" xfId="22055"/>
    <cellStyle name="SAPBEXundefined 2 8 3 2" xfId="48469"/>
    <cellStyle name="SAPBEXundefined 2 8 4" xfId="33381"/>
    <cellStyle name="SAPBEXundefined 2 9" xfId="6828"/>
    <cellStyle name="SAPBEXundefined 2 9 2" xfId="17536"/>
    <cellStyle name="SAPBEXundefined 2 9 2 2" xfId="43953"/>
    <cellStyle name="SAPBEXundefined 2 9 3" xfId="24863"/>
    <cellStyle name="SAPBEXundefined 2 9 3 2" xfId="51277"/>
    <cellStyle name="SAPBEXundefined 2 9 4" xfId="33498"/>
    <cellStyle name="SAPBEXundefined 3" xfId="1693"/>
    <cellStyle name="SAPBEXundefined 3 10" xfId="8502"/>
    <cellStyle name="SAPBEXundefined 3 10 2" xfId="19162"/>
    <cellStyle name="SAPBEXundefined 3 10 2 2" xfId="45576"/>
    <cellStyle name="SAPBEXundefined 3 10 3" xfId="17659"/>
    <cellStyle name="SAPBEXundefined 3 10 3 2" xfId="44076"/>
    <cellStyle name="SAPBEXundefined 3 10 4" xfId="34998"/>
    <cellStyle name="SAPBEXundefined 3 11" xfId="11876"/>
    <cellStyle name="SAPBEXundefined 3 11 2" xfId="38297"/>
    <cellStyle name="SAPBEXundefined 3 12" xfId="25655"/>
    <cellStyle name="SAPBEXundefined 3 12 2" xfId="52069"/>
    <cellStyle name="SAPBEXundefined 3 2" xfId="3686"/>
    <cellStyle name="SAPBEXundefined 3 2 2" xfId="9796"/>
    <cellStyle name="SAPBEXundefined 3 2 2 2" xfId="20456"/>
    <cellStyle name="SAPBEXundefined 3 2 2 2 2" xfId="46870"/>
    <cellStyle name="SAPBEXundefined 3 2 2 3" xfId="28174"/>
    <cellStyle name="SAPBEXundefined 3 2 2 3 2" xfId="54588"/>
    <cellStyle name="SAPBEXundefined 3 2 2 4" xfId="36292"/>
    <cellStyle name="SAPBEXundefined 3 2 3" xfId="10120"/>
    <cellStyle name="SAPBEXundefined 3 2 3 2" xfId="20780"/>
    <cellStyle name="SAPBEXundefined 3 2 3 2 2" xfId="47194"/>
    <cellStyle name="SAPBEXundefined 3 2 3 3" xfId="12757"/>
    <cellStyle name="SAPBEXundefined 3 2 3 3 2" xfId="39178"/>
    <cellStyle name="SAPBEXundefined 3 2 3 4" xfId="36616"/>
    <cellStyle name="SAPBEXundefined 3 2 4" xfId="10964"/>
    <cellStyle name="SAPBEXundefined 3 2 4 2" xfId="21609"/>
    <cellStyle name="SAPBEXundefined 3 2 4 2 2" xfId="48023"/>
    <cellStyle name="SAPBEXundefined 3 2 4 3" xfId="28698"/>
    <cellStyle name="SAPBEXundefined 3 2 4 3 2" xfId="55112"/>
    <cellStyle name="SAPBEXundefined 3 2 4 4" xfId="37385"/>
    <cellStyle name="SAPBEXundefined 3 2 5" xfId="8819"/>
    <cellStyle name="SAPBEXundefined 3 2 5 2" xfId="19479"/>
    <cellStyle name="SAPBEXundefined 3 2 5 2 2" xfId="45893"/>
    <cellStyle name="SAPBEXundefined 3 2 5 3" xfId="25358"/>
    <cellStyle name="SAPBEXundefined 3 2 5 3 2" xfId="51772"/>
    <cellStyle name="SAPBEXundefined 3 2 5 4" xfId="35315"/>
    <cellStyle name="SAPBEXundefined 3 2 6" xfId="14471"/>
    <cellStyle name="SAPBEXundefined 3 2 6 2" xfId="40891"/>
    <cellStyle name="SAPBEXundefined 3 2 7" xfId="25382"/>
    <cellStyle name="SAPBEXundefined 3 2 7 2" xfId="51796"/>
    <cellStyle name="SAPBEXundefined 3 2 8" xfId="30356"/>
    <cellStyle name="SAPBEXundefined 3 3" xfId="2649"/>
    <cellStyle name="SAPBEXundefined 3 3 2" xfId="9281"/>
    <cellStyle name="SAPBEXundefined 3 3 2 2" xfId="19941"/>
    <cellStyle name="SAPBEXundefined 3 3 2 2 2" xfId="46355"/>
    <cellStyle name="SAPBEXundefined 3 3 2 3" xfId="11250"/>
    <cellStyle name="SAPBEXundefined 3 3 2 3 2" xfId="37671"/>
    <cellStyle name="SAPBEXundefined 3 3 2 4" xfId="35777"/>
    <cellStyle name="SAPBEXundefined 3 3 3" xfId="13441"/>
    <cellStyle name="SAPBEXundefined 3 3 3 2" xfId="39861"/>
    <cellStyle name="SAPBEXundefined 3 3 4" xfId="25719"/>
    <cellStyle name="SAPBEXundefined 3 3 4 2" xfId="52133"/>
    <cellStyle name="SAPBEXundefined 3 3 5" xfId="29319"/>
    <cellStyle name="SAPBEXundefined 3 4" xfId="3109"/>
    <cellStyle name="SAPBEXundefined 3 4 2" xfId="9751"/>
    <cellStyle name="SAPBEXundefined 3 4 2 2" xfId="20411"/>
    <cellStyle name="SAPBEXundefined 3 4 2 2 2" xfId="46825"/>
    <cellStyle name="SAPBEXundefined 3 4 2 3" xfId="27824"/>
    <cellStyle name="SAPBEXundefined 3 4 2 3 2" xfId="54238"/>
    <cellStyle name="SAPBEXundefined 3 4 2 4" xfId="36247"/>
    <cellStyle name="SAPBEXundefined 3 4 3" xfId="13901"/>
    <cellStyle name="SAPBEXundefined 3 4 3 2" xfId="40321"/>
    <cellStyle name="SAPBEXundefined 3 4 4" xfId="27675"/>
    <cellStyle name="SAPBEXundefined 3 4 4 2" xfId="54089"/>
    <cellStyle name="SAPBEXundefined 3 4 5" xfId="29779"/>
    <cellStyle name="SAPBEXundefined 3 5" xfId="2725"/>
    <cellStyle name="SAPBEXundefined 3 5 2" xfId="10827"/>
    <cellStyle name="SAPBEXundefined 3 5 2 2" xfId="21472"/>
    <cellStyle name="SAPBEXundefined 3 5 2 2 2" xfId="47886"/>
    <cellStyle name="SAPBEXundefined 3 5 2 3" xfId="28561"/>
    <cellStyle name="SAPBEXundefined 3 5 2 3 2" xfId="54975"/>
    <cellStyle name="SAPBEXundefined 3 5 2 4" xfId="37248"/>
    <cellStyle name="SAPBEXundefined 3 5 3" xfId="13517"/>
    <cellStyle name="SAPBEXundefined 3 5 3 2" xfId="39937"/>
    <cellStyle name="SAPBEXundefined 3 5 4" xfId="25541"/>
    <cellStyle name="SAPBEXundefined 3 5 4 2" xfId="51955"/>
    <cellStyle name="SAPBEXundefined 3 5 5" xfId="29395"/>
    <cellStyle name="SAPBEXundefined 3 6" xfId="5558"/>
    <cellStyle name="SAPBEXundefined 3 6 2" xfId="16329"/>
    <cellStyle name="SAPBEXundefined 3 6 2 2" xfId="42748"/>
    <cellStyle name="SAPBEXundefined 3 6 3" xfId="25166"/>
    <cellStyle name="SAPBEXundefined 3 6 3 2" xfId="51580"/>
    <cellStyle name="SAPBEXundefined 3 6 4" xfId="32228"/>
    <cellStyle name="SAPBEXundefined 3 7" xfId="3421"/>
    <cellStyle name="SAPBEXundefined 3 7 2" xfId="24228"/>
    <cellStyle name="SAPBEXundefined 3 7 2 2" xfId="50642"/>
    <cellStyle name="SAPBEXundefined 3 7 3" xfId="30091"/>
    <cellStyle name="SAPBEXundefined 3 8" xfId="4013"/>
    <cellStyle name="SAPBEXundefined 3 8 2" xfId="14796"/>
    <cellStyle name="SAPBEXundefined 3 8 2 2" xfId="41216"/>
    <cellStyle name="SAPBEXundefined 3 8 3" xfId="23149"/>
    <cellStyle name="SAPBEXundefined 3 8 3 2" xfId="49563"/>
    <cellStyle name="SAPBEXundefined 3 8 4" xfId="30683"/>
    <cellStyle name="SAPBEXundefined 3 9" xfId="7633"/>
    <cellStyle name="SAPBEXundefined 3 9 2" xfId="18300"/>
    <cellStyle name="SAPBEXundefined 3 9 2 2" xfId="44716"/>
    <cellStyle name="SAPBEXundefined 3 9 3" xfId="25364"/>
    <cellStyle name="SAPBEXundefined 3 9 3 2" xfId="51778"/>
    <cellStyle name="SAPBEXundefined 3 9 4" xfId="34303"/>
    <cellStyle name="SAPBEXundefined 4" xfId="1961"/>
    <cellStyle name="SAPBEXundefined 4 10" xfId="8511"/>
    <cellStyle name="SAPBEXundefined 4 10 2" xfId="19171"/>
    <cellStyle name="SAPBEXundefined 4 10 2 2" xfId="45585"/>
    <cellStyle name="SAPBEXundefined 4 10 3" xfId="17660"/>
    <cellStyle name="SAPBEXundefined 4 10 3 2" xfId="44077"/>
    <cellStyle name="SAPBEXundefined 4 10 4" xfId="35007"/>
    <cellStyle name="SAPBEXundefined 4 11" xfId="11627"/>
    <cellStyle name="SAPBEXundefined 4 11 2" xfId="38048"/>
    <cellStyle name="SAPBEXundefined 4 12" xfId="26299"/>
    <cellStyle name="SAPBEXundefined 4 12 2" xfId="52713"/>
    <cellStyle name="SAPBEXundefined 4 2" xfId="3938"/>
    <cellStyle name="SAPBEXundefined 4 2 2" xfId="9807"/>
    <cellStyle name="SAPBEXundefined 4 2 2 2" xfId="20467"/>
    <cellStyle name="SAPBEXundefined 4 2 2 2 2" xfId="46881"/>
    <cellStyle name="SAPBEXundefined 4 2 2 3" xfId="11851"/>
    <cellStyle name="SAPBEXundefined 4 2 2 3 2" xfId="38272"/>
    <cellStyle name="SAPBEXundefined 4 2 2 4" xfId="36303"/>
    <cellStyle name="SAPBEXundefined 4 2 3" xfId="10376"/>
    <cellStyle name="SAPBEXundefined 4 2 3 2" xfId="21036"/>
    <cellStyle name="SAPBEXundefined 4 2 3 2 2" xfId="47450"/>
    <cellStyle name="SAPBEXundefined 4 2 3 3" xfId="28301"/>
    <cellStyle name="SAPBEXundefined 4 2 3 3 2" xfId="54715"/>
    <cellStyle name="SAPBEXundefined 4 2 3 4" xfId="36872"/>
    <cellStyle name="SAPBEXundefined 4 2 4" xfId="10971"/>
    <cellStyle name="SAPBEXundefined 4 2 4 2" xfId="21616"/>
    <cellStyle name="SAPBEXundefined 4 2 4 2 2" xfId="48030"/>
    <cellStyle name="SAPBEXundefined 4 2 4 3" xfId="28705"/>
    <cellStyle name="SAPBEXundefined 4 2 4 3 2" xfId="55119"/>
    <cellStyle name="SAPBEXundefined 4 2 4 4" xfId="37392"/>
    <cellStyle name="SAPBEXundefined 4 2 5" xfId="8830"/>
    <cellStyle name="SAPBEXundefined 4 2 5 2" xfId="19490"/>
    <cellStyle name="SAPBEXundefined 4 2 5 2 2" xfId="45904"/>
    <cellStyle name="SAPBEXundefined 4 2 5 3" xfId="24126"/>
    <cellStyle name="SAPBEXundefined 4 2 5 3 2" xfId="50540"/>
    <cellStyle name="SAPBEXundefined 4 2 5 4" xfId="35326"/>
    <cellStyle name="SAPBEXundefined 4 2 6" xfId="14721"/>
    <cellStyle name="SAPBEXundefined 4 2 6 2" xfId="41141"/>
    <cellStyle name="SAPBEXundefined 4 2 7" xfId="22266"/>
    <cellStyle name="SAPBEXundefined 4 2 7 2" xfId="48680"/>
    <cellStyle name="SAPBEXundefined 4 2 8" xfId="30608"/>
    <cellStyle name="SAPBEXundefined 4 3" xfId="4665"/>
    <cellStyle name="SAPBEXundefined 4 3 2" xfId="9741"/>
    <cellStyle name="SAPBEXundefined 4 3 2 2" xfId="20401"/>
    <cellStyle name="SAPBEXundefined 4 3 2 2 2" xfId="46815"/>
    <cellStyle name="SAPBEXundefined 4 3 2 3" xfId="13018"/>
    <cellStyle name="SAPBEXundefined 4 3 2 3 2" xfId="39439"/>
    <cellStyle name="SAPBEXundefined 4 3 2 4" xfId="36237"/>
    <cellStyle name="SAPBEXundefined 4 3 3" xfId="15443"/>
    <cellStyle name="SAPBEXundefined 4 3 3 2" xfId="41863"/>
    <cellStyle name="SAPBEXundefined 4 3 4" xfId="12295"/>
    <cellStyle name="SAPBEXundefined 4 3 4 2" xfId="38716"/>
    <cellStyle name="SAPBEXundefined 4 3 5" xfId="31335"/>
    <cellStyle name="SAPBEXundefined 4 4" xfId="5243"/>
    <cellStyle name="SAPBEXundefined 4 4 2" xfId="9650"/>
    <cellStyle name="SAPBEXundefined 4 4 2 2" xfId="20310"/>
    <cellStyle name="SAPBEXundefined 4 4 2 2 2" xfId="46724"/>
    <cellStyle name="SAPBEXundefined 4 4 2 3" xfId="11266"/>
    <cellStyle name="SAPBEXundefined 4 4 2 3 2" xfId="37687"/>
    <cellStyle name="SAPBEXundefined 4 4 2 4" xfId="36146"/>
    <cellStyle name="SAPBEXundefined 4 4 3" xfId="16018"/>
    <cellStyle name="SAPBEXundefined 4 4 3 2" xfId="42437"/>
    <cellStyle name="SAPBEXundefined 4 4 4" xfId="26510"/>
    <cellStyle name="SAPBEXundefined 4 4 4 2" xfId="52924"/>
    <cellStyle name="SAPBEXundefined 4 4 5" xfId="31913"/>
    <cellStyle name="SAPBEXundefined 4 5" xfId="5854"/>
    <cellStyle name="SAPBEXundefined 4 5 2" xfId="10835"/>
    <cellStyle name="SAPBEXundefined 4 5 2 2" xfId="21480"/>
    <cellStyle name="SAPBEXundefined 4 5 2 2 2" xfId="47894"/>
    <cellStyle name="SAPBEXundefined 4 5 2 3" xfId="28569"/>
    <cellStyle name="SAPBEXundefined 4 5 2 3 2" xfId="54983"/>
    <cellStyle name="SAPBEXundefined 4 5 2 4" xfId="37256"/>
    <cellStyle name="SAPBEXundefined 4 5 3" xfId="16610"/>
    <cellStyle name="SAPBEXundefined 4 5 3 2" xfId="43028"/>
    <cellStyle name="SAPBEXundefined 4 5 4" xfId="24915"/>
    <cellStyle name="SAPBEXundefined 4 5 4 2" xfId="51329"/>
    <cellStyle name="SAPBEXundefined 4 5 5" xfId="32524"/>
    <cellStyle name="SAPBEXundefined 4 6" xfId="6462"/>
    <cellStyle name="SAPBEXundefined 4 6 2" xfId="17198"/>
    <cellStyle name="SAPBEXundefined 4 6 2 2" xfId="43616"/>
    <cellStyle name="SAPBEXundefined 4 6 3" xfId="24889"/>
    <cellStyle name="SAPBEXundefined 4 6 3 2" xfId="51303"/>
    <cellStyle name="SAPBEXundefined 4 6 4" xfId="33132"/>
    <cellStyle name="SAPBEXundefined 4 7" xfId="7077"/>
    <cellStyle name="SAPBEXundefined 4 7 2" xfId="21298"/>
    <cellStyle name="SAPBEXundefined 4 7 2 2" xfId="47712"/>
    <cellStyle name="SAPBEXundefined 4 7 3" xfId="33747"/>
    <cellStyle name="SAPBEXundefined 4 8" xfId="7624"/>
    <cellStyle name="SAPBEXundefined 4 8 2" xfId="18291"/>
    <cellStyle name="SAPBEXundefined 4 8 2 2" xfId="44707"/>
    <cellStyle name="SAPBEXundefined 4 8 3" xfId="26139"/>
    <cellStyle name="SAPBEXundefined 4 8 3 2" xfId="52553"/>
    <cellStyle name="SAPBEXundefined 4 8 4" xfId="34294"/>
    <cellStyle name="SAPBEXundefined 4 9" xfId="7756"/>
    <cellStyle name="SAPBEXundefined 4 9 2" xfId="18423"/>
    <cellStyle name="SAPBEXundefined 4 9 2 2" xfId="44839"/>
    <cellStyle name="SAPBEXundefined 4 9 3" xfId="28083"/>
    <cellStyle name="SAPBEXundefined 4 9 3 2" xfId="54497"/>
    <cellStyle name="SAPBEXundefined 4 9 4" xfId="34426"/>
    <cellStyle name="SAPBEXundefined 5" xfId="2138"/>
    <cellStyle name="SAPBEXundefined 5 10" xfId="8598"/>
    <cellStyle name="SAPBEXundefined 5 10 2" xfId="19258"/>
    <cellStyle name="SAPBEXundefined 5 10 2 2" xfId="45672"/>
    <cellStyle name="SAPBEXundefined 5 10 3" xfId="16349"/>
    <cellStyle name="SAPBEXundefined 5 10 3 2" xfId="42768"/>
    <cellStyle name="SAPBEXundefined 5 10 4" xfId="35094"/>
    <cellStyle name="SAPBEXundefined 5 11" xfId="11462"/>
    <cellStyle name="SAPBEXundefined 5 11 2" xfId="37883"/>
    <cellStyle name="SAPBEXundefined 5 12" xfId="26198"/>
    <cellStyle name="SAPBEXundefined 5 12 2" xfId="52612"/>
    <cellStyle name="SAPBEXundefined 5 2" xfId="4103"/>
    <cellStyle name="SAPBEXundefined 5 2 2" xfId="9718"/>
    <cellStyle name="SAPBEXundefined 5 2 2 2" xfId="20378"/>
    <cellStyle name="SAPBEXundefined 5 2 2 2 2" xfId="46792"/>
    <cellStyle name="SAPBEXundefined 5 2 2 3" xfId="11607"/>
    <cellStyle name="SAPBEXundefined 5 2 2 3 2" xfId="38028"/>
    <cellStyle name="SAPBEXundefined 5 2 2 4" xfId="36214"/>
    <cellStyle name="SAPBEXundefined 5 2 3" xfId="14885"/>
    <cellStyle name="SAPBEXundefined 5 2 3 2" xfId="41305"/>
    <cellStyle name="SAPBEXundefined 5 2 4" xfId="22809"/>
    <cellStyle name="SAPBEXundefined 5 2 4 2" xfId="49223"/>
    <cellStyle name="SAPBEXundefined 5 2 5" xfId="30773"/>
    <cellStyle name="SAPBEXundefined 5 3" xfId="4831"/>
    <cellStyle name="SAPBEXundefined 5 3 2" xfId="10320"/>
    <cellStyle name="SAPBEXundefined 5 3 2 2" xfId="20980"/>
    <cellStyle name="SAPBEXundefined 5 3 2 2 2" xfId="47394"/>
    <cellStyle name="SAPBEXundefined 5 3 2 3" xfId="12252"/>
    <cellStyle name="SAPBEXundefined 5 3 2 3 2" xfId="38673"/>
    <cellStyle name="SAPBEXundefined 5 3 2 4" xfId="36816"/>
    <cellStyle name="SAPBEXundefined 5 3 3" xfId="15608"/>
    <cellStyle name="SAPBEXundefined 5 3 3 2" xfId="42028"/>
    <cellStyle name="SAPBEXundefined 5 3 4" xfId="27271"/>
    <cellStyle name="SAPBEXundefined 5 3 4 2" xfId="53685"/>
    <cellStyle name="SAPBEXundefined 5 3 5" xfId="31501"/>
    <cellStyle name="SAPBEXundefined 5 4" xfId="5411"/>
    <cellStyle name="SAPBEXundefined 5 4 2" xfId="10869"/>
    <cellStyle name="SAPBEXundefined 5 4 2 2" xfId="21514"/>
    <cellStyle name="SAPBEXundefined 5 4 2 2 2" xfId="47928"/>
    <cellStyle name="SAPBEXundefined 5 4 2 3" xfId="28603"/>
    <cellStyle name="SAPBEXundefined 5 4 2 3 2" xfId="55017"/>
    <cellStyle name="SAPBEXundefined 5 4 2 4" xfId="37290"/>
    <cellStyle name="SAPBEXundefined 5 4 3" xfId="16184"/>
    <cellStyle name="SAPBEXundefined 5 4 3 2" xfId="42603"/>
    <cellStyle name="SAPBEXundefined 5 4 4" xfId="25681"/>
    <cellStyle name="SAPBEXundefined 5 4 4 2" xfId="52095"/>
    <cellStyle name="SAPBEXundefined 5 4 5" xfId="32081"/>
    <cellStyle name="SAPBEXundefined 5 5" xfId="6018"/>
    <cellStyle name="SAPBEXundefined 5 5 2" xfId="16770"/>
    <cellStyle name="SAPBEXundefined 5 5 2 2" xfId="43188"/>
    <cellStyle name="SAPBEXundefined 5 5 3" xfId="23020"/>
    <cellStyle name="SAPBEXundefined 5 5 3 2" xfId="49434"/>
    <cellStyle name="SAPBEXundefined 5 5 4" xfId="32688"/>
    <cellStyle name="SAPBEXundefined 5 6" xfId="6618"/>
    <cellStyle name="SAPBEXundefined 5 6 2" xfId="17343"/>
    <cellStyle name="SAPBEXundefined 5 6 2 2" xfId="43761"/>
    <cellStyle name="SAPBEXundefined 5 6 3" xfId="23723"/>
    <cellStyle name="SAPBEXundefined 5 6 3 2" xfId="50137"/>
    <cellStyle name="SAPBEXundefined 5 6 4" xfId="33288"/>
    <cellStyle name="SAPBEXundefined 5 7" xfId="7190"/>
    <cellStyle name="SAPBEXundefined 5 7 2" xfId="24145"/>
    <cellStyle name="SAPBEXundefined 5 7 2 2" xfId="50559"/>
    <cellStyle name="SAPBEXundefined 5 7 3" xfId="33860"/>
    <cellStyle name="SAPBEXundefined 5 8" xfId="7749"/>
    <cellStyle name="SAPBEXundefined 5 8 2" xfId="18416"/>
    <cellStyle name="SAPBEXundefined 5 8 2 2" xfId="44832"/>
    <cellStyle name="SAPBEXundefined 5 8 3" xfId="27994"/>
    <cellStyle name="SAPBEXundefined 5 8 3 2" xfId="54408"/>
    <cellStyle name="SAPBEXundefined 5 8 4" xfId="34419"/>
    <cellStyle name="SAPBEXundefined 5 9" xfId="7901"/>
    <cellStyle name="SAPBEXundefined 5 9 2" xfId="18568"/>
    <cellStyle name="SAPBEXundefined 5 9 2 2" xfId="44983"/>
    <cellStyle name="SAPBEXundefined 5 9 3" xfId="27905"/>
    <cellStyle name="SAPBEXundefined 5 9 3 2" xfId="54319"/>
    <cellStyle name="SAPBEXundefined 5 9 4" xfId="34571"/>
    <cellStyle name="SAPBEXundefined 6" xfId="2393"/>
    <cellStyle name="SAPBEXundefined 6 10" xfId="11274"/>
    <cellStyle name="SAPBEXundefined 6 10 2" xfId="37695"/>
    <cellStyle name="SAPBEXundefined 6 11" xfId="23907"/>
    <cellStyle name="SAPBEXundefined 6 11 2" xfId="50321"/>
    <cellStyle name="SAPBEXundefined 6 2" xfId="4300"/>
    <cellStyle name="SAPBEXundefined 6 2 2" xfId="9821"/>
    <cellStyle name="SAPBEXundefined 6 2 2 2" xfId="20481"/>
    <cellStyle name="SAPBEXundefined 6 2 2 2 2" xfId="46895"/>
    <cellStyle name="SAPBEXundefined 6 2 2 3" xfId="25899"/>
    <cellStyle name="SAPBEXundefined 6 2 2 3 2" xfId="52313"/>
    <cellStyle name="SAPBEXundefined 6 2 2 4" xfId="36317"/>
    <cellStyle name="SAPBEXundefined 6 2 3" xfId="15079"/>
    <cellStyle name="SAPBEXundefined 6 2 3 2" xfId="41499"/>
    <cellStyle name="SAPBEXundefined 6 2 4" xfId="22635"/>
    <cellStyle name="SAPBEXundefined 6 2 4 2" xfId="49049"/>
    <cellStyle name="SAPBEXundefined 6 2 5" xfId="30970"/>
    <cellStyle name="SAPBEXundefined 6 3" xfId="5027"/>
    <cellStyle name="SAPBEXundefined 6 3 2" xfId="10348"/>
    <cellStyle name="SAPBEXundefined 6 3 2 2" xfId="21008"/>
    <cellStyle name="SAPBEXundefined 6 3 2 2 2" xfId="47422"/>
    <cellStyle name="SAPBEXundefined 6 3 2 3" xfId="28273"/>
    <cellStyle name="SAPBEXundefined 6 3 2 3 2" xfId="54687"/>
    <cellStyle name="SAPBEXundefined 6 3 2 4" xfId="36844"/>
    <cellStyle name="SAPBEXundefined 6 3 3" xfId="15804"/>
    <cellStyle name="SAPBEXundefined 6 3 3 2" xfId="42223"/>
    <cellStyle name="SAPBEXundefined 6 3 4" xfId="26255"/>
    <cellStyle name="SAPBEXundefined 6 3 4 2" xfId="52669"/>
    <cellStyle name="SAPBEXundefined 6 3 5" xfId="31697"/>
    <cellStyle name="SAPBEXundefined 6 4" xfId="6216"/>
    <cellStyle name="SAPBEXundefined 6 4 2" xfId="10975"/>
    <cellStyle name="SAPBEXundefined 6 4 2 2" xfId="21620"/>
    <cellStyle name="SAPBEXundefined 6 4 2 2 2" xfId="48034"/>
    <cellStyle name="SAPBEXundefined 6 4 2 3" xfId="28709"/>
    <cellStyle name="SAPBEXundefined 6 4 2 3 2" xfId="55123"/>
    <cellStyle name="SAPBEXundefined 6 4 2 4" xfId="37396"/>
    <cellStyle name="SAPBEXundefined 6 4 3" xfId="16957"/>
    <cellStyle name="SAPBEXundefined 6 4 3 2" xfId="43375"/>
    <cellStyle name="SAPBEXundefined 6 4 4" xfId="23013"/>
    <cellStyle name="SAPBEXundefined 6 4 4 2" xfId="49427"/>
    <cellStyle name="SAPBEXundefined 6 4 5" xfId="32886"/>
    <cellStyle name="SAPBEXundefined 6 5" xfId="6802"/>
    <cellStyle name="SAPBEXundefined 6 5 2" xfId="17514"/>
    <cellStyle name="SAPBEXundefined 6 5 2 2" xfId="43931"/>
    <cellStyle name="SAPBEXundefined 6 5 3" xfId="22133"/>
    <cellStyle name="SAPBEXundefined 6 5 3 2" xfId="48547"/>
    <cellStyle name="SAPBEXundefined 6 5 4" xfId="33472"/>
    <cellStyle name="SAPBEXundefined 6 6" xfId="7357"/>
    <cellStyle name="SAPBEXundefined 6 6 2" xfId="18024"/>
    <cellStyle name="SAPBEXundefined 6 6 2 2" xfId="44440"/>
    <cellStyle name="SAPBEXundefined 6 6 3" xfId="26923"/>
    <cellStyle name="SAPBEXundefined 6 6 3 2" xfId="53337"/>
    <cellStyle name="SAPBEXundefined 6 6 4" xfId="34027"/>
    <cellStyle name="SAPBEXundefined 6 7" xfId="8002"/>
    <cellStyle name="SAPBEXundefined 6 7 2" xfId="18669"/>
    <cellStyle name="SAPBEXundefined 6 7 2 2" xfId="45083"/>
    <cellStyle name="SAPBEXundefined 6 7 3" xfId="12439"/>
    <cellStyle name="SAPBEXundefined 6 7 3 2" xfId="38860"/>
    <cellStyle name="SAPBEXundefined 6 7 4" xfId="34607"/>
    <cellStyle name="SAPBEXundefined 6 8" xfId="8840"/>
    <cellStyle name="SAPBEXundefined 6 8 2" xfId="19500"/>
    <cellStyle name="SAPBEXundefined 6 8 2 2" xfId="45914"/>
    <cellStyle name="SAPBEXundefined 6 8 3" xfId="25419"/>
    <cellStyle name="SAPBEXundefined 6 8 3 2" xfId="51833"/>
    <cellStyle name="SAPBEXundefined 6 8 4" xfId="35336"/>
    <cellStyle name="SAPBEXundefined 6 9" xfId="13190"/>
    <cellStyle name="SAPBEXundefined 6 9 2" xfId="39610"/>
    <cellStyle name="SAPBEXundefined 7" xfId="3302"/>
    <cellStyle name="SAPBEXundefined 7 2" xfId="9511"/>
    <cellStyle name="SAPBEXundefined 7 2 2" xfId="20171"/>
    <cellStyle name="SAPBEXundefined 7 2 2 2" xfId="46585"/>
    <cellStyle name="SAPBEXundefined 7 2 3" xfId="25932"/>
    <cellStyle name="SAPBEXundefined 7 2 3 2" xfId="52346"/>
    <cellStyle name="SAPBEXundefined 7 2 4" xfId="36007"/>
    <cellStyle name="SAPBEXundefined 7 3" xfId="14092"/>
    <cellStyle name="SAPBEXundefined 7 3 2" xfId="40512"/>
    <cellStyle name="SAPBEXundefined 7 4" xfId="24200"/>
    <cellStyle name="SAPBEXundefined 7 4 2" xfId="50614"/>
    <cellStyle name="SAPBEXundefined 7 5" xfId="29972"/>
    <cellStyle name="SAPBEXundefined 8" xfId="4489"/>
    <cellStyle name="SAPBEXundefined 8 2" xfId="9947"/>
    <cellStyle name="SAPBEXundefined 8 2 2" xfId="20607"/>
    <cellStyle name="SAPBEXundefined 8 2 2 2" xfId="47021"/>
    <cellStyle name="SAPBEXundefined 8 2 3" xfId="24400"/>
    <cellStyle name="SAPBEXundefined 8 2 3 2" xfId="50814"/>
    <cellStyle name="SAPBEXundefined 8 2 4" xfId="36443"/>
    <cellStyle name="SAPBEXundefined 8 3" xfId="15267"/>
    <cellStyle name="SAPBEXundefined 8 3 2" xfId="41687"/>
    <cellStyle name="SAPBEXundefined 8 4" xfId="28021"/>
    <cellStyle name="SAPBEXundefined 8 4 2" xfId="54435"/>
    <cellStyle name="SAPBEXundefined 8 5" xfId="31159"/>
    <cellStyle name="SAPBEXundefined 9" xfId="4914"/>
    <cellStyle name="SAPBEXundefined 9 2" xfId="10482"/>
    <cellStyle name="SAPBEXundefined 9 2 2" xfId="21142"/>
    <cellStyle name="SAPBEXundefined 9 2 2 2" xfId="47556"/>
    <cellStyle name="SAPBEXundefined 9 2 3" xfId="28402"/>
    <cellStyle name="SAPBEXundefined 9 2 3 2" xfId="54816"/>
    <cellStyle name="SAPBEXundefined 9 2 4" xfId="36978"/>
    <cellStyle name="SAPBEXundefined 9 3" xfId="15691"/>
    <cellStyle name="SAPBEXundefined 9 3 2" xfId="42111"/>
    <cellStyle name="SAPBEXundefined 9 4" xfId="27520"/>
    <cellStyle name="SAPBEXundefined 9 4 2" xfId="53934"/>
    <cellStyle name="SAPBEXundefined 9 5" xfId="31584"/>
    <cellStyle name="Sheet Title" xfId="1285"/>
    <cellStyle name="Sheet Title 2" xfId="2394"/>
    <cellStyle name="Standard_Anpassen der Amortisation" xfId="1286"/>
    <cellStyle name="Style 1" xfId="1287"/>
    <cellStyle name="Style 1 2" xfId="2396"/>
    <cellStyle name="Style 1 3" xfId="2395"/>
    <cellStyle name="Style 2" xfId="2057"/>
    <cellStyle name="Sub-total" xfId="1288"/>
    <cellStyle name="Sub-total 10" xfId="5070"/>
    <cellStyle name="Sub-total 10 2" xfId="15847"/>
    <cellStyle name="Sub-total 10 2 2" xfId="42266"/>
    <cellStyle name="Sub-total 10 3" xfId="26410"/>
    <cellStyle name="Sub-total 10 3 2" xfId="52824"/>
    <cellStyle name="Sub-total 10 4" xfId="31740"/>
    <cellStyle name="Sub-total 11" xfId="6507"/>
    <cellStyle name="Sub-total 11 2" xfId="22995"/>
    <cellStyle name="Sub-total 11 2 2" xfId="49409"/>
    <cellStyle name="Sub-total 11 3" xfId="33177"/>
    <cellStyle name="Sub-total 12" xfId="11105"/>
    <cellStyle name="Sub-total 12 2" xfId="37526"/>
    <cellStyle name="Sub-total 13" xfId="26203"/>
    <cellStyle name="Sub-total 13 2" xfId="52617"/>
    <cellStyle name="Sub-total 2" xfId="1584"/>
    <cellStyle name="Sub-total 2 10" xfId="8473"/>
    <cellStyle name="Sub-total 2 10 2" xfId="19133"/>
    <cellStyle name="Sub-total 2 10 2 2" xfId="45547"/>
    <cellStyle name="Sub-total 2 10 3" xfId="12554"/>
    <cellStyle name="Sub-total 2 10 3 2" xfId="38975"/>
    <cellStyle name="Sub-total 2 10 4" xfId="34969"/>
    <cellStyle name="Sub-total 2 11" xfId="11969"/>
    <cellStyle name="Sub-total 2 11 2" xfId="38390"/>
    <cellStyle name="Sub-total 2 12" xfId="27907"/>
    <cellStyle name="Sub-total 2 12 2" xfId="54321"/>
    <cellStyle name="Sub-total 2 2" xfId="3578"/>
    <cellStyle name="Sub-total 2 2 2" xfId="8948"/>
    <cellStyle name="Sub-total 2 2 2 2" xfId="19608"/>
    <cellStyle name="Sub-total 2 2 2 2 2" xfId="46022"/>
    <cellStyle name="Sub-total 2 2 2 3" xfId="11127"/>
    <cellStyle name="Sub-total 2 2 2 3 2" xfId="37548"/>
    <cellStyle name="Sub-total 2 2 2 4" xfId="35444"/>
    <cellStyle name="Sub-total 2 2 3" xfId="9909"/>
    <cellStyle name="Sub-total 2 2 3 2" xfId="20569"/>
    <cellStyle name="Sub-total 2 2 3 2 2" xfId="46983"/>
    <cellStyle name="Sub-total 2 2 3 3" xfId="26456"/>
    <cellStyle name="Sub-total 2 2 3 3 2" xfId="52870"/>
    <cellStyle name="Sub-total 2 2 3 4" xfId="36405"/>
    <cellStyle name="Sub-total 2 2 4" xfId="8787"/>
    <cellStyle name="Sub-total 2 2 4 2" xfId="19447"/>
    <cellStyle name="Sub-total 2 2 4 2 2" xfId="45861"/>
    <cellStyle name="Sub-total 2 2 4 3" xfId="26931"/>
    <cellStyle name="Sub-total 2 2 4 3 2" xfId="53345"/>
    <cellStyle name="Sub-total 2 2 4 4" xfId="35283"/>
    <cellStyle name="Sub-total 2 2 5" xfId="14363"/>
    <cellStyle name="Sub-total 2 2 5 2" xfId="40783"/>
    <cellStyle name="Sub-total 2 2 6" xfId="24363"/>
    <cellStyle name="Sub-total 2 2 6 2" xfId="50777"/>
    <cellStyle name="Sub-total 2 2 7" xfId="30248"/>
    <cellStyle name="Sub-total 2 3" xfId="2740"/>
    <cellStyle name="Sub-total 2 3 2" xfId="10816"/>
    <cellStyle name="Sub-total 2 3 2 2" xfId="21461"/>
    <cellStyle name="Sub-total 2 3 2 2 2" xfId="47875"/>
    <cellStyle name="Sub-total 2 3 2 3" xfId="28550"/>
    <cellStyle name="Sub-total 2 3 2 3 2" xfId="54964"/>
    <cellStyle name="Sub-total 2 3 2 4" xfId="37237"/>
    <cellStyle name="Sub-total 2 3 3" xfId="9306"/>
    <cellStyle name="Sub-total 2 3 3 2" xfId="19966"/>
    <cellStyle name="Sub-total 2 3 3 2 2" xfId="46380"/>
    <cellStyle name="Sub-total 2 3 3 3" xfId="25954"/>
    <cellStyle name="Sub-total 2 3 3 3 2" xfId="52368"/>
    <cellStyle name="Sub-total 2 3 3 4" xfId="35802"/>
    <cellStyle name="Sub-total 2 3 4" xfId="13532"/>
    <cellStyle name="Sub-total 2 3 4 2" xfId="39952"/>
    <cellStyle name="Sub-total 2 3 5" xfId="25238"/>
    <cellStyle name="Sub-total 2 3 5 2" xfId="51652"/>
    <cellStyle name="Sub-total 2 3 6" xfId="29410"/>
    <cellStyle name="Sub-total 2 4" xfId="2617"/>
    <cellStyle name="Sub-total 2 4 2" xfId="9639"/>
    <cellStyle name="Sub-total 2 4 2 2" xfId="20299"/>
    <cellStyle name="Sub-total 2 4 2 2 2" xfId="46713"/>
    <cellStyle name="Sub-total 2 4 2 3" xfId="25920"/>
    <cellStyle name="Sub-total 2 4 2 3 2" xfId="52334"/>
    <cellStyle name="Sub-total 2 4 2 4" xfId="36135"/>
    <cellStyle name="Sub-total 2 4 3" xfId="13409"/>
    <cellStyle name="Sub-total 2 4 3 2" xfId="39829"/>
    <cellStyle name="Sub-total 2 4 4" xfId="23653"/>
    <cellStyle name="Sub-total 2 4 4 2" xfId="50067"/>
    <cellStyle name="Sub-total 2 4 5" xfId="29287"/>
    <cellStyle name="Sub-total 2 5" xfId="5635"/>
    <cellStyle name="Sub-total 2 5 2" xfId="16399"/>
    <cellStyle name="Sub-total 2 5 2 2" xfId="42817"/>
    <cellStyle name="Sub-total 2 5 3" xfId="25678"/>
    <cellStyle name="Sub-total 2 5 3 2" xfId="52092"/>
    <cellStyle name="Sub-total 2 5 4" xfId="32305"/>
    <cellStyle name="Sub-total 2 6" xfId="6065"/>
    <cellStyle name="Sub-total 2 6 2" xfId="16816"/>
    <cellStyle name="Sub-total 2 6 2 2" xfId="43234"/>
    <cellStyle name="Sub-total 2 6 3" xfId="24951"/>
    <cellStyle name="Sub-total 2 6 3 2" xfId="51365"/>
    <cellStyle name="Sub-total 2 6 4" xfId="32735"/>
    <cellStyle name="Sub-total 2 7" xfId="2899"/>
    <cellStyle name="Sub-total 2 7 2" xfId="22474"/>
    <cellStyle name="Sub-total 2 7 2 2" xfId="48888"/>
    <cellStyle name="Sub-total 2 7 3" xfId="29569"/>
    <cellStyle name="Sub-total 2 8" xfId="4172"/>
    <cellStyle name="Sub-total 2 8 2" xfId="14952"/>
    <cellStyle name="Sub-total 2 8 2 2" xfId="41372"/>
    <cellStyle name="Sub-total 2 8 3" xfId="26089"/>
    <cellStyle name="Sub-total 2 8 3 2" xfId="52503"/>
    <cellStyle name="Sub-total 2 8 4" xfId="30842"/>
    <cellStyle name="Sub-total 2 9" xfId="6683"/>
    <cellStyle name="Sub-total 2 9 2" xfId="17395"/>
    <cellStyle name="Sub-total 2 9 2 2" xfId="43813"/>
    <cellStyle name="Sub-total 2 9 3" xfId="11343"/>
    <cellStyle name="Sub-total 2 9 3 2" xfId="37764"/>
    <cellStyle name="Sub-total 2 9 4" xfId="33353"/>
    <cellStyle name="Sub-total 3" xfId="1694"/>
    <cellStyle name="Sub-total 3 10" xfId="8503"/>
    <cellStyle name="Sub-total 3 10 2" xfId="19163"/>
    <cellStyle name="Sub-total 3 10 2 2" xfId="45577"/>
    <cellStyle name="Sub-total 3 10 3" xfId="12193"/>
    <cellStyle name="Sub-total 3 10 3 2" xfId="38614"/>
    <cellStyle name="Sub-total 3 10 4" xfId="34999"/>
    <cellStyle name="Sub-total 3 11" xfId="11875"/>
    <cellStyle name="Sub-total 3 11 2" xfId="38296"/>
    <cellStyle name="Sub-total 3 12" xfId="24074"/>
    <cellStyle name="Sub-total 3 12 2" xfId="50488"/>
    <cellStyle name="Sub-total 3 2" xfId="3687"/>
    <cellStyle name="Sub-total 3 2 2" xfId="9797"/>
    <cellStyle name="Sub-total 3 2 2 2" xfId="20457"/>
    <cellStyle name="Sub-total 3 2 2 2 2" xfId="46871"/>
    <cellStyle name="Sub-total 3 2 2 3" xfId="11872"/>
    <cellStyle name="Sub-total 3 2 2 3 2" xfId="38293"/>
    <cellStyle name="Sub-total 3 2 2 4" xfId="36293"/>
    <cellStyle name="Sub-total 3 2 3" xfId="10375"/>
    <cellStyle name="Sub-total 3 2 3 2" xfId="21035"/>
    <cellStyle name="Sub-total 3 2 3 2 2" xfId="47449"/>
    <cellStyle name="Sub-total 3 2 3 3" xfId="28300"/>
    <cellStyle name="Sub-total 3 2 3 3 2" xfId="54714"/>
    <cellStyle name="Sub-total 3 2 3 4" xfId="36871"/>
    <cellStyle name="Sub-total 3 2 4" xfId="8820"/>
    <cellStyle name="Sub-total 3 2 4 2" xfId="19480"/>
    <cellStyle name="Sub-total 3 2 4 2 2" xfId="45894"/>
    <cellStyle name="Sub-total 3 2 4 3" xfId="24985"/>
    <cellStyle name="Sub-total 3 2 4 3 2" xfId="51399"/>
    <cellStyle name="Sub-total 3 2 4 4" xfId="35316"/>
    <cellStyle name="Sub-total 3 2 5" xfId="14472"/>
    <cellStyle name="Sub-total 3 2 5 2" xfId="40892"/>
    <cellStyle name="Sub-total 3 2 6" xfId="25011"/>
    <cellStyle name="Sub-total 3 2 6 2" xfId="51425"/>
    <cellStyle name="Sub-total 3 2 7" xfId="30357"/>
    <cellStyle name="Sub-total 3 3" xfId="2648"/>
    <cellStyle name="Sub-total 3 3 2" xfId="9280"/>
    <cellStyle name="Sub-total 3 3 2 2" xfId="19940"/>
    <cellStyle name="Sub-total 3 3 2 2 2" xfId="46354"/>
    <cellStyle name="Sub-total 3 3 2 3" xfId="28233"/>
    <cellStyle name="Sub-total 3 3 2 3 2" xfId="54647"/>
    <cellStyle name="Sub-total 3 3 2 4" xfId="35776"/>
    <cellStyle name="Sub-total 3 3 3" xfId="13440"/>
    <cellStyle name="Sub-total 3 3 3 2" xfId="39860"/>
    <cellStyle name="Sub-total 3 3 4" xfId="27025"/>
    <cellStyle name="Sub-total 3 3 4 2" xfId="53439"/>
    <cellStyle name="Sub-total 3 3 5" xfId="29318"/>
    <cellStyle name="Sub-total 3 4" xfId="3110"/>
    <cellStyle name="Sub-total 3 4 2" xfId="9941"/>
    <cellStyle name="Sub-total 3 4 2 2" xfId="20601"/>
    <cellStyle name="Sub-total 3 4 2 2 2" xfId="47015"/>
    <cellStyle name="Sub-total 3 4 2 3" xfId="28147"/>
    <cellStyle name="Sub-total 3 4 2 3 2" xfId="54561"/>
    <cellStyle name="Sub-total 3 4 2 4" xfId="36437"/>
    <cellStyle name="Sub-total 3 4 3" xfId="13902"/>
    <cellStyle name="Sub-total 3 4 3 2" xfId="40322"/>
    <cellStyle name="Sub-total 3 4 4" xfId="26685"/>
    <cellStyle name="Sub-total 3 4 4 2" xfId="53099"/>
    <cellStyle name="Sub-total 3 4 5" xfId="29780"/>
    <cellStyle name="Sub-total 3 5" xfId="3710"/>
    <cellStyle name="Sub-total 3 5 2" xfId="14494"/>
    <cellStyle name="Sub-total 3 5 2 2" xfId="40914"/>
    <cellStyle name="Sub-total 3 5 3" xfId="22865"/>
    <cellStyle name="Sub-total 3 5 3 2" xfId="49279"/>
    <cellStyle name="Sub-total 3 5 4" xfId="30380"/>
    <cellStyle name="Sub-total 3 6" xfId="5560"/>
    <cellStyle name="Sub-total 3 6 2" xfId="16331"/>
    <cellStyle name="Sub-total 3 6 2 2" xfId="42750"/>
    <cellStyle name="Sub-total 3 6 3" xfId="24291"/>
    <cellStyle name="Sub-total 3 6 3 2" xfId="50705"/>
    <cellStyle name="Sub-total 3 6 4" xfId="32230"/>
    <cellStyle name="Sub-total 3 7" xfId="6165"/>
    <cellStyle name="Sub-total 3 7 2" xfId="22639"/>
    <cellStyle name="Sub-total 3 7 2 2" xfId="49053"/>
    <cellStyle name="Sub-total 3 7 3" xfId="32835"/>
    <cellStyle name="Sub-total 3 8" xfId="5776"/>
    <cellStyle name="Sub-total 3 8 2" xfId="16535"/>
    <cellStyle name="Sub-total 3 8 2 2" xfId="42953"/>
    <cellStyle name="Sub-total 3 8 3" xfId="25319"/>
    <cellStyle name="Sub-total 3 8 3 2" xfId="51733"/>
    <cellStyle name="Sub-total 3 8 4" xfId="32446"/>
    <cellStyle name="Sub-total 3 9" xfId="7102"/>
    <cellStyle name="Sub-total 3 9 2" xfId="17790"/>
    <cellStyle name="Sub-total 3 9 2 2" xfId="44207"/>
    <cellStyle name="Sub-total 3 9 3" xfId="27939"/>
    <cellStyle name="Sub-total 3 9 3 2" xfId="54353"/>
    <cellStyle name="Sub-total 3 9 4" xfId="33772"/>
    <cellStyle name="Sub-total 4" xfId="1963"/>
    <cellStyle name="Sub-total 4 10" xfId="8599"/>
    <cellStyle name="Sub-total 4 10 2" xfId="19259"/>
    <cellStyle name="Sub-total 4 10 2 2" xfId="45673"/>
    <cellStyle name="Sub-total 4 10 3" xfId="12463"/>
    <cellStyle name="Sub-total 4 10 3 2" xfId="38884"/>
    <cellStyle name="Sub-total 4 10 4" xfId="35095"/>
    <cellStyle name="Sub-total 4 11" xfId="11625"/>
    <cellStyle name="Sub-total 4 11 2" xfId="38046"/>
    <cellStyle name="Sub-total 4 12" xfId="27349"/>
    <cellStyle name="Sub-total 4 12 2" xfId="53763"/>
    <cellStyle name="Sub-total 4 2" xfId="3940"/>
    <cellStyle name="Sub-total 4 2 2" xfId="9773"/>
    <cellStyle name="Sub-total 4 2 2 2" xfId="20433"/>
    <cellStyle name="Sub-total 4 2 2 2 2" xfId="46847"/>
    <cellStyle name="Sub-total 4 2 2 3" xfId="11613"/>
    <cellStyle name="Sub-total 4 2 2 3 2" xfId="38034"/>
    <cellStyle name="Sub-total 4 2 2 4" xfId="36269"/>
    <cellStyle name="Sub-total 4 2 3" xfId="14723"/>
    <cellStyle name="Sub-total 4 2 3 2" xfId="41143"/>
    <cellStyle name="Sub-total 4 2 4" xfId="25107"/>
    <cellStyle name="Sub-total 4 2 4 2" xfId="51521"/>
    <cellStyle name="Sub-total 4 2 5" xfId="30610"/>
    <cellStyle name="Sub-total 4 3" xfId="4667"/>
    <cellStyle name="Sub-total 4 3 2" xfId="9971"/>
    <cellStyle name="Sub-total 4 3 2 2" xfId="20631"/>
    <cellStyle name="Sub-total 4 3 2 2 2" xfId="47045"/>
    <cellStyle name="Sub-total 4 3 2 3" xfId="27325"/>
    <cellStyle name="Sub-total 4 3 2 3 2" xfId="53739"/>
    <cellStyle name="Sub-total 4 3 2 4" xfId="36467"/>
    <cellStyle name="Sub-total 4 3 3" xfId="15445"/>
    <cellStyle name="Sub-total 4 3 3 2" xfId="41865"/>
    <cellStyle name="Sub-total 4 3 4" xfId="24823"/>
    <cellStyle name="Sub-total 4 3 4 2" xfId="51237"/>
    <cellStyle name="Sub-total 4 3 5" xfId="31337"/>
    <cellStyle name="Sub-total 4 4" xfId="5245"/>
    <cellStyle name="Sub-total 4 4 2" xfId="16020"/>
    <cellStyle name="Sub-total 4 4 2 2" xfId="42439"/>
    <cellStyle name="Sub-total 4 4 3" xfId="25325"/>
    <cellStyle name="Sub-total 4 4 3 2" xfId="51739"/>
    <cellStyle name="Sub-total 4 4 4" xfId="31915"/>
    <cellStyle name="Sub-total 4 5" xfId="5856"/>
    <cellStyle name="Sub-total 4 5 2" xfId="16612"/>
    <cellStyle name="Sub-total 4 5 2 2" xfId="43030"/>
    <cellStyle name="Sub-total 4 5 3" xfId="24462"/>
    <cellStyle name="Sub-total 4 5 3 2" xfId="50876"/>
    <cellStyle name="Sub-total 4 5 4" xfId="32526"/>
    <cellStyle name="Sub-total 4 6" xfId="6464"/>
    <cellStyle name="Sub-total 4 6 2" xfId="17200"/>
    <cellStyle name="Sub-total 4 6 2 2" xfId="43618"/>
    <cellStyle name="Sub-total 4 6 3" xfId="22997"/>
    <cellStyle name="Sub-total 4 6 3 2" xfId="49411"/>
    <cellStyle name="Sub-total 4 6 4" xfId="33134"/>
    <cellStyle name="Sub-total 4 7" xfId="7079"/>
    <cellStyle name="Sub-total 4 7 2" xfId="14523"/>
    <cellStyle name="Sub-total 4 7 2 2" xfId="40943"/>
    <cellStyle name="Sub-total 4 7 3" xfId="33749"/>
    <cellStyle name="Sub-total 4 8" xfId="7626"/>
    <cellStyle name="Sub-total 4 8 2" xfId="18293"/>
    <cellStyle name="Sub-total 4 8 2 2" xfId="44709"/>
    <cellStyle name="Sub-total 4 8 3" xfId="27107"/>
    <cellStyle name="Sub-total 4 8 3 2" xfId="53521"/>
    <cellStyle name="Sub-total 4 8 4" xfId="34296"/>
    <cellStyle name="Sub-total 4 9" xfId="7319"/>
    <cellStyle name="Sub-total 4 9 2" xfId="17986"/>
    <cellStyle name="Sub-total 4 9 2 2" xfId="44403"/>
    <cellStyle name="Sub-total 4 9 3" xfId="22378"/>
    <cellStyle name="Sub-total 4 9 3 2" xfId="48792"/>
    <cellStyle name="Sub-total 4 9 4" xfId="33989"/>
    <cellStyle name="Sub-total 5" xfId="2139"/>
    <cellStyle name="Sub-total 5 10" xfId="8839"/>
    <cellStyle name="Sub-total 5 10 2" xfId="19499"/>
    <cellStyle name="Sub-total 5 10 2 2" xfId="45913"/>
    <cellStyle name="Sub-total 5 10 3" xfId="25414"/>
    <cellStyle name="Sub-total 5 10 3 2" xfId="51828"/>
    <cellStyle name="Sub-total 5 10 4" xfId="35335"/>
    <cellStyle name="Sub-total 5 11" xfId="11461"/>
    <cellStyle name="Sub-total 5 11 2" xfId="37882"/>
    <cellStyle name="Sub-total 5 12" xfId="23202"/>
    <cellStyle name="Sub-total 5 12 2" xfId="49616"/>
    <cellStyle name="Sub-total 5 2" xfId="4104"/>
    <cellStyle name="Sub-total 5 2 2" xfId="9820"/>
    <cellStyle name="Sub-total 5 2 2 2" xfId="20480"/>
    <cellStyle name="Sub-total 5 2 2 2 2" xfId="46894"/>
    <cellStyle name="Sub-total 5 2 2 3" xfId="12753"/>
    <cellStyle name="Sub-total 5 2 2 3 2" xfId="39174"/>
    <cellStyle name="Sub-total 5 2 2 4" xfId="36316"/>
    <cellStyle name="Sub-total 5 2 3" xfId="14886"/>
    <cellStyle name="Sub-total 5 2 3 2" xfId="41306"/>
    <cellStyle name="Sub-total 5 2 4" xfId="22267"/>
    <cellStyle name="Sub-total 5 2 4 2" xfId="48681"/>
    <cellStyle name="Sub-total 5 2 5" xfId="30774"/>
    <cellStyle name="Sub-total 5 3" xfId="4832"/>
    <cellStyle name="Sub-total 5 3 2" xfId="10092"/>
    <cellStyle name="Sub-total 5 3 2 2" xfId="20752"/>
    <cellStyle name="Sub-total 5 3 2 2 2" xfId="47166"/>
    <cellStyle name="Sub-total 5 3 2 3" xfId="27747"/>
    <cellStyle name="Sub-total 5 3 2 3 2" xfId="54161"/>
    <cellStyle name="Sub-total 5 3 2 4" xfId="36588"/>
    <cellStyle name="Sub-total 5 3 3" xfId="15609"/>
    <cellStyle name="Sub-total 5 3 3 2" xfId="42029"/>
    <cellStyle name="Sub-total 5 3 4" xfId="22848"/>
    <cellStyle name="Sub-total 5 3 4 2" xfId="49262"/>
    <cellStyle name="Sub-total 5 3 5" xfId="31502"/>
    <cellStyle name="Sub-total 5 4" xfId="5412"/>
    <cellStyle name="Sub-total 5 4 2" xfId="16185"/>
    <cellStyle name="Sub-total 5 4 2 2" xfId="42604"/>
    <cellStyle name="Sub-total 5 4 3" xfId="25577"/>
    <cellStyle name="Sub-total 5 4 3 2" xfId="51991"/>
    <cellStyle name="Sub-total 5 4 4" xfId="32082"/>
    <cellStyle name="Sub-total 5 5" xfId="6019"/>
    <cellStyle name="Sub-total 5 5 2" xfId="16771"/>
    <cellStyle name="Sub-total 5 5 2 2" xfId="43189"/>
    <cellStyle name="Sub-total 5 5 3" xfId="25673"/>
    <cellStyle name="Sub-total 5 5 3 2" xfId="52087"/>
    <cellStyle name="Sub-total 5 5 4" xfId="32689"/>
    <cellStyle name="Sub-total 5 6" xfId="6619"/>
    <cellStyle name="Sub-total 5 6 2" xfId="17344"/>
    <cellStyle name="Sub-total 5 6 2 2" xfId="43762"/>
    <cellStyle name="Sub-total 5 6 3" xfId="25757"/>
    <cellStyle name="Sub-total 5 6 3 2" xfId="52171"/>
    <cellStyle name="Sub-total 5 6 4" xfId="33289"/>
    <cellStyle name="Sub-total 5 7" xfId="7191"/>
    <cellStyle name="Sub-total 5 7 2" xfId="23074"/>
    <cellStyle name="Sub-total 5 7 2 2" xfId="49488"/>
    <cellStyle name="Sub-total 5 7 3" xfId="33861"/>
    <cellStyle name="Sub-total 5 8" xfId="7750"/>
    <cellStyle name="Sub-total 5 8 2" xfId="18417"/>
    <cellStyle name="Sub-total 5 8 2 2" xfId="44833"/>
    <cellStyle name="Sub-total 5 8 3" xfId="22352"/>
    <cellStyle name="Sub-total 5 8 3 2" xfId="48766"/>
    <cellStyle name="Sub-total 5 8 4" xfId="34420"/>
    <cellStyle name="Sub-total 5 9" xfId="7902"/>
    <cellStyle name="Sub-total 5 9 2" xfId="18569"/>
    <cellStyle name="Sub-total 5 9 2 2" xfId="44984"/>
    <cellStyle name="Sub-total 5 9 3" xfId="24068"/>
    <cellStyle name="Sub-total 5 9 3 2" xfId="50482"/>
    <cellStyle name="Sub-total 5 9 4" xfId="34572"/>
    <cellStyle name="Sub-total 6" xfId="1872"/>
    <cellStyle name="Sub-total 6 10" xfId="9508"/>
    <cellStyle name="Sub-total 6 10 2" xfId="20168"/>
    <cellStyle name="Sub-total 6 10 2 2" xfId="46582"/>
    <cellStyle name="Sub-total 6 10 3" xfId="11586"/>
    <cellStyle name="Sub-total 6 10 3 2" xfId="38007"/>
    <cellStyle name="Sub-total 6 10 4" xfId="36004"/>
    <cellStyle name="Sub-total 6 11" xfId="11708"/>
    <cellStyle name="Sub-total 6 11 2" xfId="38129"/>
    <cellStyle name="Sub-total 6 12" xfId="26700"/>
    <cellStyle name="Sub-total 6 12 2" xfId="53114"/>
    <cellStyle name="Sub-total 6 2" xfId="3849"/>
    <cellStyle name="Sub-total 6 2 2" xfId="10754"/>
    <cellStyle name="Sub-total 6 2 2 2" xfId="21399"/>
    <cellStyle name="Sub-total 6 2 2 2 2" xfId="47813"/>
    <cellStyle name="Sub-total 6 2 2 3" xfId="28493"/>
    <cellStyle name="Sub-total 6 2 2 3 2" xfId="54907"/>
    <cellStyle name="Sub-total 6 2 2 4" xfId="37175"/>
    <cellStyle name="Sub-total 6 2 3" xfId="14632"/>
    <cellStyle name="Sub-total 6 2 3 2" xfId="41052"/>
    <cellStyle name="Sub-total 6 2 4" xfId="25056"/>
    <cellStyle name="Sub-total 6 2 4 2" xfId="51470"/>
    <cellStyle name="Sub-total 6 2 5" xfId="30519"/>
    <cellStyle name="Sub-total 6 3" xfId="4576"/>
    <cellStyle name="Sub-total 6 3 2" xfId="15354"/>
    <cellStyle name="Sub-total 6 3 2 2" xfId="41774"/>
    <cellStyle name="Sub-total 6 3 3" xfId="24368"/>
    <cellStyle name="Sub-total 6 3 3 2" xfId="50782"/>
    <cellStyle name="Sub-total 6 3 4" xfId="31246"/>
    <cellStyle name="Sub-total 6 4" xfId="4281"/>
    <cellStyle name="Sub-total 6 4 2" xfId="15060"/>
    <cellStyle name="Sub-total 6 4 2 2" xfId="41480"/>
    <cellStyle name="Sub-total 6 4 3" xfId="24310"/>
    <cellStyle name="Sub-total 6 4 3 2" xfId="50724"/>
    <cellStyle name="Sub-total 6 4 4" xfId="30951"/>
    <cellStyle name="Sub-total 6 5" xfId="3722"/>
    <cellStyle name="Sub-total 6 5 2" xfId="14506"/>
    <cellStyle name="Sub-total 6 5 2 2" xfId="40926"/>
    <cellStyle name="Sub-total 6 5 3" xfId="26270"/>
    <cellStyle name="Sub-total 6 5 3 2" xfId="52684"/>
    <cellStyle name="Sub-total 6 5 4" xfId="30392"/>
    <cellStyle name="Sub-total 6 6" xfId="6373"/>
    <cellStyle name="Sub-total 6 6 2" xfId="17109"/>
    <cellStyle name="Sub-total 6 6 2 2" xfId="43527"/>
    <cellStyle name="Sub-total 6 6 3" xfId="16357"/>
    <cellStyle name="Sub-total 6 6 3 2" xfId="42776"/>
    <cellStyle name="Sub-total 6 6 4" xfId="33043"/>
    <cellStyle name="Sub-total 6 7" xfId="6988"/>
    <cellStyle name="Sub-total 6 7 2" xfId="23789"/>
    <cellStyle name="Sub-total 6 7 2 2" xfId="50203"/>
    <cellStyle name="Sub-total 6 7 3" xfId="33658"/>
    <cellStyle name="Sub-total 6 8" xfId="7535"/>
    <cellStyle name="Sub-total 6 8 2" xfId="18202"/>
    <cellStyle name="Sub-total 6 8 2 2" xfId="44618"/>
    <cellStyle name="Sub-total 6 8 3" xfId="23739"/>
    <cellStyle name="Sub-total 6 8 3 2" xfId="50153"/>
    <cellStyle name="Sub-total 6 8 4" xfId="34205"/>
    <cellStyle name="Sub-total 6 9" xfId="7628"/>
    <cellStyle name="Sub-total 6 9 2" xfId="18295"/>
    <cellStyle name="Sub-total 6 9 2 2" xfId="44711"/>
    <cellStyle name="Sub-total 6 9 3" xfId="27224"/>
    <cellStyle name="Sub-total 6 9 3 2" xfId="53638"/>
    <cellStyle name="Sub-total 6 9 4" xfId="34298"/>
    <cellStyle name="Sub-total 7" xfId="2537"/>
    <cellStyle name="Sub-total 7 10" xfId="21762"/>
    <cellStyle name="Sub-total 7 10 2" xfId="48176"/>
    <cellStyle name="Sub-total 7 2" xfId="4432"/>
    <cellStyle name="Sub-total 7 2 2" xfId="15210"/>
    <cellStyle name="Sub-total 7 2 2 2" xfId="41630"/>
    <cellStyle name="Sub-total 7 2 3" xfId="26970"/>
    <cellStyle name="Sub-total 7 2 3 2" xfId="53384"/>
    <cellStyle name="Sub-total 7 2 4" xfId="31102"/>
    <cellStyle name="Sub-total 7 3" xfId="5165"/>
    <cellStyle name="Sub-total 7 3 2" xfId="15942"/>
    <cellStyle name="Sub-total 7 3 2 2" xfId="42361"/>
    <cellStyle name="Sub-total 7 3 3" xfId="25801"/>
    <cellStyle name="Sub-total 7 3 3 2" xfId="52215"/>
    <cellStyle name="Sub-total 7 3 4" xfId="31835"/>
    <cellStyle name="Sub-total 7 4" xfId="6341"/>
    <cellStyle name="Sub-total 7 4 2" xfId="17079"/>
    <cellStyle name="Sub-total 7 4 2 2" xfId="43497"/>
    <cellStyle name="Sub-total 7 4 3" xfId="11961"/>
    <cellStyle name="Sub-total 7 4 3 2" xfId="38382"/>
    <cellStyle name="Sub-total 7 4 4" xfId="33011"/>
    <cellStyle name="Sub-total 7 5" xfId="6923"/>
    <cellStyle name="Sub-total 7 5 2" xfId="17628"/>
    <cellStyle name="Sub-total 7 5 2 2" xfId="44045"/>
    <cellStyle name="Sub-total 7 5 3" xfId="23527"/>
    <cellStyle name="Sub-total 7 5 3 2" xfId="49941"/>
    <cellStyle name="Sub-total 7 5 4" xfId="33593"/>
    <cellStyle name="Sub-total 7 6" xfId="7445"/>
    <cellStyle name="Sub-total 7 6 2" xfId="18112"/>
    <cellStyle name="Sub-total 7 6 2 2" xfId="44528"/>
    <cellStyle name="Sub-total 7 6 3" xfId="27990"/>
    <cellStyle name="Sub-total 7 6 3 2" xfId="54404"/>
    <cellStyle name="Sub-total 7 6 4" xfId="34115"/>
    <cellStyle name="Sub-total 7 7" xfId="8070"/>
    <cellStyle name="Sub-total 7 7 2" xfId="18737"/>
    <cellStyle name="Sub-total 7 7 2 2" xfId="45151"/>
    <cellStyle name="Sub-total 7 7 3" xfId="11202"/>
    <cellStyle name="Sub-total 7 7 3 2" xfId="37623"/>
    <cellStyle name="Sub-total 7 7 4" xfId="34672"/>
    <cellStyle name="Sub-total 7 8" xfId="13333"/>
    <cellStyle name="Sub-total 7 8 2" xfId="39753"/>
    <cellStyle name="Sub-total 7 9" xfId="11204"/>
    <cellStyle name="Sub-total 7 9 2" xfId="37625"/>
    <cellStyle name="Sub-total 8" xfId="3306"/>
    <cellStyle name="Sub-total 8 2" xfId="14096"/>
    <cellStyle name="Sub-total 8 2 2" xfId="40516"/>
    <cellStyle name="Sub-total 8 3" xfId="26740"/>
    <cellStyle name="Sub-total 8 3 2" xfId="53154"/>
    <cellStyle name="Sub-total 8 4" xfId="29976"/>
    <cellStyle name="Sub-total 9" xfId="3011"/>
    <cellStyle name="Sub-total 9 2" xfId="13803"/>
    <cellStyle name="Sub-total 9 2 2" xfId="40223"/>
    <cellStyle name="Sub-total 9 3" xfId="24328"/>
    <cellStyle name="Sub-total 9 3 2" xfId="50742"/>
    <cellStyle name="Sub-total 9 4" xfId="29681"/>
    <cellStyle name="swpBody01" xfId="1289"/>
    <cellStyle name="Title" xfId="55154" builtinId="15" customBuiltin="1"/>
    <cellStyle name="Title 2" xfId="1290"/>
    <cellStyle name="Title 2 2" xfId="55209"/>
    <cellStyle name="Title 3" xfId="1291"/>
    <cellStyle name="Title 3 2" xfId="55210"/>
    <cellStyle name="Title 4" xfId="10484"/>
    <cellStyle name="Total" xfId="8093" builtinId="25" customBuiltin="1"/>
    <cellStyle name="Total 1" xfId="1292"/>
    <cellStyle name="Total 1 2" xfId="1586"/>
    <cellStyle name="Total 1 2 10" xfId="27017"/>
    <cellStyle name="Total 1 2 10 2" xfId="53431"/>
    <cellStyle name="Total 1 2 2" xfId="3580"/>
    <cellStyle name="Total 1 2 2 2" xfId="8799"/>
    <cellStyle name="Total 1 2 2 2 2" xfId="8938"/>
    <cellStyle name="Total 1 2 2 2 2 2" xfId="19598"/>
    <cellStyle name="Total 1 2 2 2 2 2 2" xfId="46012"/>
    <cellStyle name="Total 1 2 2 2 2 3" xfId="26546"/>
    <cellStyle name="Total 1 2 2 2 2 3 2" xfId="52960"/>
    <cellStyle name="Total 1 2 2 2 2 4" xfId="35434"/>
    <cellStyle name="Total 1 2 2 2 3" xfId="9957"/>
    <cellStyle name="Total 1 2 2 2 3 2" xfId="20617"/>
    <cellStyle name="Total 1 2 2 2 3 2 2" xfId="47031"/>
    <cellStyle name="Total 1 2 2 2 3 3" xfId="27337"/>
    <cellStyle name="Total 1 2 2 2 3 3 2" xfId="53751"/>
    <cellStyle name="Total 1 2 2 2 3 4" xfId="36453"/>
    <cellStyle name="Total 1 2 2 2 4" xfId="19459"/>
    <cellStyle name="Total 1 2 2 2 4 2" xfId="45873"/>
    <cellStyle name="Total 1 2 2 2 5" xfId="26461"/>
    <cellStyle name="Total 1 2 2 2 5 2" xfId="52875"/>
    <cellStyle name="Total 1 2 2 2 6" xfId="35295"/>
    <cellStyle name="Total 1 2 2 3" xfId="9294"/>
    <cellStyle name="Total 1 2 2 3 2" xfId="19954"/>
    <cellStyle name="Total 1 2 2 3 2 2" xfId="46368"/>
    <cellStyle name="Total 1 2 2 3 3" xfId="26835"/>
    <cellStyle name="Total 1 2 2 3 3 2" xfId="53249"/>
    <cellStyle name="Total 1 2 2 3 4" xfId="35790"/>
    <cellStyle name="Total 1 2 2 4" xfId="10249"/>
    <cellStyle name="Total 1 2 2 4 2" xfId="20909"/>
    <cellStyle name="Total 1 2 2 4 2 2" xfId="47323"/>
    <cellStyle name="Total 1 2 2 4 3" xfId="27562"/>
    <cellStyle name="Total 1 2 2 4 3 2" xfId="53976"/>
    <cellStyle name="Total 1 2 2 4 4" xfId="36745"/>
    <cellStyle name="Total 1 2 2 5" xfId="8483"/>
    <cellStyle name="Total 1 2 2 5 2" xfId="19143"/>
    <cellStyle name="Total 1 2 2 5 2 2" xfId="45557"/>
    <cellStyle name="Total 1 2 2 5 3" xfId="26217"/>
    <cellStyle name="Total 1 2 2 5 3 2" xfId="52631"/>
    <cellStyle name="Total 1 2 2 5 4" xfId="34979"/>
    <cellStyle name="Total 1 2 2 6" xfId="14365"/>
    <cellStyle name="Total 1 2 2 6 2" xfId="40785"/>
    <cellStyle name="Total 1 2 2 7" xfId="27456"/>
    <cellStyle name="Total 1 2 2 7 2" xfId="53870"/>
    <cellStyle name="Total 1 2 2 8" xfId="30250"/>
    <cellStyle name="Total 1 2 3" xfId="2839"/>
    <cellStyle name="Total 1 2 3 2" xfId="8826"/>
    <cellStyle name="Total 1 2 3 2 2" xfId="9803"/>
    <cellStyle name="Total 1 2 3 2 2 2" xfId="20463"/>
    <cellStyle name="Total 1 2 3 2 2 2 2" xfId="46877"/>
    <cellStyle name="Total 1 2 3 2 2 3" xfId="27231"/>
    <cellStyle name="Total 1 2 3 2 2 3 2" xfId="53645"/>
    <cellStyle name="Total 1 2 3 2 2 4" xfId="36299"/>
    <cellStyle name="Total 1 2 3 2 3" xfId="9919"/>
    <cellStyle name="Total 1 2 3 2 3 2" xfId="20579"/>
    <cellStyle name="Total 1 2 3 2 3 2 2" xfId="46993"/>
    <cellStyle name="Total 1 2 3 2 3 3" xfId="27311"/>
    <cellStyle name="Total 1 2 3 2 3 3 2" xfId="53725"/>
    <cellStyle name="Total 1 2 3 2 3 4" xfId="36415"/>
    <cellStyle name="Total 1 2 3 2 4" xfId="19486"/>
    <cellStyle name="Total 1 2 3 2 4 2" xfId="45900"/>
    <cellStyle name="Total 1 2 3 2 5" xfId="26471"/>
    <cellStyle name="Total 1 2 3 2 5 2" xfId="52885"/>
    <cellStyle name="Total 1 2 3 2 6" xfId="35322"/>
    <cellStyle name="Total 1 2 3 3" xfId="8908"/>
    <cellStyle name="Total 1 2 3 3 2" xfId="19568"/>
    <cellStyle name="Total 1 2 3 3 2 2" xfId="45982"/>
    <cellStyle name="Total 1 2 3 3 3" xfId="26527"/>
    <cellStyle name="Total 1 2 3 3 3 2" xfId="52941"/>
    <cellStyle name="Total 1 2 3 3 4" xfId="35404"/>
    <cellStyle name="Total 1 2 3 4" xfId="10055"/>
    <cellStyle name="Total 1 2 3 4 2" xfId="20715"/>
    <cellStyle name="Total 1 2 3 4 2 2" xfId="47129"/>
    <cellStyle name="Total 1 2 3 4 3" xfId="27414"/>
    <cellStyle name="Total 1 2 3 4 3 2" xfId="53828"/>
    <cellStyle name="Total 1 2 3 4 4" xfId="36551"/>
    <cellStyle name="Total 1 2 3 5" xfId="8507"/>
    <cellStyle name="Total 1 2 3 5 2" xfId="19167"/>
    <cellStyle name="Total 1 2 3 5 2 2" xfId="45581"/>
    <cellStyle name="Total 1 2 3 5 3" xfId="26227"/>
    <cellStyle name="Total 1 2 3 5 3 2" xfId="52641"/>
    <cellStyle name="Total 1 2 3 5 4" xfId="35003"/>
    <cellStyle name="Total 1 2 3 6" xfId="13631"/>
    <cellStyle name="Total 1 2 3 6 2" xfId="40051"/>
    <cellStyle name="Total 1 2 3 7" xfId="23701"/>
    <cellStyle name="Total 1 2 3 7 2" xfId="50115"/>
    <cellStyle name="Total 1 2 3 8" xfId="29509"/>
    <cellStyle name="Total 1 2 4" xfId="5257"/>
    <cellStyle name="Total 1 2 4 2" xfId="9700"/>
    <cellStyle name="Total 1 2 4 2 2" xfId="20360"/>
    <cellStyle name="Total 1 2 4 2 2 2" xfId="46774"/>
    <cellStyle name="Total 1 2 4 2 3" xfId="27163"/>
    <cellStyle name="Total 1 2 4 2 3 2" xfId="53577"/>
    <cellStyle name="Total 1 2 4 2 4" xfId="36196"/>
    <cellStyle name="Total 1 2 4 3" xfId="10422"/>
    <cellStyle name="Total 1 2 4 3 2" xfId="21082"/>
    <cellStyle name="Total 1 2 4 3 2 2" xfId="47496"/>
    <cellStyle name="Total 1 2 4 3 3" xfId="27696"/>
    <cellStyle name="Total 1 2 4 3 3 2" xfId="54110"/>
    <cellStyle name="Total 1 2 4 3 4" xfId="36918"/>
    <cellStyle name="Total 1 2 4 4" xfId="8600"/>
    <cellStyle name="Total 1 2 4 4 2" xfId="19260"/>
    <cellStyle name="Total 1 2 4 4 2 2" xfId="45674"/>
    <cellStyle name="Total 1 2 4 4 3" xfId="26297"/>
    <cellStyle name="Total 1 2 4 4 3 2" xfId="52711"/>
    <cellStyle name="Total 1 2 4 4 4" xfId="35096"/>
    <cellStyle name="Total 1 2 4 5" xfId="16032"/>
    <cellStyle name="Total 1 2 4 5 2" xfId="42451"/>
    <cellStyle name="Total 1 2 4 6" xfId="24295"/>
    <cellStyle name="Total 1 2 4 6 2" xfId="50709"/>
    <cellStyle name="Total 1 2 4 7" xfId="31927"/>
    <cellStyle name="Total 1 2 5" xfId="6110"/>
    <cellStyle name="Total 1 2 5 2" xfId="10760"/>
    <cellStyle name="Total 1 2 5 2 2" xfId="21405"/>
    <cellStyle name="Total 1 2 5 2 2 2" xfId="47819"/>
    <cellStyle name="Total 1 2 5 2 3" xfId="27970"/>
    <cellStyle name="Total 1 2 5 2 3 2" xfId="54384"/>
    <cellStyle name="Total 1 2 5 2 4" xfId="37181"/>
    <cellStyle name="Total 1 2 5 3" xfId="9492"/>
    <cellStyle name="Total 1 2 5 3 2" xfId="20152"/>
    <cellStyle name="Total 1 2 5 3 2 2" xfId="46566"/>
    <cellStyle name="Total 1 2 5 3 3" xfId="26998"/>
    <cellStyle name="Total 1 2 5 3 3 2" xfId="53412"/>
    <cellStyle name="Total 1 2 5 3 4" xfId="35988"/>
    <cellStyle name="Total 1 2 5 4" xfId="13079"/>
    <cellStyle name="Total 1 2 5 4 2" xfId="39500"/>
    <cellStyle name="Total 1 2 5 5" xfId="32780"/>
    <cellStyle name="Total 1 2 6" xfId="5862"/>
    <cellStyle name="Total 1 2 6 2" xfId="10020"/>
    <cellStyle name="Total 1 2 6 2 2" xfId="20680"/>
    <cellStyle name="Total 1 2 6 2 2 2" xfId="47094"/>
    <cellStyle name="Total 1 2 6 2 3" xfId="27387"/>
    <cellStyle name="Total 1 2 6 2 3 2" xfId="53801"/>
    <cellStyle name="Total 1 2 6 2 4" xfId="36516"/>
    <cellStyle name="Total 1 2 6 3" xfId="16618"/>
    <cellStyle name="Total 1 2 6 3 2" xfId="43036"/>
    <cellStyle name="Total 1 2 6 4" xfId="25571"/>
    <cellStyle name="Total 1 2 6 4 2" xfId="51985"/>
    <cellStyle name="Total 1 2 6 5" xfId="32532"/>
    <cellStyle name="Total 1 2 7" xfId="10744"/>
    <cellStyle name="Total 1 2 7 2" xfId="21389"/>
    <cellStyle name="Total 1 2 7 2 2" xfId="47803"/>
    <cellStyle name="Total 1 2 7 3" xfId="27964"/>
    <cellStyle name="Total 1 2 7 3 2" xfId="54378"/>
    <cellStyle name="Total 1 2 7 4" xfId="37165"/>
    <cellStyle name="Total 1 2 8" xfId="8297"/>
    <cellStyle name="Total 1 2 8 2" xfId="18958"/>
    <cellStyle name="Total 1 2 8 2 2" xfId="45372"/>
    <cellStyle name="Total 1 2 8 3" xfId="26064"/>
    <cellStyle name="Total 1 2 8 3 2" xfId="52478"/>
    <cellStyle name="Total 1 2 8 4" xfId="34795"/>
    <cellStyle name="Total 1 2 9" xfId="12510"/>
    <cellStyle name="Total 1 2 9 2" xfId="38931"/>
    <cellStyle name="Total 1 3" xfId="1695"/>
    <cellStyle name="Total 1 3 10" xfId="28941"/>
    <cellStyle name="Total 1 3 2" xfId="2647"/>
    <cellStyle name="Total 1 3 2 2" xfId="13439"/>
    <cellStyle name="Total 1 3 2 2 2" xfId="39859"/>
    <cellStyle name="Total 1 3 2 3" xfId="22687"/>
    <cellStyle name="Total 1 3 2 3 2" xfId="49101"/>
    <cellStyle name="Total 1 3 2 4" xfId="29317"/>
    <cellStyle name="Total 1 3 3" xfId="4864"/>
    <cellStyle name="Total 1 3 3 2" xfId="15641"/>
    <cellStyle name="Total 1 3 3 2 2" xfId="42061"/>
    <cellStyle name="Total 1 3 3 3" xfId="21845"/>
    <cellStyle name="Total 1 3 3 3 2" xfId="48259"/>
    <cellStyle name="Total 1 3 3 4" xfId="31534"/>
    <cellStyle name="Total 1 3 4" xfId="4153"/>
    <cellStyle name="Total 1 3 4 2" xfId="14934"/>
    <cellStyle name="Total 1 3 4 2 2" xfId="41354"/>
    <cellStyle name="Total 1 3 4 3" xfId="22256"/>
    <cellStyle name="Total 1 3 4 3 2" xfId="48670"/>
    <cellStyle name="Total 1 3 4 4" xfId="30823"/>
    <cellStyle name="Total 1 3 5" xfId="3013"/>
    <cellStyle name="Total 1 3 5 2" xfId="27479"/>
    <cellStyle name="Total 1 3 5 2 2" xfId="53893"/>
    <cellStyle name="Total 1 3 5 3" xfId="29683"/>
    <cellStyle name="Total 1 3 6" xfId="5675"/>
    <cellStyle name="Total 1 3 6 2" xfId="16439"/>
    <cellStyle name="Total 1 3 6 2 2" xfId="42857"/>
    <cellStyle name="Total 1 3 6 3" xfId="27429"/>
    <cellStyle name="Total 1 3 6 3 2" xfId="53843"/>
    <cellStyle name="Total 1 3 6 4" xfId="32345"/>
    <cellStyle name="Total 1 3 7" xfId="6283"/>
    <cellStyle name="Total 1 3 7 2" xfId="17022"/>
    <cellStyle name="Total 1 3 7 2 2" xfId="43440"/>
    <cellStyle name="Total 1 3 7 3" xfId="11153"/>
    <cellStyle name="Total 1 3 7 3 2" xfId="37574"/>
    <cellStyle name="Total 1 3 7 4" xfId="32953"/>
    <cellStyle name="Total 1 3 8" xfId="12598"/>
    <cellStyle name="Total 1 3 8 2" xfId="39019"/>
    <cellStyle name="Total 1 3 9" xfId="23656"/>
    <cellStyle name="Total 1 3 9 2" xfId="50070"/>
    <cellStyle name="Total 1 4" xfId="2538"/>
    <cellStyle name="Total 1 4 10" xfId="26303"/>
    <cellStyle name="Total 1 4 10 2" xfId="52717"/>
    <cellStyle name="Total 1 4 11" xfId="29235"/>
    <cellStyle name="Total 1 4 2" xfId="4433"/>
    <cellStyle name="Total 1 4 2 2" xfId="15211"/>
    <cellStyle name="Total 1 4 2 2 2" xfId="41631"/>
    <cellStyle name="Total 1 4 2 3" xfId="22487"/>
    <cellStyle name="Total 1 4 2 3 2" xfId="48901"/>
    <cellStyle name="Total 1 4 2 4" xfId="31103"/>
    <cellStyle name="Total 1 4 3" xfId="5166"/>
    <cellStyle name="Total 1 4 3 2" xfId="15943"/>
    <cellStyle name="Total 1 4 3 2 2" xfId="42362"/>
    <cellStyle name="Total 1 4 3 3" xfId="25326"/>
    <cellStyle name="Total 1 4 3 3 2" xfId="51740"/>
    <cellStyle name="Total 1 4 3 4" xfId="31836"/>
    <cellStyle name="Total 1 4 4" xfId="5759"/>
    <cellStyle name="Total 1 4 4 2" xfId="16520"/>
    <cellStyle name="Total 1 4 4 2 2" xfId="42938"/>
    <cellStyle name="Total 1 4 4 3" xfId="27364"/>
    <cellStyle name="Total 1 4 4 3 2" xfId="53778"/>
    <cellStyle name="Total 1 4 4 4" xfId="32429"/>
    <cellStyle name="Total 1 4 5" xfId="6342"/>
    <cellStyle name="Total 1 4 5 2" xfId="17080"/>
    <cellStyle name="Total 1 4 5 2 2" xfId="43498"/>
    <cellStyle name="Total 1 4 5 3" xfId="12610"/>
    <cellStyle name="Total 1 4 5 3 2" xfId="39031"/>
    <cellStyle name="Total 1 4 5 4" xfId="33012"/>
    <cellStyle name="Total 1 4 6" xfId="6924"/>
    <cellStyle name="Total 1 4 6 2" xfId="22963"/>
    <cellStyle name="Total 1 4 6 2 2" xfId="49377"/>
    <cellStyle name="Total 1 4 6 3" xfId="33594"/>
    <cellStyle name="Total 1 4 7" xfId="7446"/>
    <cellStyle name="Total 1 4 7 2" xfId="18113"/>
    <cellStyle name="Total 1 4 7 2 2" xfId="44529"/>
    <cellStyle name="Total 1 4 7 3" xfId="21876"/>
    <cellStyle name="Total 1 4 7 3 2" xfId="48290"/>
    <cellStyle name="Total 1 4 7 4" xfId="34116"/>
    <cellStyle name="Total 1 4 8" xfId="8071"/>
    <cellStyle name="Total 1 4 8 2" xfId="18738"/>
    <cellStyle name="Total 1 4 8 2 2" xfId="45152"/>
    <cellStyle name="Total 1 4 8 3" xfId="11203"/>
    <cellStyle name="Total 1 4 8 3 2" xfId="37624"/>
    <cellStyle name="Total 1 4 8 4" xfId="34673"/>
    <cellStyle name="Total 1 4 9" xfId="13334"/>
    <cellStyle name="Total 1 4 9 2" xfId="39754"/>
    <cellStyle name="Total 1 5" xfId="8281"/>
    <cellStyle name="Total 1 5 2" xfId="18942"/>
    <cellStyle name="Total 1 5 2 2" xfId="45356"/>
    <cellStyle name="Total 1 5 3" xfId="26048"/>
    <cellStyle name="Total 1 5 3 2" xfId="52462"/>
    <cellStyle name="Total 1 5 4" xfId="34791"/>
    <cellStyle name="Total 1 6" xfId="12251"/>
    <cellStyle name="Total 1 6 2" xfId="38672"/>
    <cellStyle name="Total 2" xfId="1293"/>
    <cellStyle name="Total 2 10" xfId="6506"/>
    <cellStyle name="Total 2 10 2" xfId="23560"/>
    <cellStyle name="Total 2 10 2 2" xfId="49974"/>
    <cellStyle name="Total 2 10 3" xfId="33176"/>
    <cellStyle name="Total 2 11" xfId="6178"/>
    <cellStyle name="Total 2 11 2" xfId="16919"/>
    <cellStyle name="Total 2 11 2 2" xfId="43337"/>
    <cellStyle name="Total 2 11 3" xfId="21965"/>
    <cellStyle name="Total 2 11 3 2" xfId="48379"/>
    <cellStyle name="Total 2 11 4" xfId="32848"/>
    <cellStyle name="Total 2 12" xfId="12930"/>
    <cellStyle name="Total 2 12 2" xfId="39351"/>
    <cellStyle name="Total 2 13" xfId="25030"/>
    <cellStyle name="Total 2 13 2" xfId="51444"/>
    <cellStyle name="Total 2 2" xfId="1587"/>
    <cellStyle name="Total 2 2 10" xfId="11967"/>
    <cellStyle name="Total 2 2 10 2" xfId="38388"/>
    <cellStyle name="Total 2 2 11" xfId="25726"/>
    <cellStyle name="Total 2 2 11 2" xfId="52140"/>
    <cellStyle name="Total 2 2 2" xfId="3581"/>
    <cellStyle name="Total 2 2 2 2" xfId="8947"/>
    <cellStyle name="Total 2 2 2 2 2" xfId="19607"/>
    <cellStyle name="Total 2 2 2 2 2 2" xfId="46021"/>
    <cellStyle name="Total 2 2 2 2 3" xfId="11179"/>
    <cellStyle name="Total 2 2 2 2 3 2" xfId="37600"/>
    <cellStyle name="Total 2 2 2 2 4" xfId="35443"/>
    <cellStyle name="Total 2 2 2 3" xfId="9952"/>
    <cellStyle name="Total 2 2 2 3 2" xfId="20612"/>
    <cellStyle name="Total 2 2 2 3 2 2" xfId="47026"/>
    <cellStyle name="Total 2 2 2 3 3" xfId="28031"/>
    <cellStyle name="Total 2 2 2 3 3 2" xfId="54445"/>
    <cellStyle name="Total 2 2 2 3 4" xfId="36448"/>
    <cellStyle name="Total 2 2 2 4" xfId="8788"/>
    <cellStyle name="Total 2 2 2 4 2" xfId="19448"/>
    <cellStyle name="Total 2 2 2 4 2 2" xfId="45862"/>
    <cellStyle name="Total 2 2 2 4 3" xfId="22780"/>
    <cellStyle name="Total 2 2 2 4 3 2" xfId="49194"/>
    <cellStyle name="Total 2 2 2 4 4" xfId="35284"/>
    <cellStyle name="Total 2 2 2 5" xfId="14366"/>
    <cellStyle name="Total 2 2 2 5 2" xfId="40786"/>
    <cellStyle name="Total 2 2 2 6" xfId="22893"/>
    <cellStyle name="Total 2 2 2 6 2" xfId="49307"/>
    <cellStyle name="Total 2 2 2 7" xfId="30251"/>
    <cellStyle name="Total 2 2 3" xfId="2737"/>
    <cellStyle name="Total 2 2 3 2" xfId="10817"/>
    <cellStyle name="Total 2 2 3 2 2" xfId="21462"/>
    <cellStyle name="Total 2 2 3 2 2 2" xfId="47876"/>
    <cellStyle name="Total 2 2 3 2 3" xfId="28551"/>
    <cellStyle name="Total 2 2 3 2 3 2" xfId="54965"/>
    <cellStyle name="Total 2 2 3 2 4" xfId="37238"/>
    <cellStyle name="Total 2 2 3 3" xfId="9305"/>
    <cellStyle name="Total 2 2 3 3 2" xfId="19965"/>
    <cellStyle name="Total 2 2 3 3 2 2" xfId="46379"/>
    <cellStyle name="Total 2 2 3 3 3" xfId="16898"/>
    <cellStyle name="Total 2 2 3 3 3 2" xfId="43316"/>
    <cellStyle name="Total 2 2 3 3 4" xfId="35801"/>
    <cellStyle name="Total 2 2 3 4" xfId="13529"/>
    <cellStyle name="Total 2 2 3 4 2" xfId="39949"/>
    <cellStyle name="Total 2 2 3 5" xfId="22557"/>
    <cellStyle name="Total 2 2 3 5 2" xfId="48971"/>
    <cellStyle name="Total 2 2 3 6" xfId="29407"/>
    <cellStyle name="Total 2 2 4" xfId="3070"/>
    <cellStyle name="Total 2 2 4 2" xfId="10051"/>
    <cellStyle name="Total 2 2 4 2 2" xfId="20711"/>
    <cellStyle name="Total 2 2 4 2 2 2" xfId="47125"/>
    <cellStyle name="Total 2 2 4 2 3" xfId="27811"/>
    <cellStyle name="Total 2 2 4 2 3 2" xfId="54225"/>
    <cellStyle name="Total 2 2 4 2 4" xfId="36547"/>
    <cellStyle name="Total 2 2 4 3" xfId="13862"/>
    <cellStyle name="Total 2 2 4 3 2" xfId="40282"/>
    <cellStyle name="Total 2 2 4 4" xfId="24047"/>
    <cellStyle name="Total 2 2 4 4 2" xfId="50461"/>
    <cellStyle name="Total 2 2 4 5" xfId="29740"/>
    <cellStyle name="Total 2 2 5" xfId="5079"/>
    <cellStyle name="Total 2 2 5 2" xfId="15856"/>
    <cellStyle name="Total 2 2 5 2 2" xfId="42275"/>
    <cellStyle name="Total 2 2 5 3" xfId="27065"/>
    <cellStyle name="Total 2 2 5 3 2" xfId="53479"/>
    <cellStyle name="Total 2 2 5 4" xfId="31749"/>
    <cellStyle name="Total 2 2 6" xfId="3353"/>
    <cellStyle name="Total 2 2 6 2" xfId="14140"/>
    <cellStyle name="Total 2 2 6 2 2" xfId="40560"/>
    <cellStyle name="Total 2 2 6 3" xfId="23250"/>
    <cellStyle name="Total 2 2 6 3 2" xfId="49664"/>
    <cellStyle name="Total 2 2 6 4" xfId="30023"/>
    <cellStyle name="Total 2 2 7" xfId="6112"/>
    <cellStyle name="Total 2 2 7 2" xfId="23658"/>
    <cellStyle name="Total 2 2 7 2 2" xfId="50072"/>
    <cellStyle name="Total 2 2 7 3" xfId="32782"/>
    <cellStyle name="Total 2 2 8" xfId="5301"/>
    <cellStyle name="Total 2 2 8 2" xfId="16075"/>
    <cellStyle name="Total 2 2 8 2 2" xfId="42494"/>
    <cellStyle name="Total 2 2 8 3" xfId="27957"/>
    <cellStyle name="Total 2 2 8 3 2" xfId="54371"/>
    <cellStyle name="Total 2 2 8 4" xfId="31971"/>
    <cellStyle name="Total 2 2 9" xfId="2904"/>
    <cellStyle name="Total 2 2 9 2" xfId="13696"/>
    <cellStyle name="Total 2 2 9 2 2" xfId="40116"/>
    <cellStyle name="Total 2 2 9 3" xfId="21936"/>
    <cellStyle name="Total 2 2 9 3 2" xfId="48350"/>
    <cellStyle name="Total 2 2 9 4" xfId="29574"/>
    <cellStyle name="Total 2 3" xfId="1696"/>
    <cellStyle name="Total 2 3 10" xfId="11874"/>
    <cellStyle name="Total 2 3 10 2" xfId="38295"/>
    <cellStyle name="Total 2 3 11" xfId="24164"/>
    <cellStyle name="Total 2 3 11 2" xfId="50578"/>
    <cellStyle name="Total 2 3 2" xfId="3688"/>
    <cellStyle name="Total 2 3 2 2" xfId="9798"/>
    <cellStyle name="Total 2 3 2 2 2" xfId="20458"/>
    <cellStyle name="Total 2 3 2 2 2 2" xfId="46872"/>
    <cellStyle name="Total 2 3 2 2 3" xfId="28258"/>
    <cellStyle name="Total 2 3 2 2 3 2" xfId="54672"/>
    <cellStyle name="Total 2 3 2 2 4" xfId="36294"/>
    <cellStyle name="Total 2 3 2 3" xfId="10206"/>
    <cellStyle name="Total 2 3 2 3 2" xfId="20866"/>
    <cellStyle name="Total 2 3 2 3 2 2" xfId="47280"/>
    <cellStyle name="Total 2 3 2 3 3" xfId="11623"/>
    <cellStyle name="Total 2 3 2 3 3 2" xfId="38044"/>
    <cellStyle name="Total 2 3 2 3 4" xfId="36702"/>
    <cellStyle name="Total 2 3 2 4" xfId="8821"/>
    <cellStyle name="Total 2 3 2 4 2" xfId="19481"/>
    <cellStyle name="Total 2 3 2 4 2 2" xfId="45895"/>
    <cellStyle name="Total 2 3 2 4 3" xfId="28170"/>
    <cellStyle name="Total 2 3 2 4 3 2" xfId="54584"/>
    <cellStyle name="Total 2 3 2 4 4" xfId="35317"/>
    <cellStyle name="Total 2 3 2 5" xfId="14473"/>
    <cellStyle name="Total 2 3 2 5 2" xfId="40893"/>
    <cellStyle name="Total 2 3 2 6" xfId="24558"/>
    <cellStyle name="Total 2 3 2 6 2" xfId="50972"/>
    <cellStyle name="Total 2 3 2 7" xfId="30358"/>
    <cellStyle name="Total 2 3 3" xfId="2646"/>
    <cellStyle name="Total 2 3 3 2" xfId="10828"/>
    <cellStyle name="Total 2 3 3 2 2" xfId="21473"/>
    <cellStyle name="Total 2 3 3 2 2 2" xfId="47887"/>
    <cellStyle name="Total 2 3 3 2 3" xfId="28562"/>
    <cellStyle name="Total 2 3 3 2 3 2" xfId="54976"/>
    <cellStyle name="Total 2 3 3 2 4" xfId="37249"/>
    <cellStyle name="Total 2 3 3 3" xfId="9279"/>
    <cellStyle name="Total 2 3 3 3 2" xfId="19939"/>
    <cellStyle name="Total 2 3 3 3 2 2" xfId="46353"/>
    <cellStyle name="Total 2 3 3 3 3" xfId="25957"/>
    <cellStyle name="Total 2 3 3 3 3 2" xfId="52371"/>
    <cellStyle name="Total 2 3 3 3 4" xfId="35775"/>
    <cellStyle name="Total 2 3 3 4" xfId="13438"/>
    <cellStyle name="Total 2 3 3 4 2" xfId="39858"/>
    <cellStyle name="Total 2 3 3 5" xfId="27912"/>
    <cellStyle name="Total 2 3 3 5 2" xfId="54326"/>
    <cellStyle name="Total 2 3 3 6" xfId="29316"/>
    <cellStyle name="Total 2 3 4" xfId="3111"/>
    <cellStyle name="Total 2 3 4 2" xfId="9627"/>
    <cellStyle name="Total 2 3 4 2 2" xfId="20287"/>
    <cellStyle name="Total 2 3 4 2 2 2" xfId="46701"/>
    <cellStyle name="Total 2 3 4 2 3" xfId="11597"/>
    <cellStyle name="Total 2 3 4 2 3 2" xfId="38018"/>
    <cellStyle name="Total 2 3 4 2 4" xfId="36123"/>
    <cellStyle name="Total 2 3 4 3" xfId="13903"/>
    <cellStyle name="Total 2 3 4 3 2" xfId="40323"/>
    <cellStyle name="Total 2 3 4 4" xfId="22552"/>
    <cellStyle name="Total 2 3 4 4 2" xfId="48966"/>
    <cellStyle name="Total 2 3 4 5" xfId="29781"/>
    <cellStyle name="Total 2 3 5" xfId="2885"/>
    <cellStyle name="Total 2 3 5 2" xfId="13677"/>
    <cellStyle name="Total 2 3 5 2 2" xfId="40097"/>
    <cellStyle name="Total 2 3 5 3" xfId="22555"/>
    <cellStyle name="Total 2 3 5 3 2" xfId="48969"/>
    <cellStyle name="Total 2 3 5 4" xfId="29555"/>
    <cellStyle name="Total 2 3 6" xfId="5562"/>
    <cellStyle name="Total 2 3 6 2" xfId="16333"/>
    <cellStyle name="Total 2 3 6 2 2" xfId="42752"/>
    <cellStyle name="Total 2 3 6 3" xfId="23835"/>
    <cellStyle name="Total 2 3 6 3 2" xfId="50249"/>
    <cellStyle name="Total 2 3 6 4" xfId="32232"/>
    <cellStyle name="Total 2 3 7" xfId="6166"/>
    <cellStyle name="Total 2 3 7 2" xfId="24244"/>
    <cellStyle name="Total 2 3 7 2 2" xfId="50658"/>
    <cellStyle name="Total 2 3 7 3" xfId="32836"/>
    <cellStyle name="Total 2 3 8" xfId="2878"/>
    <cellStyle name="Total 2 3 8 2" xfId="13670"/>
    <cellStyle name="Total 2 3 8 2 2" xfId="40090"/>
    <cellStyle name="Total 2 3 8 3" xfId="27577"/>
    <cellStyle name="Total 2 3 8 3 2" xfId="53991"/>
    <cellStyle name="Total 2 3 8 4" xfId="29548"/>
    <cellStyle name="Total 2 3 9" xfId="7772"/>
    <cellStyle name="Total 2 3 9 2" xfId="18439"/>
    <cellStyle name="Total 2 3 9 2 2" xfId="44854"/>
    <cellStyle name="Total 2 3 9 3" xfId="28103"/>
    <cellStyle name="Total 2 3 9 3 2" xfId="54517"/>
    <cellStyle name="Total 2 3 9 4" xfId="34442"/>
    <cellStyle name="Total 2 4" xfId="1966"/>
    <cellStyle name="Total 2 4 10" xfId="11622"/>
    <cellStyle name="Total 2 4 10 2" xfId="38043"/>
    <cellStyle name="Total 2 4 11" xfId="26068"/>
    <cellStyle name="Total 2 4 11 2" xfId="52482"/>
    <cellStyle name="Total 2 4 2" xfId="3943"/>
    <cellStyle name="Total 2 4 2 2" xfId="9713"/>
    <cellStyle name="Total 2 4 2 2 2" xfId="20373"/>
    <cellStyle name="Total 2 4 2 2 2 2" xfId="46787"/>
    <cellStyle name="Total 2 4 2 2 3" xfId="28187"/>
    <cellStyle name="Total 2 4 2 2 3 2" xfId="54601"/>
    <cellStyle name="Total 2 4 2 2 4" xfId="36209"/>
    <cellStyle name="Total 2 4 2 3" xfId="14726"/>
    <cellStyle name="Total 2 4 2 3 2" xfId="41146"/>
    <cellStyle name="Total 2 4 2 4" xfId="23458"/>
    <cellStyle name="Total 2 4 2 4 2" xfId="49872"/>
    <cellStyle name="Total 2 4 2 5" xfId="30613"/>
    <cellStyle name="Total 2 4 3" xfId="4670"/>
    <cellStyle name="Total 2 4 3 2" xfId="10229"/>
    <cellStyle name="Total 2 4 3 2 2" xfId="20889"/>
    <cellStyle name="Total 2 4 3 2 2 2" xfId="47303"/>
    <cellStyle name="Total 2 4 3 2 3" xfId="12987"/>
    <cellStyle name="Total 2 4 3 2 3 2" xfId="39408"/>
    <cellStyle name="Total 2 4 3 2 4" xfId="36725"/>
    <cellStyle name="Total 2 4 3 3" xfId="15448"/>
    <cellStyle name="Total 2 4 3 3 2" xfId="41868"/>
    <cellStyle name="Total 2 4 3 4" xfId="22209"/>
    <cellStyle name="Total 2 4 3 4 2" xfId="48623"/>
    <cellStyle name="Total 2 4 3 5" xfId="31340"/>
    <cellStyle name="Total 2 4 4" xfId="5248"/>
    <cellStyle name="Total 2 4 4 2" xfId="16023"/>
    <cellStyle name="Total 2 4 4 2 2" xfId="42442"/>
    <cellStyle name="Total 2 4 4 3" xfId="24470"/>
    <cellStyle name="Total 2 4 4 3 2" xfId="50884"/>
    <cellStyle name="Total 2 4 4 4" xfId="31918"/>
    <cellStyle name="Total 2 4 5" xfId="5858"/>
    <cellStyle name="Total 2 4 5 2" xfId="16614"/>
    <cellStyle name="Total 2 4 5 2 2" xfId="43032"/>
    <cellStyle name="Total 2 4 5 3" xfId="23588"/>
    <cellStyle name="Total 2 4 5 3 2" xfId="50002"/>
    <cellStyle name="Total 2 4 5 4" xfId="32528"/>
    <cellStyle name="Total 2 4 6" xfId="6467"/>
    <cellStyle name="Total 2 4 6 2" xfId="17203"/>
    <cellStyle name="Total 2 4 6 2 2" xfId="43621"/>
    <cellStyle name="Total 2 4 6 3" xfId="24811"/>
    <cellStyle name="Total 2 4 6 3 2" xfId="51225"/>
    <cellStyle name="Total 2 4 6 4" xfId="33137"/>
    <cellStyle name="Total 2 4 7" xfId="7082"/>
    <cellStyle name="Total 2 4 7 2" xfId="13011"/>
    <cellStyle name="Total 2 4 7 2 2" xfId="39432"/>
    <cellStyle name="Total 2 4 7 3" xfId="33752"/>
    <cellStyle name="Total 2 4 8" xfId="7629"/>
    <cellStyle name="Total 2 4 8 2" xfId="18296"/>
    <cellStyle name="Total 2 4 8 2 2" xfId="44712"/>
    <cellStyle name="Total 2 4 8 3" xfId="23508"/>
    <cellStyle name="Total 2 4 8 3 2" xfId="49922"/>
    <cellStyle name="Total 2 4 8 4" xfId="34299"/>
    <cellStyle name="Total 2 4 9" xfId="7308"/>
    <cellStyle name="Total 2 4 9 2" xfId="17975"/>
    <cellStyle name="Total 2 4 9 2 2" xfId="44392"/>
    <cellStyle name="Total 2 4 9 3" xfId="24106"/>
    <cellStyle name="Total 2 4 9 3 2" xfId="50520"/>
    <cellStyle name="Total 2 4 9 4" xfId="33978"/>
    <cellStyle name="Total 2 5" xfId="2140"/>
    <cellStyle name="Total 2 5 10" xfId="11460"/>
    <cellStyle name="Total 2 5 10 2" xfId="37881"/>
    <cellStyle name="Total 2 5 11" xfId="22242"/>
    <cellStyle name="Total 2 5 11 2" xfId="48656"/>
    <cellStyle name="Total 2 5 2" xfId="4105"/>
    <cellStyle name="Total 2 5 2 2" xfId="9819"/>
    <cellStyle name="Total 2 5 2 2 2" xfId="20479"/>
    <cellStyle name="Total 2 5 2 2 2 2" xfId="46893"/>
    <cellStyle name="Total 2 5 2 2 3" xfId="17352"/>
    <cellStyle name="Total 2 5 2 2 3 2" xfId="43770"/>
    <cellStyle name="Total 2 5 2 2 4" xfId="36315"/>
    <cellStyle name="Total 2 5 2 3" xfId="14887"/>
    <cellStyle name="Total 2 5 2 3 2" xfId="41307"/>
    <cellStyle name="Total 2 5 2 4" xfId="23092"/>
    <cellStyle name="Total 2 5 2 4 2" xfId="49506"/>
    <cellStyle name="Total 2 5 2 5" xfId="30775"/>
    <cellStyle name="Total 2 5 3" xfId="4833"/>
    <cellStyle name="Total 2 5 3 2" xfId="9921"/>
    <cellStyle name="Total 2 5 3 2 2" xfId="20581"/>
    <cellStyle name="Total 2 5 3 2 2 2" xfId="46995"/>
    <cellStyle name="Total 2 5 3 2 3" xfId="27714"/>
    <cellStyle name="Total 2 5 3 2 3 2" xfId="54128"/>
    <cellStyle name="Total 2 5 3 2 4" xfId="36417"/>
    <cellStyle name="Total 2 5 3 3" xfId="15610"/>
    <cellStyle name="Total 2 5 3 3 2" xfId="42030"/>
    <cellStyle name="Total 2 5 3 4" xfId="25279"/>
    <cellStyle name="Total 2 5 3 4 2" xfId="51693"/>
    <cellStyle name="Total 2 5 3 5" xfId="31503"/>
    <cellStyle name="Total 2 5 4" xfId="5413"/>
    <cellStyle name="Total 2 5 4 2" xfId="16186"/>
    <cellStyle name="Total 2 5 4 2 2" xfId="42605"/>
    <cellStyle name="Total 2 5 4 3" xfId="25168"/>
    <cellStyle name="Total 2 5 4 3 2" xfId="51582"/>
    <cellStyle name="Total 2 5 4 4" xfId="32083"/>
    <cellStyle name="Total 2 5 5" xfId="6020"/>
    <cellStyle name="Total 2 5 5 2" xfId="16772"/>
    <cellStyle name="Total 2 5 5 2 2" xfId="43190"/>
    <cellStyle name="Total 2 5 5 3" xfId="25569"/>
    <cellStyle name="Total 2 5 5 3 2" xfId="51983"/>
    <cellStyle name="Total 2 5 5 4" xfId="32690"/>
    <cellStyle name="Total 2 5 6" xfId="6620"/>
    <cellStyle name="Total 2 5 6 2" xfId="17345"/>
    <cellStyle name="Total 2 5 6 2 2" xfId="43763"/>
    <cellStyle name="Total 2 5 6 3" xfId="24878"/>
    <cellStyle name="Total 2 5 6 3 2" xfId="51292"/>
    <cellStyle name="Total 2 5 6 4" xfId="33290"/>
    <cellStyle name="Total 2 5 7" xfId="7192"/>
    <cellStyle name="Total 2 5 7 2" xfId="22169"/>
    <cellStyle name="Total 2 5 7 2 2" xfId="48583"/>
    <cellStyle name="Total 2 5 7 3" xfId="33862"/>
    <cellStyle name="Total 2 5 8" xfId="7751"/>
    <cellStyle name="Total 2 5 8 2" xfId="18418"/>
    <cellStyle name="Total 2 5 8 2 2" xfId="44834"/>
    <cellStyle name="Total 2 5 8 3" xfId="27571"/>
    <cellStyle name="Total 2 5 8 3 2" xfId="53985"/>
    <cellStyle name="Total 2 5 8 4" xfId="34421"/>
    <cellStyle name="Total 2 5 9" xfId="7903"/>
    <cellStyle name="Total 2 5 9 2" xfId="18570"/>
    <cellStyle name="Total 2 5 9 2 2" xfId="44985"/>
    <cellStyle name="Total 2 5 9 3" xfId="27600"/>
    <cellStyle name="Total 2 5 9 3 2" xfId="54014"/>
    <cellStyle name="Total 2 5 9 4" xfId="34573"/>
    <cellStyle name="Total 2 6" xfId="1873"/>
    <cellStyle name="Total 2 6 10" xfId="11707"/>
    <cellStyle name="Total 2 6 10 2" xfId="38128"/>
    <cellStyle name="Total 2 6 11" xfId="22748"/>
    <cellStyle name="Total 2 6 11 2" xfId="49162"/>
    <cellStyle name="Total 2 6 2" xfId="3850"/>
    <cellStyle name="Total 2 6 2 2" xfId="10755"/>
    <cellStyle name="Total 2 6 2 2 2" xfId="21400"/>
    <cellStyle name="Total 2 6 2 2 2 2" xfId="47814"/>
    <cellStyle name="Total 2 6 2 2 3" xfId="28494"/>
    <cellStyle name="Total 2 6 2 2 3 2" xfId="54908"/>
    <cellStyle name="Total 2 6 2 2 4" xfId="37176"/>
    <cellStyle name="Total 2 6 2 3" xfId="14633"/>
    <cellStyle name="Total 2 6 2 3 2" xfId="41053"/>
    <cellStyle name="Total 2 6 2 4" xfId="24148"/>
    <cellStyle name="Total 2 6 2 4 2" xfId="50562"/>
    <cellStyle name="Total 2 6 2 5" xfId="30520"/>
    <cellStyle name="Total 2 6 3" xfId="4577"/>
    <cellStyle name="Total 2 6 3 2" xfId="15355"/>
    <cellStyle name="Total 2 6 3 2 2" xfId="41775"/>
    <cellStyle name="Total 2 6 3 3" xfId="24053"/>
    <cellStyle name="Total 2 6 3 3 2" xfId="50467"/>
    <cellStyle name="Total 2 6 3 4" xfId="31247"/>
    <cellStyle name="Total 2 6 4" xfId="3280"/>
    <cellStyle name="Total 2 6 4 2" xfId="14070"/>
    <cellStyle name="Total 2 6 4 2 2" xfId="40490"/>
    <cellStyle name="Total 2 6 4 3" xfId="24150"/>
    <cellStyle name="Total 2 6 4 3 2" xfId="50564"/>
    <cellStyle name="Total 2 6 4 4" xfId="29950"/>
    <cellStyle name="Total 2 6 5" xfId="3961"/>
    <cellStyle name="Total 2 6 5 2" xfId="14744"/>
    <cellStyle name="Total 2 6 5 2 2" xfId="41164"/>
    <cellStyle name="Total 2 6 5 3" xfId="22540"/>
    <cellStyle name="Total 2 6 5 3 2" xfId="48954"/>
    <cellStyle name="Total 2 6 5 4" xfId="30631"/>
    <cellStyle name="Total 2 6 6" xfId="6374"/>
    <cellStyle name="Total 2 6 6 2" xfId="17110"/>
    <cellStyle name="Total 2 6 6 2 2" xfId="43528"/>
    <cellStyle name="Total 2 6 6 3" xfId="12137"/>
    <cellStyle name="Total 2 6 6 3 2" xfId="38558"/>
    <cellStyle name="Total 2 6 6 4" xfId="33044"/>
    <cellStyle name="Total 2 6 7" xfId="6989"/>
    <cellStyle name="Total 2 6 7 2" xfId="21878"/>
    <cellStyle name="Total 2 6 7 2 2" xfId="48292"/>
    <cellStyle name="Total 2 6 7 3" xfId="33659"/>
    <cellStyle name="Total 2 6 8" xfId="7536"/>
    <cellStyle name="Total 2 6 8 2" xfId="18203"/>
    <cellStyle name="Total 2 6 8 2 2" xfId="44619"/>
    <cellStyle name="Total 2 6 8 3" xfId="22623"/>
    <cellStyle name="Total 2 6 8 3 2" xfId="49037"/>
    <cellStyle name="Total 2 6 8 4" xfId="34206"/>
    <cellStyle name="Total 2 6 9" xfId="4347"/>
    <cellStyle name="Total 2 6 9 2" xfId="15125"/>
    <cellStyle name="Total 2 6 9 2 2" xfId="41545"/>
    <cellStyle name="Total 2 6 9 3" xfId="22658"/>
    <cellStyle name="Total 2 6 9 3 2" xfId="49072"/>
    <cellStyle name="Total 2 6 9 4" xfId="31017"/>
    <cellStyle name="Total 2 7" xfId="3309"/>
    <cellStyle name="Total 2 7 2" xfId="9635"/>
    <cellStyle name="Total 2 7 2 2" xfId="20295"/>
    <cellStyle name="Total 2 7 2 2 2" xfId="46709"/>
    <cellStyle name="Total 2 7 2 3" xfId="26722"/>
    <cellStyle name="Total 2 7 2 3 2" xfId="53136"/>
    <cellStyle name="Total 2 7 2 4" xfId="36131"/>
    <cellStyle name="Total 2 7 3" xfId="14099"/>
    <cellStyle name="Total 2 7 3 2" xfId="40519"/>
    <cellStyle name="Total 2 7 4" xfId="24837"/>
    <cellStyle name="Total 2 7 4 2" xfId="51251"/>
    <cellStyle name="Total 2 7 5" xfId="29979"/>
    <cellStyle name="Total 2 8" xfId="5169"/>
    <cellStyle name="Total 2 8 2" xfId="10509"/>
    <cellStyle name="Total 2 8 3" xfId="15946"/>
    <cellStyle name="Total 2 8 3 2" xfId="42365"/>
    <cellStyle name="Total 2 8 4" xfId="24471"/>
    <cellStyle name="Total 2 8 4 2" xfId="50885"/>
    <cellStyle name="Total 2 8 5" xfId="31839"/>
    <cellStyle name="Total 2 9" xfId="5681"/>
    <cellStyle name="Total 2 9 2" xfId="16445"/>
    <cellStyle name="Total 2 9 2 2" xfId="42863"/>
    <cellStyle name="Total 2 9 3" xfId="24950"/>
    <cellStyle name="Total 2 9 3 2" xfId="51364"/>
    <cellStyle name="Total 2 9 4" xfId="32351"/>
    <cellStyle name="Total 3" xfId="1294"/>
    <cellStyle name="Total 3 10" xfId="4190"/>
    <cellStyle name="Total 3 10 2" xfId="22217"/>
    <cellStyle name="Total 3 10 2 2" xfId="48631"/>
    <cellStyle name="Total 3 10 3" xfId="30860"/>
    <cellStyle name="Total 3 11" xfId="7104"/>
    <cellStyle name="Total 3 11 2" xfId="17792"/>
    <cellStyle name="Total 3 11 2 2" xfId="44209"/>
    <cellStyle name="Total 3 11 3" xfId="27069"/>
    <cellStyle name="Total 3 11 3 2" xfId="53483"/>
    <cellStyle name="Total 3 11 4" xfId="33774"/>
    <cellStyle name="Total 3 12" xfId="16082"/>
    <cellStyle name="Total 3 12 2" xfId="42501"/>
    <cellStyle name="Total 3 13" xfId="24578"/>
    <cellStyle name="Total 3 13 2" xfId="50992"/>
    <cellStyle name="Total 3 2" xfId="1588"/>
    <cellStyle name="Total 3 2 10" xfId="11966"/>
    <cellStyle name="Total 3 2 10 2" xfId="38387"/>
    <cellStyle name="Total 3 2 11" xfId="25624"/>
    <cellStyle name="Total 3 2 11 2" xfId="52038"/>
    <cellStyle name="Total 3 2 2" xfId="3582"/>
    <cellStyle name="Total 3 2 2 2" xfId="8946"/>
    <cellStyle name="Total 3 2 2 2 2" xfId="19606"/>
    <cellStyle name="Total 3 2 2 2 2 2" xfId="46020"/>
    <cellStyle name="Total 3 2 2 2 3" xfId="11197"/>
    <cellStyle name="Total 3 2 2 2 3 2" xfId="37618"/>
    <cellStyle name="Total 3 2 2 2 4" xfId="35442"/>
    <cellStyle name="Total 3 2 2 3" xfId="9910"/>
    <cellStyle name="Total 3 2 2 3 2" xfId="20570"/>
    <cellStyle name="Total 3 2 2 3 2 2" xfId="46984"/>
    <cellStyle name="Total 3 2 2 3 3" xfId="28137"/>
    <cellStyle name="Total 3 2 2 3 3 2" xfId="54551"/>
    <cellStyle name="Total 3 2 2 3 4" xfId="36406"/>
    <cellStyle name="Total 3 2 2 4" xfId="8789"/>
    <cellStyle name="Total 3 2 2 4 2" xfId="19449"/>
    <cellStyle name="Total 3 2 2 4 2 2" xfId="45863"/>
    <cellStyle name="Total 3 2 2 4 3" xfId="26367"/>
    <cellStyle name="Total 3 2 2 4 3 2" xfId="52781"/>
    <cellStyle name="Total 3 2 2 4 4" xfId="35285"/>
    <cellStyle name="Total 3 2 2 5" xfId="14367"/>
    <cellStyle name="Total 3 2 2 5 2" xfId="40787"/>
    <cellStyle name="Total 3 2 2 6" xfId="26981"/>
    <cellStyle name="Total 3 2 2 6 2" xfId="53395"/>
    <cellStyle name="Total 3 2 2 7" xfId="30252"/>
    <cellStyle name="Total 3 2 3" xfId="2736"/>
    <cellStyle name="Total 3 2 3 2" xfId="10818"/>
    <cellStyle name="Total 3 2 3 2 2" xfId="21463"/>
    <cellStyle name="Total 3 2 3 2 2 2" xfId="47877"/>
    <cellStyle name="Total 3 2 3 2 3" xfId="28552"/>
    <cellStyle name="Total 3 2 3 2 3 2" xfId="54966"/>
    <cellStyle name="Total 3 2 3 2 4" xfId="37239"/>
    <cellStyle name="Total 3 2 3 3" xfId="9304"/>
    <cellStyle name="Total 3 2 3 3 2" xfId="19964"/>
    <cellStyle name="Total 3 2 3 3 2 2" xfId="46378"/>
    <cellStyle name="Total 3 2 3 3 3" xfId="17559"/>
    <cellStyle name="Total 3 2 3 3 3 2" xfId="43976"/>
    <cellStyle name="Total 3 2 3 3 4" xfId="35800"/>
    <cellStyle name="Total 3 2 3 4" xfId="13528"/>
    <cellStyle name="Total 3 2 3 4 2" xfId="39948"/>
    <cellStyle name="Total 3 2 3 5" xfId="26690"/>
    <cellStyle name="Total 3 2 3 5 2" xfId="53104"/>
    <cellStyle name="Total 3 2 3 6" xfId="29406"/>
    <cellStyle name="Total 3 2 4" xfId="5039"/>
    <cellStyle name="Total 3 2 4 2" xfId="10306"/>
    <cellStyle name="Total 3 2 4 2 2" xfId="20966"/>
    <cellStyle name="Total 3 2 4 2 2 2" xfId="47380"/>
    <cellStyle name="Total 3 2 4 2 3" xfId="17693"/>
    <cellStyle name="Total 3 2 4 2 3 2" xfId="44110"/>
    <cellStyle name="Total 3 2 4 2 4" xfId="36802"/>
    <cellStyle name="Total 3 2 4 3" xfId="15816"/>
    <cellStyle name="Total 3 2 4 3 2" xfId="42235"/>
    <cellStyle name="Total 3 2 4 4" xfId="28118"/>
    <cellStyle name="Total 3 2 4 4 2" xfId="54532"/>
    <cellStyle name="Total 3 2 4 5" xfId="31709"/>
    <cellStyle name="Total 3 2 5" xfId="2730"/>
    <cellStyle name="Total 3 2 5 2" xfId="13522"/>
    <cellStyle name="Total 3 2 5 2 2" xfId="39942"/>
    <cellStyle name="Total 3 2 5 3" xfId="27591"/>
    <cellStyle name="Total 3 2 5 3 2" xfId="54005"/>
    <cellStyle name="Total 3 2 5 4" xfId="29400"/>
    <cellStyle name="Total 3 2 6" xfId="6063"/>
    <cellStyle name="Total 3 2 6 2" xfId="16814"/>
    <cellStyle name="Total 3 2 6 2 2" xfId="43232"/>
    <cellStyle name="Total 3 2 6 3" xfId="25223"/>
    <cellStyle name="Total 3 2 6 3 2" xfId="51637"/>
    <cellStyle name="Total 3 2 6 4" xfId="32733"/>
    <cellStyle name="Total 3 2 7" xfId="5474"/>
    <cellStyle name="Total 3 2 7 2" xfId="23496"/>
    <cellStyle name="Total 3 2 7 2 2" xfId="49910"/>
    <cellStyle name="Total 3 2 7 3" xfId="32144"/>
    <cellStyle name="Total 3 2 8" xfId="6079"/>
    <cellStyle name="Total 3 2 8 2" xfId="16830"/>
    <cellStyle name="Total 3 2 8 2 2" xfId="43248"/>
    <cellStyle name="Total 3 2 8 3" xfId="26029"/>
    <cellStyle name="Total 3 2 8 3 2" xfId="52443"/>
    <cellStyle name="Total 3 2 8 4" xfId="32749"/>
    <cellStyle name="Total 3 2 9" xfId="6682"/>
    <cellStyle name="Total 3 2 9 2" xfId="17394"/>
    <cellStyle name="Total 3 2 9 2 2" xfId="43812"/>
    <cellStyle name="Total 3 2 9 3" xfId="22982"/>
    <cellStyle name="Total 3 2 9 3 2" xfId="49396"/>
    <cellStyle name="Total 3 2 9 4" xfId="33352"/>
    <cellStyle name="Total 3 3" xfId="1697"/>
    <cellStyle name="Total 3 3 10" xfId="11873"/>
    <cellStyle name="Total 3 3 10 2" xfId="38294"/>
    <cellStyle name="Total 3 3 11" xfId="22950"/>
    <cellStyle name="Total 3 3 11 2" xfId="49364"/>
    <cellStyle name="Total 3 3 2" xfId="3689"/>
    <cellStyle name="Total 3 3 2 2" xfId="9799"/>
    <cellStyle name="Total 3 3 2 2 2" xfId="20459"/>
    <cellStyle name="Total 3 3 2 2 2 2" xfId="46873"/>
    <cellStyle name="Total 3 3 2 2 3" xfId="27127"/>
    <cellStyle name="Total 3 3 2 2 3 2" xfId="53541"/>
    <cellStyle name="Total 3 3 2 2 4" xfId="36295"/>
    <cellStyle name="Total 3 3 2 3" xfId="10393"/>
    <cellStyle name="Total 3 3 2 3 2" xfId="21053"/>
    <cellStyle name="Total 3 3 2 3 2 2" xfId="47467"/>
    <cellStyle name="Total 3 3 2 3 3" xfId="28318"/>
    <cellStyle name="Total 3 3 2 3 3 2" xfId="54732"/>
    <cellStyle name="Total 3 3 2 3 4" xfId="36889"/>
    <cellStyle name="Total 3 3 2 4" xfId="8822"/>
    <cellStyle name="Total 3 3 2 4 2" xfId="19482"/>
    <cellStyle name="Total 3 3 2 4 2 2" xfId="45896"/>
    <cellStyle name="Total 3 3 2 4 3" xfId="24534"/>
    <cellStyle name="Total 3 3 2 4 3 2" xfId="50948"/>
    <cellStyle name="Total 3 3 2 4 4" xfId="35318"/>
    <cellStyle name="Total 3 3 2 5" xfId="14474"/>
    <cellStyle name="Total 3 3 2 5 2" xfId="40894"/>
    <cellStyle name="Total 3 3 2 6" xfId="23691"/>
    <cellStyle name="Total 3 3 2 6 2" xfId="50105"/>
    <cellStyle name="Total 3 3 2 7" xfId="30359"/>
    <cellStyle name="Total 3 3 3" xfId="2645"/>
    <cellStyle name="Total 3 3 3 2" xfId="9278"/>
    <cellStyle name="Total 3 3 3 2 2" xfId="19938"/>
    <cellStyle name="Total 3 3 3 2 2 2" xfId="46352"/>
    <cellStyle name="Total 3 3 3 2 3" xfId="12971"/>
    <cellStyle name="Total 3 3 3 2 3 2" xfId="39392"/>
    <cellStyle name="Total 3 3 3 2 4" xfId="35774"/>
    <cellStyle name="Total 3 3 3 3" xfId="13437"/>
    <cellStyle name="Total 3 3 3 3 2" xfId="39857"/>
    <cellStyle name="Total 3 3 3 4" xfId="23258"/>
    <cellStyle name="Total 3 3 3 4 2" xfId="49672"/>
    <cellStyle name="Total 3 3 3 5" xfId="29315"/>
    <cellStyle name="Total 3 3 4" xfId="4863"/>
    <cellStyle name="Total 3 3 4 2" xfId="9676"/>
    <cellStyle name="Total 3 3 4 2 2" xfId="20336"/>
    <cellStyle name="Total 3 3 4 2 2 2" xfId="46750"/>
    <cellStyle name="Total 3 3 4 2 3" xfId="28192"/>
    <cellStyle name="Total 3 3 4 2 3 2" xfId="54606"/>
    <cellStyle name="Total 3 3 4 2 4" xfId="36172"/>
    <cellStyle name="Total 3 3 4 3" xfId="15640"/>
    <cellStyle name="Total 3 3 4 3 2" xfId="42060"/>
    <cellStyle name="Total 3 3 4 4" xfId="26886"/>
    <cellStyle name="Total 3 3 4 4 2" xfId="53300"/>
    <cellStyle name="Total 3 3 4 5" xfId="31533"/>
    <cellStyle name="Total 3 3 5" xfId="4354"/>
    <cellStyle name="Total 3 3 5 2" xfId="15132"/>
    <cellStyle name="Total 3 3 5 2 2" xfId="41552"/>
    <cellStyle name="Total 3 3 5 3" xfId="23852"/>
    <cellStyle name="Total 3 3 5 3 2" xfId="50266"/>
    <cellStyle name="Total 3 3 5 4" xfId="31024"/>
    <cellStyle name="Total 3 3 6" xfId="5081"/>
    <cellStyle name="Total 3 3 6 2" xfId="15858"/>
    <cellStyle name="Total 3 3 6 2 2" xfId="42277"/>
    <cellStyle name="Total 3 3 6 3" xfId="27484"/>
    <cellStyle name="Total 3 3 6 3 2" xfId="53898"/>
    <cellStyle name="Total 3 3 6 4" xfId="31751"/>
    <cellStyle name="Total 3 3 7" xfId="6164"/>
    <cellStyle name="Total 3 3 7 2" xfId="21964"/>
    <cellStyle name="Total 3 3 7 2 2" xfId="48378"/>
    <cellStyle name="Total 3 3 7 3" xfId="32834"/>
    <cellStyle name="Total 3 3 8" xfId="5917"/>
    <cellStyle name="Total 3 3 8 2" xfId="16669"/>
    <cellStyle name="Total 3 3 8 2 2" xfId="43087"/>
    <cellStyle name="Total 3 3 8 3" xfId="27105"/>
    <cellStyle name="Total 3 3 8 3 2" xfId="53519"/>
    <cellStyle name="Total 3 3 8 4" xfId="32587"/>
    <cellStyle name="Total 3 3 9" xfId="5916"/>
    <cellStyle name="Total 3 3 9 2" xfId="16668"/>
    <cellStyle name="Total 3 3 9 2 2" xfId="43086"/>
    <cellStyle name="Total 3 3 9 3" xfId="28123"/>
    <cellStyle name="Total 3 3 9 3 2" xfId="54537"/>
    <cellStyle name="Total 3 3 9 4" xfId="32586"/>
    <cellStyle name="Total 3 4" xfId="1967"/>
    <cellStyle name="Total 3 4 10" xfId="11621"/>
    <cellStyle name="Total 3 4 10 2" xfId="38042"/>
    <cellStyle name="Total 3 4 11" xfId="24987"/>
    <cellStyle name="Total 3 4 11 2" xfId="51401"/>
    <cellStyle name="Total 3 4 2" xfId="3944"/>
    <cellStyle name="Total 3 4 2 2" xfId="9764"/>
    <cellStyle name="Total 3 4 2 2 2" xfId="20424"/>
    <cellStyle name="Total 3 4 2 2 2 2" xfId="46838"/>
    <cellStyle name="Total 3 4 2 2 3" xfId="11612"/>
    <cellStyle name="Total 3 4 2 2 3 2" xfId="38033"/>
    <cellStyle name="Total 3 4 2 2 4" xfId="36260"/>
    <cellStyle name="Total 3 4 2 3" xfId="14727"/>
    <cellStyle name="Total 3 4 2 3 2" xfId="41147"/>
    <cellStyle name="Total 3 4 2 4" xfId="27510"/>
    <cellStyle name="Total 3 4 2 4 2" xfId="53924"/>
    <cellStyle name="Total 3 4 2 5" xfId="30614"/>
    <cellStyle name="Total 3 4 3" xfId="4671"/>
    <cellStyle name="Total 3 4 3 2" xfId="10182"/>
    <cellStyle name="Total 3 4 3 2 2" xfId="20842"/>
    <cellStyle name="Total 3 4 3 2 2 2" xfId="47256"/>
    <cellStyle name="Total 3 4 3 2 3" xfId="12759"/>
    <cellStyle name="Total 3 4 3 2 3 2" xfId="39180"/>
    <cellStyle name="Total 3 4 3 2 4" xfId="36678"/>
    <cellStyle name="Total 3 4 3 3" xfId="15449"/>
    <cellStyle name="Total 3 4 3 3 2" xfId="41869"/>
    <cellStyle name="Total 3 4 3 4" xfId="27585"/>
    <cellStyle name="Total 3 4 3 4 2" xfId="53999"/>
    <cellStyle name="Total 3 4 3 5" xfId="31341"/>
    <cellStyle name="Total 3 4 4" xfId="5249"/>
    <cellStyle name="Total 3 4 4 2" xfId="16024"/>
    <cellStyle name="Total 3 4 4 2 2" xfId="42443"/>
    <cellStyle name="Total 3 4 4 3" xfId="27317"/>
    <cellStyle name="Total 3 4 4 3 2" xfId="53731"/>
    <cellStyle name="Total 3 4 4 4" xfId="31919"/>
    <cellStyle name="Total 3 4 5" xfId="5859"/>
    <cellStyle name="Total 3 4 5 2" xfId="16615"/>
    <cellStyle name="Total 3 4 5 2 2" xfId="43033"/>
    <cellStyle name="Total 3 4 5 3" xfId="27285"/>
    <cellStyle name="Total 3 4 5 3 2" xfId="53699"/>
    <cellStyle name="Total 3 4 5 4" xfId="32529"/>
    <cellStyle name="Total 3 4 6" xfId="6468"/>
    <cellStyle name="Total 3 4 6 2" xfId="17204"/>
    <cellStyle name="Total 3 4 6 2 2" xfId="43622"/>
    <cellStyle name="Total 3 4 6 3" xfId="23950"/>
    <cellStyle name="Total 3 4 6 3 2" xfId="50364"/>
    <cellStyle name="Total 3 4 6 4" xfId="33138"/>
    <cellStyle name="Total 3 4 7" xfId="7083"/>
    <cellStyle name="Total 3 4 7 2" xfId="11450"/>
    <cellStyle name="Total 3 4 7 2 2" xfId="37871"/>
    <cellStyle name="Total 3 4 7 3" xfId="33753"/>
    <cellStyle name="Total 3 4 8" xfId="7630"/>
    <cellStyle name="Total 3 4 8 2" xfId="18297"/>
    <cellStyle name="Total 3 4 8 2 2" xfId="44713"/>
    <cellStyle name="Total 3 4 8 3" xfId="27076"/>
    <cellStyle name="Total 3 4 8 3 2" xfId="53490"/>
    <cellStyle name="Total 3 4 8 4" xfId="34300"/>
    <cellStyle name="Total 3 4 9" xfId="7755"/>
    <cellStyle name="Total 3 4 9 2" xfId="18422"/>
    <cellStyle name="Total 3 4 9 2 2" xfId="44838"/>
    <cellStyle name="Total 3 4 9 3" xfId="26358"/>
    <cellStyle name="Total 3 4 9 3 2" xfId="52772"/>
    <cellStyle name="Total 3 4 9 4" xfId="34425"/>
    <cellStyle name="Total 3 5" xfId="2141"/>
    <cellStyle name="Total 3 5 10" xfId="11459"/>
    <cellStyle name="Total 3 5 10 2" xfId="37880"/>
    <cellStyle name="Total 3 5 11" xfId="25853"/>
    <cellStyle name="Total 3 5 11 2" xfId="52267"/>
    <cellStyle name="Total 3 5 2" xfId="4106"/>
    <cellStyle name="Total 3 5 2 2" xfId="9818"/>
    <cellStyle name="Total 3 5 2 2 2" xfId="20478"/>
    <cellStyle name="Total 3 5 2 2 2 2" xfId="46892"/>
    <cellStyle name="Total 3 5 2 2 3" xfId="11616"/>
    <cellStyle name="Total 3 5 2 2 3 2" xfId="38037"/>
    <cellStyle name="Total 3 5 2 2 4" xfId="36314"/>
    <cellStyle name="Total 3 5 2 3" xfId="14888"/>
    <cellStyle name="Total 3 5 2 3 2" xfId="41308"/>
    <cellStyle name="Total 3 5 2 4" xfId="24496"/>
    <cellStyle name="Total 3 5 2 4 2" xfId="50910"/>
    <cellStyle name="Total 3 5 2 5" xfId="30776"/>
    <cellStyle name="Total 3 5 3" xfId="4834"/>
    <cellStyle name="Total 3 5 3 2" xfId="10408"/>
    <cellStyle name="Total 3 5 3 2 2" xfId="21068"/>
    <cellStyle name="Total 3 5 3 2 2 2" xfId="47482"/>
    <cellStyle name="Total 3 5 3 2 3" xfId="28333"/>
    <cellStyle name="Total 3 5 3 2 3 2" xfId="54747"/>
    <cellStyle name="Total 3 5 3 2 4" xfId="36904"/>
    <cellStyle name="Total 3 5 3 3" xfId="15611"/>
    <cellStyle name="Total 3 5 3 3 2" xfId="42031"/>
    <cellStyle name="Total 3 5 3 4" xfId="25490"/>
    <cellStyle name="Total 3 5 3 4 2" xfId="51904"/>
    <cellStyle name="Total 3 5 3 5" xfId="31504"/>
    <cellStyle name="Total 3 5 4" xfId="5414"/>
    <cellStyle name="Total 3 5 4 2" xfId="16187"/>
    <cellStyle name="Total 3 5 4 2 2" xfId="42606"/>
    <cellStyle name="Total 3 5 4 3" xfId="24735"/>
    <cellStyle name="Total 3 5 4 3 2" xfId="51149"/>
    <cellStyle name="Total 3 5 4 4" xfId="32084"/>
    <cellStyle name="Total 3 5 5" xfId="6021"/>
    <cellStyle name="Total 3 5 5 2" xfId="16773"/>
    <cellStyle name="Total 3 5 5 2 2" xfId="43191"/>
    <cellStyle name="Total 3 5 5 3" xfId="25160"/>
    <cellStyle name="Total 3 5 5 3 2" xfId="51574"/>
    <cellStyle name="Total 3 5 5 4" xfId="32691"/>
    <cellStyle name="Total 3 5 6" xfId="6621"/>
    <cellStyle name="Total 3 5 6 2" xfId="17346"/>
    <cellStyle name="Total 3 5 6 2 2" xfId="43764"/>
    <cellStyle name="Total 3 5 6 3" xfId="23551"/>
    <cellStyle name="Total 3 5 6 3 2" xfId="49965"/>
    <cellStyle name="Total 3 5 6 4" xfId="33291"/>
    <cellStyle name="Total 3 5 7" xfId="7193"/>
    <cellStyle name="Total 3 5 7 2" xfId="27084"/>
    <cellStyle name="Total 3 5 7 2 2" xfId="53498"/>
    <cellStyle name="Total 3 5 7 3" xfId="33863"/>
    <cellStyle name="Total 3 5 8" xfId="7752"/>
    <cellStyle name="Total 3 5 8 2" xfId="18419"/>
    <cellStyle name="Total 3 5 8 2 2" xfId="44835"/>
    <cellStyle name="Total 3 5 8 3" xfId="22082"/>
    <cellStyle name="Total 3 5 8 3 2" xfId="48496"/>
    <cellStyle name="Total 3 5 8 4" xfId="34422"/>
    <cellStyle name="Total 3 5 9" xfId="7904"/>
    <cellStyle name="Total 3 5 9 2" xfId="18571"/>
    <cellStyle name="Total 3 5 9 2 2" xfId="44986"/>
    <cellStyle name="Total 3 5 9 3" xfId="22896"/>
    <cellStyle name="Total 3 5 9 3 2" xfId="49310"/>
    <cellStyle name="Total 3 5 9 4" xfId="34574"/>
    <cellStyle name="Total 3 6" xfId="1874"/>
    <cellStyle name="Total 3 6 10" xfId="11706"/>
    <cellStyle name="Total 3 6 10 2" xfId="38127"/>
    <cellStyle name="Total 3 6 11" xfId="26291"/>
    <cellStyle name="Total 3 6 11 2" xfId="52705"/>
    <cellStyle name="Total 3 6 2" xfId="3851"/>
    <cellStyle name="Total 3 6 2 2" xfId="10756"/>
    <cellStyle name="Total 3 6 2 2 2" xfId="21401"/>
    <cellStyle name="Total 3 6 2 2 2 2" xfId="47815"/>
    <cellStyle name="Total 3 6 2 2 3" xfId="28495"/>
    <cellStyle name="Total 3 6 2 2 3 2" xfId="54909"/>
    <cellStyle name="Total 3 6 2 2 4" xfId="37177"/>
    <cellStyle name="Total 3 6 2 3" xfId="14634"/>
    <cellStyle name="Total 3 6 2 3 2" xfId="41054"/>
    <cellStyle name="Total 3 6 2 4" xfId="22612"/>
    <cellStyle name="Total 3 6 2 4 2" xfId="49026"/>
    <cellStyle name="Total 3 6 2 5" xfId="30521"/>
    <cellStyle name="Total 3 6 3" xfId="4578"/>
    <cellStyle name="Total 3 6 3 2" xfId="15356"/>
    <cellStyle name="Total 3 6 3 2 2" xfId="41776"/>
    <cellStyle name="Total 3 6 3 3" xfId="27396"/>
    <cellStyle name="Total 3 6 3 3 2" xfId="53810"/>
    <cellStyle name="Total 3 6 3 4" xfId="31248"/>
    <cellStyle name="Total 3 6 4" xfId="3281"/>
    <cellStyle name="Total 3 6 4 2" xfId="14071"/>
    <cellStyle name="Total 3 6 4 2 2" xfId="40491"/>
    <cellStyle name="Total 3 6 4 3" xfId="22799"/>
    <cellStyle name="Total 3 6 4 3 2" xfId="49213"/>
    <cellStyle name="Total 3 6 4 4" xfId="29951"/>
    <cellStyle name="Total 3 6 5" xfId="2742"/>
    <cellStyle name="Total 3 6 5 2" xfId="13534"/>
    <cellStyle name="Total 3 6 5 2 2" xfId="39954"/>
    <cellStyle name="Total 3 6 5 3" xfId="22001"/>
    <cellStyle name="Total 3 6 5 3 2" xfId="48415"/>
    <cellStyle name="Total 3 6 5 4" xfId="29412"/>
    <cellStyle name="Total 3 6 6" xfId="6375"/>
    <cellStyle name="Total 3 6 6 2" xfId="17111"/>
    <cellStyle name="Total 3 6 6 2 2" xfId="43529"/>
    <cellStyle name="Total 3 6 6 3" xfId="24980"/>
    <cellStyle name="Total 3 6 6 3 2" xfId="51394"/>
    <cellStyle name="Total 3 6 6 4" xfId="33045"/>
    <cellStyle name="Total 3 6 7" xfId="6990"/>
    <cellStyle name="Total 3 6 7 2" xfId="22384"/>
    <cellStyle name="Total 3 6 7 2 2" xfId="48798"/>
    <cellStyle name="Total 3 6 7 3" xfId="33660"/>
    <cellStyle name="Total 3 6 8" xfId="7537"/>
    <cellStyle name="Total 3 6 8 2" xfId="18204"/>
    <cellStyle name="Total 3 6 8 2 2" xfId="44620"/>
    <cellStyle name="Total 3 6 8 3" xfId="27947"/>
    <cellStyle name="Total 3 6 8 3 2" xfId="54361"/>
    <cellStyle name="Total 3 6 8 4" xfId="34207"/>
    <cellStyle name="Total 3 6 9" xfId="4150"/>
    <cellStyle name="Total 3 6 9 2" xfId="14931"/>
    <cellStyle name="Total 3 6 9 2 2" xfId="41351"/>
    <cellStyle name="Total 3 6 9 3" xfId="25104"/>
    <cellStyle name="Total 3 6 9 3 2" xfId="51518"/>
    <cellStyle name="Total 3 6 9 4" xfId="30820"/>
    <cellStyle name="Total 3 7" xfId="3310"/>
    <cellStyle name="Total 3 7 2" xfId="9948"/>
    <cellStyle name="Total 3 7 2 2" xfId="20608"/>
    <cellStyle name="Total 3 7 2 2 2" xfId="47022"/>
    <cellStyle name="Total 3 7 2 3" xfId="24380"/>
    <cellStyle name="Total 3 7 2 3 2" xfId="50794"/>
    <cellStyle name="Total 3 7 2 4" xfId="36444"/>
    <cellStyle name="Total 3 7 3" xfId="14100"/>
    <cellStyle name="Total 3 7 3 2" xfId="40520"/>
    <cellStyle name="Total 3 7 4" xfId="21982"/>
    <cellStyle name="Total 3 7 4 2" xfId="48396"/>
    <cellStyle name="Total 3 7 5" xfId="29980"/>
    <cellStyle name="Total 3 8" xfId="4881"/>
    <cellStyle name="Total 3 8 2" xfId="15658"/>
    <cellStyle name="Total 3 8 2 2" xfId="42078"/>
    <cellStyle name="Total 3 8 3" xfId="22259"/>
    <cellStyle name="Total 3 8 3 2" xfId="48673"/>
    <cellStyle name="Total 3 8 4" xfId="31551"/>
    <cellStyle name="Total 3 9" xfId="4191"/>
    <cellStyle name="Total 3 9 2" xfId="14970"/>
    <cellStyle name="Total 3 9 2 2" xfId="41390"/>
    <cellStyle name="Total 3 9 3" xfId="25833"/>
    <cellStyle name="Total 3 9 3 2" xfId="52247"/>
    <cellStyle name="Total 3 9 4" xfId="30861"/>
    <cellStyle name="Totals" xfId="1295"/>
    <cellStyle name="Währung [0]_Compiling Utility Macros" xfId="1296"/>
    <cellStyle name="Währung_Compiling Utility Macros" xfId="1297"/>
    <cellStyle name="Warning Text" xfId="8090" builtinId="11" customBuiltin="1"/>
    <cellStyle name="Warning Text 2" xfId="1298"/>
    <cellStyle name="Warning Text 2 2" xfId="10663"/>
    <cellStyle name="Warning Text 2 3" xfId="10506"/>
    <cellStyle name="Warning Text 3" xfId="1299"/>
    <cellStyle name="Yellow" xfId="1300"/>
    <cellStyle name="Yellow 2" xfId="1301"/>
    <cellStyle name="Yellow 2 2" xfId="1302"/>
    <cellStyle name="Yellow 2 3" xfId="1303"/>
    <cellStyle name="Yellow 2 4" xfId="1304"/>
    <cellStyle name="Yellow 2 5" xfId="1305"/>
    <cellStyle name="Yellow 2 6" xfId="1306"/>
    <cellStyle name="Yellow 2 7" xfId="1307"/>
    <cellStyle name="Yellow 2 8" xfId="1308"/>
  </cellStyles>
  <dxfs count="17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Drop" dropLines="14" dropStyle="combo" dx="22" fmlaLink="UserInterface!$E$29" fmlaRange="$E$15:$E$28" sel="5" val="0"/>
</file>

<file path=xl/ctrlProps/ctrlProp10.xml><?xml version="1.0" encoding="utf-8"?>
<formControlPr xmlns="http://schemas.microsoft.com/office/spreadsheetml/2009/9/main" objectType="Drop" dropLines="14" dropStyle="combo" dx="22" fmlaLink="UserInterface!$E$29" fmlaRange="UserInterface!$E$15:$E$28" sel="5" val="0"/>
</file>

<file path=xl/ctrlProps/ctrlProp11.xml><?xml version="1.0" encoding="utf-8"?>
<formControlPr xmlns="http://schemas.microsoft.com/office/spreadsheetml/2009/9/main" objectType="Drop" dropLines="14" dropStyle="combo" dx="22" fmlaLink="UserInterface!$E$29" fmlaRange="UserInterface!$E$15:$E$28" sel="5" val="0"/>
</file>

<file path=xl/ctrlProps/ctrlProp12.xml><?xml version="1.0" encoding="utf-8"?>
<formControlPr xmlns="http://schemas.microsoft.com/office/spreadsheetml/2009/9/main" objectType="Drop" dropLines="14" dropStyle="combo" dx="22" fmlaLink="UserInterface!$E$29" fmlaRange="UserInterface!$E$15:$E$28" sel="5" val="0"/>
</file>

<file path=xl/ctrlProps/ctrlProp13.xml><?xml version="1.0" encoding="utf-8"?>
<formControlPr xmlns="http://schemas.microsoft.com/office/spreadsheetml/2009/9/main" objectType="Drop" dropLines="14" dropStyle="combo" dx="22" fmlaLink="UserInterface!$E$29" fmlaRange="UserInterface!$E$15:$E$28" sel="5" val="0"/>
</file>

<file path=xl/ctrlProps/ctrlProp14.xml><?xml version="1.0" encoding="utf-8"?>
<formControlPr xmlns="http://schemas.microsoft.com/office/spreadsheetml/2009/9/main" objectType="Drop" dropLines="14" dropStyle="combo" dx="22" fmlaLink="UserInterface!$E$29" fmlaRange="UserInterface!$E$15:$E$28" sel="5" val="0"/>
</file>

<file path=xl/ctrlProps/ctrlProp15.xml><?xml version="1.0" encoding="utf-8"?>
<formControlPr xmlns="http://schemas.microsoft.com/office/spreadsheetml/2009/9/main" objectType="Drop" dropLines="14" dropStyle="combo" dx="22" fmlaLink="UserInterface!$E$29" fmlaRange="UserInterface!$E$15:$E$28" sel="5" val="0"/>
</file>

<file path=xl/ctrlProps/ctrlProp16.xml><?xml version="1.0" encoding="utf-8"?>
<formControlPr xmlns="http://schemas.microsoft.com/office/spreadsheetml/2009/9/main" objectType="Drop" dropLines="14" dropStyle="combo" dx="22" fmlaLink="UserInterface!$E$29" fmlaRange="UserInterface!$E$15:$E$28" sel="5" val="0"/>
</file>

<file path=xl/ctrlProps/ctrlProp17.xml><?xml version="1.0" encoding="utf-8"?>
<formControlPr xmlns="http://schemas.microsoft.com/office/spreadsheetml/2009/9/main" objectType="Drop" dropLines="14" dropStyle="combo" dx="22" fmlaLink="UserInterface!$E$29" fmlaRange="UserInterface!$E$15:$E$28" sel="5" val="0"/>
</file>

<file path=xl/ctrlProps/ctrlProp18.xml><?xml version="1.0" encoding="utf-8"?>
<formControlPr xmlns="http://schemas.microsoft.com/office/spreadsheetml/2009/9/main" objectType="Drop" dropLines="14" dropStyle="combo" dx="22" fmlaLink="UserInterface!$E$29" fmlaRange="UserInterface!$E$15:$E$28" sel="5" val="0"/>
</file>

<file path=xl/ctrlProps/ctrlProp19.xml><?xml version="1.0" encoding="utf-8"?>
<formControlPr xmlns="http://schemas.microsoft.com/office/spreadsheetml/2009/9/main" objectType="Drop" dropLines="14" dropStyle="combo" dx="22" fmlaLink="UserInterface!$E$29" fmlaRange="UserInterface!$E$15:$E$28" sel="5" val="0"/>
</file>

<file path=xl/ctrlProps/ctrlProp2.xml><?xml version="1.0" encoding="utf-8"?>
<formControlPr xmlns="http://schemas.microsoft.com/office/spreadsheetml/2009/9/main" objectType="Drop" dropLines="14" dropStyle="combo" dx="22" fmlaLink="UserInterface!$E$29" fmlaRange="UserInterface!$E$15:$E$28" sel="5" val="0"/>
</file>

<file path=xl/ctrlProps/ctrlProp20.xml><?xml version="1.0" encoding="utf-8"?>
<formControlPr xmlns="http://schemas.microsoft.com/office/spreadsheetml/2009/9/main" objectType="Drop" dropLines="14" dropStyle="combo" dx="22" fmlaLink="UserInterface!$E$29" fmlaRange="UserInterface!$E$15:$E$28" sel="5" val="0"/>
</file>

<file path=xl/ctrlProps/ctrlProp21.xml><?xml version="1.0" encoding="utf-8"?>
<formControlPr xmlns="http://schemas.microsoft.com/office/spreadsheetml/2009/9/main" objectType="Drop" dropLines="14" dropStyle="combo" dx="22" fmlaLink="UserInterface!$E$29" fmlaRange="UserInterface!$E$15:$E$28" sel="5" val="0"/>
</file>

<file path=xl/ctrlProps/ctrlProp22.xml><?xml version="1.0" encoding="utf-8"?>
<formControlPr xmlns="http://schemas.microsoft.com/office/spreadsheetml/2009/9/main" objectType="Drop" dropLines="14" dropStyle="combo" dx="22" fmlaLink="UserInterface!$E$29" fmlaRange="UserInterface!$E$15:$E$28" sel="5" val="0"/>
</file>

<file path=xl/ctrlProps/ctrlProp23.xml><?xml version="1.0" encoding="utf-8"?>
<formControlPr xmlns="http://schemas.microsoft.com/office/spreadsheetml/2009/9/main" objectType="Drop" dropLines="14" dropStyle="combo" dx="22" fmlaLink="UserInterface!$E$29" fmlaRange="UserInterface!$E$15:$E$28" sel="5" val="0"/>
</file>

<file path=xl/ctrlProps/ctrlProp24.xml><?xml version="1.0" encoding="utf-8"?>
<formControlPr xmlns="http://schemas.microsoft.com/office/spreadsheetml/2009/9/main" objectType="Drop" dropLines="14" dropStyle="combo" dx="22" fmlaLink="UserInterface!$E$29" fmlaRange="UserInterface!$E$15:$E$28" sel="5" val="0"/>
</file>

<file path=xl/ctrlProps/ctrlProp25.xml><?xml version="1.0" encoding="utf-8"?>
<formControlPr xmlns="http://schemas.microsoft.com/office/spreadsheetml/2009/9/main" objectType="Drop" dropLines="14" dropStyle="combo" dx="22" fmlaLink="UserInterface!$E$29" fmlaRange="UserInterface!$E$15:$E$28" sel="5" val="0"/>
</file>

<file path=xl/ctrlProps/ctrlProp26.xml><?xml version="1.0" encoding="utf-8"?>
<formControlPr xmlns="http://schemas.microsoft.com/office/spreadsheetml/2009/9/main" objectType="Drop" dropLines="14" dropStyle="combo" dx="22" fmlaLink="UserInterface!$E$29" fmlaRange="UserInterface!$E$15:$E$28" sel="5" val="0"/>
</file>

<file path=xl/ctrlProps/ctrlProp27.xml><?xml version="1.0" encoding="utf-8"?>
<formControlPr xmlns="http://schemas.microsoft.com/office/spreadsheetml/2009/9/main" objectType="Drop" dropLines="14" dropStyle="combo" dx="22" fmlaLink="UserInterface!$E$29" fmlaRange="UserInterface!$E$15:$E$28" sel="5" val="0"/>
</file>

<file path=xl/ctrlProps/ctrlProp28.xml><?xml version="1.0" encoding="utf-8"?>
<formControlPr xmlns="http://schemas.microsoft.com/office/spreadsheetml/2009/9/main" objectType="Drop" dropLines="14" dropStyle="combo" dx="22" fmlaLink="UserInterface!$E$29" fmlaRange="UserInterface!$E$15:$E$28" sel="5" val="0"/>
</file>

<file path=xl/ctrlProps/ctrlProp3.xml><?xml version="1.0" encoding="utf-8"?>
<formControlPr xmlns="http://schemas.microsoft.com/office/spreadsheetml/2009/9/main" objectType="Drop" dropLines="14" dropStyle="combo" dx="22" fmlaLink="UserInterface!$E$29" fmlaRange="UserInterface!$E$15:$E$28" sel="5" val="0"/>
</file>

<file path=xl/ctrlProps/ctrlProp4.xml><?xml version="1.0" encoding="utf-8"?>
<formControlPr xmlns="http://schemas.microsoft.com/office/spreadsheetml/2009/9/main" objectType="Drop" dropLines="14" dropStyle="combo" dx="22" fmlaLink="UserInterface!$E$29" fmlaRange="UserInterface!$E$15:$E$28" sel="5" val="0"/>
</file>

<file path=xl/ctrlProps/ctrlProp5.xml><?xml version="1.0" encoding="utf-8"?>
<formControlPr xmlns="http://schemas.microsoft.com/office/spreadsheetml/2009/9/main" objectType="Drop" dropLines="14" dropStyle="combo" dx="22" fmlaLink="UserInterface!$E$29" fmlaRange="UserInterface!$E$15:$E$28" sel="5" val="0"/>
</file>

<file path=xl/ctrlProps/ctrlProp6.xml><?xml version="1.0" encoding="utf-8"?>
<formControlPr xmlns="http://schemas.microsoft.com/office/spreadsheetml/2009/9/main" objectType="Drop" dropLines="14" dropStyle="combo" dx="22" fmlaLink="UserInterface!$E$29" fmlaRange="UserInterface!$E$15:$E$28" sel="5" val="0"/>
</file>

<file path=xl/ctrlProps/ctrlProp7.xml><?xml version="1.0" encoding="utf-8"?>
<formControlPr xmlns="http://schemas.microsoft.com/office/spreadsheetml/2009/9/main" objectType="Drop" dropLines="14" dropStyle="combo" dx="22" fmlaLink="UserInterface!$E$29" fmlaRange="UserInterface!$E$15:$E$28" sel="5" val="0"/>
</file>

<file path=xl/ctrlProps/ctrlProp8.xml><?xml version="1.0" encoding="utf-8"?>
<formControlPr xmlns="http://schemas.microsoft.com/office/spreadsheetml/2009/9/main" objectType="Drop" dropLines="14" dropStyle="combo" dx="22" fmlaLink="UserInterface!$E$29" fmlaRange="UserInterface!$E$15:$E$28" sel="5" val="0"/>
</file>

<file path=xl/ctrlProps/ctrlProp9.xml><?xml version="1.0" encoding="utf-8"?>
<formControlPr xmlns="http://schemas.microsoft.com/office/spreadsheetml/2009/9/main" objectType="Drop" dropLines="14" dropStyle="combo" dx="22" fmlaLink="UserInterface!$E$29" fmlaRange="UserInterface!$E$15:$E$28" sel="5"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5"/>
    <pageSetUpPr autoPageBreaks="0"/>
  </sheetPr>
  <dimension ref="A1:AU52"/>
  <sheetViews>
    <sheetView tabSelected="1" zoomScale="85" zoomScaleNormal="85" workbookViewId="0">
      <selection activeCell="E6" sqref="E6"/>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40.950000000000003" customHeight="1">
      <c r="A1" s="150"/>
      <c r="B1" s="150"/>
      <c r="C1" s="150"/>
      <c r="D1" s="150"/>
      <c r="E1" s="150"/>
      <c r="F1" s="150"/>
      <c r="G1" s="150"/>
      <c r="H1" s="150"/>
      <c r="I1" s="150"/>
      <c r="J1" s="150"/>
      <c r="K1" s="150"/>
      <c r="L1" s="150"/>
    </row>
    <row r="2" spans="1:12" ht="24.6">
      <c r="A2" s="156" t="s">
        <v>4</v>
      </c>
      <c r="B2" s="151"/>
      <c r="C2" s="151"/>
      <c r="D2" s="151"/>
      <c r="E2" s="151"/>
      <c r="F2" s="158"/>
      <c r="G2" s="158"/>
      <c r="H2" s="181"/>
      <c r="I2" s="181"/>
      <c r="J2" s="196"/>
      <c r="K2" s="196"/>
      <c r="L2" s="196"/>
    </row>
    <row r="3" spans="1:12" ht="19.2">
      <c r="A3" s="152"/>
      <c r="B3" s="152" t="s">
        <v>5</v>
      </c>
      <c r="C3" s="151"/>
      <c r="D3" s="151"/>
      <c r="E3" s="151"/>
      <c r="F3" s="158"/>
      <c r="G3" s="158"/>
      <c r="H3" s="181"/>
      <c r="I3" s="181"/>
      <c r="J3" s="181"/>
      <c r="K3" s="181"/>
      <c r="L3" s="181"/>
    </row>
    <row r="4" spans="1:12" ht="16.8">
      <c r="A4" s="151"/>
      <c r="B4" s="151"/>
      <c r="C4" s="153" t="s">
        <v>6</v>
      </c>
      <c r="D4" s="153"/>
      <c r="E4" s="153"/>
      <c r="F4" s="154"/>
      <c r="G4" s="158" t="str">
        <f ca="1">MID(CELL("filename"),SEARCH("[",CELL("filename"))+1,SEARCH("]",CELL("filename"))-SEARCH("[",CELL("filename"))-1)</f>
        <v>ED2 PCFM EMID 20231221.xlsx</v>
      </c>
      <c r="H4" s="179"/>
      <c r="I4" s="179"/>
      <c r="J4" s="172"/>
      <c r="K4" s="172"/>
      <c r="L4" s="172"/>
    </row>
    <row r="5" spans="1:12" ht="16.8">
      <c r="A5" s="151"/>
      <c r="B5" s="151"/>
      <c r="C5" s="153" t="s">
        <v>7</v>
      </c>
      <c r="D5" s="155"/>
      <c r="E5" s="155"/>
      <c r="F5" s="155"/>
      <c r="G5" s="551">
        <v>45281</v>
      </c>
      <c r="H5" s="158"/>
      <c r="I5" s="169"/>
      <c r="J5" s="158"/>
      <c r="K5" s="168"/>
      <c r="L5" s="168"/>
    </row>
    <row r="6" spans="1:12" ht="16.8">
      <c r="A6" s="2"/>
      <c r="B6" s="2"/>
      <c r="C6" s="2"/>
      <c r="D6" s="2"/>
      <c r="E6" s="2"/>
      <c r="F6" s="2"/>
      <c r="G6" s="2"/>
      <c r="H6" s="2"/>
      <c r="I6" s="2"/>
      <c r="J6" s="2"/>
      <c r="K6" s="2"/>
      <c r="L6" s="2"/>
    </row>
    <row r="7" spans="1:12" ht="16.8">
      <c r="A7" s="159"/>
      <c r="B7" s="37" t="s">
        <v>8</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9</v>
      </c>
      <c r="F9" s="159"/>
      <c r="G9" s="160" t="s">
        <v>10</v>
      </c>
      <c r="H9" s="159"/>
      <c r="I9" s="172" t="s">
        <v>9</v>
      </c>
      <c r="J9" s="159"/>
      <c r="K9" s="159" t="s">
        <v>11</v>
      </c>
    </row>
    <row r="10" spans="1:12" ht="16.8">
      <c r="A10" s="159"/>
      <c r="B10" s="159"/>
      <c r="C10" s="159"/>
      <c r="D10" s="159"/>
      <c r="E10" s="8" t="s">
        <v>9</v>
      </c>
      <c r="F10" s="159"/>
      <c r="G10" s="160" t="s">
        <v>12</v>
      </c>
      <c r="H10" s="159"/>
      <c r="I10" s="175" t="s">
        <v>9</v>
      </c>
      <c r="J10" s="159"/>
      <c r="K10" s="159" t="s">
        <v>13</v>
      </c>
    </row>
    <row r="11" spans="1:12" ht="17.399999999999999" thickBot="1">
      <c r="A11" s="159"/>
      <c r="B11" s="159"/>
      <c r="C11" s="159"/>
      <c r="D11" s="159"/>
      <c r="E11" s="30" t="s">
        <v>9</v>
      </c>
      <c r="F11" s="159"/>
      <c r="G11" s="160" t="s">
        <v>14</v>
      </c>
      <c r="H11" s="159"/>
      <c r="I11" s="176" t="s">
        <v>9</v>
      </c>
      <c r="J11" s="159"/>
      <c r="K11" s="159" t="s">
        <v>15</v>
      </c>
    </row>
    <row r="12" spans="1:12" ht="17.399999999999999" thickBot="1">
      <c r="A12" s="159"/>
      <c r="B12" s="159"/>
      <c r="C12" s="159"/>
      <c r="D12" s="159"/>
      <c r="E12" s="161" t="s">
        <v>9</v>
      </c>
      <c r="F12" s="159"/>
      <c r="G12" s="160" t="s">
        <v>16</v>
      </c>
      <c r="H12" s="159"/>
      <c r="I12" s="177" t="s">
        <v>9</v>
      </c>
      <c r="J12" s="159"/>
      <c r="K12" s="159" t="s">
        <v>17</v>
      </c>
    </row>
    <row r="13" spans="1:12" ht="16.8">
      <c r="A13" s="159"/>
      <c r="B13" s="159"/>
      <c r="C13" s="159"/>
      <c r="D13" s="159"/>
      <c r="E13" s="159" t="s">
        <v>9</v>
      </c>
      <c r="F13" s="159"/>
      <c r="G13" s="159" t="s">
        <v>18</v>
      </c>
      <c r="H13" s="159"/>
      <c r="I13" s="178" t="s">
        <v>9</v>
      </c>
      <c r="J13" s="159"/>
      <c r="K13" s="159" t="s">
        <v>19</v>
      </c>
    </row>
    <row r="14" spans="1:12" ht="16.8">
      <c r="A14" s="159"/>
      <c r="B14" s="159"/>
      <c r="C14" s="159"/>
      <c r="D14" s="159"/>
      <c r="E14" s="159"/>
      <c r="F14" s="159"/>
      <c r="G14" s="159"/>
      <c r="H14" s="159"/>
      <c r="I14" s="12" t="s">
        <v>9</v>
      </c>
      <c r="J14" s="159"/>
      <c r="K14" s="159" t="s">
        <v>20</v>
      </c>
    </row>
    <row r="15" spans="1:12" ht="16.8">
      <c r="A15" s="159"/>
      <c r="B15" s="159"/>
      <c r="C15" s="159"/>
      <c r="D15" s="159"/>
      <c r="E15" s="159"/>
      <c r="F15" s="159"/>
      <c r="G15" s="159"/>
      <c r="H15" s="159"/>
      <c r="I15" s="174" t="s">
        <v>9</v>
      </c>
      <c r="J15" s="159"/>
      <c r="K15" s="159" t="s">
        <v>21</v>
      </c>
    </row>
    <row r="16" spans="1:12" ht="16.8">
      <c r="A16" s="159"/>
      <c r="B16" s="159"/>
      <c r="C16" s="159"/>
      <c r="D16" s="159"/>
      <c r="E16" s="159"/>
      <c r="F16" s="159"/>
      <c r="G16" s="159"/>
      <c r="H16" s="159"/>
      <c r="I16" s="292" t="s">
        <v>9</v>
      </c>
      <c r="J16" s="159"/>
      <c r="K16" s="159" t="s">
        <v>22</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23</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24</v>
      </c>
      <c r="F21" s="159"/>
      <c r="G21" s="159"/>
      <c r="H21" s="159"/>
      <c r="I21" s="159" t="s">
        <v>25</v>
      </c>
      <c r="J21" s="159"/>
      <c r="K21" s="160"/>
    </row>
    <row r="22" spans="1:11" ht="18" thickTop="1" thickBot="1">
      <c r="A22" s="159"/>
      <c r="B22" s="159"/>
      <c r="C22" s="159"/>
      <c r="D22" s="159"/>
      <c r="E22" s="162" t="s">
        <v>26</v>
      </c>
      <c r="F22" s="173"/>
      <c r="G22" s="163" t="s">
        <v>27</v>
      </c>
      <c r="H22" s="159"/>
      <c r="I22" s="162" t="s">
        <v>28</v>
      </c>
      <c r="J22" s="167"/>
      <c r="K22" s="163"/>
    </row>
    <row r="23" spans="1:11" ht="18" thickTop="1" thickBot="1">
      <c r="A23" s="159"/>
      <c r="B23" s="159"/>
      <c r="C23" s="159"/>
      <c r="D23" s="159"/>
      <c r="E23" s="162" t="s">
        <v>29</v>
      </c>
      <c r="F23" s="173"/>
      <c r="G23" s="163" t="s">
        <v>30</v>
      </c>
      <c r="H23" s="159"/>
      <c r="I23" s="162" t="s">
        <v>31</v>
      </c>
      <c r="J23" s="167"/>
      <c r="K23" s="163"/>
    </row>
    <row r="24" spans="1:11" ht="18" thickTop="1" thickBot="1">
      <c r="A24" s="159"/>
      <c r="B24" s="159"/>
      <c r="C24" s="159"/>
      <c r="D24" s="159"/>
      <c r="E24" s="162" t="s">
        <v>32</v>
      </c>
      <c r="F24" s="173"/>
      <c r="G24" s="163" t="s">
        <v>33</v>
      </c>
      <c r="H24" s="159"/>
      <c r="I24" s="162" t="s">
        <v>34</v>
      </c>
      <c r="J24" s="167"/>
      <c r="K24" s="163"/>
    </row>
    <row r="25" spans="1:11" ht="18" thickTop="1" thickBot="1">
      <c r="A25" s="159"/>
      <c r="B25" s="159"/>
      <c r="C25" s="159"/>
      <c r="D25" s="159"/>
      <c r="E25" s="164"/>
      <c r="F25" s="164"/>
      <c r="G25" s="163"/>
      <c r="H25" s="159"/>
      <c r="I25" s="162" t="s">
        <v>35</v>
      </c>
      <c r="J25" s="167"/>
      <c r="K25" s="163"/>
    </row>
    <row r="26" spans="1:11" ht="18" thickTop="1" thickBot="1">
      <c r="A26" s="159"/>
      <c r="B26" s="159"/>
      <c r="C26" s="159"/>
      <c r="D26" s="159"/>
      <c r="E26" s="159" t="s">
        <v>36</v>
      </c>
      <c r="F26" s="159"/>
      <c r="G26" s="160"/>
      <c r="H26" s="159"/>
      <c r="I26" s="162" t="s">
        <v>37</v>
      </c>
      <c r="J26" s="167"/>
      <c r="K26" s="163"/>
    </row>
    <row r="27" spans="1:11" ht="18" thickTop="1" thickBot="1">
      <c r="A27" s="159"/>
      <c r="B27" s="159"/>
      <c r="C27" s="159"/>
      <c r="D27" s="159"/>
      <c r="E27" s="162" t="s">
        <v>14</v>
      </c>
      <c r="F27" s="167"/>
      <c r="G27" s="163" t="s">
        <v>38</v>
      </c>
      <c r="H27" s="159"/>
      <c r="I27" s="162" t="s">
        <v>39</v>
      </c>
      <c r="J27" s="167"/>
      <c r="K27" s="163"/>
    </row>
    <row r="28" spans="1:11" ht="18" thickTop="1" thickBot="1">
      <c r="A28" s="159"/>
      <c r="B28" s="159"/>
      <c r="C28" s="159"/>
      <c r="D28" s="159"/>
      <c r="E28" s="162" t="s">
        <v>40</v>
      </c>
      <c r="F28" s="167"/>
      <c r="G28" s="163" t="s">
        <v>41</v>
      </c>
      <c r="H28" s="159"/>
      <c r="I28" s="162" t="s">
        <v>42</v>
      </c>
      <c r="J28" s="167"/>
      <c r="K28" s="163"/>
    </row>
    <row r="29" spans="1:11" ht="18" thickTop="1" thickBot="1">
      <c r="A29" s="159"/>
      <c r="B29" s="159"/>
      <c r="C29" s="159"/>
      <c r="D29" s="159"/>
      <c r="E29" s="162" t="s">
        <v>43</v>
      </c>
      <c r="F29" s="167"/>
      <c r="G29" s="163" t="s">
        <v>44</v>
      </c>
      <c r="H29" s="159"/>
      <c r="I29" s="162" t="s">
        <v>45</v>
      </c>
      <c r="J29" s="167"/>
      <c r="K29" s="163"/>
    </row>
    <row r="30" spans="1:11" ht="18" thickTop="1" thickBot="1">
      <c r="A30" s="159"/>
      <c r="B30" s="159"/>
      <c r="C30" s="159"/>
      <c r="D30" s="159"/>
      <c r="E30" s="159"/>
      <c r="F30" s="159"/>
      <c r="G30" s="160"/>
      <c r="H30" s="159"/>
      <c r="I30" s="162" t="s">
        <v>46</v>
      </c>
      <c r="J30" s="167"/>
      <c r="K30" s="163"/>
    </row>
    <row r="31" spans="1:11" ht="18" thickTop="1" thickBot="1">
      <c r="E31" s="159" t="s">
        <v>47</v>
      </c>
      <c r="F31" s="159"/>
      <c r="G31" s="159"/>
      <c r="I31" s="162" t="s">
        <v>48</v>
      </c>
      <c r="J31" s="167"/>
      <c r="K31" s="159"/>
    </row>
    <row r="32" spans="1:11" ht="18" thickTop="1" thickBot="1">
      <c r="E32" s="162" t="s">
        <v>49</v>
      </c>
      <c r="F32" s="332"/>
      <c r="G32" s="163" t="s">
        <v>50</v>
      </c>
      <c r="I32" s="162" t="s">
        <v>51</v>
      </c>
      <c r="J32" s="167"/>
      <c r="K32" s="159"/>
    </row>
    <row r="33" spans="1:11" ht="18" thickTop="1" thickBot="1">
      <c r="A33" s="159"/>
      <c r="B33" s="159"/>
      <c r="C33" s="159"/>
      <c r="D33" s="159"/>
      <c r="E33" s="162" t="s">
        <v>52</v>
      </c>
      <c r="F33" s="332"/>
      <c r="G33" s="163" t="s">
        <v>53</v>
      </c>
      <c r="H33" s="159"/>
      <c r="I33" s="162" t="s">
        <v>54</v>
      </c>
      <c r="J33" s="167"/>
      <c r="K33" s="159"/>
    </row>
    <row r="34" spans="1:11" ht="18" thickTop="1" thickBot="1">
      <c r="A34" s="159"/>
      <c r="B34" s="159"/>
      <c r="C34" s="159"/>
      <c r="D34" s="159"/>
      <c r="E34" s="162" t="s">
        <v>55</v>
      </c>
      <c r="F34" s="332"/>
      <c r="G34" s="163" t="s">
        <v>56</v>
      </c>
      <c r="H34" s="159"/>
      <c r="I34" s="162" t="s">
        <v>57</v>
      </c>
      <c r="J34" s="167"/>
      <c r="K34" s="159"/>
    </row>
    <row r="35" spans="1:11" ht="18" thickTop="1" thickBot="1">
      <c r="A35" s="159"/>
      <c r="B35" s="159"/>
      <c r="C35" s="159"/>
      <c r="D35" s="159"/>
      <c r="E35" s="162" t="s">
        <v>58</v>
      </c>
      <c r="F35" s="332"/>
      <c r="G35" s="159" t="s">
        <v>59</v>
      </c>
      <c r="H35" s="159"/>
      <c r="I35" s="162" t="s">
        <v>60</v>
      </c>
      <c r="J35" s="167"/>
      <c r="K35" s="159"/>
    </row>
    <row r="36" spans="1:11" ht="17.399999999999999" thickBot="1">
      <c r="A36" s="159"/>
      <c r="B36" s="159"/>
      <c r="C36" s="159"/>
      <c r="D36" s="159"/>
      <c r="E36" s="162" t="s">
        <v>61</v>
      </c>
      <c r="F36" s="332"/>
      <c r="G36" s="163" t="s">
        <v>62</v>
      </c>
      <c r="H36" s="159"/>
      <c r="K36" s="159"/>
    </row>
    <row r="37" spans="1:11" ht="17.399999999999999" thickBot="1">
      <c r="A37" s="159"/>
      <c r="B37" s="159"/>
      <c r="C37" s="159"/>
      <c r="D37" s="159"/>
      <c r="E37" s="162" t="s">
        <v>63</v>
      </c>
      <c r="F37" s="332"/>
      <c r="G37" s="163" t="s">
        <v>64</v>
      </c>
      <c r="H37" s="159"/>
    </row>
    <row r="38" spans="1:11" ht="17.399999999999999" thickBot="1">
      <c r="A38" s="159"/>
      <c r="B38" s="159"/>
      <c r="C38" s="159"/>
      <c r="D38" s="159"/>
      <c r="E38" s="162" t="s">
        <v>65</v>
      </c>
      <c r="F38" s="332"/>
      <c r="G38" s="163" t="s">
        <v>66</v>
      </c>
      <c r="H38" s="159"/>
    </row>
    <row r="39" spans="1:11" ht="17.399999999999999" thickBot="1">
      <c r="A39" s="159"/>
      <c r="B39" s="159"/>
      <c r="C39" s="159"/>
      <c r="D39" s="159"/>
      <c r="E39" s="162" t="s">
        <v>67</v>
      </c>
      <c r="F39" s="332"/>
      <c r="G39" s="163" t="s">
        <v>68</v>
      </c>
      <c r="H39" s="159"/>
    </row>
    <row r="40" spans="1:11" ht="17.399999999999999" thickBot="1">
      <c r="A40" s="159"/>
      <c r="B40" s="159"/>
      <c r="C40" s="159"/>
      <c r="D40" s="159"/>
      <c r="E40" s="162" t="s">
        <v>69</v>
      </c>
      <c r="F40" s="332"/>
      <c r="G40" s="163" t="s">
        <v>70</v>
      </c>
      <c r="H40" s="159"/>
      <c r="I40" s="164"/>
      <c r="J40" s="159"/>
      <c r="K40" s="159"/>
    </row>
    <row r="41" spans="1:11" ht="16.8">
      <c r="A41" s="159"/>
      <c r="B41" s="159"/>
      <c r="C41" s="159"/>
      <c r="D41" s="159"/>
      <c r="H41" s="159"/>
    </row>
    <row r="42" spans="1:11" ht="17.399999999999999" thickBot="1">
      <c r="A42" s="159"/>
      <c r="B42" s="159"/>
      <c r="C42" s="159"/>
      <c r="D42" s="159"/>
      <c r="E42" s="159" t="s">
        <v>71</v>
      </c>
      <c r="F42" s="159"/>
      <c r="G42" s="159"/>
      <c r="H42" s="159"/>
    </row>
    <row r="43" spans="1:11" ht="18" thickTop="1" thickBot="1">
      <c r="A43" s="159"/>
      <c r="B43" s="159"/>
      <c r="C43" s="159"/>
      <c r="D43" s="159"/>
      <c r="E43" s="164" t="s">
        <v>72</v>
      </c>
      <c r="F43" s="167"/>
      <c r="G43" s="159" t="s">
        <v>73</v>
      </c>
      <c r="H43" s="159"/>
    </row>
    <row r="44" spans="1:11" ht="18" thickTop="1" thickBot="1">
      <c r="A44" s="159"/>
      <c r="B44" s="159"/>
      <c r="C44" s="159"/>
      <c r="D44" s="159"/>
      <c r="E44" s="164" t="s">
        <v>74</v>
      </c>
      <c r="F44" s="167"/>
      <c r="G44" s="159" t="s">
        <v>75</v>
      </c>
      <c r="H44" s="159"/>
    </row>
    <row r="45" spans="1:11" ht="17.399999999999999" thickTop="1">
      <c r="A45" s="159"/>
      <c r="B45" s="159"/>
      <c r="C45" s="159"/>
      <c r="D45" s="159"/>
      <c r="H45" s="159"/>
    </row>
    <row r="46" spans="1:11" ht="17.399999999999999" thickBot="1">
      <c r="A46" s="159"/>
      <c r="B46" s="159"/>
      <c r="C46" s="159"/>
      <c r="D46" s="159"/>
      <c r="E46" s="159" t="s">
        <v>76</v>
      </c>
      <c r="F46" s="2"/>
      <c r="G46" s="2"/>
      <c r="H46" s="2"/>
    </row>
    <row r="47" spans="1:11" ht="17.399999999999999" thickBot="1">
      <c r="A47" s="159"/>
      <c r="B47" s="159"/>
      <c r="C47" s="159"/>
      <c r="D47" s="159"/>
      <c r="E47" s="164" t="s">
        <v>77</v>
      </c>
      <c r="F47" s="173"/>
      <c r="G47" s="163" t="s">
        <v>78</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79</v>
      </c>
      <c r="C50" s="37"/>
      <c r="D50" s="37"/>
      <c r="E50" s="37"/>
      <c r="F50" s="37"/>
      <c r="G50" s="37"/>
      <c r="H50" s="37"/>
      <c r="I50" s="37"/>
      <c r="J50" s="37"/>
      <c r="K50" s="37"/>
      <c r="L50" s="159"/>
    </row>
    <row r="51" spans="1:12"/>
    <row r="52" spans="1:12"/>
  </sheetData>
  <hyperlinks>
    <hyperlink ref="E22" location="Cover!A1" display="Cover"/>
    <hyperlink ref="E23" location="UserInterface!A1" display="UserInterface"/>
    <hyperlink ref="E28" location="MainInputs!A1" display="MainInputs"/>
    <hyperlink ref="E32" location="Totex!A1" display="Totex"/>
    <hyperlink ref="E33" location="TIM!A1" display="TIM"/>
    <hyperlink ref="E43" location="'Annual Inflation'!A1" display="Annual Inflation"/>
    <hyperlink ref="E44" location="'Monthly Inflation'!A1" display="Monthly Inflation"/>
    <hyperlink ref="I22" location="ENWL!A1" display="ENWL"/>
    <hyperlink ref="I23" location="NPgN!A1" display="NPgN"/>
    <hyperlink ref="I24" location="NPgY!A1" display="NPgY"/>
    <hyperlink ref="I25" location="WMID!A1" display="WMID"/>
    <hyperlink ref="I26" location="EMID!A1" display="EMID"/>
    <hyperlink ref="I27" location="SWALES!A1" display="SWALES"/>
    <hyperlink ref="I28" location="SWEST!A1" display="SWEST"/>
    <hyperlink ref="I29" location="LPN!A1" display="LPN"/>
    <hyperlink ref="I30" location="SPN!A1" display="SPN"/>
    <hyperlink ref="I31" location="EPN!A1" display="EPN"/>
    <hyperlink ref="I32" location="SPD!A1" display="SPD"/>
    <hyperlink ref="I33" location="SPMW!A1" display="SPMW"/>
    <hyperlink ref="I34" location="SSEH!A1" display="SSEH"/>
    <hyperlink ref="I35" location="SSES!A1" display="SSES"/>
    <hyperlink ref="E24" location="Scenarios!A1" display="Scenarios"/>
    <hyperlink ref="E47" location="Checks!A1" display="Checks"/>
    <hyperlink ref="E37" location="'Finance&amp;Tax'!A1" display="Finance&amp;Tax"/>
    <hyperlink ref="E36" location="TaxPools!A1" display="TaxPools"/>
    <hyperlink ref="E39" location="Revenue!A1" display="Revenue"/>
    <hyperlink ref="E34" location="Depn!A1" display="Depn"/>
    <hyperlink ref="E40" location="AR!A1" display="AR"/>
    <hyperlink ref="E35" location="'Return&amp;RAV'!A1" display="Return&amp;RAV"/>
    <hyperlink ref="E38" location="ReturnAdj!A1" display="ReturnAdj"/>
    <hyperlink ref="E27" location="Export!A1" display="Export"/>
    <hyperlink ref="E29" location="Legacy!A1" display="Legacy"/>
  </hyperlinks>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s="82" customFormat="1"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s="82" customFormat="1"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948</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547</v>
      </c>
      <c r="F11" s="34"/>
      <c r="G11" s="2" t="s">
        <v>550</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950</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951</v>
      </c>
      <c r="G15" s="2" t="s">
        <v>100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1.2891506141768156</v>
      </c>
      <c r="AS15" s="92">
        <f>InputSummary!AS$194</f>
        <v>1.3284361388165782</v>
      </c>
      <c r="AT15" s="92">
        <f>InputSummary!AT$194</f>
        <v>1.3511547218960771</v>
      </c>
      <c r="AU15" s="92">
        <f>InputSummary!AU$194</f>
        <v>1.3719916643626167</v>
      </c>
      <c r="AV15" s="92">
        <f>InputSummary!AV$194</f>
        <v>1.3966351746111914</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952</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953</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954</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129</v>
      </c>
      <c r="F22" s="2"/>
      <c r="G22" s="2" t="s">
        <v>105</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55.17590448482202</v>
      </c>
      <c r="AS22" s="8">
        <f>Totex!AS75</f>
        <v>101.41976127415047</v>
      </c>
      <c r="AT22" s="8">
        <f>Totex!AT75</f>
        <v>110.77854710624024</v>
      </c>
      <c r="AU22" s="8">
        <f>Totex!AU75</f>
        <v>115.92298449998664</v>
      </c>
      <c r="AV22" s="8">
        <f>Totex!AV75</f>
        <v>100.08718881787215</v>
      </c>
      <c r="AW22" s="2"/>
    </row>
    <row r="23" spans="1:49" s="82" customFormat="1" ht="16.8">
      <c r="A23" s="2"/>
      <c r="B23" s="2"/>
      <c r="C23" s="2"/>
      <c r="D23" s="2"/>
      <c r="E23" s="7" t="s">
        <v>955</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80.12031086824868</v>
      </c>
      <c r="AS23" s="8">
        <f>Totex!AS76</f>
        <v>83.179108670825471</v>
      </c>
      <c r="AT23" s="8">
        <f>Totex!AT76</f>
        <v>83.097119067671571</v>
      </c>
      <c r="AU23" s="8">
        <f>Totex!AU76</f>
        <v>79.92778209893099</v>
      </c>
      <c r="AV23" s="8">
        <f>Totex!AV76</f>
        <v>78.82262310403658</v>
      </c>
      <c r="AW23" s="2"/>
    </row>
    <row r="24" spans="1:49" s="82" customFormat="1" ht="16.8">
      <c r="A24" s="2"/>
      <c r="B24" s="2"/>
      <c r="C24" s="2"/>
      <c r="D24" s="2"/>
      <c r="E24" s="7" t="s">
        <v>956</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31.059481760369515</v>
      </c>
      <c r="AS24" s="8">
        <f>Totex!AS77</f>
        <v>34.066059219866872</v>
      </c>
      <c r="AT24" s="8">
        <f>Totex!AT77</f>
        <v>31.668030338288169</v>
      </c>
      <c r="AU24" s="8">
        <f>Totex!AU77</f>
        <v>20.12793121613047</v>
      </c>
      <c r="AV24" s="8">
        <f>Totex!AV77</f>
        <v>20.6498746278669</v>
      </c>
      <c r="AW24" s="2"/>
    </row>
    <row r="25" spans="1:49" s="82" customFormat="1" ht="16.8">
      <c r="A25" s="2"/>
      <c r="B25" s="2"/>
      <c r="C25" s="2"/>
      <c r="D25" s="2"/>
      <c r="E25" s="7" t="s">
        <v>957</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34.428572774428936</v>
      </c>
      <c r="AS25" s="8">
        <f>Totex!AS78</f>
        <v>31.715637358075963</v>
      </c>
      <c r="AT25" s="8">
        <f>Totex!AT78</f>
        <v>31.577691565562443</v>
      </c>
      <c r="AU25" s="8">
        <f>Totex!AU78</f>
        <v>31.634701859016502</v>
      </c>
      <c r="AV25" s="8">
        <f>Totex!AV78</f>
        <v>31.506312448195132</v>
      </c>
      <c r="AW25" s="2"/>
    </row>
    <row r="26" spans="1:49" s="82" customFormat="1" ht="16.8">
      <c r="A26" s="2"/>
      <c r="B26" s="2"/>
      <c r="C26" s="2"/>
      <c r="D26" s="2"/>
      <c r="E26" s="7" t="s">
        <v>958</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9.4664327863789222</v>
      </c>
      <c r="AS26" s="8">
        <f>Totex!AS79</f>
        <v>9.6345196533640021</v>
      </c>
      <c r="AT26" s="8">
        <f>Totex!AT79</f>
        <v>8.4879240205414934</v>
      </c>
      <c r="AU26" s="8">
        <f>Totex!AU79</f>
        <v>8.4806350812905613</v>
      </c>
      <c r="AV26" s="8">
        <f>Totex!AV79</f>
        <v>8.2616456707062262</v>
      </c>
      <c r="AW26" s="2"/>
    </row>
    <row r="27" spans="1:49" s="82" customFormat="1" ht="16.8">
      <c r="A27" s="2"/>
      <c r="B27" s="2"/>
      <c r="C27" s="2"/>
      <c r="D27" s="2"/>
      <c r="E27" s="7" t="s">
        <v>959</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17.824787728686985</v>
      </c>
      <c r="AS27" s="8">
        <f>Totex!AS80</f>
        <v>17.907071146223817</v>
      </c>
      <c r="AT27" s="8">
        <f>Totex!AT80</f>
        <v>17.875881074725442</v>
      </c>
      <c r="AU27" s="8">
        <f>Totex!AU80</f>
        <v>17.420743698591899</v>
      </c>
      <c r="AV27" s="8">
        <f>Totex!AV80</f>
        <v>16.836332499343797</v>
      </c>
      <c r="AW27" s="2"/>
    </row>
    <row r="28" spans="1:49" s="82" customFormat="1" ht="16.8">
      <c r="A28" s="2"/>
      <c r="B28" s="2"/>
      <c r="C28" s="2"/>
      <c r="D28" s="2"/>
      <c r="E28" s="7" t="s">
        <v>960</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98.95797648351936</v>
      </c>
      <c r="AS28" s="8">
        <f>Totex!AS81</f>
        <v>97.273002718872917</v>
      </c>
      <c r="AT28" s="8">
        <f>Totex!AT81</f>
        <v>96.393084156013742</v>
      </c>
      <c r="AU28" s="8">
        <f>Totex!AU81</f>
        <v>96.664847262025958</v>
      </c>
      <c r="AV28" s="8">
        <f>Totex!AV81</f>
        <v>97.081755174659222</v>
      </c>
      <c r="AW28" s="2"/>
    </row>
    <row r="29" spans="1:49" s="82" customFormat="1" ht="16.8">
      <c r="A29" s="2"/>
      <c r="B29" s="2"/>
      <c r="C29" s="2"/>
      <c r="D29" s="2"/>
      <c r="E29" s="13" t="s">
        <v>961</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327.03346688645445</v>
      </c>
      <c r="AS29" s="431">
        <f t="shared" si="0"/>
        <v>375.19516004137949</v>
      </c>
      <c r="AT29" s="431">
        <f t="shared" si="0"/>
        <v>379.87827732904304</v>
      </c>
      <c r="AU29" s="431">
        <f t="shared" si="0"/>
        <v>370.17962571597297</v>
      </c>
      <c r="AV29" s="431">
        <f t="shared" si="0"/>
        <v>353.24573234268001</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962</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963</v>
      </c>
      <c r="F33" s="2"/>
      <c r="G33" s="2" t="s">
        <v>105</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59.594119584482499</v>
      </c>
      <c r="AS33" s="8">
        <f>InputSummary!AS97</f>
        <v>36.989669802743386</v>
      </c>
      <c r="AT33" s="8">
        <f>InputSummary!AT97</f>
        <v>37.413467648206748</v>
      </c>
      <c r="AU33" s="8">
        <f>InputSummary!AU97</f>
        <v>37.487059413928655</v>
      </c>
      <c r="AV33" s="8">
        <f>InputSummary!AV97</f>
        <v>38.078112795210188</v>
      </c>
      <c r="AW33" s="2"/>
    </row>
    <row r="34" spans="1:49" s="82" customFormat="1" ht="16.8">
      <c r="A34" s="2"/>
      <c r="B34" s="2"/>
      <c r="C34" s="2"/>
      <c r="D34" s="2"/>
      <c r="E34" s="2" t="s">
        <v>964</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1.2411594357680755</v>
      </c>
      <c r="AS34" s="8">
        <f>InputSummary!AS124 * (-1)</f>
        <v>1.2411594357680755</v>
      </c>
      <c r="AT34" s="8">
        <f>InputSummary!AT124 * (-1)</f>
        <v>1.2411594357680755</v>
      </c>
      <c r="AU34" s="8">
        <f>InputSummary!AU124 * (-1)</f>
        <v>1.2411594357680755</v>
      </c>
      <c r="AV34" s="8">
        <f>InputSummary!AV124 * (-1)</f>
        <v>1.2411594357680755</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965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624</v>
      </c>
      <c r="G38" s="7" t="s">
        <v>209</v>
      </c>
      <c r="AJ38" s="193"/>
      <c r="AK38" s="193"/>
      <c r="AL38" s="193"/>
      <c r="AM38" s="193"/>
      <c r="AN38" s="193"/>
      <c r="AO38" s="193"/>
      <c r="AP38" s="193"/>
      <c r="AQ38" s="187"/>
      <c r="AR38" s="49">
        <f>SUMPRODUCT(AR$22:AR$28,InputSummary!AR436:AR442)/SUM(Totex!AR$75:AR$81)</f>
        <v>0.10741181895278439</v>
      </c>
      <c r="AS38" s="49">
        <f>SUMPRODUCT(AS$22:AS$28,InputSummary!AS436:AS442)/SUM(Totex!AS$75:AS$81)</f>
        <v>0.10009406560278851</v>
      </c>
      <c r="AT38" s="49">
        <f>SUMPRODUCT(AT$22:AT$28,InputSummary!AT436:AT442)/SUM(Totex!AT$75:AT$81)</f>
        <v>8.6724747699851029E-2</v>
      </c>
      <c r="AU38" s="49">
        <f>SUMPRODUCT(AU$22:AU$28,InputSummary!AU436:AU442)/SUM(Totex!AU$75:AU$81)</f>
        <v>5.9699689930189745E-2</v>
      </c>
      <c r="AV38" s="49">
        <f>SUMPRODUCT(AV$22:AV$28,InputSummary!AV436:AV442)/SUM(Totex!AV$75:AV$81)</f>
        <v>6.3998947869288433E-2</v>
      </c>
    </row>
    <row r="39" spans="1:49" s="82" customFormat="1" ht="16.8">
      <c r="E39" s="82" t="s">
        <v>625</v>
      </c>
      <c r="G39" s="7" t="s">
        <v>209</v>
      </c>
      <c r="AJ39" s="193"/>
      <c r="AK39" s="193"/>
      <c r="AL39" s="193"/>
      <c r="AM39" s="193"/>
      <c r="AN39" s="193"/>
      <c r="AO39" s="193"/>
      <c r="AP39" s="193"/>
      <c r="AQ39" s="187"/>
      <c r="AR39" s="49">
        <f>SUMPRODUCT(AR$22:AR$28,InputSummary!AR443:AR449)/SUM(Totex!AR$75:AR$81)</f>
        <v>0.34235711035927224</v>
      </c>
      <c r="AS39" s="49">
        <f>SUMPRODUCT(AS$22:AS$28,InputSummary!AS443:AS449)/SUM(Totex!AS$75:AS$81)</f>
        <v>0.42591957703069427</v>
      </c>
      <c r="AT39" s="49">
        <f>SUMPRODUCT(AT$22:AT$28,InputSummary!AT443:AT449)/SUM(Totex!AT$75:AT$81)</f>
        <v>0.4452395428825186</v>
      </c>
      <c r="AU39" s="49">
        <f>SUMPRODUCT(AU$22:AU$28,InputSummary!AU443:AU449)/SUM(Totex!AU$75:AU$81)</f>
        <v>0.46533333847913455</v>
      </c>
      <c r="AV39" s="49">
        <f>SUMPRODUCT(AV$22:AV$28,InputSummary!AV443:AV449)/SUM(Totex!AV$75:AV$81)</f>
        <v>0.44220098071660863</v>
      </c>
    </row>
    <row r="40" spans="1:49" s="82" customFormat="1" ht="16.8">
      <c r="E40" s="82" t="s">
        <v>626</v>
      </c>
      <c r="G40" s="7" t="s">
        <v>209</v>
      </c>
      <c r="AJ40" s="193"/>
      <c r="AK40" s="193"/>
      <c r="AL40" s="193"/>
      <c r="AM40" s="193"/>
      <c r="AN40" s="193"/>
      <c r="AO40" s="193"/>
      <c r="AP40" s="193"/>
      <c r="AQ40" s="187"/>
      <c r="AR40" s="49">
        <f>SUMPRODUCT(AR$22:AR$28,InputSummary!AR450:AR456)/SUM(Totex!AR$75:AR$81)</f>
        <v>0.28460068493502172</v>
      </c>
      <c r="AS40" s="49">
        <f>SUMPRODUCT(AS$22:AS$28,InputSummary!AS450:AS456)/SUM(Totex!AS$75:AS$81)</f>
        <v>0.24541416490011095</v>
      </c>
      <c r="AT40" s="49">
        <f>SUMPRODUCT(AT$22:AT$28,InputSummary!AT450:AT456)/SUM(Totex!AT$75:AT$81)</f>
        <v>0.24404197006490111</v>
      </c>
      <c r="AU40" s="49">
        <f>SUMPRODUCT(AU$22:AU$28,InputSummary!AU450:AU456)/SUM(Totex!AU$75:AU$81)</f>
        <v>0.24764911262022901</v>
      </c>
      <c r="AV40" s="49">
        <f>SUMPRODUCT(AV$22:AV$28,InputSummary!AV450:AV456)/SUM(Totex!AV$75:AV$81)</f>
        <v>0.2584794475062081</v>
      </c>
    </row>
    <row r="41" spans="1:49" s="82" customFormat="1" ht="16.8">
      <c r="E41" s="82" t="s">
        <v>627</v>
      </c>
      <c r="G41" s="7" t="s">
        <v>209</v>
      </c>
      <c r="AJ41" s="193"/>
      <c r="AK41" s="193"/>
      <c r="AL41" s="193"/>
      <c r="AM41" s="193"/>
      <c r="AN41" s="193"/>
      <c r="AO41" s="193"/>
      <c r="AP41" s="193"/>
      <c r="AQ41" s="187"/>
      <c r="AR41" s="49">
        <f>SUMPRODUCT(AR$22:AR$28,InputSummary!AR457:AR463)/SUM(Totex!AR$75:AR$81)</f>
        <v>2.3527065704608348E-3</v>
      </c>
      <c r="AS41" s="49">
        <f>SUMPRODUCT(AS$22:AS$28,InputSummary!AS457:AS463)/SUM(Totex!AS$75:AS$81)</f>
        <v>2.548424495740624E-3</v>
      </c>
      <c r="AT41" s="49">
        <f>SUMPRODUCT(AT$22:AT$28,InputSummary!AT457:AT463)/SUM(Totex!AT$75:AT$81)</f>
        <v>2.7129557186331382E-3</v>
      </c>
      <c r="AU41" s="49">
        <f>SUMPRODUCT(AU$22:AU$28,InputSummary!AU457:AU463)/SUM(Totex!AU$75:AU$81)</f>
        <v>2.0031680329053074E-3</v>
      </c>
      <c r="AV41" s="49">
        <f>SUMPRODUCT(AV$22:AV$28,InputSummary!AV457:AV463)/SUM(Totex!AV$75:AV$81)</f>
        <v>1.9170830367805534E-3</v>
      </c>
    </row>
    <row r="42" spans="1:49" s="82" customFormat="1" ht="16.8">
      <c r="E42" s="82" t="s">
        <v>628</v>
      </c>
      <c r="G42" s="7" t="s">
        <v>209</v>
      </c>
      <c r="AJ42" s="193"/>
      <c r="AK42" s="193"/>
      <c r="AL42" s="193"/>
      <c r="AM42" s="193"/>
      <c r="AN42" s="193"/>
      <c r="AO42" s="193"/>
      <c r="AP42" s="193"/>
      <c r="AQ42" s="187"/>
      <c r="AR42" s="49">
        <f>SUMPRODUCT(AR$22:AR$28,InputSummary!AR464:AR470)/SUM(Totex!AR$75:AR$81)</f>
        <v>0.2508057863675951</v>
      </c>
      <c r="AS42" s="49">
        <f>SUMPRODUCT(AS$22:AS$28,InputSummary!AS464:AS470)/SUM(Totex!AS$75:AS$81)</f>
        <v>0.2137383644262123</v>
      </c>
      <c r="AT42" s="49">
        <f>SUMPRODUCT(AT$22:AT$28,InputSummary!AT464:AT470)/SUM(Totex!AT$75:AT$81)</f>
        <v>0.20851484111073892</v>
      </c>
      <c r="AU42" s="49">
        <f>SUMPRODUCT(AU$22:AU$28,InputSummary!AU464:AU470)/SUM(Totex!AU$75:AU$81)</f>
        <v>0.21275184473058195</v>
      </c>
      <c r="AV42" s="49">
        <f>SUMPRODUCT(AV$22:AV$28,InputSummary!AV464:AV470)/SUM(Totex!AV$75:AV$81)</f>
        <v>0.22060829799667306</v>
      </c>
    </row>
    <row r="43" spans="1:49" s="82" customFormat="1" ht="16.8">
      <c r="E43" s="82" t="s">
        <v>629</v>
      </c>
      <c r="G43" s="7" t="s">
        <v>209</v>
      </c>
      <c r="AJ43" s="193"/>
      <c r="AK43" s="193"/>
      <c r="AL43" s="193"/>
      <c r="AM43" s="193"/>
      <c r="AN43" s="193"/>
      <c r="AO43" s="193"/>
      <c r="AP43" s="193"/>
      <c r="AQ43" s="187"/>
      <c r="AR43" s="49">
        <f>SUMPRODUCT(AR$22:AR$28,InputSummary!AR471:AR477)/SUM(Totex!AR$75:AR$81)</f>
        <v>1.2471892814865578E-2</v>
      </c>
      <c r="AS43" s="49">
        <f>SUMPRODUCT(AS$22:AS$28,InputSummary!AS471:AS477)/SUM(Totex!AS$75:AS$81)</f>
        <v>1.2285403544453441E-2</v>
      </c>
      <c r="AT43" s="49">
        <f>SUMPRODUCT(AT$22:AT$28,InputSummary!AT471:AT477)/SUM(Totex!AT$75:AT$81)</f>
        <v>1.2765942523357384E-2</v>
      </c>
      <c r="AU43" s="49">
        <f>SUMPRODUCT(AU$22:AU$28,InputSummary!AU471:AU477)/SUM(Totex!AU$75:AU$81)</f>
        <v>1.2562846206959645E-2</v>
      </c>
      <c r="AV43" s="49">
        <f>SUMPRODUCT(AV$22:AV$28,InputSummary!AV471:AV477)/SUM(Totex!AV$75:AV$81)</f>
        <v>1.279524287444132E-2</v>
      </c>
    </row>
    <row r="44" spans="1:49" s="82" customFormat="1" ht="16.8">
      <c r="E44" s="182" t="s">
        <v>21</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966</v>
      </c>
      <c r="G46" s="2" t="s">
        <v>105</v>
      </c>
      <c r="AJ46" s="307"/>
      <c r="AK46" s="307"/>
      <c r="AL46" s="307"/>
      <c r="AM46" s="307"/>
      <c r="AN46" s="307"/>
      <c r="AO46" s="307"/>
      <c r="AP46" s="307"/>
      <c r="AQ46" s="308"/>
      <c r="AR46" s="307">
        <f t="shared" ref="AR46:AV49" si="2">AR38 * AR$29</f>
        <v>35.127259536709253</v>
      </c>
      <c r="AS46" s="307">
        <f t="shared" si="2"/>
        <v>37.554808963030574</v>
      </c>
      <c r="AT46" s="307">
        <f t="shared" si="2"/>
        <v>32.9448477580153</v>
      </c>
      <c r="AU46" s="307">
        <f t="shared" si="2"/>
        <v>22.09960887371728</v>
      </c>
      <c r="AV46" s="307">
        <f t="shared" si="2"/>
        <v>22.607355209247793</v>
      </c>
    </row>
    <row r="47" spans="1:49" s="82" customFormat="1" ht="16.8">
      <c r="E47" s="82" t="s">
        <v>967</v>
      </c>
      <c r="G47" s="2" t="s">
        <v>105</v>
      </c>
      <c r="AJ47" s="307"/>
      <c r="AK47" s="307"/>
      <c r="AL47" s="307"/>
      <c r="AM47" s="307"/>
      <c r="AN47" s="307"/>
      <c r="AO47" s="307"/>
      <c r="AP47" s="307"/>
      <c r="AQ47" s="308"/>
      <c r="AR47" s="307">
        <f t="shared" si="2"/>
        <v>111.96223271402128</v>
      </c>
      <c r="AS47" s="307">
        <f t="shared" si="2"/>
        <v>159.802963868788</v>
      </c>
      <c r="AT47" s="307">
        <f t="shared" si="2"/>
        <v>169.13683054898175</v>
      </c>
      <c r="AU47" s="307">
        <f t="shared" si="2"/>
        <v>172.25692107137019</v>
      </c>
      <c r="AV47" s="307">
        <f t="shared" si="2"/>
        <v>156.20560927588974</v>
      </c>
    </row>
    <row r="48" spans="1:49" s="82" customFormat="1" ht="16.8">
      <c r="E48" s="82" t="s">
        <v>968</v>
      </c>
      <c r="G48" s="2" t="s">
        <v>105</v>
      </c>
      <c r="AJ48" s="307"/>
      <c r="AK48" s="307"/>
      <c r="AL48" s="307"/>
      <c r="AM48" s="307"/>
      <c r="AN48" s="307"/>
      <c r="AO48" s="307"/>
      <c r="AP48" s="307"/>
      <c r="AQ48" s="308"/>
      <c r="AR48" s="307">
        <f t="shared" si="2"/>
        <v>93.073948672559681</v>
      </c>
      <c r="AS48" s="307">
        <f t="shared" si="2"/>
        <v>92.078206876118628</v>
      </c>
      <c r="AT48" s="307">
        <f t="shared" si="2"/>
        <v>92.70624318424052</v>
      </c>
      <c r="AU48" s="307">
        <f t="shared" si="2"/>
        <v>91.674655818649214</v>
      </c>
      <c r="AV48" s="307">
        <f t="shared" si="2"/>
        <v>91.30676172986179</v>
      </c>
    </row>
    <row r="49" spans="1:49" s="82" customFormat="1" ht="16.8">
      <c r="E49" s="82" t="s">
        <v>969</v>
      </c>
      <c r="G49" s="2" t="s">
        <v>105</v>
      </c>
      <c r="AJ49" s="307"/>
      <c r="AK49" s="307"/>
      <c r="AL49" s="307"/>
      <c r="AM49" s="307"/>
      <c r="AN49" s="307"/>
      <c r="AO49" s="307"/>
      <c r="AP49" s="307"/>
      <c r="AQ49" s="308"/>
      <c r="AR49" s="307">
        <f t="shared" si="2"/>
        <v>0.7694137863043472</v>
      </c>
      <c r="AS49" s="307">
        <f t="shared" si="2"/>
        <v>0.95615653653277521</v>
      </c>
      <c r="AT49" s="307">
        <f t="shared" si="2"/>
        <v>1.0305929448643325</v>
      </c>
      <c r="AU49" s="307">
        <f t="shared" si="2"/>
        <v>0.74153199266708858</v>
      </c>
      <c r="AV49" s="307">
        <f t="shared" si="2"/>
        <v>0.67720140128927553</v>
      </c>
    </row>
    <row r="50" spans="1:49" s="82" customFormat="1" ht="16.8">
      <c r="E50" s="82" t="s">
        <v>970</v>
      </c>
      <c r="G50" s="2" t="s">
        <v>105</v>
      </c>
      <c r="AJ50" s="307"/>
      <c r="AK50" s="307"/>
      <c r="AL50" s="307"/>
      <c r="AM50" s="307"/>
      <c r="AN50" s="307"/>
      <c r="AO50" s="307"/>
      <c r="AP50" s="307"/>
      <c r="AQ50" s="308"/>
      <c r="AR50" s="307">
        <f>AR42 * AR$29 + AR33 + AR34</f>
        <v>142.85716485122865</v>
      </c>
      <c r="AS50" s="307">
        <f t="shared" ref="AS50:AV50" si="3">AS42 * AS$29 + AS33 + AS34</f>
        <v>118.42442908638688</v>
      </c>
      <c r="AT50" s="307">
        <f t="shared" si="3"/>
        <v>117.86488572266146</v>
      </c>
      <c r="AU50" s="307">
        <f t="shared" si="3"/>
        <v>117.48461710244635</v>
      </c>
      <c r="AV50" s="307">
        <f t="shared" si="3"/>
        <v>117.24821201768523</v>
      </c>
    </row>
    <row r="51" spans="1:49" s="82" customFormat="1" ht="16.8">
      <c r="E51" s="82" t="s">
        <v>971</v>
      </c>
      <c r="G51" s="2" t="s">
        <v>105</v>
      </c>
      <c r="AJ51" s="307"/>
      <c r="AK51" s="307"/>
      <c r="AL51" s="307"/>
      <c r="AM51" s="307"/>
      <c r="AN51" s="307"/>
      <c r="AO51" s="307"/>
      <c r="AP51" s="307"/>
      <c r="AQ51" s="308"/>
      <c r="AR51" s="307">
        <f>AR43 * AR$29</f>
        <v>4.0787263458817513</v>
      </c>
      <c r="AS51" s="307">
        <f>AS43 * AS$29</f>
        <v>4.6094239490341398</v>
      </c>
      <c r="AT51" s="307">
        <f>AT43 * AT$29</f>
        <v>4.8495042542545796</v>
      </c>
      <c r="AU51" s="307">
        <f>AU43 * AU$29</f>
        <v>4.6505097068196521</v>
      </c>
      <c r="AV51" s="307">
        <f>AV43 * AV$29</f>
        <v>4.5198649396844823</v>
      </c>
    </row>
    <row r="52" spans="1:49" s="82" customFormat="1" ht="16.8">
      <c r="AQ52" s="147"/>
    </row>
    <row r="53" spans="1:49" s="82" customFormat="1" ht="16.8">
      <c r="A53" s="2"/>
      <c r="B53" s="22" t="s">
        <v>972</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973</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974</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975</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976</v>
      </c>
      <c r="G59" s="21" t="s">
        <v>209</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InputSummary!AR265</f>
        <v>0.18</v>
      </c>
      <c r="AS59" s="132">
        <f>InputSummary!AS265</f>
        <v>0.18</v>
      </c>
      <c r="AT59" s="132">
        <f>InputSummary!AT265</f>
        <v>0.18</v>
      </c>
      <c r="AU59" s="132">
        <f>InputSummary!AU265</f>
        <v>0.18</v>
      </c>
      <c r="AV59" s="132">
        <f>InputSummary!AV265</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977</v>
      </c>
      <c r="G61" s="21" t="s">
        <v>304</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InputSummary!AR272</f>
        <v>96.822677142231498</v>
      </c>
      <c r="AS61" s="79">
        <f>InputSummary!AS272</f>
        <v>0</v>
      </c>
      <c r="AT61" s="79">
        <f>InputSummary!AT272</f>
        <v>0</v>
      </c>
      <c r="AU61" s="79">
        <f>InputSummary!AU272</f>
        <v>0</v>
      </c>
      <c r="AV61" s="79">
        <f>InputSummary!AV272</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978</v>
      </c>
      <c r="G63" s="21" t="s">
        <v>304</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96.822677142231498</v>
      </c>
      <c r="AS63" s="7">
        <f>AR68 + AS61</f>
        <v>116.52774438562949</v>
      </c>
      <c r="AT63" s="7">
        <f>AS68 + AT61</f>
        <v>106.01268374896735</v>
      </c>
      <c r="AU63" s="7">
        <f>AT68 + AU61</f>
        <v>89.886066871077475</v>
      </c>
      <c r="AV63" s="7">
        <f>AU68 + AV61</f>
        <v>68.638432108997122</v>
      </c>
      <c r="AW63" s="7"/>
    </row>
    <row r="64" spans="1:49" s="21" customFormat="1" ht="16.8">
      <c r="A64" s="82"/>
      <c r="E64" s="21" t="s">
        <v>979</v>
      </c>
      <c r="G64" s="21" t="s">
        <v>304</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SelectedInputs!AR283</f>
        <v>0</v>
      </c>
      <c r="AS64" s="7">
        <f>SelectedInputs!AS283</f>
        <v>-37.133149128999662</v>
      </c>
      <c r="AT64" s="7">
        <f>SelectedInputs!AT283</f>
        <v>-40.909115638530906</v>
      </c>
      <c r="AU64" s="7">
        <f>SelectedInputs!AU283</f>
        <v>-36.50114102051959</v>
      </c>
      <c r="AV64" s="7">
        <f>SelectedInputs!AV283</f>
        <v>-24.862792911539664</v>
      </c>
      <c r="AW64" s="7"/>
    </row>
    <row r="65" spans="1:49" s="21" customFormat="1" ht="16.8">
      <c r="A65" s="82"/>
      <c r="E65" s="21" t="s">
        <v>980</v>
      </c>
      <c r="G65" s="21" t="s">
        <v>304</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45.284328206097136</v>
      </c>
      <c r="AS65" s="7">
        <f>AS$46 * AS$15</f>
        <v>49.889165412842559</v>
      </c>
      <c r="AT65" s="7">
        <f>AT$46 * AT$15</f>
        <v>44.513586610389758</v>
      </c>
      <c r="AU65" s="7">
        <f>AU$46 * AU$15</f>
        <v>30.320479160414223</v>
      </c>
      <c r="AV65" s="7">
        <f>AV$46 * AV$15</f>
        <v>31.574227490165018</v>
      </c>
      <c r="AW65" s="7"/>
    </row>
    <row r="66" spans="1:49" s="21" customFormat="1" ht="16.8">
      <c r="A66" s="82"/>
      <c r="E66" s="21" t="s">
        <v>981</v>
      </c>
      <c r="G66" s="21" t="s">
        <v>304</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142.10700534832864</v>
      </c>
      <c r="AS66" s="431">
        <f>SUM(AS63:AS65)</f>
        <v>129.28376066947237</v>
      </c>
      <c r="AT66" s="431">
        <f>SUM(AT63:AT65)</f>
        <v>109.61715472082619</v>
      </c>
      <c r="AU66" s="431">
        <f>SUM(AU63:AU65)</f>
        <v>83.7054050109721</v>
      </c>
      <c r="AV66" s="431">
        <f>SUM(AV63:AV65)</f>
        <v>75.34986668762248</v>
      </c>
      <c r="AW66" s="7"/>
    </row>
    <row r="67" spans="1:49" s="21" customFormat="1" ht="16.8">
      <c r="A67" s="82"/>
      <c r="E67" s="21" t="s">
        <v>982</v>
      </c>
      <c r="G67" s="21" t="s">
        <v>304</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-25.579260962699156</v>
      </c>
      <c r="AS67" s="7">
        <f>-AS66 * AS59</f>
        <v>-23.271076920505028</v>
      </c>
      <c r="AT67" s="7">
        <f>-AT66 * AT59</f>
        <v>-19.731087849748715</v>
      </c>
      <c r="AU67" s="7">
        <f>-AU66 * AU59</f>
        <v>-15.066972901974978</v>
      </c>
      <c r="AV67" s="7">
        <f>-AV66 * AV59</f>
        <v>-13.562976003772047</v>
      </c>
      <c r="AW67" s="7"/>
    </row>
    <row r="68" spans="1:49" s="21" customFormat="1" ht="16.8">
      <c r="A68" s="82"/>
      <c r="E68" s="21" t="s">
        <v>983</v>
      </c>
      <c r="G68" s="21" t="s">
        <v>304</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116.52774438562949</v>
      </c>
      <c r="AS68" s="461">
        <f t="shared" si="4"/>
        <v>106.01268374896735</v>
      </c>
      <c r="AT68" s="461">
        <f t="shared" si="4"/>
        <v>89.886066871077475</v>
      </c>
      <c r="AU68" s="461">
        <f t="shared" si="4"/>
        <v>68.638432108997122</v>
      </c>
      <c r="AV68" s="461">
        <f t="shared" si="4"/>
        <v>61.78689068385043</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984</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976</v>
      </c>
      <c r="G72" s="21" t="s">
        <v>209</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InputSummary!AR266</f>
        <v>0.06</v>
      </c>
      <c r="AS72" s="132">
        <f>InputSummary!AS266</f>
        <v>0.06</v>
      </c>
      <c r="AT72" s="132">
        <f>InputSummary!AT266</f>
        <v>0.06</v>
      </c>
      <c r="AU72" s="132">
        <f>InputSummary!AU266</f>
        <v>0.06</v>
      </c>
      <c r="AV72" s="132">
        <f>InputSummary!AV266</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977</v>
      </c>
      <c r="G74" s="21" t="s">
        <v>304</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InputSummary!AR273</f>
        <v>901.64469052178902</v>
      </c>
      <c r="AS74" s="79">
        <f>InputSummary!AS273</f>
        <v>0</v>
      </c>
      <c r="AT74" s="79">
        <f>InputSummary!AT273</f>
        <v>0</v>
      </c>
      <c r="AU74" s="79">
        <f>InputSummary!AU273</f>
        <v>0</v>
      </c>
      <c r="AV74" s="79">
        <f>InputSummary!AV273</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978</v>
      </c>
      <c r="G76" s="21" t="s">
        <v>304</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901.64469052178902</v>
      </c>
      <c r="AS76" s="7">
        <f>AR81 + AS74</f>
        <v>983.22201929429639</v>
      </c>
      <c r="AT76" s="7">
        <f>AS81 + AT74</f>
        <v>1064.0820040026601</v>
      </c>
      <c r="AU76" s="7">
        <f>AT81 + AU74</f>
        <v>1127.2529792142184</v>
      </c>
      <c r="AV76" s="7">
        <f>AU81 + AV74</f>
        <v>1187.2527374421136</v>
      </c>
      <c r="AW76" s="7"/>
    </row>
    <row r="77" spans="1:49" s="21" customFormat="1" ht="16.8">
      <c r="A77" s="82"/>
      <c r="E77" s="21" t="s">
        <v>979</v>
      </c>
      <c r="G77" s="21" t="s">
        <v>304</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SelectedInputs!AR284</f>
        <v>0</v>
      </c>
      <c r="AS77" s="7">
        <f>SelectedInputs!AS284</f>
        <v>-63.507919669870773</v>
      </c>
      <c r="AT77" s="7">
        <f>SelectedInputs!AT284</f>
        <v>-93.406734209051024</v>
      </c>
      <c r="AU77" s="7">
        <f>SelectedInputs!AU284</f>
        <v>-100.55321198682914</v>
      </c>
      <c r="AV77" s="7">
        <f>SelectedInputs!AV284</f>
        <v>-103.98742632902321</v>
      </c>
      <c r="AW77" s="7"/>
    </row>
    <row r="78" spans="1:49" s="21" customFormat="1" ht="16.8">
      <c r="A78" s="82"/>
      <c r="E78" s="21" t="s">
        <v>980</v>
      </c>
      <c r="G78" s="21" t="s">
        <v>304</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144.33618106788811</v>
      </c>
      <c r="AS78" s="7">
        <f>AS$47 * AS$15</f>
        <v>212.28803229329787</v>
      </c>
      <c r="AT78" s="7">
        <f>AT$47 * AT$15</f>
        <v>228.53002724279335</v>
      </c>
      <c r="AU78" s="7">
        <f>AU$47 * AU$15</f>
        <v>236.33505983868906</v>
      </c>
      <c r="AV78" s="7">
        <f>AV$47 * AV$15</f>
        <v>218.1622483862798</v>
      </c>
      <c r="AW78" s="7"/>
    </row>
    <row r="79" spans="1:49" s="21" customFormat="1" ht="16.8">
      <c r="A79" s="82"/>
      <c r="E79" s="21" t="s">
        <v>981</v>
      </c>
      <c r="G79" s="21" t="s">
        <v>304</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1045.980871589677</v>
      </c>
      <c r="AS79" s="431">
        <f>SUM(AS76:AS78)</f>
        <v>1132.0021319177235</v>
      </c>
      <c r="AT79" s="431">
        <f>SUM(AT76:AT78)</f>
        <v>1199.2052970364025</v>
      </c>
      <c r="AU79" s="431">
        <f>SUM(AU76:AU78)</f>
        <v>1263.0348270660784</v>
      </c>
      <c r="AV79" s="431">
        <f>SUM(AV76:AV78)</f>
        <v>1301.4275594993701</v>
      </c>
      <c r="AW79" s="7"/>
    </row>
    <row r="80" spans="1:49" s="21" customFormat="1" ht="16.8">
      <c r="A80" s="82"/>
      <c r="E80" s="21" t="s">
        <v>985</v>
      </c>
      <c r="G80" s="21" t="s">
        <v>304</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-62.75885229538062</v>
      </c>
      <c r="AS80" s="7">
        <f>-AS79 * AS72</f>
        <v>-67.920127915063404</v>
      </c>
      <c r="AT80" s="7">
        <f>-AT79 * AT72</f>
        <v>-71.952317822184142</v>
      </c>
      <c r="AU80" s="7">
        <f>-AU79 * AU72</f>
        <v>-75.782089623964694</v>
      </c>
      <c r="AV80" s="7">
        <f>-AV79 * AV72</f>
        <v>-78.085653569962204</v>
      </c>
      <c r="AW80" s="7"/>
    </row>
    <row r="81" spans="1:49" s="21" customFormat="1" ht="16.8">
      <c r="A81" s="82"/>
      <c r="E81" s="21" t="s">
        <v>983</v>
      </c>
      <c r="G81" s="21" t="s">
        <v>304</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983.22201929429639</v>
      </c>
      <c r="AS81" s="461">
        <f t="shared" si="5"/>
        <v>1064.0820040026601</v>
      </c>
      <c r="AT81" s="461">
        <f t="shared" si="5"/>
        <v>1127.2529792142184</v>
      </c>
      <c r="AU81" s="461">
        <f t="shared" si="5"/>
        <v>1187.2527374421136</v>
      </c>
      <c r="AV81" s="461">
        <f t="shared" si="5"/>
        <v>1223.3419059294079</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986</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976</v>
      </c>
      <c r="G85" s="21" t="s">
        <v>209</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InputSummary!AR268</f>
        <v>1.4492753623188406E-2</v>
      </c>
      <c r="AS85" s="132">
        <f>InputSummary!AS268</f>
        <v>1.4492753623188406E-2</v>
      </c>
      <c r="AT85" s="132">
        <f>InputSummary!AT268</f>
        <v>1.4492753623188406E-2</v>
      </c>
      <c r="AU85" s="132">
        <f>InputSummary!AU268</f>
        <v>1.4492753623188406E-2</v>
      </c>
      <c r="AV85" s="132">
        <f>InputSummary!AV268</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977</v>
      </c>
      <c r="G87" s="21" t="s">
        <v>304</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InputSummary!AR274</f>
        <v>1346.9416163441822</v>
      </c>
      <c r="AS87" s="79">
        <f>InputSummary!AS274</f>
        <v>0</v>
      </c>
      <c r="AT87" s="79">
        <f>InputSummary!AT274</f>
        <v>0</v>
      </c>
      <c r="AU87" s="79">
        <f>InputSummary!AU274</f>
        <v>0</v>
      </c>
      <c r="AV87" s="79">
        <f>InputSummary!AV274</f>
        <v>0</v>
      </c>
    </row>
    <row r="88" spans="1:49" s="72" customFormat="1" ht="16.8">
      <c r="A88" s="82"/>
      <c r="B88" s="21"/>
      <c r="C88" s="73"/>
      <c r="E88" s="82" t="s">
        <v>987</v>
      </c>
      <c r="G88" s="21" t="s">
        <v>304</v>
      </c>
      <c r="J88" s="75"/>
      <c r="K88" s="75"/>
      <c r="L88" s="75"/>
      <c r="M88" s="75"/>
      <c r="N88" s="75"/>
      <c r="O88" s="75"/>
      <c r="P88" s="75"/>
      <c r="Q88" s="75"/>
      <c r="R88" s="75"/>
      <c r="S88" s="75"/>
      <c r="T88" s="75"/>
      <c r="U88" s="75"/>
      <c r="V88" s="75"/>
      <c r="W88" s="75"/>
      <c r="X88" s="75"/>
      <c r="Y88" s="75"/>
      <c r="Z88" s="75"/>
      <c r="AJ88" s="79">
        <f>InputSummary!AJ275</f>
        <v>0</v>
      </c>
      <c r="AK88" s="79">
        <f>InputSummary!AK275</f>
        <v>0</v>
      </c>
      <c r="AL88" s="79">
        <f>InputSummary!AL275</f>
        <v>0</v>
      </c>
      <c r="AM88" s="79">
        <f>InputSummary!AM275</f>
        <v>0</v>
      </c>
      <c r="AN88" s="79">
        <f>InputSummary!AN275</f>
        <v>0</v>
      </c>
      <c r="AO88" s="79">
        <f>InputSummary!AO275</f>
        <v>0</v>
      </c>
      <c r="AP88" s="79">
        <f>InputSummary!AP275</f>
        <v>0</v>
      </c>
      <c r="AQ88" s="217">
        <f>InputSummary!AQ275</f>
        <v>1641.6422127756323</v>
      </c>
      <c r="AR88" s="79">
        <f>InputSummary!AR275</f>
        <v>0</v>
      </c>
      <c r="AS88" s="79">
        <f>InputSummary!AS275</f>
        <v>0</v>
      </c>
      <c r="AT88" s="79">
        <f>InputSummary!AT275</f>
        <v>0</v>
      </c>
      <c r="AU88" s="79">
        <f>InputSummary!AU275</f>
        <v>0</v>
      </c>
      <c r="AV88" s="79">
        <f>InputSummary!AV275</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978</v>
      </c>
      <c r="G90" s="21" t="s">
        <v>304</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1346.9416163441822</v>
      </c>
      <c r="AS90" s="7">
        <f>AR94 + AS87</f>
        <v>1441.39710587593</v>
      </c>
      <c r="AT90" s="7">
        <f>AS94 + AT87</f>
        <v>1536.4135210458214</v>
      </c>
      <c r="AU90" s="7">
        <f>AT94 + AU87</f>
        <v>1632.5550275820044</v>
      </c>
      <c r="AV90" s="7">
        <f>AU94 + AV87</f>
        <v>1727.390066411162</v>
      </c>
      <c r="AW90" s="7"/>
    </row>
    <row r="91" spans="1:49" s="21" customFormat="1" ht="16.8">
      <c r="A91" s="82"/>
      <c r="E91" s="21" t="s">
        <v>980</v>
      </c>
      <c r="G91" s="21" t="s">
        <v>304</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119.98633809509172</v>
      </c>
      <c r="AS91" s="7">
        <f>AS$48 * AS$15</f>
        <v>122.32001761166514</v>
      </c>
      <c r="AT91" s="7">
        <f>AT$48 * AT$15</f>
        <v>125.26047822763259</v>
      </c>
      <c r="AU91" s="7">
        <f>AU$48 * AU$15</f>
        <v>125.77686361649857</v>
      </c>
      <c r="AV91" s="7">
        <f>AV$48 * AV$15</f>
        <v>127.52223511176797</v>
      </c>
      <c r="AW91" s="7"/>
    </row>
    <row r="92" spans="1:49" s="21" customFormat="1" ht="16.8">
      <c r="A92" s="82"/>
      <c r="E92" s="21" t="s">
        <v>981</v>
      </c>
      <c r="G92" s="21" t="s">
        <v>304</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1466.9279544392739</v>
      </c>
      <c r="AS92" s="431">
        <f>SUM(AS90:AS91)</f>
        <v>1563.7171234875952</v>
      </c>
      <c r="AT92" s="431">
        <f>SUM(AT90:AT91)</f>
        <v>1661.673999273454</v>
      </c>
      <c r="AU92" s="431">
        <f>SUM(AU90:AU91)</f>
        <v>1758.3318911985029</v>
      </c>
      <c r="AV92" s="431">
        <f>SUM(AV90:AV91)</f>
        <v>1854.91230152293</v>
      </c>
      <c r="AW92" s="7"/>
    </row>
    <row r="93" spans="1:49" s="21" customFormat="1" ht="16.8">
      <c r="A93" s="82"/>
      <c r="E93" s="21" t="s">
        <v>988</v>
      </c>
      <c r="G93" s="21" t="s">
        <v>304</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-25.530848563343827</v>
      </c>
      <c r="AS93" s="7">
        <f>-(SUM($AJ91:AS91,$AJ88:AS88))*AS85</f>
        <v>-27.303602441773755</v>
      </c>
      <c r="AT93" s="7">
        <f>-(SUM($AJ91:AT91,$AJ88:AT88))*AT85</f>
        <v>-29.118971691449591</v>
      </c>
      <c r="AU93" s="7">
        <f>-(SUM($AJ91:AU91,$AJ88:AU88))*AU85</f>
        <v>-30.941824787340874</v>
      </c>
      <c r="AV93" s="7">
        <f>-(SUM($AJ91:AV91,$AJ88:AV88))*AV85</f>
        <v>-32.789973122294029</v>
      </c>
      <c r="AW93" s="7"/>
    </row>
    <row r="94" spans="1:49" s="21" customFormat="1" ht="16.8">
      <c r="A94" s="82"/>
      <c r="E94" s="21" t="s">
        <v>983</v>
      </c>
      <c r="G94" s="21" t="s">
        <v>304</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1441.39710587593</v>
      </c>
      <c r="AS94" s="461">
        <f t="shared" si="6"/>
        <v>1536.4135210458214</v>
      </c>
      <c r="AT94" s="461">
        <f t="shared" si="6"/>
        <v>1632.5550275820044</v>
      </c>
      <c r="AU94" s="461">
        <f t="shared" si="6"/>
        <v>1727.390066411162</v>
      </c>
      <c r="AV94" s="461">
        <f t="shared" si="6"/>
        <v>1822.122328400636</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989</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976</v>
      </c>
      <c r="G98" s="21" t="s">
        <v>209</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InputSummary!AR267</f>
        <v>0.03</v>
      </c>
      <c r="AS98" s="132">
        <f>InputSummary!AS267</f>
        <v>0.03</v>
      </c>
      <c r="AT98" s="132">
        <f>InputSummary!AT267</f>
        <v>0.03</v>
      </c>
      <c r="AU98" s="132">
        <f>InputSummary!AU267</f>
        <v>0.03</v>
      </c>
      <c r="AV98" s="132">
        <f>InputSummary!AV267</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978</v>
      </c>
      <c r="G100" s="21" t="s">
        <v>304</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InputSummary!AR276 + AQ104</f>
        <v>0</v>
      </c>
      <c r="AS100" s="7">
        <f>InputSummary!AS276 + AR104</f>
        <v>0.99189025517035834</v>
      </c>
      <c r="AT100" s="7">
        <f>InputSummary!AT276 + AS104</f>
        <v>2.2323264450110796</v>
      </c>
      <c r="AU100" s="7">
        <f>InputSummary!AU276 + AT104</f>
        <v>3.5569544742373203</v>
      </c>
      <c r="AV100" s="7">
        <f>InputSummary!AV276 + AU104</f>
        <v>4.4646929767405945</v>
      </c>
      <c r="AW100" s="7"/>
    </row>
    <row r="101" spans="1:49" s="21" customFormat="1" ht="16.8">
      <c r="A101" s="82"/>
      <c r="E101" s="21" t="s">
        <v>980</v>
      </c>
      <c r="G101" s="21" t="s">
        <v>304</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0.99189025517035834</v>
      </c>
      <c r="AS101" s="7">
        <f>AS$49 * AS$15</f>
        <v>1.2701928974958323</v>
      </c>
      <c r="AT101" s="7">
        <f>AT$49 * AT$15</f>
        <v>1.3924905238062264</v>
      </c>
      <c r="AU101" s="7">
        <f>AU$49 * AU$15</f>
        <v>1.0173757127974465</v>
      </c>
      <c r="AV101" s="7">
        <f>AV$49 * AV$15</f>
        <v>0.94580329733659074</v>
      </c>
      <c r="AW101" s="7"/>
    </row>
    <row r="102" spans="1:49" s="21" customFormat="1" ht="16.8">
      <c r="A102" s="82"/>
      <c r="E102" s="21" t="s">
        <v>981</v>
      </c>
      <c r="G102" s="21" t="s">
        <v>304</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0.99189025517035834</v>
      </c>
      <c r="AS102" s="431">
        <f>SUM(AS100:AS101)</f>
        <v>2.2620831526661904</v>
      </c>
      <c r="AT102" s="431">
        <f>SUM(AT100:AT101)</f>
        <v>3.624816968817306</v>
      </c>
      <c r="AU102" s="431">
        <f>SUM(AU100:AU101)</f>
        <v>4.574330187034767</v>
      </c>
      <c r="AV102" s="431">
        <f>SUM(AV100:AV101)</f>
        <v>5.4104962740771851</v>
      </c>
      <c r="AW102" s="7"/>
    </row>
    <row r="103" spans="1:49" s="21" customFormat="1" ht="16.8">
      <c r="A103" s="82"/>
      <c r="E103" s="21" t="s">
        <v>990</v>
      </c>
      <c r="G103" s="21" t="s">
        <v>304</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-2.9756707655110751E-2</v>
      </c>
      <c r="AT103" s="7">
        <f>-(SUM($AI101:AS101))*AT98</f>
        <v>-6.7862494579985708E-2</v>
      </c>
      <c r="AU103" s="7">
        <f>-(SUM($AI101:AT101))*AU98</f>
        <v>-0.1096372102941725</v>
      </c>
      <c r="AV103" s="7">
        <f>-(SUM($AI101:AU101))*AV98</f>
        <v>-0.14015848167809589</v>
      </c>
      <c r="AW103" s="7"/>
    </row>
    <row r="104" spans="1:49" s="21" customFormat="1" ht="16.8">
      <c r="A104" s="82"/>
      <c r="E104" s="21" t="s">
        <v>983</v>
      </c>
      <c r="G104" s="21" t="s">
        <v>304</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0.99189025517035834</v>
      </c>
      <c r="AS104" s="461">
        <f t="shared" si="7"/>
        <v>2.2323264450110796</v>
      </c>
      <c r="AT104" s="461">
        <f t="shared" si="7"/>
        <v>3.5569544742373203</v>
      </c>
      <c r="AU104" s="461">
        <f t="shared" si="7"/>
        <v>4.4646929767405945</v>
      </c>
      <c r="AV104" s="461">
        <f t="shared" si="7"/>
        <v>5.2703377923990891</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991</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975</v>
      </c>
      <c r="G108" s="21" t="s">
        <v>304</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25.579260962699156</v>
      </c>
      <c r="AS108" s="7">
        <f>- AS67</f>
        <v>23.271076920505028</v>
      </c>
      <c r="AT108" s="7">
        <f>- AT67</f>
        <v>19.731087849748715</v>
      </c>
      <c r="AU108" s="7">
        <f>- AU67</f>
        <v>15.066972901974978</v>
      </c>
      <c r="AV108" s="7">
        <f>- AV67</f>
        <v>13.562976003772047</v>
      </c>
      <c r="AW108" s="7"/>
    </row>
    <row r="109" spans="1:49" s="21" customFormat="1" ht="16.8">
      <c r="A109" s="82"/>
      <c r="E109" s="21" t="s">
        <v>984</v>
      </c>
      <c r="G109" s="21" t="s">
        <v>304</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62.75885229538062</v>
      </c>
      <c r="AS109" s="7">
        <f>-AS80</f>
        <v>67.920127915063404</v>
      </c>
      <c r="AT109" s="7">
        <f>-AT80</f>
        <v>71.952317822184142</v>
      </c>
      <c r="AU109" s="7">
        <f>-AU80</f>
        <v>75.782089623964694</v>
      </c>
      <c r="AV109" s="7">
        <f>-AV80</f>
        <v>78.085653569962204</v>
      </c>
      <c r="AW109" s="7"/>
    </row>
    <row r="110" spans="1:49" s="21" customFormat="1" ht="16.8">
      <c r="A110" s="82"/>
      <c r="E110" s="21" t="s">
        <v>992</v>
      </c>
      <c r="G110" s="21" t="s">
        <v>304</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25.530848563343827</v>
      </c>
      <c r="AS110" s="7">
        <f>-AS93</f>
        <v>27.303602441773755</v>
      </c>
      <c r="AT110" s="7">
        <f>-AT93</f>
        <v>29.118971691449591</v>
      </c>
      <c r="AU110" s="7">
        <f>-AU93</f>
        <v>30.941824787340874</v>
      </c>
      <c r="AV110" s="7">
        <f>-AV93</f>
        <v>32.789973122294029</v>
      </c>
      <c r="AW110" s="7"/>
    </row>
    <row r="111" spans="1:49" s="21" customFormat="1" ht="16.8">
      <c r="A111" s="82"/>
      <c r="E111" s="21" t="s">
        <v>989</v>
      </c>
      <c r="G111" s="21" t="s">
        <v>304</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2.9756707655110751E-2</v>
      </c>
      <c r="AT111" s="7">
        <f t="shared" si="8"/>
        <v>6.7862494579985708E-2</v>
      </c>
      <c r="AU111" s="7">
        <f t="shared" si="8"/>
        <v>0.1096372102941725</v>
      </c>
      <c r="AV111" s="7">
        <f t="shared" si="8"/>
        <v>0.14015848167809589</v>
      </c>
      <c r="AW111" s="7"/>
    </row>
    <row r="112" spans="1:49" s="21" customFormat="1" ht="16.8">
      <c r="E112" s="21" t="s">
        <v>972</v>
      </c>
      <c r="G112" s="21" t="s">
        <v>304</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113.8689618214236</v>
      </c>
      <c r="AS112" s="526">
        <f t="shared" si="9"/>
        <v>118.52456398499729</v>
      </c>
      <c r="AT112" s="526">
        <f t="shared" si="9"/>
        <v>120.87023985796243</v>
      </c>
      <c r="AU112" s="526">
        <f t="shared" si="9"/>
        <v>121.90052452357472</v>
      </c>
      <c r="AV112" s="526">
        <f t="shared" si="9"/>
        <v>124.57876117770638</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79</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126" priority="1" operator="equal">
      <formula>FALSE()</formula>
    </cfRule>
  </conditionalFormatting>
  <conditionalFormatting sqref="AM2">
    <cfRule type="expression" dxfId="125" priority="2">
      <formula>mac_sensitivity=2</formula>
    </cfRule>
    <cfRule type="expression" dxfId="124" priority="3">
      <formula>mac_sensitivity=1</formula>
    </cfRule>
  </conditionalFormatting>
  <conditionalFormatting sqref="AM3">
    <cfRule type="expression" dxfId="123"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C0DA"/>
    <outlinePr summaryBelow="0" summaryRight="0"/>
    <pageSetUpPr autoPageBreaks="0"/>
  </sheetPr>
  <dimension ref="A1:DI33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993</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994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995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996</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544</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547</v>
      </c>
      <c r="F12" s="34"/>
      <c r="G12" s="2" t="s">
        <v>550</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554</v>
      </c>
      <c r="F13" s="34"/>
      <c r="G13" s="2" t="s">
        <v>550</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950</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951</v>
      </c>
      <c r="F17" s="82"/>
      <c r="G17" s="2" t="s">
        <v>100</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1.2891506141768156</v>
      </c>
      <c r="AS17" s="92">
        <f>InputSummary!AS$194</f>
        <v>1.3284361388165782</v>
      </c>
      <c r="AT17" s="92">
        <f>InputSummary!AT$194</f>
        <v>1.3511547218960771</v>
      </c>
      <c r="AU17" s="92">
        <f>InputSummary!AU$194</f>
        <v>1.3719916643626167</v>
      </c>
      <c r="AV17" s="92">
        <f>InputSummary!AV$194</f>
        <v>1.3966351746111914</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997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998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999</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1000</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1001</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1002</v>
      </c>
      <c r="F25" s="7"/>
      <c r="G25" s="7" t="s">
        <v>304</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-2029.1450664178906</v>
      </c>
      <c r="AT25" s="7">
        <f t="shared" si="0"/>
        <v>-2165.4948094542015</v>
      </c>
      <c r="AU25" s="7">
        <f t="shared" si="0"/>
        <v>-2304.9794591794889</v>
      </c>
      <c r="AV25" s="7">
        <f t="shared" ref="AV25" si="1">AU41</f>
        <v>-2436.2967055336494</v>
      </c>
      <c r="AW25" s="7"/>
    </row>
    <row r="26" spans="1:49" ht="16.8">
      <c r="A26" s="7"/>
      <c r="B26" s="7"/>
      <c r="C26" s="7"/>
      <c r="D26" s="7"/>
      <c r="E26" s="7" t="s">
        <v>1003</v>
      </c>
      <c r="F26" s="7"/>
      <c r="G26" s="7" t="s">
        <v>304</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-1932.8958434123697</v>
      </c>
      <c r="AS26" s="431">
        <f>-AS55 * AS63 * AS12</f>
        <v>0</v>
      </c>
      <c r="AT26" s="431">
        <f>-AT55 * AT63 * AT12</f>
        <v>0</v>
      </c>
      <c r="AU26" s="431">
        <f>-AU55 * AU63 * AU12</f>
        <v>0</v>
      </c>
      <c r="AV26" s="431">
        <f>-AV55 * AV63 * AV12</f>
        <v>0</v>
      </c>
      <c r="AW26" s="7"/>
    </row>
    <row r="27" spans="1:49" ht="16.8">
      <c r="A27" s="7"/>
      <c r="B27" s="7"/>
      <c r="C27" s="7"/>
      <c r="D27" s="7"/>
      <c r="E27" s="7" t="s">
        <v>1004</v>
      </c>
      <c r="F27" s="7"/>
      <c r="G27" s="7" t="s">
        <v>304</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1005</v>
      </c>
      <c r="F28" s="7"/>
      <c r="G28" s="7" t="s">
        <v>304</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-1932.8958434123697</v>
      </c>
      <c r="AS28" s="7">
        <f>AS26 * AS12 + AS25 * (1 - AS12) + AS27</f>
        <v>-2029.1450664178906</v>
      </c>
      <c r="AT28" s="7">
        <f>AT26 * AT12 + AT25 * (1 - AT12) + AT27</f>
        <v>-2165.4948094542015</v>
      </c>
      <c r="AU28" s="7">
        <f>AU26 * AU12 + AU25 * (1 - AU12) + AU27</f>
        <v>-2304.9794591794889</v>
      </c>
      <c r="AV28" s="7">
        <f>AV26 * AV12 + AV25 * (1 - AV12) + AV27</f>
        <v>-2436.2967055336494</v>
      </c>
      <c r="AW28" s="7"/>
    </row>
    <row r="29" spans="1:49" ht="16.8">
      <c r="A29" s="7"/>
      <c r="B29" s="7"/>
      <c r="C29" s="7"/>
      <c r="D29" s="7"/>
      <c r="E29" s="7" t="s">
        <v>1006</v>
      </c>
      <c r="F29" s="7"/>
      <c r="G29" s="7" t="s">
        <v>304</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571.35951200747797</v>
      </c>
      <c r="AS29" s="8">
        <f>Revenue!AS19* AS$17</f>
        <v>567.59395326479705</v>
      </c>
      <c r="AT29" s="8">
        <f>Revenue!AT19* AT$17</f>
        <v>584.98077310636722</v>
      </c>
      <c r="AU29" s="8">
        <f>Revenue!AU19* AU$17</f>
        <v>597.76562310738768</v>
      </c>
      <c r="AV29" s="8">
        <f>Revenue!AV19* AV$17</f>
        <v>609.20214790886314</v>
      </c>
      <c r="AW29" s="7"/>
    </row>
    <row r="30" spans="1:49" ht="16.8">
      <c r="A30" s="7"/>
      <c r="B30" s="7"/>
      <c r="C30" s="7"/>
      <c r="D30" s="7"/>
      <c r="E30" s="7" t="s">
        <v>535</v>
      </c>
      <c r="F30" s="7"/>
      <c r="G30" s="7" t="s">
        <v>304</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0.42736515184913931</v>
      </c>
      <c r="AS30" s="8">
        <f>InputSummary!AS150 * AS$17</f>
        <v>0.37005371574318718</v>
      </c>
      <c r="AT30" s="8">
        <f>InputSummary!AT150 * AT$17</f>
        <v>0.32037366990602667</v>
      </c>
      <c r="AU30" s="8">
        <f>InputSummary!AU150 * AU$17</f>
        <v>0.32724124730745113</v>
      </c>
      <c r="AV30" s="8">
        <f>InputSummary!AV150 * AV$17</f>
        <v>0.48465905994197983</v>
      </c>
      <c r="AW30" s="7"/>
    </row>
    <row r="31" spans="1:49" ht="16.8">
      <c r="A31" s="2"/>
      <c r="B31" s="2"/>
      <c r="C31" s="2"/>
      <c r="D31" s="2"/>
      <c r="E31" s="21" t="s">
        <v>537</v>
      </c>
      <c r="F31" s="2"/>
      <c r="G31" s="21" t="s">
        <v>304</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-421.59539469304605</v>
      </c>
      <c r="AS31" s="8">
        <f>-Totex!AS82 * AS$17</f>
        <v>-498.4228097080383</v>
      </c>
      <c r="AT31" s="8">
        <f>-Totex!AT82 * AT$17</f>
        <v>-513.27432815888403</v>
      </c>
      <c r="AU31" s="8">
        <f>-Totex!AU82 * AU$17</f>
        <v>-507.88336079918827</v>
      </c>
      <c r="AV31" s="8">
        <f>-Totex!AV82 * AV$17</f>
        <v>-493.35541507107706</v>
      </c>
      <c r="AW31" s="7"/>
    </row>
    <row r="32" spans="1:49" ht="16.8">
      <c r="A32" s="2"/>
      <c r="B32" s="2"/>
      <c r="C32" s="2"/>
      <c r="D32" s="2"/>
      <c r="E32" s="21" t="s">
        <v>1007</v>
      </c>
      <c r="F32" s="2"/>
      <c r="G32" s="21" t="s">
        <v>304</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-76.825795863662208</v>
      </c>
      <c r="AS32" s="8">
        <f>-InputSummary!AS97 * AS$17</f>
        <v>-49.138414128856603</v>
      </c>
      <c r="AT32" s="8">
        <f>-InputSummary!AT97 * AT$17</f>
        <v>-50.551383475380668</v>
      </c>
      <c r="AU32" s="8">
        <f>-InputSummary!AU97 * AU$17</f>
        <v>-51.431933037376275</v>
      </c>
      <c r="AV32" s="8">
        <f>-InputSummary!AV97 * AV$17</f>
        <v>-53.181231712603022</v>
      </c>
      <c r="AW32" s="7"/>
    </row>
    <row r="33" spans="1:49" ht="16.8">
      <c r="A33" s="2"/>
      <c r="B33" s="2"/>
      <c r="C33" s="2"/>
      <c r="D33" s="2"/>
      <c r="E33" s="21" t="s">
        <v>1008</v>
      </c>
      <c r="F33" s="2"/>
      <c r="G33" s="7" t="s">
        <v>304</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-1.6000414489117645</v>
      </c>
      <c r="AS33" s="8">
        <f>InputSummary!AS124 * AS$17</f>
        <v>-1.6488010485075051</v>
      </c>
      <c r="AT33" s="8">
        <f>InputSummary!AT124 * AT$17</f>
        <v>-1.676998432263906</v>
      </c>
      <c r="AU33" s="8">
        <f>InputSummary!AU124 * AU$17</f>
        <v>-1.7028604000188081</v>
      </c>
      <c r="AV33" s="8">
        <f>InputSummary!AV124 * AV$17</f>
        <v>-1.7334469252942739</v>
      </c>
      <c r="AW33" s="7"/>
    </row>
    <row r="34" spans="1:49" ht="16.8">
      <c r="A34" s="2"/>
      <c r="B34" s="2"/>
      <c r="C34" s="2"/>
      <c r="D34" s="2"/>
      <c r="E34" s="7" t="s">
        <v>1009</v>
      </c>
      <c r="F34" s="2"/>
      <c r="G34" s="21" t="s">
        <v>304</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-42.8355821762365</v>
      </c>
      <c r="AS34" s="2">
        <f t="shared" si="3"/>
        <v>-45.942444654114439</v>
      </c>
      <c r="AT34" s="2">
        <f t="shared" si="3"/>
        <v>-48.729797679435919</v>
      </c>
      <c r="AU34" s="2">
        <f t="shared" si="3"/>
        <v>-51.520739111166925</v>
      </c>
      <c r="AV34" s="2">
        <f t="shared" ref="AV34" si="4">-AV194</f>
        <v>-54.331547495732337</v>
      </c>
      <c r="AW34" s="7"/>
    </row>
    <row r="35" spans="1:49" ht="16.8">
      <c r="A35" s="7"/>
      <c r="B35" s="7"/>
      <c r="C35" s="7"/>
      <c r="D35" s="7"/>
      <c r="E35" s="56" t="s">
        <v>1010</v>
      </c>
      <c r="F35" s="7"/>
      <c r="G35" s="7" t="s">
        <v>304</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-8.0537326808848828</v>
      </c>
      <c r="AS35" s="7">
        <f t="shared" si="5"/>
        <v>0</v>
      </c>
      <c r="AT35" s="7">
        <f t="shared" si="5"/>
        <v>0</v>
      </c>
      <c r="AU35" s="7">
        <f t="shared" si="5"/>
        <v>0</v>
      </c>
      <c r="AV35" s="7">
        <f t="shared" ref="AV35" si="6">-AV184</f>
        <v>0</v>
      </c>
      <c r="AW35" s="7"/>
    </row>
    <row r="36" spans="1:49" ht="16.8">
      <c r="A36" s="2"/>
      <c r="B36" s="2"/>
      <c r="C36" s="2"/>
      <c r="D36" s="2"/>
      <c r="E36" s="21" t="s">
        <v>1011</v>
      </c>
      <c r="F36" s="2"/>
      <c r="G36" s="7" t="s">
        <v>304</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-1912.0195131157841</v>
      </c>
      <c r="AS36" s="432">
        <f>SUM(AS28:AS35)</f>
        <v>-2056.333528976867</v>
      </c>
      <c r="AT36" s="432">
        <f>SUM(AT28:AT35)</f>
        <v>-2194.4261704238925</v>
      </c>
      <c r="AU36" s="432">
        <f>SUM(AU28:AU35)</f>
        <v>-2319.4254881725446</v>
      </c>
      <c r="AV36" s="432">
        <f>SUM(AV28:AV35)</f>
        <v>-2429.2115397695511</v>
      </c>
      <c r="AW36" s="7"/>
    </row>
    <row r="37" spans="1:49" ht="16.8">
      <c r="A37" s="2"/>
      <c r="B37" s="2"/>
      <c r="C37" s="2"/>
      <c r="D37" s="2"/>
      <c r="E37" s="7" t="s">
        <v>1012</v>
      </c>
      <c r="F37" s="2"/>
      <c r="G37" s="7" t="s">
        <v>304</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-89.069351791819287</v>
      </c>
      <c r="AS37" s="2">
        <f t="shared" ref="AS37:AU37" si="7">AS169</f>
        <v>-95.607216026188411</v>
      </c>
      <c r="AT37" s="2">
        <f t="shared" si="7"/>
        <v>-103.13617912659618</v>
      </c>
      <c r="AU37" s="2">
        <f t="shared" si="7"/>
        <v>-109.59747600550467</v>
      </c>
      <c r="AV37" s="2">
        <f t="shared" ref="AV37" si="8">AV169</f>
        <v>-115.85673988573846</v>
      </c>
      <c r="AW37" s="7"/>
    </row>
    <row r="38" spans="1:49" ht="16.8">
      <c r="A38" s="2"/>
      <c r="B38" s="2"/>
      <c r="C38" s="2"/>
      <c r="D38" s="2"/>
      <c r="E38" s="7" t="s">
        <v>1013</v>
      </c>
      <c r="F38" s="2"/>
      <c r="G38" s="7" t="s">
        <v>304</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-30.037253202035281</v>
      </c>
      <c r="AS38" s="2">
        <f t="shared" si="9"/>
        <v>-15.562589066357253</v>
      </c>
      <c r="AT38" s="2">
        <f t="shared" si="9"/>
        <v>-9.3202849677111388</v>
      </c>
      <c r="AU38" s="2">
        <f t="shared" si="9"/>
        <v>-8.914454639096963</v>
      </c>
      <c r="AV38" s="2">
        <f t="shared" ref="AV38" si="10">AV170</f>
        <v>-10.924191945014398</v>
      </c>
      <c r="AW38" s="7"/>
    </row>
    <row r="39" spans="1:49" ht="16.8">
      <c r="A39" s="94"/>
      <c r="B39" s="94"/>
      <c r="C39" s="94"/>
      <c r="D39" s="94"/>
      <c r="E39" s="7" t="s">
        <v>1014</v>
      </c>
      <c r="F39" s="7"/>
      <c r="G39" s="7" t="s">
        <v>304</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20.643348834884009</v>
      </c>
      <c r="AS39" s="7">
        <f t="shared" si="11"/>
        <v>18.222865066394398</v>
      </c>
      <c r="AT39" s="7">
        <f t="shared" si="11"/>
        <v>21.093031427195172</v>
      </c>
      <c r="AU39" s="7">
        <f t="shared" si="11"/>
        <v>24.735042574850713</v>
      </c>
      <c r="AV39" s="7">
        <f t="shared" ref="AV39" si="12">AV239</f>
        <v>26.032362798190277</v>
      </c>
      <c r="AW39" s="7"/>
    </row>
    <row r="40" spans="1:49" ht="16.8">
      <c r="A40" s="2"/>
      <c r="B40" s="2"/>
      <c r="C40" s="2"/>
      <c r="D40" s="2"/>
      <c r="E40" s="7" t="s">
        <v>1015</v>
      </c>
      <c r="F40" s="2"/>
      <c r="G40" s="21" t="s">
        <v>304</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-18.662297143135628</v>
      </c>
      <c r="AS40" s="2">
        <f t="shared" si="13"/>
        <v>-16.21434045118307</v>
      </c>
      <c r="AT40" s="2">
        <f t="shared" si="13"/>
        <v>-19.189856088483644</v>
      </c>
      <c r="AU40" s="2">
        <f t="shared" si="13"/>
        <v>-23.094329291354128</v>
      </c>
      <c r="AV40" s="2">
        <f t="shared" ref="AV40" si="14">-AV274</f>
        <v>-24.681060965616958</v>
      </c>
      <c r="AW40" s="7"/>
    </row>
    <row r="41" spans="1:49" ht="16.8">
      <c r="A41" s="7"/>
      <c r="B41" s="7"/>
      <c r="C41" s="7"/>
      <c r="D41" s="7"/>
      <c r="E41" s="56" t="s">
        <v>1016</v>
      </c>
      <c r="F41" s="7"/>
      <c r="G41" s="7" t="s">
        <v>304</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-2029.1450664178906</v>
      </c>
      <c r="AS41" s="431">
        <f t="shared" ref="AS41:AU41" si="15">SUM(AS36:AS40)</f>
        <v>-2165.4948094542015</v>
      </c>
      <c r="AT41" s="431">
        <f t="shared" si="15"/>
        <v>-2304.9794591794889</v>
      </c>
      <c r="AU41" s="431">
        <f t="shared" si="15"/>
        <v>-2436.2967055336494</v>
      </c>
      <c r="AV41" s="431">
        <f t="shared" ref="AV41" si="16">SUM(AV36:AV40)</f>
        <v>-2554.6411697677304</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1017</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1018</v>
      </c>
      <c r="F45" s="7"/>
      <c r="G45" s="7" t="s">
        <v>304</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-1932.8958434123697</v>
      </c>
      <c r="AS45" s="7">
        <f>AS12 * AS26 + AS13 * AS25</f>
        <v>-2029.1450664178906</v>
      </c>
      <c r="AT45" s="7">
        <f>AT12 * AT26 + AT13 * AT25</f>
        <v>-2165.4948094542015</v>
      </c>
      <c r="AU45" s="7">
        <f>AU12 * AU26 + AU13 * AU25</f>
        <v>-2304.9794591794889</v>
      </c>
      <c r="AV45" s="7">
        <f>AV12 * AV26 + AV13 * AV25</f>
        <v>-2436.2967055336494</v>
      </c>
      <c r="AW45" s="7"/>
    </row>
    <row r="46" spans="1:49" ht="16.8">
      <c r="A46" s="7"/>
      <c r="B46" s="7"/>
      <c r="C46" s="7"/>
      <c r="D46" s="7"/>
      <c r="E46" s="7" t="s">
        <v>1019</v>
      </c>
      <c r="F46" s="7"/>
      <c r="G46" s="7" t="s">
        <v>304</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-1932.8958434123697</v>
      </c>
      <c r="AS46" s="7">
        <f>AS28</f>
        <v>-2029.1450664178906</v>
      </c>
      <c r="AT46" s="7">
        <f>AT28</f>
        <v>-2165.4948094542015</v>
      </c>
      <c r="AU46" s="7">
        <f>AU28</f>
        <v>-2304.9794591794889</v>
      </c>
      <c r="AV46" s="7">
        <f>AV28</f>
        <v>-2436.2967055336494</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1020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1021</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1022</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1018</v>
      </c>
      <c r="F53" s="7"/>
      <c r="G53" s="7" t="s">
        <v>304</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-1932.8958434123697</v>
      </c>
      <c r="AS53" s="7">
        <f>AS45</f>
        <v>-2029.1450664178906</v>
      </c>
      <c r="AT53" s="7">
        <f t="shared" ref="AT53:AV53" si="17">AT45</f>
        <v>-2165.4948094542015</v>
      </c>
      <c r="AU53" s="7">
        <f>AU45</f>
        <v>-2304.9794591794889</v>
      </c>
      <c r="AV53" s="7">
        <f t="shared" si="17"/>
        <v>-2436.2967055336494</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1023</v>
      </c>
      <c r="F55" s="7"/>
      <c r="G55" s="7" t="s">
        <v>304</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3221.4930723539496</v>
      </c>
      <c r="AS55" s="7">
        <f>'Return&amp;RAV'!AS20 * AR$17</f>
        <v>3569.6318480197083</v>
      </c>
      <c r="AT55" s="7">
        <f>'Return&amp;RAV'!AT20 * AS$17</f>
        <v>3828.5370545095366</v>
      </c>
      <c r="AU55" s="7">
        <f>'Return&amp;RAV'!AU20 * AT$17</f>
        <v>4060.8164732863265</v>
      </c>
      <c r="AV55" s="7">
        <f>'Return&amp;RAV'!AV20 * AU$17</f>
        <v>4293.3949259305773</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1024</v>
      </c>
      <c r="F57" s="7"/>
      <c r="G57" s="7" t="s">
        <v>209</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0.56844659416168664</v>
      </c>
      <c r="AT57" s="126">
        <f t="shared" si="18"/>
        <v>0.56561939420268115</v>
      </c>
      <c r="AU57" s="126">
        <f t="shared" si="18"/>
        <v>0.56761478248095298</v>
      </c>
      <c r="AV57" s="126">
        <f t="shared" si="18"/>
        <v>0.56745227205149107</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1025</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1026</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1027</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256</v>
      </c>
      <c r="F63" s="7"/>
      <c r="G63" s="7" t="s">
        <v>209</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1028</v>
      </c>
      <c r="F65" s="7"/>
      <c r="G65" s="7" t="s">
        <v>209</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1029</v>
      </c>
      <c r="F66" s="7"/>
      <c r="G66" s="183" t="s">
        <v>209</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1030</v>
      </c>
      <c r="F68" s="7"/>
      <c r="G68" s="7" t="s">
        <v>209</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1031</v>
      </c>
      <c r="F69" s="7"/>
      <c r="G69" s="7" t="s">
        <v>304</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3221.4930723539496</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1032</v>
      </c>
      <c r="F71" s="7"/>
      <c r="G71" s="7" t="s">
        <v>304</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-161.07465361769763</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1033</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1034</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1031</v>
      </c>
      <c r="F76" s="7"/>
      <c r="G76" s="7" t="s">
        <v>304</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3221.4930723539496</v>
      </c>
      <c r="AS76" s="7">
        <f t="shared" ref="AS76:AV76" si="23">AS55</f>
        <v>3569.6318480197083</v>
      </c>
      <c r="AT76" s="7">
        <f t="shared" si="23"/>
        <v>3828.5370545095366</v>
      </c>
      <c r="AU76" s="7">
        <f t="shared" si="23"/>
        <v>4060.8164732863265</v>
      </c>
      <c r="AV76" s="7">
        <f t="shared" si="23"/>
        <v>4293.3949259305773</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1024</v>
      </c>
      <c r="F78" s="7"/>
      <c r="G78" s="21" t="s">
        <v>209</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0.56844659416168664</v>
      </c>
      <c r="AT78" s="103">
        <f>AT57 * AT13</f>
        <v>0.56561939420268115</v>
      </c>
      <c r="AU78" s="103">
        <f>AU57 * AU13</f>
        <v>0.56761478248095298</v>
      </c>
      <c r="AV78" s="103">
        <f>AV57 * AV13</f>
        <v>0.56745227205149107</v>
      </c>
      <c r="AW78" s="193"/>
    </row>
    <row r="79" spans="1:49" ht="16.8">
      <c r="A79" s="7"/>
      <c r="B79" s="7"/>
      <c r="C79" s="7"/>
      <c r="D79" s="7"/>
      <c r="E79" s="7" t="s">
        <v>1035</v>
      </c>
      <c r="F79" s="7"/>
      <c r="G79" s="21" t="s">
        <v>209</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1036</v>
      </c>
      <c r="F80" s="7"/>
      <c r="G80" s="21" t="s">
        <v>209</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-3.1553405838313342E-2</v>
      </c>
      <c r="AT80" s="459">
        <f t="shared" ref="AT80:AV80" si="25">AT78 + AT79</f>
        <v>-3.4380605797318831E-2</v>
      </c>
      <c r="AU80" s="459">
        <f t="shared" si="25"/>
        <v>-3.2385217519046994E-2</v>
      </c>
      <c r="AV80" s="459">
        <f t="shared" si="25"/>
        <v>-3.2547727948508909E-2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1037</v>
      </c>
      <c r="F82" s="7"/>
      <c r="G82" s="21" t="s">
        <v>209</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1038</v>
      </c>
      <c r="F84" s="7"/>
      <c r="G84" s="21" t="s">
        <v>868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1033</v>
      </c>
      <c r="F86" s="7"/>
      <c r="G86" s="21" t="s">
        <v>304</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1039</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1040</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1041</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1019</v>
      </c>
      <c r="F92" s="7"/>
      <c r="G92" s="21" t="s">
        <v>304</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-1932.8958434123697</v>
      </c>
      <c r="AS92" s="7">
        <f t="shared" ref="AS92:AV92" si="28">AS46</f>
        <v>-2029.1450664178906</v>
      </c>
      <c r="AT92" s="7">
        <f t="shared" si="28"/>
        <v>-2165.4948094542015</v>
      </c>
      <c r="AU92" s="7">
        <f t="shared" si="28"/>
        <v>-2304.9794591794889</v>
      </c>
      <c r="AV92" s="7">
        <f t="shared" si="28"/>
        <v>-2436.2967055336494</v>
      </c>
      <c r="AW92" s="7"/>
    </row>
    <row r="93" spans="1:49" ht="16.8">
      <c r="A93" s="7"/>
      <c r="B93" s="7"/>
      <c r="C93" s="7"/>
      <c r="D93" s="7"/>
      <c r="E93" s="56" t="s">
        <v>1031</v>
      </c>
      <c r="F93" s="7"/>
      <c r="G93" s="21" t="s">
        <v>304</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3221.4930723539496</v>
      </c>
      <c r="AS93" s="7">
        <f t="shared" si="29"/>
        <v>3569.6318480197083</v>
      </c>
      <c r="AT93" s="7">
        <f t="shared" si="29"/>
        <v>3828.5370545095366</v>
      </c>
      <c r="AU93" s="7">
        <f t="shared" si="29"/>
        <v>4060.8164732863265</v>
      </c>
      <c r="AV93" s="7">
        <f>AV55</f>
        <v>4293.3949259305773</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1042</v>
      </c>
      <c r="F95" s="7"/>
      <c r="G95" s="7" t="s">
        <v>209</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0.56844659416168664</v>
      </c>
      <c r="AT95" s="460">
        <f t="shared" si="30"/>
        <v>0.56561939420268115</v>
      </c>
      <c r="AU95" s="460">
        <f t="shared" si="30"/>
        <v>0.56761478248095298</v>
      </c>
      <c r="AV95" s="460">
        <f>-AV92 / AV93</f>
        <v>0.56745227205149107</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1043</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1044</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1045</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1046</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1047</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1048</v>
      </c>
      <c r="F105" s="7"/>
      <c r="G105" s="7" t="s">
        <v>249</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3.04E-2</v>
      </c>
      <c r="AS105" s="49">
        <f>InputSummary!AS178</f>
        <v>3.1099999999999999E-2</v>
      </c>
      <c r="AT105" s="49">
        <f>InputSummary!AT178</f>
        <v>3.1699999999999999E-2</v>
      </c>
      <c r="AU105" s="49">
        <f>InputSummary!AU178</f>
        <v>3.1800000000000002E-2</v>
      </c>
      <c r="AV105" s="49">
        <f>InputSummary!AV178</f>
        <v>3.2000000000000001E-2</v>
      </c>
      <c r="AW105" s="7"/>
    </row>
    <row r="106" spans="1:49" ht="16.8">
      <c r="A106" s="7"/>
      <c r="B106" s="7"/>
      <c r="C106" s="7"/>
      <c r="D106" s="7"/>
      <c r="E106" s="7" t="s">
        <v>1049</v>
      </c>
      <c r="F106" s="7"/>
      <c r="G106" s="7" t="s">
        <v>604</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1050</v>
      </c>
      <c r="F108" s="7"/>
      <c r="G108" s="7" t="s">
        <v>1051</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5.1007999999999942E-2</v>
      </c>
      <c r="AS108" s="462">
        <f>(1 + AS105) * (1 + AS106) - 1</f>
        <v>5.1721999999999824E-2</v>
      </c>
      <c r="AT108" s="462">
        <f>(1 + AT105) * (1 + AT106) - 1</f>
        <v>5.2334000000000103E-2</v>
      </c>
      <c r="AU108" s="462">
        <f>(1 + AU105) * (1 + AU106) - 1</f>
        <v>5.2436000000000149E-2</v>
      </c>
      <c r="AV108" s="462">
        <f>(1 + AV105) * (1 + AV106) - 1</f>
        <v>5.264000000000002E-2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1052</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1053</v>
      </c>
      <c r="F111" s="7"/>
      <c r="G111" s="7" t="s">
        <v>604</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1054</v>
      </c>
      <c r="F113" s="7"/>
      <c r="G113" s="7" t="s">
        <v>1055</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2.0396116504854289E-2</v>
      </c>
      <c r="AS113" s="193">
        <f>(1+AS$108) / (1+AS111) - 1</f>
        <v>2.108932038834932E-2</v>
      </c>
      <c r="AT113" s="193">
        <f t="shared" si="31"/>
        <v>2.168349514563106E-2</v>
      </c>
      <c r="AU113" s="193">
        <f t="shared" si="31"/>
        <v>2.1782524271844794E-2</v>
      </c>
      <c r="AV113" s="193">
        <f t="shared" si="31"/>
        <v>2.1980582524271819E-2</v>
      </c>
      <c r="AW113" s="2"/>
    </row>
    <row r="114" spans="1:49" ht="16.8">
      <c r="A114" s="7"/>
      <c r="B114" s="7"/>
      <c r="C114" s="7"/>
      <c r="D114" s="2"/>
      <c r="E114" s="7" t="s">
        <v>1056</v>
      </c>
      <c r="F114" s="7"/>
      <c r="G114" s="7" t="s">
        <v>604</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8.7530899065423995E-2</v>
      </c>
      <c r="AS114" s="49">
        <f>InputSummary!AS188</f>
        <v>4.3184769776843268E-2</v>
      </c>
      <c r="AT114" s="49">
        <f>InputSummary!AT188</f>
        <v>2.6233436648239294E-2</v>
      </c>
      <c r="AU114" s="49">
        <f>InputSummary!AU188</f>
        <v>2.6055468787939295E-2</v>
      </c>
      <c r="AV114" s="49">
        <f>InputSummary!AV188</f>
        <v>2.814630513484162E-2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2</v>
      </c>
      <c r="F116" s="7"/>
      <c r="G116" s="7" t="s">
        <v>1051</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0.10971230598539128</v>
      </c>
      <c r="AS116" s="462">
        <f>(1 + AS113) * (1 + AS114) - 1</f>
        <v>6.5184827610913487E-2</v>
      </c>
      <c r="AT116" s="462">
        <f>(1 + AT113) * (1 + AT114) - 1</f>
        <v>4.8485764390085562E-2</v>
      </c>
      <c r="AU116" s="462">
        <f>(1 + AU113) * (1 + AU114) - 1</f>
        <v>4.8405546941071576E-2</v>
      </c>
      <c r="AV116" s="462">
        <f>(1 + AV113) * (1 + AV114) - 1</f>
        <v>5.0745559841883114E-2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1057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1058</v>
      </c>
      <c r="F119" s="7"/>
      <c r="G119" s="7" t="s">
        <v>1059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3.04E-2</v>
      </c>
      <c r="AS119" s="193">
        <f>AS105</f>
        <v>3.1099999999999999E-2</v>
      </c>
      <c r="AT119" s="193">
        <f>AT105</f>
        <v>3.1699999999999999E-2</v>
      </c>
      <c r="AU119" s="193">
        <f>AU105</f>
        <v>3.1800000000000002E-2</v>
      </c>
      <c r="AV119" s="193">
        <f>AV105</f>
        <v>3.2000000000000001E-2</v>
      </c>
      <c r="AW119" s="2"/>
    </row>
    <row r="120" spans="1:49" ht="16.8">
      <c r="A120" s="7"/>
      <c r="B120" s="7"/>
      <c r="C120" s="7"/>
      <c r="D120" s="7"/>
      <c r="E120" s="7" t="s">
        <v>1060</v>
      </c>
      <c r="F120" s="7"/>
      <c r="G120" s="7" t="s">
        <v>604</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6.2497611347487325E-2</v>
      </c>
      <c r="AS120" s="49">
        <f>InputSummary!AS189</f>
        <v>3.04739603020312E-2</v>
      </c>
      <c r="AT120" s="49">
        <f>InputSummary!AT189</f>
        <v>1.710175025781635E-2</v>
      </c>
      <c r="AU120" s="49">
        <f>InputSummary!AU189</f>
        <v>1.5421581354723601E-2</v>
      </c>
      <c r="AV120" s="49">
        <f>InputSummary!AV189</f>
        <v>1.7961851291584674E-2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1061</v>
      </c>
      <c r="F122" s="7"/>
      <c r="G122" s="7" t="s">
        <v>1051</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9.4797538732450892E-2</v>
      </c>
      <c r="AS122" s="462">
        <f t="shared" si="32"/>
        <v>6.2521700467424335E-2</v>
      </c>
      <c r="AT122" s="462">
        <f t="shared" si="32"/>
        <v>4.9343875740989196E-2</v>
      </c>
      <c r="AU122" s="462">
        <f t="shared" si="32"/>
        <v>4.7711987641803955E-2</v>
      </c>
      <c r="AV122" s="462">
        <f t="shared" si="32"/>
        <v>5.053663053291535E-2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1062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1063</v>
      </c>
      <c r="F126" s="7"/>
      <c r="G126" s="7" t="s">
        <v>304</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-1932.8958434123697</v>
      </c>
      <c r="AS126" s="7">
        <f>AS28</f>
        <v>-2029.1450664178906</v>
      </c>
      <c r="AT126" s="7">
        <f>AT28</f>
        <v>-2165.4948094542015</v>
      </c>
      <c r="AU126" s="7">
        <f>AU28</f>
        <v>-2304.9794591794889</v>
      </c>
      <c r="AV126" s="7">
        <f>AV28</f>
        <v>-2436.2967055336494</v>
      </c>
      <c r="AW126" s="7"/>
    </row>
    <row r="127" spans="1:49" ht="16.8">
      <c r="A127" s="7"/>
      <c r="B127" s="7"/>
      <c r="C127" s="7"/>
      <c r="D127" s="7"/>
      <c r="E127" s="56" t="s">
        <v>1064</v>
      </c>
      <c r="F127" s="7"/>
      <c r="G127" s="7" t="s">
        <v>304</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-1912.0195131157841</v>
      </c>
      <c r="AS127" s="105">
        <f>AS36</f>
        <v>-2056.333528976867</v>
      </c>
      <c r="AT127" s="105">
        <f>AT36</f>
        <v>-2194.4261704238925</v>
      </c>
      <c r="AU127" s="105">
        <f>AU36</f>
        <v>-2319.4254881725446</v>
      </c>
      <c r="AV127" s="105">
        <f>AV36</f>
        <v>-2429.2115397695511</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1062</v>
      </c>
      <c r="F129" s="7"/>
      <c r="G129" s="7" t="s">
        <v>304</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-1922.457678264077</v>
      </c>
      <c r="AS129" s="461">
        <f t="shared" si="33"/>
        <v>-2042.7392976973788</v>
      </c>
      <c r="AT129" s="461">
        <f t="shared" si="33"/>
        <v>-2179.960489939047</v>
      </c>
      <c r="AU129" s="461">
        <f t="shared" si="33"/>
        <v>-2312.2024736760168</v>
      </c>
      <c r="AV129" s="461">
        <f>AVERAGE(AV126:AV127)</f>
        <v>-2432.7541226516005</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1065</v>
      </c>
      <c r="F131" s="7"/>
      <c r="G131" s="7" t="s">
        <v>1051</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6.195538468311268E-2</v>
      </c>
      <c r="AS131" s="185">
        <f>AS167/AS129</f>
        <v>5.4421925116855951E-2</v>
      </c>
      <c r="AT131" s="185">
        <f>AT167/AT129</f>
        <v>5.1586468935247383E-2</v>
      </c>
      <c r="AU131" s="185">
        <f>AU167/AU129</f>
        <v>5.1254996910451101E-2</v>
      </c>
      <c r="AV131" s="185">
        <f>AV167/AV129</f>
        <v>5.2114157633228853E-2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1066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1047</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1067</v>
      </c>
      <c r="F136" s="7"/>
      <c r="G136" s="7" t="s">
        <v>209</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1068</v>
      </c>
      <c r="F137" s="7"/>
      <c r="G137" s="7" t="s">
        <v>304</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-1441.8432586980578</v>
      </c>
      <c r="AS137" s="7">
        <f t="shared" ref="AS137:AU137" si="34">AS$129 * AS136</f>
        <v>-1532.0544732730341</v>
      </c>
      <c r="AT137" s="7">
        <f t="shared" si="34"/>
        <v>-1634.9703674542852</v>
      </c>
      <c r="AU137" s="7">
        <f t="shared" si="34"/>
        <v>-1734.1518552570126</v>
      </c>
      <c r="AV137" s="7">
        <f>AV$129 * AV136</f>
        <v>-1824.5655919887004</v>
      </c>
      <c r="AW137" s="7"/>
    </row>
    <row r="138" spans="1:49" ht="16.8">
      <c r="A138" s="7"/>
      <c r="B138" s="7"/>
      <c r="C138" s="7"/>
      <c r="D138" s="7"/>
      <c r="E138" s="7" t="s">
        <v>1050</v>
      </c>
      <c r="F138" s="7"/>
      <c r="G138" s="96" t="s">
        <v>209</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5.1007999999999942E-2</v>
      </c>
      <c r="AS138" s="193">
        <f t="shared" si="35"/>
        <v>5.1721999999999824E-2</v>
      </c>
      <c r="AT138" s="193">
        <f t="shared" si="35"/>
        <v>5.2334000000000103E-2</v>
      </c>
      <c r="AU138" s="193">
        <f t="shared" si="35"/>
        <v>5.2436000000000149E-2</v>
      </c>
      <c r="AV138" s="193">
        <f t="shared" si="35"/>
        <v>5.264000000000002E-2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1069</v>
      </c>
      <c r="F140" s="7"/>
      <c r="G140" s="7" t="s">
        <v>304</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-73.545540939670445</v>
      </c>
      <c r="AS140" s="461">
        <f t="shared" si="36"/>
        <v>-79.240921466627597</v>
      </c>
      <c r="AT140" s="461">
        <f t="shared" si="36"/>
        <v>-85.564539210352734</v>
      </c>
      <c r="AU140" s="461">
        <f t="shared" si="36"/>
        <v>-90.931986682256976</v>
      </c>
      <c r="AV140" s="461">
        <f>AV137*AV138</f>
        <v>-96.04513276228522</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1052</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268</v>
      </c>
      <c r="F143" s="7"/>
      <c r="G143" s="7" t="s">
        <v>209</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1070</v>
      </c>
      <c r="F144" s="7"/>
      <c r="G144" s="7" t="s">
        <v>304</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2</v>
      </c>
      <c r="F145" s="7"/>
      <c r="G145" s="96" t="s">
        <v>209</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0.10971230598539128</v>
      </c>
      <c r="AS145" s="193">
        <f t="shared" si="38"/>
        <v>6.5184827610913487E-2</v>
      </c>
      <c r="AT145" s="193">
        <f t="shared" si="38"/>
        <v>4.8485764390085562E-2</v>
      </c>
      <c r="AU145" s="193">
        <f t="shared" si="38"/>
        <v>4.8405546941071576E-2</v>
      </c>
      <c r="AV145" s="193">
        <f t="shared" si="38"/>
        <v>5.0745559841883114E-2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1071</v>
      </c>
      <c r="F147" s="7"/>
      <c r="G147" s="7" t="s">
        <v>304</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1072</v>
      </c>
      <c r="F149" s="7"/>
      <c r="G149" s="7" t="s">
        <v>304</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1057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267</v>
      </c>
      <c r="F152" s="7"/>
      <c r="G152" s="7" t="s">
        <v>209</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1073</v>
      </c>
      <c r="F153" s="7"/>
      <c r="G153" s="7" t="s">
        <v>304</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-480.61441956601925</v>
      </c>
      <c r="AS153" s="7">
        <f t="shared" ref="AS153:AU153" si="40">AS$129 * AS152</f>
        <v>-510.6848244243447</v>
      </c>
      <c r="AT153" s="7">
        <f t="shared" si="40"/>
        <v>-544.99012248476174</v>
      </c>
      <c r="AU153" s="7">
        <f t="shared" si="40"/>
        <v>-578.05061841900419</v>
      </c>
      <c r="AV153" s="7">
        <f>AV$129 * AV152</f>
        <v>-608.18853066290012</v>
      </c>
      <c r="AW153" s="7"/>
    </row>
    <row r="154" spans="1:49" ht="16.8">
      <c r="A154" s="7"/>
      <c r="B154" s="7"/>
      <c r="C154" s="7"/>
      <c r="D154" s="7"/>
      <c r="E154" s="7" t="s">
        <v>1061</v>
      </c>
      <c r="F154" s="7"/>
      <c r="G154" s="96" t="s">
        <v>209</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9.4797538732450892E-2</v>
      </c>
      <c r="AS154" s="193">
        <f t="shared" si="41"/>
        <v>6.2521700467424335E-2</v>
      </c>
      <c r="AT154" s="193">
        <f t="shared" si="41"/>
        <v>4.9343875740989196E-2</v>
      </c>
      <c r="AU154" s="193">
        <f t="shared" si="41"/>
        <v>4.7711987641803955E-2</v>
      </c>
      <c r="AV154" s="193">
        <f>AV$122</f>
        <v>5.053663053291535E-2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1074</v>
      </c>
      <c r="F156" s="7"/>
      <c r="G156" s="7" t="s">
        <v>304</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-45.561064054184115</v>
      </c>
      <c r="AS156" s="461">
        <f t="shared" si="42"/>
        <v>-31.928883625918065</v>
      </c>
      <c r="AT156" s="461">
        <f t="shared" si="42"/>
        <v>-26.891924883954566</v>
      </c>
      <c r="AU156" s="461">
        <f t="shared" si="42"/>
        <v>-27.579943962344661</v>
      </c>
      <c r="AV156" s="461">
        <f>AV153*AV154</f>
        <v>-30.735799068467642</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1075</v>
      </c>
      <c r="F158" s="7"/>
      <c r="G158" s="7" t="s">
        <v>304</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-30.037253202035281</v>
      </c>
      <c r="AS158" s="461">
        <f>AS120 * AS153</f>
        <v>-15.562589066357253</v>
      </c>
      <c r="AT158" s="461">
        <f>AT120 * AT153</f>
        <v>-9.3202849677111388</v>
      </c>
      <c r="AU158" s="461">
        <f>AU120 * AU153</f>
        <v>-8.914454639096963</v>
      </c>
      <c r="AV158" s="461">
        <f>AV120 * AV153</f>
        <v>-10.924191945014398</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1076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1077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1078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1079</v>
      </c>
      <c r="F164" s="7"/>
      <c r="G164" s="7" t="s">
        <v>304</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-30.037253202035281</v>
      </c>
      <c r="AS164" s="7">
        <f>AS158 + AS149</f>
        <v>-15.562589066357253</v>
      </c>
      <c r="AT164" s="7">
        <f>AT158 + AT149</f>
        <v>-9.3202849677111388</v>
      </c>
      <c r="AU164" s="7">
        <f>AU158 + AU149</f>
        <v>-8.914454639096963</v>
      </c>
      <c r="AV164" s="7">
        <f>AV158 + AV149</f>
        <v>-10.924191945014398</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1080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1066</v>
      </c>
      <c r="F167" s="7"/>
      <c r="G167" s="7" t="s">
        <v>304</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-119.10660499385456</v>
      </c>
      <c r="AS167" s="7">
        <f>AS140 + AS156 + AS147</f>
        <v>-111.16980509254566</v>
      </c>
      <c r="AT167" s="7">
        <f>AT140 + AT156 + AT147</f>
        <v>-112.45646409430731</v>
      </c>
      <c r="AU167" s="7">
        <f>AU140 + AU156 + AU147</f>
        <v>-118.51193064460163</v>
      </c>
      <c r="AV167" s="7">
        <f>AV140 + AV156 + AV147</f>
        <v>-126.78093183075286</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1081</v>
      </c>
      <c r="F169" s="7"/>
      <c r="G169" s="7" t="s">
        <v>304</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-89.069351791819287</v>
      </c>
      <c r="AS169" s="461">
        <f t="shared" si="43"/>
        <v>-95.607216026188411</v>
      </c>
      <c r="AT169" s="461">
        <f t="shared" si="43"/>
        <v>-103.13617912659618</v>
      </c>
      <c r="AU169" s="461">
        <f t="shared" si="43"/>
        <v>-109.59747600550467</v>
      </c>
      <c r="AV169" s="461">
        <f t="shared" si="43"/>
        <v>-115.85673988573846</v>
      </c>
      <c r="AW169" s="7"/>
    </row>
    <row r="170" spans="1:49" ht="16.8">
      <c r="A170" s="7"/>
      <c r="B170" s="7"/>
      <c r="C170" s="7"/>
      <c r="D170" s="7"/>
      <c r="E170" s="56" t="s">
        <v>1079</v>
      </c>
      <c r="F170" s="7"/>
      <c r="G170" s="7" t="s">
        <v>304</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-30.037253202035281</v>
      </c>
      <c r="AS170" s="461">
        <f t="shared" ref="AS170:AV170" si="44">AS164</f>
        <v>-15.562589066357253</v>
      </c>
      <c r="AT170" s="461">
        <f t="shared" si="44"/>
        <v>-9.3202849677111388</v>
      </c>
      <c r="AU170" s="461">
        <f t="shared" si="44"/>
        <v>-8.914454639096963</v>
      </c>
      <c r="AV170" s="461">
        <f t="shared" si="44"/>
        <v>-10.924191945014398</v>
      </c>
      <c r="AW170" s="7"/>
    </row>
    <row r="171" spans="1:49" ht="16.8">
      <c r="A171" s="7"/>
      <c r="B171" s="7"/>
      <c r="C171" s="7"/>
      <c r="D171" s="7"/>
      <c r="E171" s="56" t="s">
        <v>1082</v>
      </c>
      <c r="F171" s="7"/>
      <c r="G171" s="7" t="s">
        <v>209</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0.25218797230921902</v>
      </c>
      <c r="AS171" s="26">
        <f t="shared" si="45"/>
        <v>0.13998935280494418</v>
      </c>
      <c r="AT171" s="26">
        <f t="shared" si="45"/>
        <v>8.2879050508782123E-2</v>
      </c>
      <c r="AU171" s="26">
        <f t="shared" si="45"/>
        <v>7.5219892129088584E-2</v>
      </c>
      <c r="AV171" s="26">
        <f t="shared" si="45"/>
        <v>8.6165890936956729E-2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1083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1084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1085</v>
      </c>
      <c r="F176" s="34"/>
      <c r="G176" s="7" t="s">
        <v>550</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1030</v>
      </c>
      <c r="F178" s="7"/>
      <c r="G178" s="7" t="s">
        <v>304</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-161.07465361769763</v>
      </c>
      <c r="AS178" s="7">
        <f>AS71</f>
        <v>0</v>
      </c>
      <c r="AT178" s="7">
        <f>AT71</f>
        <v>0</v>
      </c>
      <c r="AU178" s="7">
        <f>AU71</f>
        <v>0</v>
      </c>
      <c r="AV178" s="7">
        <f>AV71</f>
        <v>0</v>
      </c>
      <c r="AW178" s="89"/>
    </row>
    <row r="179" spans="1:49" ht="16.8">
      <c r="A179" s="7"/>
      <c r="B179" s="7"/>
      <c r="C179" s="7"/>
      <c r="D179" s="7"/>
      <c r="E179" s="7" t="s">
        <v>1086</v>
      </c>
      <c r="F179" s="7"/>
      <c r="G179" s="7" t="s">
        <v>304</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1087</v>
      </c>
      <c r="F180" s="7"/>
      <c r="G180" s="7" t="s">
        <v>304</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161.07465361769763</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1088</v>
      </c>
      <c r="F182" s="7"/>
      <c r="G182" s="7" t="s">
        <v>209</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531</v>
      </c>
      <c r="F184" s="7"/>
      <c r="G184" s="7" t="s">
        <v>304</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8.0537326808848828</v>
      </c>
      <c r="AS184" s="538">
        <f t="shared" si="47"/>
        <v>0</v>
      </c>
      <c r="AT184" s="538">
        <f t="shared" si="47"/>
        <v>0</v>
      </c>
      <c r="AU184" s="538">
        <f t="shared" si="47"/>
        <v>0</v>
      </c>
      <c r="AV184" s="538">
        <f>AV180 * AV182</f>
        <v>0</v>
      </c>
      <c r="AW184" s="7"/>
    </row>
    <row r="185" spans="1:49" ht="16.8">
      <c r="A185" s="129"/>
      <c r="B185" s="129"/>
      <c r="C185" s="77"/>
      <c r="D185" s="77"/>
      <c r="E185" s="134" t="s">
        <v>1089</v>
      </c>
      <c r="F185" s="129"/>
      <c r="G185" s="129" t="s">
        <v>105</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6.2473171034616284</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1090</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1091</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1092</v>
      </c>
      <c r="F190" s="7"/>
      <c r="G190" s="7" t="s">
        <v>304</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3569.6318480197083</v>
      </c>
      <c r="AS190" s="8">
        <f>'Return&amp;RAV'!AS46 * AS$17</f>
        <v>3828.5370545095366</v>
      </c>
      <c r="AT190" s="8">
        <f>'Return&amp;RAV'!AT46 * AT$17</f>
        <v>4060.8164732863265</v>
      </c>
      <c r="AU190" s="8">
        <f>'Return&amp;RAV'!AU46 * AU$17</f>
        <v>4293.3949259305773</v>
      </c>
      <c r="AV190" s="8">
        <f>'Return&amp;RAV'!AV46 * AV$17</f>
        <v>4527.6289579776949</v>
      </c>
      <c r="AW190" s="7"/>
    </row>
    <row r="191" spans="1:49" ht="16.8">
      <c r="A191" s="7"/>
      <c r="B191" s="7"/>
      <c r="C191" s="7"/>
      <c r="D191" s="7"/>
      <c r="E191" s="7" t="s">
        <v>1093</v>
      </c>
      <c r="F191" s="7"/>
      <c r="G191" s="7" t="s">
        <v>209</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1094</v>
      </c>
      <c r="F192" s="7"/>
      <c r="G192" s="7" t="s">
        <v>209</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1095</v>
      </c>
      <c r="F194" s="7"/>
      <c r="G194" s="7" t="s">
        <v>304</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42.8355821762365</v>
      </c>
      <c r="AS194" s="461">
        <f t="shared" si="49"/>
        <v>45.942444654114439</v>
      </c>
      <c r="AT194" s="461">
        <f t="shared" si="49"/>
        <v>48.729797679435919</v>
      </c>
      <c r="AU194" s="461">
        <f t="shared" si="49"/>
        <v>51.520739111166925</v>
      </c>
      <c r="AV194" s="461">
        <f>AV190 * AV191 * AV192</f>
        <v>54.331547495732337</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533</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1096</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1097</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1098</v>
      </c>
      <c r="F201" s="21"/>
      <c r="G201" s="21" t="s">
        <v>304</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571.35951200747797</v>
      </c>
      <c r="AS201" s="8">
        <f>Revenue!AS19 * AS$17</f>
        <v>567.59395326479705</v>
      </c>
      <c r="AT201" s="8">
        <f>Revenue!AT19 * AT$17</f>
        <v>584.98077310636722</v>
      </c>
      <c r="AU201" s="8">
        <f>Revenue!AU19 * AU$17</f>
        <v>597.76562310738768</v>
      </c>
      <c r="AV201" s="8">
        <f>Revenue!AV19 * AV$17</f>
        <v>609.20214790886314</v>
      </c>
      <c r="AW201" s="48"/>
    </row>
    <row r="202" spans="1:49" ht="16.8">
      <c r="A202" s="21"/>
      <c r="B202" s="21"/>
      <c r="C202" s="21"/>
      <c r="D202" s="21"/>
      <c r="E202" s="21" t="s">
        <v>1099</v>
      </c>
      <c r="F202" s="21"/>
      <c r="G202" s="21" t="s">
        <v>304</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0</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1012</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-89.069351791819287</v>
      </c>
      <c r="AS203" s="7">
        <f t="shared" ref="AS203:AV203" si="50">AS169</f>
        <v>-95.607216026188411</v>
      </c>
      <c r="AT203" s="7">
        <f>AT169</f>
        <v>-103.13617912659618</v>
      </c>
      <c r="AU203" s="7">
        <f t="shared" si="50"/>
        <v>-109.59747600550467</v>
      </c>
      <c r="AV203" s="7">
        <f t="shared" si="50"/>
        <v>-115.85673988573846</v>
      </c>
      <c r="AW203" s="48"/>
    </row>
    <row r="204" spans="1:49" ht="16.8">
      <c r="A204" s="21"/>
      <c r="B204" s="21"/>
      <c r="C204" s="21"/>
      <c r="D204" s="21"/>
      <c r="E204" s="7" t="s">
        <v>1013</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-30.037253202035281</v>
      </c>
      <c r="AS204" s="7">
        <f t="shared" si="51"/>
        <v>-15.562589066357253</v>
      </c>
      <c r="AT204" s="7">
        <f t="shared" si="51"/>
        <v>-9.3202849677111388</v>
      </c>
      <c r="AU204" s="7">
        <f t="shared" si="51"/>
        <v>-8.914454639096963</v>
      </c>
      <c r="AV204" s="7">
        <f t="shared" si="51"/>
        <v>-10.924191945014398</v>
      </c>
      <c r="AW204" s="48"/>
    </row>
    <row r="205" spans="1:49" ht="16.8">
      <c r="A205" s="21"/>
      <c r="B205" s="21"/>
      <c r="C205" s="21"/>
      <c r="D205" s="21"/>
      <c r="E205" s="21" t="s">
        <v>538</v>
      </c>
      <c r="F205" s="21"/>
      <c r="G205" s="21" t="s">
        <v>304</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-184.16440180752002</v>
      </c>
      <c r="AS205" s="8">
        <f>-TaxPools!AS50 * AS$17</f>
        <v>-157.31929131707747</v>
      </c>
      <c r="AT205" s="8">
        <f>-TaxPools!AT50 * AT$17</f>
        <v>-159.25369688991555</v>
      </c>
      <c r="AU205" s="8">
        <f>-TaxPools!AU50 * AU$17</f>
        <v>-161.18791535539012</v>
      </c>
      <c r="AV205" s="8">
        <f>-TaxPools!AV50 * AV$17</f>
        <v>-163.75297706416981</v>
      </c>
      <c r="AW205" s="48"/>
    </row>
    <row r="206" spans="1:49" ht="16.8">
      <c r="A206" s="21"/>
      <c r="B206" s="21"/>
      <c r="C206" s="21"/>
      <c r="D206" s="21"/>
      <c r="E206" s="21" t="s">
        <v>539</v>
      </c>
      <c r="F206" s="21"/>
      <c r="G206" s="21" t="s">
        <v>304</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-113.8689618214236</v>
      </c>
      <c r="AS206" s="8">
        <f>-TaxPools!AS112</f>
        <v>-118.52456398499729</v>
      </c>
      <c r="AT206" s="8">
        <f>-TaxPools!AT112</f>
        <v>-120.87023985796243</v>
      </c>
      <c r="AU206" s="8">
        <f>-TaxPools!AU112</f>
        <v>-121.90052452357472</v>
      </c>
      <c r="AV206" s="8">
        <f>-TaxPools!AV112</f>
        <v>-124.57876117770638</v>
      </c>
      <c r="AW206" s="48"/>
    </row>
    <row r="207" spans="1:49" ht="16.8">
      <c r="A207" s="21"/>
      <c r="B207" s="21"/>
      <c r="C207" s="21"/>
      <c r="D207" s="21"/>
      <c r="E207" s="21" t="s">
        <v>1100</v>
      </c>
      <c r="F207" s="21"/>
      <c r="G207" s="21" t="s">
        <v>304</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154.21954338467978</v>
      </c>
      <c r="AS207" s="431">
        <f>SUM(AS201:AS206)</f>
        <v>180.58029287017663</v>
      </c>
      <c r="AT207" s="431">
        <f>SUM(AT201:AT206)</f>
        <v>192.40037226418195</v>
      </c>
      <c r="AU207" s="431">
        <f>SUM(AU201:AU206)</f>
        <v>196.16525258382117</v>
      </c>
      <c r="AV207" s="431">
        <f>SUM(AV201:AV206)</f>
        <v>194.0894778362341</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533</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1101</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1102</v>
      </c>
      <c r="F213" s="21"/>
      <c r="G213" s="21" t="s">
        <v>304</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InputSummary!AR278</f>
        <v>0</v>
      </c>
      <c r="AS213" s="79">
        <f>InputSummary!AS278</f>
        <v>0</v>
      </c>
      <c r="AT213" s="79">
        <f>InputSummary!AT278</f>
        <v>0</v>
      </c>
      <c r="AU213" s="79">
        <f>InputSummary!AU278</f>
        <v>0</v>
      </c>
      <c r="AV213" s="79">
        <f>InputSummary!AV278</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1103</v>
      </c>
      <c r="F215" s="21"/>
      <c r="G215" s="21" t="s">
        <v>304</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1104</v>
      </c>
      <c r="F216" s="21"/>
      <c r="G216" s="21" t="s">
        <v>304</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1105</v>
      </c>
      <c r="F217" s="21"/>
      <c r="G217" s="21" t="s">
        <v>304</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1106</v>
      </c>
      <c r="F218" s="21"/>
      <c r="G218" s="21" t="s">
        <v>304</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-92.289496880027755</v>
      </c>
      <c r="AS218" s="7">
        <f t="shared" ref="AS218:AV218" si="52">AS299</f>
        <v>-125.91169767099343</v>
      </c>
      <c r="AT218" s="7">
        <f t="shared" si="52"/>
        <v>-129.12127798259644</v>
      </c>
      <c r="AU218" s="7">
        <f t="shared" si="52"/>
        <v>-121.96012485926903</v>
      </c>
      <c r="AV218" s="7">
        <f t="shared" si="52"/>
        <v>-115.99238944166326</v>
      </c>
      <c r="AW218" s="21"/>
    </row>
    <row r="219" spans="1:49" ht="16.8">
      <c r="A219" s="21"/>
      <c r="B219" s="21"/>
      <c r="C219" s="21"/>
      <c r="D219" s="21"/>
      <c r="E219" s="21" t="s">
        <v>1100</v>
      </c>
      <c r="F219" s="21"/>
      <c r="G219" s="21" t="s">
        <v>304</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92.289496880027755</v>
      </c>
      <c r="AS219" s="7">
        <f>IF(AS207 &gt;= 0, MIN(AS207, -(AS215 + AS217 + AS218)), 0)</f>
        <v>125.91169767099343</v>
      </c>
      <c r="AT219" s="7">
        <f>IF(AT207 &gt;= 0, MIN(AT207, -(AT215 + AT217 + AT218)), 0)</f>
        <v>129.12127798259644</v>
      </c>
      <c r="AU219" s="7">
        <f>IF(AU207 &gt;= 0, MIN(AU207, -(AU215 + AU217 + AU218)), 0)</f>
        <v>121.96012485926903</v>
      </c>
      <c r="AV219" s="7">
        <f>IF(AV207 &gt;= 0, MIN(AV207, -(AV215 + AV217 + AV218)), 0)</f>
        <v>115.99238944166326</v>
      </c>
      <c r="AW219" s="21"/>
    </row>
    <row r="220" spans="1:49" ht="16.8">
      <c r="A220" s="21"/>
      <c r="B220" s="21"/>
      <c r="C220" s="21"/>
      <c r="D220" s="21"/>
      <c r="E220" s="7" t="s">
        <v>1107</v>
      </c>
      <c r="F220" s="21"/>
      <c r="G220" s="21" t="s">
        <v>304</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1108</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1109</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1110</v>
      </c>
      <c r="F225" s="21"/>
      <c r="G225" s="21" t="s">
        <v>304</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61.930046504652026</v>
      </c>
      <c r="AS225" s="7">
        <f>MAX( AS207 - AS219, 0)</f>
        <v>54.668595199183201</v>
      </c>
      <c r="AT225" s="7">
        <f>MAX( AT207 - AT219, 0)</f>
        <v>63.279094281585515</v>
      </c>
      <c r="AU225" s="7">
        <f>MAX( AU207 - AU219, 0)</f>
        <v>74.205127724552142</v>
      </c>
      <c r="AV225" s="7">
        <f>MAX( AV207 - AV219, 0)</f>
        <v>78.097088394570832</v>
      </c>
      <c r="AW225" s="7"/>
    </row>
    <row r="226" spans="1:49" ht="16.8">
      <c r="A226" s="7"/>
      <c r="B226" s="7"/>
      <c r="C226" s="7"/>
      <c r="D226" s="7"/>
      <c r="E226" s="7" t="s">
        <v>335</v>
      </c>
      <c r="F226" s="21"/>
      <c r="G226" s="7" t="s">
        <v>209</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InputSummary!AR264</f>
        <v>0.25</v>
      </c>
      <c r="AS226" s="123">
        <f>InputSummary!AS264</f>
        <v>0.25</v>
      </c>
      <c r="AT226" s="123">
        <f>InputSummary!AT264</f>
        <v>0.25</v>
      </c>
      <c r="AU226" s="123">
        <f>InputSummary!AU264</f>
        <v>0.25</v>
      </c>
      <c r="AV226" s="123">
        <f>InputSummary!AV264</f>
        <v>0.25</v>
      </c>
      <c r="AW226" s="7"/>
    </row>
    <row r="227" spans="1:49" ht="16.8">
      <c r="A227" s="21"/>
      <c r="B227" s="21"/>
      <c r="C227" s="21"/>
      <c r="D227" s="21"/>
      <c r="E227" s="21" t="s">
        <v>1111</v>
      </c>
      <c r="F227" s="21"/>
      <c r="G227" s="21" t="s">
        <v>304</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15.482511626163006</v>
      </c>
      <c r="AS227" s="7">
        <f t="shared" si="54"/>
        <v>13.6671487997958</v>
      </c>
      <c r="AT227" s="7">
        <f t="shared" si="54"/>
        <v>15.819773570396379</v>
      </c>
      <c r="AU227" s="7">
        <f t="shared" si="54"/>
        <v>18.551281931138035</v>
      </c>
      <c r="AV227" s="7">
        <f t="shared" si="54"/>
        <v>19.524272098642708</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1112</v>
      </c>
      <c r="F229" s="21"/>
      <c r="G229" s="7" t="s">
        <v>100</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1108</v>
      </c>
      <c r="F231" s="21"/>
      <c r="G231" s="21" t="s">
        <v>304</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20.643348834884009</v>
      </c>
      <c r="AS231" s="538">
        <f t="shared" si="56"/>
        <v>18.222865066394398</v>
      </c>
      <c r="AT231" s="538">
        <f t="shared" si="56"/>
        <v>21.093031427195172</v>
      </c>
      <c r="AU231" s="538">
        <f t="shared" si="56"/>
        <v>24.735042574850713</v>
      </c>
      <c r="AV231" s="538">
        <f>AV227 * AV229</f>
        <v>26.032362798190277</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533</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1108</v>
      </c>
      <c r="F235" s="2"/>
      <c r="G235" s="21" t="s">
        <v>304</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20.643348834884009</v>
      </c>
      <c r="AS235" s="7">
        <f t="shared" si="57"/>
        <v>18.222865066394398</v>
      </c>
      <c r="AT235" s="7">
        <f t="shared" si="57"/>
        <v>21.093031427195172</v>
      </c>
      <c r="AU235" s="7">
        <f t="shared" si="57"/>
        <v>24.735042574850713</v>
      </c>
      <c r="AV235" s="7">
        <f>AV231</f>
        <v>26.032362798190277</v>
      </c>
      <c r="AW235" s="2"/>
    </row>
    <row r="236" spans="1:49" ht="16.8">
      <c r="A236" s="208"/>
      <c r="B236" s="21"/>
      <c r="C236" s="21"/>
      <c r="D236" s="21"/>
      <c r="E236" s="7" t="s">
        <v>1113</v>
      </c>
      <c r="F236" s="21"/>
      <c r="G236" s="21" t="s">
        <v>304</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533</v>
      </c>
      <c r="F237" s="21"/>
      <c r="G237" s="21" t="s">
        <v>304</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20.643348834884009</v>
      </c>
      <c r="AS237" s="526">
        <f t="shared" si="59"/>
        <v>18.222865066394398</v>
      </c>
      <c r="AT237" s="526">
        <f t="shared" si="59"/>
        <v>21.093031427195172</v>
      </c>
      <c r="AU237" s="526">
        <f t="shared" si="59"/>
        <v>24.735042574850713</v>
      </c>
      <c r="AV237" s="526">
        <f>AV235+AV236</f>
        <v>26.032362798190277</v>
      </c>
      <c r="AW237" s="21"/>
    </row>
    <row r="238" spans="1:49" ht="16.8">
      <c r="A238" s="21"/>
      <c r="B238" s="21"/>
      <c r="C238" s="21"/>
      <c r="D238" s="21"/>
      <c r="E238" s="2" t="s">
        <v>329</v>
      </c>
      <c r="F238" s="21"/>
      <c r="G238" s="21" t="s">
        <v>304</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InputSummary!AR285</f>
        <v>0</v>
      </c>
      <c r="AS238" s="8">
        <f>InputSummary!AS285</f>
        <v>0</v>
      </c>
      <c r="AT238" s="8">
        <f>InputSummary!AT285</f>
        <v>0</v>
      </c>
      <c r="AU238" s="8">
        <f>InputSummary!AU285</f>
        <v>0</v>
      </c>
      <c r="AV238" s="8">
        <f>InputSummary!AV285</f>
        <v>0</v>
      </c>
      <c r="AW238" s="21"/>
    </row>
    <row r="239" spans="1:49" ht="16.8">
      <c r="A239" s="21"/>
      <c r="B239" s="21"/>
      <c r="C239" s="21"/>
      <c r="D239" s="21"/>
      <c r="E239" s="2" t="s">
        <v>1114</v>
      </c>
      <c r="F239" s="21"/>
      <c r="G239" s="21" t="s">
        <v>304</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20.643348834884009</v>
      </c>
      <c r="AS239" s="431">
        <f t="shared" si="60"/>
        <v>18.222865066394398</v>
      </c>
      <c r="AT239" s="431">
        <f t="shared" si="60"/>
        <v>21.093031427195172</v>
      </c>
      <c r="AU239" s="431">
        <f t="shared" si="60"/>
        <v>24.735042574850713</v>
      </c>
      <c r="AV239" s="431">
        <f>SUM(AV237:AV238)</f>
        <v>26.032362798190277</v>
      </c>
      <c r="AW239" s="21"/>
    </row>
    <row r="240" spans="1:49" ht="16.8">
      <c r="A240" s="129"/>
      <c r="B240" s="129"/>
      <c r="C240" s="77"/>
      <c r="D240" s="77"/>
      <c r="E240" s="134" t="s">
        <v>1115</v>
      </c>
      <c r="F240" s="129"/>
      <c r="G240" s="129" t="s">
        <v>105</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16.013139665659452</v>
      </c>
      <c r="AS240" s="149">
        <f t="shared" si="61"/>
        <v>13.717531866174632</v>
      </c>
      <c r="AT240" s="149">
        <f t="shared" si="61"/>
        <v>15.61111476381868</v>
      </c>
      <c r="AU240" s="149">
        <f t="shared" si="61"/>
        <v>18.028566220438243</v>
      </c>
      <c r="AV240" s="149">
        <f t="shared" si="61"/>
        <v>18.639343524651967</v>
      </c>
      <c r="AW240" s="129"/>
    </row>
    <row r="241" spans="1:49" ht="16.8">
      <c r="A241" s="129"/>
      <c r="B241" s="129"/>
      <c r="C241" s="77"/>
      <c r="D241" s="77"/>
      <c r="E241" s="134" t="s">
        <v>1116</v>
      </c>
      <c r="F241" s="129"/>
      <c r="G241" s="129" t="s">
        <v>105</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1117</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1096</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1118</v>
      </c>
      <c r="F248" s="21"/>
      <c r="G248" s="21" t="s">
        <v>304</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571.35951200747797</v>
      </c>
      <c r="AS248" s="7">
        <f t="shared" si="63"/>
        <v>567.59395326479705</v>
      </c>
      <c r="AT248" s="7">
        <f t="shared" si="63"/>
        <v>584.98077310636722</v>
      </c>
      <c r="AU248" s="7">
        <f t="shared" si="63"/>
        <v>597.76562310738768</v>
      </c>
      <c r="AV248" s="7">
        <f t="shared" si="63"/>
        <v>609.20214790886314</v>
      </c>
      <c r="AW248" s="21"/>
    </row>
    <row r="249" spans="1:49" ht="16.8">
      <c r="A249" s="7"/>
      <c r="B249" s="7"/>
      <c r="C249" s="21"/>
      <c r="D249" s="21"/>
      <c r="E249" s="21" t="s">
        <v>536</v>
      </c>
      <c r="F249" s="21"/>
      <c r="G249" s="21" t="s">
        <v>304</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0</v>
      </c>
      <c r="AS249" s="7">
        <f t="shared" si="63"/>
        <v>0</v>
      </c>
      <c r="AT249" s="7">
        <f t="shared" si="63"/>
        <v>0</v>
      </c>
      <c r="AU249" s="7">
        <f t="shared" si="63"/>
        <v>0</v>
      </c>
      <c r="AV249" s="7">
        <f t="shared" si="63"/>
        <v>0</v>
      </c>
      <c r="AW249" s="21"/>
    </row>
    <row r="250" spans="1:49" ht="16.8">
      <c r="A250" s="7"/>
      <c r="B250" s="7"/>
      <c r="C250" s="21"/>
      <c r="D250" s="21"/>
      <c r="E250" s="21" t="s">
        <v>1014</v>
      </c>
      <c r="F250" s="21"/>
      <c r="G250" s="21" t="s">
        <v>304</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20.643348834884009</v>
      </c>
      <c r="AS250" s="7">
        <f t="shared" si="64"/>
        <v>18.222865066394398</v>
      </c>
      <c r="AT250" s="7">
        <f t="shared" si="64"/>
        <v>21.093031427195172</v>
      </c>
      <c r="AU250" s="7">
        <f t="shared" si="64"/>
        <v>24.735042574850713</v>
      </c>
      <c r="AV250" s="7">
        <f>AV239</f>
        <v>26.032362798190277</v>
      </c>
      <c r="AW250" s="21"/>
    </row>
    <row r="251" spans="1:49" ht="16.8">
      <c r="A251" s="7"/>
      <c r="B251" s="7"/>
      <c r="C251" s="21"/>
      <c r="D251" s="21"/>
      <c r="E251" s="21" t="s">
        <v>1119</v>
      </c>
      <c r="F251" s="21"/>
      <c r="G251" s="21" t="s">
        <v>304</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0.42736515184913931</v>
      </c>
      <c r="AS251" s="7">
        <f>(InputSummary!AS143 + InputSummary!AS144) * AS$17</f>
        <v>0.37005371574318718</v>
      </c>
      <c r="AT251" s="7">
        <f>(InputSummary!AT143 + InputSummary!AT144) * AT$17</f>
        <v>0.32037366990602667</v>
      </c>
      <c r="AU251" s="7">
        <f>(InputSummary!AU143 + InputSummary!AU144) * AU$17</f>
        <v>0.32724124730745113</v>
      </c>
      <c r="AV251" s="7">
        <f>(InputSummary!AV143 + InputSummary!AV144) * AV$17</f>
        <v>0.48465905994197983</v>
      </c>
      <c r="AW251" s="21"/>
    </row>
    <row r="252" spans="1:49" ht="16.8">
      <c r="A252" s="7"/>
      <c r="B252" s="7"/>
      <c r="C252" s="21"/>
      <c r="D252" s="21"/>
      <c r="E252" s="7" t="s">
        <v>1012</v>
      </c>
      <c r="F252" s="21"/>
      <c r="G252" s="21" t="s">
        <v>304</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-89.069351791819287</v>
      </c>
      <c r="AS252" s="7">
        <f t="shared" si="65"/>
        <v>-95.607216026188411</v>
      </c>
      <c r="AT252" s="7">
        <f t="shared" si="65"/>
        <v>-103.13617912659618</v>
      </c>
      <c r="AU252" s="7">
        <f t="shared" si="65"/>
        <v>-109.59747600550467</v>
      </c>
      <c r="AV252" s="7">
        <f t="shared" si="65"/>
        <v>-115.85673988573846</v>
      </c>
      <c r="AW252" s="21"/>
    </row>
    <row r="253" spans="1:49" ht="16.8">
      <c r="A253" s="98"/>
      <c r="B253" s="21"/>
      <c r="C253" s="21"/>
      <c r="D253" s="21"/>
      <c r="E253" s="7" t="s">
        <v>1013</v>
      </c>
      <c r="F253" s="21"/>
      <c r="G253" s="21" t="s">
        <v>304</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-30.037253202035281</v>
      </c>
      <c r="AS253" s="7">
        <f t="shared" si="65"/>
        <v>-15.562589066357253</v>
      </c>
      <c r="AT253" s="7">
        <f t="shared" si="65"/>
        <v>-9.3202849677111388</v>
      </c>
      <c r="AU253" s="7">
        <f t="shared" si="65"/>
        <v>-8.914454639096963</v>
      </c>
      <c r="AV253" s="7">
        <f t="shared" si="65"/>
        <v>-10.924191945014398</v>
      </c>
      <c r="AW253" s="21"/>
    </row>
    <row r="254" spans="1:49" ht="16.8">
      <c r="A254" s="98"/>
      <c r="B254" s="21"/>
      <c r="C254" s="21"/>
      <c r="D254" s="21"/>
      <c r="E254" s="21" t="s">
        <v>538</v>
      </c>
      <c r="F254" s="21"/>
      <c r="G254" s="21" t="s">
        <v>304</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-184.16440180752002</v>
      </c>
      <c r="AS254" s="7">
        <f t="shared" si="65"/>
        <v>-157.31929131707747</v>
      </c>
      <c r="AT254" s="7">
        <f t="shared" si="65"/>
        <v>-159.25369688991555</v>
      </c>
      <c r="AU254" s="7">
        <f t="shared" si="65"/>
        <v>-161.18791535539012</v>
      </c>
      <c r="AV254" s="7">
        <f t="shared" si="65"/>
        <v>-163.75297706416981</v>
      </c>
      <c r="AW254" s="21"/>
    </row>
    <row r="255" spans="1:49" ht="16.8">
      <c r="A255" s="98"/>
      <c r="B255" s="21"/>
      <c r="C255" s="21"/>
      <c r="D255" s="21"/>
      <c r="E255" s="21" t="s">
        <v>539</v>
      </c>
      <c r="F255" s="21"/>
      <c r="G255" s="21" t="s">
        <v>304</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-113.8689618214236</v>
      </c>
      <c r="AS255" s="7">
        <f t="shared" si="65"/>
        <v>-118.52456398499729</v>
      </c>
      <c r="AT255" s="7">
        <f t="shared" si="65"/>
        <v>-120.87023985796243</v>
      </c>
      <c r="AU255" s="7">
        <f t="shared" si="65"/>
        <v>-121.90052452357472</v>
      </c>
      <c r="AV255" s="7">
        <f t="shared" si="65"/>
        <v>-124.57876117770638</v>
      </c>
      <c r="AW255" s="21"/>
    </row>
    <row r="256" spans="1:49" ht="16.8">
      <c r="A256" s="98"/>
      <c r="B256" s="21"/>
      <c r="C256" s="21"/>
      <c r="D256" s="21"/>
      <c r="E256" s="21" t="s">
        <v>1120</v>
      </c>
      <c r="F256" s="21"/>
      <c r="G256" s="21" t="s">
        <v>304</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175.29025737141293</v>
      </c>
      <c r="AS256" s="431">
        <f>SUM(AS248:AS255)</f>
        <v>199.17321165231428</v>
      </c>
      <c r="AT256" s="431">
        <f>SUM(AT248:AT255)</f>
        <v>213.81377736128326</v>
      </c>
      <c r="AU256" s="431">
        <f>SUM(AU248:AU255)</f>
        <v>221.22753640597946</v>
      </c>
      <c r="AV256" s="431">
        <f>SUM(AV248:AV255)</f>
        <v>220.60649969436645</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1121</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1102</v>
      </c>
      <c r="F260" s="21"/>
      <c r="G260" s="21" t="s">
        <v>304</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1103</v>
      </c>
      <c r="F262" s="21"/>
      <c r="G262" s="21" t="s">
        <v>304</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1104</v>
      </c>
      <c r="F263" s="21"/>
      <c r="G263" s="21" t="s">
        <v>304</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1105</v>
      </c>
      <c r="F264" s="21"/>
      <c r="G264" s="21" t="s">
        <v>304</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1122</v>
      </c>
      <c r="F265" s="21"/>
      <c r="G265" s="21" t="s">
        <v>304</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-100.64106879887042</v>
      </c>
      <c r="AS265" s="7">
        <f t="shared" ref="AS265:AU265" si="69">(AS281* AS$17) * ((1 - AS226) / AS226)</f>
        <v>-134.315849847582</v>
      </c>
      <c r="AT265" s="7">
        <f t="shared" si="69"/>
        <v>-137.05435300734868</v>
      </c>
      <c r="AU265" s="7">
        <f t="shared" si="69"/>
        <v>-128.85021924056295</v>
      </c>
      <c r="AV265" s="7">
        <f>(AV281* AV$17) * ((1 - AV226) / AV226)</f>
        <v>-121.88225583189862</v>
      </c>
      <c r="AW265" s="21"/>
    </row>
    <row r="266" spans="1:49" ht="16.8">
      <c r="A266" s="98"/>
      <c r="B266" s="21"/>
      <c r="C266" s="21"/>
      <c r="D266" s="21"/>
      <c r="E266" s="21" t="s">
        <v>1123</v>
      </c>
      <c r="F266" s="21"/>
      <c r="G266" s="21" t="s">
        <v>304</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100.64106879887042</v>
      </c>
      <c r="AS266" s="7">
        <f t="shared" ref="AS266:AV266" si="70">IF(AS256 &gt;= 0, MIN(AS256, -AS262-AS264-AS265), 0)</f>
        <v>134.315849847582</v>
      </c>
      <c r="AT266" s="7">
        <f t="shared" si="70"/>
        <v>137.05435300734868</v>
      </c>
      <c r="AU266" s="7">
        <f t="shared" si="70"/>
        <v>128.85021924056295</v>
      </c>
      <c r="AV266" s="7">
        <f t="shared" si="70"/>
        <v>121.88225583189862</v>
      </c>
      <c r="AW266" s="21"/>
    </row>
    <row r="267" spans="1:49" ht="16.8">
      <c r="A267" s="98"/>
      <c r="B267" s="21"/>
      <c r="C267" s="21"/>
      <c r="D267" s="21"/>
      <c r="E267" s="7" t="s">
        <v>1107</v>
      </c>
      <c r="F267" s="21"/>
      <c r="G267" s="21" t="s">
        <v>304</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1117</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1110</v>
      </c>
      <c r="F272" s="21"/>
      <c r="G272" s="21" t="s">
        <v>304</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74.649188572542513</v>
      </c>
      <c r="AS272" s="7">
        <f t="shared" ref="AS272:AU272" si="72">MAX( AS256 - AS266, 0)</f>
        <v>64.857361804732278</v>
      </c>
      <c r="AT272" s="7">
        <f t="shared" si="72"/>
        <v>76.759424353934577</v>
      </c>
      <c r="AU272" s="7">
        <f t="shared" si="72"/>
        <v>92.377317165416514</v>
      </c>
      <c r="AV272" s="7">
        <f>MAX( AV256 - AV266, 0)</f>
        <v>98.72424386246783</v>
      </c>
      <c r="AW272" s="21"/>
    </row>
    <row r="273" spans="1:49" ht="16.8">
      <c r="A273" s="98"/>
      <c r="B273" s="7"/>
      <c r="C273" s="7"/>
      <c r="D273" s="21"/>
      <c r="E273" s="7" t="s">
        <v>335</v>
      </c>
      <c r="F273" s="21"/>
      <c r="G273" s="7" t="s">
        <v>209</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1111</v>
      </c>
      <c r="F274" s="21"/>
      <c r="G274" s="21" t="s">
        <v>304</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18.662297143135628</v>
      </c>
      <c r="AS274" s="7">
        <f t="shared" si="73"/>
        <v>16.21434045118307</v>
      </c>
      <c r="AT274" s="7">
        <f t="shared" si="73"/>
        <v>19.189856088483644</v>
      </c>
      <c r="AU274" s="7">
        <f t="shared" si="73"/>
        <v>23.094329291354128</v>
      </c>
      <c r="AV274" s="7">
        <f>AV272 * AV273</f>
        <v>24.681060965616958</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1124</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1125</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323</v>
      </c>
      <c r="F281" s="2"/>
      <c r="G281" s="2" t="s">
        <v>105</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InputSummary!AR282</f>
        <v>-26.022578404756985</v>
      </c>
      <c r="AS281" s="8">
        <f>InputSummary!AS282</f>
        <v>-33.702749150650604</v>
      </c>
      <c r="AT281" s="8">
        <f>InputSummary!AT282</f>
        <v>-33.811660201041505</v>
      </c>
      <c r="AU281" s="8">
        <f>InputSummary!AU282</f>
        <v>-31.304908182617041</v>
      </c>
      <c r="AV281" s="8">
        <f>InputSummary!AV282</f>
        <v>-29.089499784324939</v>
      </c>
      <c r="AW281" s="8"/>
    </row>
    <row r="282" spans="1:49" ht="16.8">
      <c r="A282" s="98"/>
      <c r="B282" s="7"/>
      <c r="C282" s="7"/>
      <c r="D282" s="7"/>
      <c r="E282" s="2" t="s">
        <v>345</v>
      </c>
      <c r="F282" s="2"/>
      <c r="G282" s="2" t="s">
        <v>105</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InputSummary!AR287</f>
        <v>2.1594507853983487</v>
      </c>
      <c r="AS282" s="8">
        <f>InputSummary!AS287</f>
        <v>2.108783385973247</v>
      </c>
      <c r="AT282" s="8">
        <f>InputSummary!AT287</f>
        <v>1.9571099436141921</v>
      </c>
      <c r="AU282" s="8">
        <f>InputSummary!AU287</f>
        <v>1.6739883971269975</v>
      </c>
      <c r="AV282" s="8">
        <f>InputSummary!AV287</f>
        <v>1.4057277322201749</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1126</v>
      </c>
      <c r="F284" s="7"/>
      <c r="G284" s="7" t="s">
        <v>868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1127</v>
      </c>
      <c r="F286" s="2"/>
      <c r="G286" s="2" t="s">
        <v>105</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2.1594507853983487</v>
      </c>
      <c r="AS286" s="7">
        <f t="shared" si="75"/>
        <v>2.108783385973247</v>
      </c>
      <c r="AT286" s="7">
        <f t="shared" si="75"/>
        <v>1.9571099436141921</v>
      </c>
      <c r="AU286" s="7">
        <f t="shared" si="75"/>
        <v>1.6739883971269975</v>
      </c>
      <c r="AV286" s="7">
        <f t="shared" si="75"/>
        <v>1.4057277322201749</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1125</v>
      </c>
      <c r="F288" s="7"/>
      <c r="G288" s="2" t="s">
        <v>105</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-23.863127619358636</v>
      </c>
      <c r="AS288" s="463">
        <f t="shared" ref="AS288:AV288" si="76">(AS281+AS286) * AS284</f>
        <v>-31.593965764677357</v>
      </c>
      <c r="AT288" s="463">
        <f t="shared" si="76"/>
        <v>-31.854550257427313</v>
      </c>
      <c r="AU288" s="463">
        <f t="shared" si="76"/>
        <v>-29.630919785490043</v>
      </c>
      <c r="AV288" s="463">
        <f t="shared" si="76"/>
        <v>-27.683772052104764</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1128</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1129</v>
      </c>
      <c r="F292" s="2"/>
      <c r="G292" s="21" t="s">
        <v>304</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-92.289496880027755</v>
      </c>
      <c r="AS292" s="2">
        <f>(AS288 * AS$17) * ((1 - AS226) / AS226)</f>
        <v>-125.91169767099343</v>
      </c>
      <c r="AT292" s="2">
        <f>(AT288 * AT$17) * ((1 - AT226) / AT226)</f>
        <v>-129.12127798259644</v>
      </c>
      <c r="AU292" s="2">
        <f>(AU288 * AU$17) * ((1 - AU226) / AU226)</f>
        <v>-121.96012485926903</v>
      </c>
      <c r="AV292" s="2">
        <f>(AV288 * AV$17) * ((1 - AV226) / AV226)</f>
        <v>-115.99238944166326</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1130</v>
      </c>
      <c r="F294" s="2"/>
      <c r="G294" s="21" t="s">
        <v>304</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1131</v>
      </c>
      <c r="F296" s="2"/>
      <c r="G296" s="21" t="s">
        <v>868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1132</v>
      </c>
      <c r="F297" s="2"/>
      <c r="G297" s="21" t="s">
        <v>868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1106</v>
      </c>
      <c r="F299" s="21"/>
      <c r="G299" s="21" t="s">
        <v>304</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-92.289496880027755</v>
      </c>
      <c r="AS299" s="464">
        <f t="shared" ref="AS299:AV299" si="79">IF(AS292&lt;0,AS292, AS296 * IF(AS297, -AS294,AS292))</f>
        <v>-125.91169767099343</v>
      </c>
      <c r="AT299" s="464">
        <f t="shared" si="79"/>
        <v>-129.12127798259644</v>
      </c>
      <c r="AU299" s="464">
        <f t="shared" si="79"/>
        <v>-121.96012485926903</v>
      </c>
      <c r="AV299" s="464">
        <f t="shared" si="79"/>
        <v>-115.99238944166326</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1133</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1134</v>
      </c>
      <c r="F303" s="2"/>
      <c r="G303" s="21" t="s">
        <v>304</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335</v>
      </c>
      <c r="F304" s="21"/>
      <c r="G304" s="7" t="s">
        <v>209</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1112</v>
      </c>
      <c r="F305" s="21"/>
      <c r="G305" s="7" t="s">
        <v>100</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1135</v>
      </c>
      <c r="F307" s="2"/>
      <c r="G307" s="21" t="s">
        <v>304</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1136</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1137</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923</v>
      </c>
      <c r="F313" s="2"/>
      <c r="G313" s="2" t="s">
        <v>105</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2768.9796744960549</v>
      </c>
      <c r="AS313" s="8">
        <f>'Return&amp;RAV'!AS46</f>
        <v>2881.9880328761187</v>
      </c>
      <c r="AT313" s="8">
        <f>'Return&amp;RAV'!AT46</f>
        <v>3005.441499392296</v>
      </c>
      <c r="AU313" s="8">
        <f>'Return&amp;RAV'!AU46</f>
        <v>3129.3156055180198</v>
      </c>
      <c r="AV313" s="8">
        <f>'Return&amp;RAV'!AV46</f>
        <v>3241.8122071414532</v>
      </c>
      <c r="AW313" s="2"/>
    </row>
    <row r="314" spans="1:49" ht="16.8">
      <c r="A314" s="7"/>
      <c r="B314" s="2"/>
      <c r="C314" s="2"/>
      <c r="D314" s="2"/>
      <c r="E314" s="2" t="s">
        <v>1138</v>
      </c>
      <c r="F314" s="2"/>
      <c r="G314" s="2" t="s">
        <v>100</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1.3123689983998859</v>
      </c>
      <c r="AS314" s="92">
        <f>InputSummary!AS195</f>
        <v>1.3406592815876854</v>
      </c>
      <c r="AT314" s="92">
        <f>InputSummary!AT195</f>
        <v>1.3609729496063137</v>
      </c>
      <c r="AU314" s="92">
        <f>InputSummary!AU195</f>
        <v>1.383709961204471</v>
      </c>
      <c r="AV314" s="92">
        <f>InputSummary!AV195</f>
        <v>1.4090308989490572</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325</v>
      </c>
      <c r="F316" s="2"/>
      <c r="G316" s="21" t="s">
        <v>304</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InputSummary!AR283</f>
        <v>0</v>
      </c>
      <c r="AS316" s="8">
        <f>InputSummary!AS283</f>
        <v>0</v>
      </c>
      <c r="AT316" s="8">
        <f>InputSummary!AT283</f>
        <v>0</v>
      </c>
      <c r="AU316" s="8">
        <f>InputSummary!AU283</f>
        <v>0</v>
      </c>
      <c r="AV316" s="8">
        <f>InputSummary!AV283</f>
        <v>0</v>
      </c>
      <c r="AW316" s="2"/>
    </row>
    <row r="317" spans="1:49" ht="16.8">
      <c r="A317" s="7"/>
      <c r="B317" s="2"/>
      <c r="C317" s="2"/>
      <c r="D317" s="2"/>
      <c r="E317" s="2" t="s">
        <v>923</v>
      </c>
      <c r="F317" s="2"/>
      <c r="G317" s="21" t="s">
        <v>304</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3633.9230820080297</v>
      </c>
      <c r="AS317" s="7">
        <f t="shared" si="82"/>
        <v>3863.764005700004</v>
      </c>
      <c r="AT317" s="7">
        <f t="shared" si="82"/>
        <v>4090.3245822971548</v>
      </c>
      <c r="AU317" s="7">
        <f t="shared" si="82"/>
        <v>4330.0651751078849</v>
      </c>
      <c r="AV317" s="7">
        <f t="shared" si="82"/>
        <v>4567.8135684525487</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1139</v>
      </c>
      <c r="F319" s="2"/>
      <c r="G319" s="2" t="s">
        <v>209</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v>
      </c>
      <c r="AS319" s="185">
        <f t="shared" si="83"/>
        <v>0</v>
      </c>
      <c r="AT319" s="185">
        <f t="shared" si="83"/>
        <v>0</v>
      </c>
      <c r="AU319" s="185">
        <f t="shared" si="83"/>
        <v>0</v>
      </c>
      <c r="AV319" s="185">
        <f t="shared" si="83"/>
        <v>0</v>
      </c>
      <c r="AW319" s="2"/>
    </row>
    <row r="320" spans="1:49" ht="16.8">
      <c r="A320" s="7"/>
      <c r="B320" s="2"/>
      <c r="C320" s="2"/>
      <c r="D320" s="2"/>
      <c r="E320" s="2" t="s">
        <v>1140</v>
      </c>
      <c r="F320" s="2"/>
      <c r="G320" s="2" t="s">
        <v>209</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InputSummary!AR288</f>
        <v>0.65</v>
      </c>
      <c r="AS320" s="123">
        <f>InputSummary!AS288</f>
        <v>0.64</v>
      </c>
      <c r="AT320" s="123">
        <f>InputSummary!AT288</f>
        <v>0.63</v>
      </c>
      <c r="AU320" s="123">
        <f>InputSummary!AU288</f>
        <v>0.61</v>
      </c>
      <c r="AV320" s="123">
        <f>InputSummary!AV288</f>
        <v>0.6</v>
      </c>
      <c r="AW320" s="2"/>
    </row>
    <row r="321" spans="1:49" ht="16.8">
      <c r="A321" s="7"/>
      <c r="B321" s="2"/>
      <c r="C321" s="2"/>
      <c r="D321" s="2"/>
      <c r="E321" s="2" t="s">
        <v>1141</v>
      </c>
      <c r="F321" s="2"/>
      <c r="G321" s="2" t="s">
        <v>868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1142</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327</v>
      </c>
      <c r="F325" s="2"/>
      <c r="G325" s="21" t="s">
        <v>304</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InputSummary!AR284</f>
        <v>0</v>
      </c>
      <c r="AS325" s="8">
        <f>InputSummary!AS284</f>
        <v>0</v>
      </c>
      <c r="AT325" s="8">
        <f>InputSummary!AT284</f>
        <v>0</v>
      </c>
      <c r="AU325" s="8">
        <f>InputSummary!AU284</f>
        <v>0</v>
      </c>
      <c r="AV325" s="8">
        <f>InputSummary!AV284</f>
        <v>0</v>
      </c>
      <c r="AW325" s="2"/>
    </row>
    <row r="326" spans="1:49" ht="16.8">
      <c r="A326" s="7"/>
      <c r="B326" s="2"/>
      <c r="C326" s="2"/>
      <c r="D326" s="2"/>
      <c r="E326" s="2" t="s">
        <v>1143</v>
      </c>
      <c r="F326" s="2"/>
      <c r="G326" s="21" t="s">
        <v>304</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119.10660499385457</v>
      </c>
      <c r="AS326" s="2">
        <f xml:space="preserve"> - (AS203+AS204)</f>
        <v>111.16980509254566</v>
      </c>
      <c r="AT326" s="2">
        <f xml:space="preserve"> - (AT203+AT204)</f>
        <v>112.45646409430731</v>
      </c>
      <c r="AU326" s="2">
        <f xml:space="preserve"> - (AU203+AU204)</f>
        <v>118.51193064460163</v>
      </c>
      <c r="AV326" s="2">
        <f xml:space="preserve"> - (AV203+AV204)</f>
        <v>126.78093183075286</v>
      </c>
      <c r="AW326" s="2"/>
    </row>
    <row r="327" spans="1:49" ht="16.8">
      <c r="A327" s="7"/>
      <c r="B327" s="2"/>
      <c r="C327" s="2"/>
      <c r="D327" s="2"/>
      <c r="E327" s="2" t="s">
        <v>1144</v>
      </c>
      <c r="F327" s="2"/>
      <c r="G327" s="2" t="s">
        <v>868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1145</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1146</v>
      </c>
      <c r="F331" s="2"/>
      <c r="G331" s="2" t="s">
        <v>868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1145</v>
      </c>
      <c r="F333" s="2"/>
      <c r="G333" s="21" t="s">
        <v>304</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79</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122" priority="9" operator="equal">
      <formula>FALSE()</formula>
    </cfRule>
  </conditionalFormatting>
  <conditionalFormatting sqref="AJ284:AU284 AR284:AV285">
    <cfRule type="cellIs" dxfId="121" priority="16" operator="equal">
      <formula>FALSE()</formula>
    </cfRule>
  </conditionalFormatting>
  <conditionalFormatting sqref="AJ296:AV297">
    <cfRule type="cellIs" dxfId="120" priority="10" operator="equal">
      <formula>FALSE()</formula>
    </cfRule>
  </conditionalFormatting>
  <conditionalFormatting sqref="AJ321:AV321">
    <cfRule type="cellIs" dxfId="119" priority="8" operator="equal">
      <formula>FALSE()</formula>
    </cfRule>
  </conditionalFormatting>
  <conditionalFormatting sqref="AJ327:AV327">
    <cfRule type="cellIs" dxfId="118" priority="7" operator="equal">
      <formula>FALSE()</formula>
    </cfRule>
  </conditionalFormatting>
  <conditionalFormatting sqref="AJ331:AV331">
    <cfRule type="cellIs" dxfId="117" priority="6" operator="equal">
      <formula>FALSE()</formula>
    </cfRule>
  </conditionalFormatting>
  <conditionalFormatting sqref="AM2">
    <cfRule type="expression" dxfId="116" priority="1">
      <formula>mac_sensitivity=2</formula>
    </cfRule>
    <cfRule type="expression" dxfId="115" priority="2">
      <formula>mac_sensitivity=1</formula>
    </cfRule>
  </conditionalFormatting>
  <conditionalFormatting sqref="AM3">
    <cfRule type="expression" dxfId="114" priority="3">
      <formula>$AM$3="OK"</formula>
    </cfRule>
  </conditionalFormatting>
  <conditionalFormatting sqref="AR12:AR13 AJ84:AV84">
    <cfRule type="cellIs" dxfId="113" priority="22" operator="equal">
      <formula>FALSE()</formula>
    </cfRule>
  </conditionalFormatting>
  <conditionalFormatting sqref="AR176:AV176">
    <cfRule type="cellIs" dxfId="112" priority="20" operator="equal">
      <formula>FALSE()</formula>
    </cfRule>
  </conditionalFormatting>
  <conditionalFormatting sqref="AR327:AV328">
    <cfRule type="cellIs" dxfId="111"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1148</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1150</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1151</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1152</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256</v>
      </c>
      <c r="G13" s="7" t="s">
        <v>209</v>
      </c>
      <c r="H13" s="82" t="s">
        <v>290</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925</v>
      </c>
      <c r="G14" s="2" t="s">
        <v>105</v>
      </c>
      <c r="H14" s="82" t="s">
        <v>1153</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2681.1469250819528</v>
      </c>
      <c r="AS14" s="400">
        <f>'Return&amp;RAV'!AS23</f>
        <v>2768.7164660486546</v>
      </c>
      <c r="AT14" s="400">
        <f>'Return&amp;RAV'!AT23</f>
        <v>2884.4047716672817</v>
      </c>
      <c r="AU14" s="400">
        <f>'Return&amp;RAV'!AU23</f>
        <v>3005.4537731397659</v>
      </c>
      <c r="AV14" s="400">
        <f>'Return&amp;RAV'!AV23</f>
        <v>3121.1325544140868</v>
      </c>
    </row>
    <row r="15" spans="1:102" s="82" customFormat="1" ht="16.8">
      <c r="E15" s="194" t="s">
        <v>1154</v>
      </c>
      <c r="G15" s="2" t="s">
        <v>105</v>
      </c>
      <c r="H15" s="21" t="s">
        <v>1155</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1072.4587700327811</v>
      </c>
      <c r="AS15" s="449">
        <f t="shared" ref="AS15:AV15" si="0">AS14 * (1 - AS13)</f>
        <v>1107.4865864194619</v>
      </c>
      <c r="AT15" s="449">
        <f t="shared" si="0"/>
        <v>1153.7619086669126</v>
      </c>
      <c r="AU15" s="449">
        <f t="shared" si="0"/>
        <v>1202.1815092559063</v>
      </c>
      <c r="AV15" s="449">
        <f t="shared" si="0"/>
        <v>1248.4530217656347</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1156</v>
      </c>
      <c r="G17" s="2" t="s">
        <v>105</v>
      </c>
      <c r="H17" s="21" t="s">
        <v>1157</v>
      </c>
      <c r="I17" s="438">
        <f>SUM(AR14:AV14)</f>
        <v>14460.854490351741</v>
      </c>
      <c r="AJ17" s="93"/>
      <c r="AK17" s="93"/>
      <c r="AL17" s="93"/>
      <c r="AM17" s="93"/>
      <c r="AN17" s="93"/>
      <c r="AO17" s="93"/>
      <c r="AP17" s="93"/>
      <c r="AQ17" s="241"/>
      <c r="AR17" s="93"/>
      <c r="AS17" s="93"/>
      <c r="AT17" s="93"/>
      <c r="AU17" s="93"/>
      <c r="AV17" s="93"/>
    </row>
    <row r="18" spans="1:49" s="82" customFormat="1" ht="16.8">
      <c r="E18" s="56" t="s">
        <v>256</v>
      </c>
      <c r="G18" s="2" t="s">
        <v>105</v>
      </c>
      <c r="H18" s="21" t="s">
        <v>290</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1158</v>
      </c>
      <c r="F19" s="194"/>
      <c r="G19" s="2" t="s">
        <v>105</v>
      </c>
      <c r="H19" s="21" t="s">
        <v>1159</v>
      </c>
      <c r="I19" s="440">
        <f>I17 * (1 - I18)</f>
        <v>5784.3417961406967</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1160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1161</v>
      </c>
      <c r="G23" s="2" t="s">
        <v>105</v>
      </c>
      <c r="AJ23" s="92"/>
      <c r="AK23" s="92"/>
      <c r="AL23" s="92"/>
      <c r="AM23" s="92"/>
      <c r="AN23" s="92"/>
      <c r="AO23" s="92"/>
      <c r="AP23" s="92"/>
      <c r="AQ23" s="215"/>
      <c r="AR23" s="8">
        <f>-(TIM!AR15 * (1 - TIM!AR17) + TIM!AR28 * (1 - TIM!AR30))</f>
        <v>9.9885919565914154</v>
      </c>
      <c r="AS23" s="8">
        <f>-(TIM!AS15 * (1 - TIM!AS17) + TIM!AS28 * (1 - TIM!AS30))</f>
        <v>10.556238648757219</v>
      </c>
      <c r="AT23" s="8">
        <f>-(TIM!AT15 * (1 - TIM!AT17) + TIM!AT28 * (1 - TIM!AT30))</f>
        <v>16.782486140439268</v>
      </c>
      <c r="AU23" s="8">
        <f>-(TIM!AU15 * (1 - TIM!AU17) + TIM!AU28 * (1 - TIM!AU30))</f>
        <v>24.418850546669148</v>
      </c>
      <c r="AV23" s="8">
        <f>-(TIM!AV15 * (1 - TIM!AV17) + TIM!AV28 * (1 - TIM!AV30))</f>
        <v>24.612782658952796</v>
      </c>
    </row>
    <row r="24" spans="1:49" s="82" customFormat="1" ht="16.8">
      <c r="E24" s="56" t="s">
        <v>1162</v>
      </c>
      <c r="G24" s="2" t="s">
        <v>105</v>
      </c>
      <c r="AJ24" s="92"/>
      <c r="AK24" s="92"/>
      <c r="AL24" s="92"/>
      <c r="AM24" s="92"/>
      <c r="AO24" s="437"/>
      <c r="AP24" s="92"/>
      <c r="AQ24" s="215"/>
      <c r="AR24" s="8">
        <f>Revenue!AR16</f>
        <v>3.050225724761952</v>
      </c>
      <c r="AS24" s="8">
        <f>Revenue!AS16</f>
        <v>2.8694407247619518</v>
      </c>
      <c r="AT24" s="8">
        <f>Revenue!AT16</f>
        <v>2.6902757247619524</v>
      </c>
      <c r="AU24" s="8">
        <f>Revenue!AU16</f>
        <v>2.5143507247619521</v>
      </c>
      <c r="AV24" s="8">
        <f>Revenue!AV16</f>
        <v>2.4342407247619517</v>
      </c>
    </row>
    <row r="25" spans="1:49" s="82" customFormat="1" ht="16.8">
      <c r="E25" s="56" t="s">
        <v>1160</v>
      </c>
      <c r="G25" s="2" t="s">
        <v>105</v>
      </c>
      <c r="I25" s="393"/>
      <c r="AJ25" s="92"/>
      <c r="AK25" s="92"/>
      <c r="AL25" s="92"/>
      <c r="AM25" s="92"/>
      <c r="AN25" s="144"/>
      <c r="AO25" s="437"/>
      <c r="AP25" s="92"/>
      <c r="AQ25" s="215"/>
      <c r="AR25" s="447">
        <f>SUM(AR23:AR24)</f>
        <v>13.038817681353368</v>
      </c>
      <c r="AS25" s="431">
        <f t="shared" ref="AS25:AV25" si="1">SUM(AS23:AS24)</f>
        <v>13.42567937351917</v>
      </c>
      <c r="AT25" s="431">
        <f t="shared" si="1"/>
        <v>19.472761865201221</v>
      </c>
      <c r="AU25" s="431">
        <f t="shared" si="1"/>
        <v>26.933201271431102</v>
      </c>
      <c r="AV25" s="431">
        <f t="shared" si="1"/>
        <v>27.047023383714748</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1163</v>
      </c>
      <c r="F27"/>
      <c r="G27" s="2" t="s">
        <v>249</v>
      </c>
      <c r="H27" s="82" t="s">
        <v>1164</v>
      </c>
      <c r="I27" s="289">
        <f>SUM(AR25:AV25)/SUM(AR15:AV15)</f>
        <v>1.7273786213996618E-2</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1165</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1166</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291</v>
      </c>
      <c r="G33" s="2" t="s">
        <v>249</v>
      </c>
      <c r="H33" s="82" t="s">
        <v>292</v>
      </c>
      <c r="I33" s="439">
        <f>InputSummary!I240</f>
        <v>0.03</v>
      </c>
      <c r="AJ33" s="92"/>
      <c r="AK33" s="92"/>
      <c r="AL33" s="92"/>
      <c r="AM33" s="92"/>
      <c r="AN33" s="92"/>
      <c r="AO33" s="437"/>
      <c r="AP33" s="92"/>
      <c r="AQ33" s="215"/>
      <c r="AR33" s="92"/>
      <c r="AS33" s="92"/>
      <c r="AT33" s="92"/>
      <c r="AU33" s="92"/>
      <c r="AV33" s="92"/>
    </row>
    <row r="34" spans="2:52" s="82" customFormat="1" ht="16.8">
      <c r="E34" s="56" t="s">
        <v>293</v>
      </c>
      <c r="G34" s="2" t="s">
        <v>249</v>
      </c>
      <c r="H34" s="82" t="s">
        <v>294</v>
      </c>
      <c r="I34" s="439">
        <f>InputSummary!I241</f>
        <v>0.04</v>
      </c>
      <c r="AJ34" s="92"/>
      <c r="AK34" s="92"/>
      <c r="AL34" s="92"/>
      <c r="AM34" s="92"/>
      <c r="AN34" s="92"/>
      <c r="AO34" s="437"/>
      <c r="AP34" s="92"/>
      <c r="AQ34" s="215"/>
      <c r="AR34" s="92"/>
      <c r="AS34" s="92"/>
      <c r="AT34" s="92"/>
      <c r="AU34" s="92"/>
      <c r="AV34" s="92"/>
    </row>
    <row r="35" spans="2:52" s="82" customFormat="1" ht="16.8">
      <c r="E35" s="56" t="s">
        <v>295</v>
      </c>
      <c r="G35" s="2" t="s">
        <v>209</v>
      </c>
      <c r="H35" s="82" t="s">
        <v>296</v>
      </c>
      <c r="I35" s="439">
        <f>InputSummary!I242</f>
        <v>0.5</v>
      </c>
      <c r="AJ35" s="92"/>
      <c r="AK35" s="92"/>
      <c r="AL35" s="92"/>
      <c r="AM35" s="92"/>
      <c r="AN35" s="92"/>
      <c r="AO35" s="437"/>
      <c r="AP35" s="92"/>
      <c r="AQ35" s="215"/>
      <c r="AR35" s="92"/>
      <c r="AS35" s="92"/>
      <c r="AT35" s="92"/>
      <c r="AU35" s="92"/>
      <c r="AV35" s="92"/>
    </row>
    <row r="36" spans="2:52" s="82" customFormat="1" ht="16.8">
      <c r="E36" s="56" t="s">
        <v>297</v>
      </c>
      <c r="G36" s="2" t="s">
        <v>209</v>
      </c>
      <c r="H36" s="82" t="s">
        <v>298</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1167</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1168</v>
      </c>
      <c r="G40" s="2" t="s">
        <v>868</v>
      </c>
      <c r="I40" s="82" t="b">
        <f>I27 &gt;= 0</f>
        <v>1</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1169</v>
      </c>
      <c r="G42" s="2" t="s">
        <v>209</v>
      </c>
      <c r="I42" s="311">
        <f>I40 * MAX( MIN( I27, I34) - I33, 0) * I35</f>
        <v>0</v>
      </c>
      <c r="AJ42" s="92"/>
      <c r="AK42" s="92"/>
      <c r="AL42" s="92"/>
      <c r="AM42" s="92"/>
      <c r="AN42" s="92"/>
      <c r="AO42" s="92"/>
      <c r="AP42" s="92"/>
      <c r="AQ42" s="215"/>
      <c r="AR42" s="92"/>
      <c r="AS42" s="92"/>
      <c r="AT42" s="92"/>
      <c r="AU42" s="92"/>
      <c r="AV42" s="92"/>
    </row>
    <row r="43" spans="2:52" s="82" customFormat="1" ht="16.8">
      <c r="E43" s="2" t="s">
        <v>1170</v>
      </c>
      <c r="G43" s="2" t="s">
        <v>209</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1167</v>
      </c>
      <c r="G45" s="2" t="s">
        <v>105</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1171</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1172</v>
      </c>
      <c r="F49" s="35"/>
      <c r="G49" s="21" t="s">
        <v>868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1173</v>
      </c>
      <c r="F51" s="35"/>
      <c r="G51" s="21" t="s">
        <v>209</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1174</v>
      </c>
      <c r="F52" s="35"/>
      <c r="G52" s="21" t="s">
        <v>209</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1171</v>
      </c>
      <c r="F54" s="35"/>
      <c r="G54" s="2" t="s">
        <v>105</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1175</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1176</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1177</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1178</v>
      </c>
      <c r="F60" s="35"/>
      <c r="G60" s="2" t="s">
        <v>105</v>
      </c>
      <c r="H60" s="35" t="s">
        <v>1179</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1180</v>
      </c>
      <c r="F62" s="35"/>
      <c r="G62" s="2" t="s">
        <v>209</v>
      </c>
      <c r="H62" s="35" t="s">
        <v>1181</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0.18540722658338132</v>
      </c>
      <c r="AS62" s="439">
        <f t="shared" ref="AS62:AV62" si="2">AS15/$I$19</f>
        <v>0.19146285358835038</v>
      </c>
      <c r="AT62" s="439">
        <f t="shared" si="2"/>
        <v>0.19946295522105914</v>
      </c>
      <c r="AU62" s="439">
        <f t="shared" si="2"/>
        <v>0.20783376080196364</v>
      </c>
      <c r="AV62" s="439">
        <f t="shared" si="2"/>
        <v>0.21583320380524548</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1182</v>
      </c>
      <c r="F64" s="35"/>
      <c r="G64" s="2" t="s">
        <v>105</v>
      </c>
      <c r="H64" s="35" t="s">
        <v>1183</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1184</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1160</v>
      </c>
      <c r="F68" s="35"/>
      <c r="G68" s="2" t="s">
        <v>105</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13.038817681353368</v>
      </c>
      <c r="AS68" s="7">
        <f t="shared" ref="AS68:AV68" si="4">AS25</f>
        <v>13.42567937351917</v>
      </c>
      <c r="AT68" s="7">
        <f t="shared" si="4"/>
        <v>19.472761865201221</v>
      </c>
      <c r="AU68" s="7">
        <f t="shared" si="4"/>
        <v>26.933201271431102</v>
      </c>
      <c r="AV68" s="7">
        <f t="shared" si="4"/>
        <v>27.047023383714748</v>
      </c>
      <c r="AW68" s="34"/>
      <c r="AX68"/>
      <c r="AY68"/>
      <c r="AZ68"/>
    </row>
    <row r="69" spans="1:52" s="21" customFormat="1" ht="16.8">
      <c r="B69" s="34"/>
      <c r="C69" s="34"/>
      <c r="D69" s="34"/>
      <c r="E69" s="35" t="s">
        <v>1182</v>
      </c>
      <c r="F69" s="35"/>
      <c r="G69" s="2" t="s">
        <v>105</v>
      </c>
      <c r="H69" s="35" t="s">
        <v>1183</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1185</v>
      </c>
      <c r="F70" s="35"/>
      <c r="G70" s="2" t="s">
        <v>105</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13.038817681353368</v>
      </c>
      <c r="AS70" s="431">
        <f t="shared" ref="AS70:AV70" si="6">SUM(AS68:AS69)</f>
        <v>13.42567937351917</v>
      </c>
      <c r="AT70" s="431">
        <f t="shared" si="6"/>
        <v>19.472761865201221</v>
      </c>
      <c r="AU70" s="431">
        <f t="shared" si="6"/>
        <v>26.933201271431102</v>
      </c>
      <c r="AV70" s="431">
        <f t="shared" si="6"/>
        <v>27.047023383714748</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1163</v>
      </c>
      <c r="F72" s="35"/>
      <c r="G72" s="21" t="s">
        <v>1186</v>
      </c>
      <c r="H72" s="35"/>
      <c r="I72" s="450">
        <f>SUM(AR68:AV68) / I19</f>
        <v>1.7273786213996618E-2</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1178</v>
      </c>
      <c r="F73" s="35"/>
      <c r="G73" s="21" t="s">
        <v>1186</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1187</v>
      </c>
      <c r="F74" s="35"/>
      <c r="G74" s="21" t="s">
        <v>1186</v>
      </c>
      <c r="H74" s="35"/>
      <c r="I74" s="451">
        <f>SUM(I72:I73)</f>
        <v>1.7273786213996618E-2</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79</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110" priority="1">
      <formula>mac_sensitivity=2</formula>
    </cfRule>
    <cfRule type="expression" dxfId="109" priority="2">
      <formula>mac_sensitivity=1</formula>
    </cfRule>
  </conditionalFormatting>
  <conditionalFormatting sqref="AM3">
    <cfRule type="expression" dxfId="10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C0DA"/>
    <outlinePr summaryBelow="0" summaryRight="0"/>
    <pageSetUpPr autoPageBreaks="0"/>
  </sheetPr>
  <dimension ref="A1:CU27"/>
  <sheetViews>
    <sheetView zoomScale="85" zoomScaleNormal="85" workbookViewId="0">
      <pane xSplit="10" ySplit="4" topLeftCell="AM5" activePane="bottomRight" state="frozen"/>
      <selection pane="topRight" activeCell="K1" sqref="K1"/>
      <selection pane="bottomLeft" activeCell="A5" sqref="A5"/>
      <selection pane="bottomRight" activeCell="AT12" sqref="AT12"/>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52"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472"/>
      <c r="AS3" s="472"/>
      <c r="AT3" s="472"/>
      <c r="AU3" s="472"/>
      <c r="AV3" s="181"/>
      <c r="AW3" s="181"/>
    </row>
    <row r="4" spans="1:5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534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1188</v>
      </c>
      <c r="F8" s="21"/>
      <c r="G8" s="2" t="s">
        <v>105</v>
      </c>
      <c r="H8" s="288"/>
      <c r="I8" s="2" t="s">
        <v>1189</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74.111808518340538</v>
      </c>
      <c r="AS8" s="8">
        <f>TIM!AS66</f>
        <v>81.451462763284823</v>
      </c>
      <c r="AT8" s="8">
        <f>TIM!AT66</f>
        <v>81.53158874530294</v>
      </c>
      <c r="AU8" s="8">
        <f>TIM!AU66</f>
        <v>80.226045672029628</v>
      </c>
      <c r="AV8" s="8">
        <f>TIM!AV66</f>
        <v>76.475648953249674</v>
      </c>
    </row>
    <row r="9" spans="1:52" ht="16.8">
      <c r="E9" s="7" t="s">
        <v>935</v>
      </c>
      <c r="F9" s="7"/>
      <c r="G9" s="2" t="s">
        <v>105</v>
      </c>
      <c r="H9" s="288"/>
      <c r="I9" s="2" t="s">
        <v>1190</v>
      </c>
      <c r="AJ9" s="8"/>
      <c r="AK9" s="8"/>
      <c r="AL9" s="8"/>
      <c r="AM9" s="8"/>
      <c r="AN9" s="8"/>
      <c r="AO9" s="8"/>
      <c r="AP9" s="8"/>
      <c r="AQ9" s="435"/>
      <c r="AR9" s="8">
        <f>-'Return&amp;RAV'!AR45</f>
        <v>192.1393134097832</v>
      </c>
      <c r="AS9" s="8">
        <f>-'Return&amp;RAV'!AS45</f>
        <v>191.29157754678832</v>
      </c>
      <c r="AT9" s="8">
        <f>-'Return&amp;RAV'!AT45</f>
        <v>191.67570820800205</v>
      </c>
      <c r="AU9" s="8">
        <f>-'Return&amp;RAV'!AU45</f>
        <v>190.49832446488878</v>
      </c>
      <c r="AV9" s="8">
        <f>-'Return&amp;RAV'!AV45</f>
        <v>188.88626442494984</v>
      </c>
    </row>
    <row r="10" spans="1:52" ht="16.8">
      <c r="E10" s="7" t="s">
        <v>530</v>
      </c>
      <c r="F10" s="7"/>
      <c r="G10" s="2" t="s">
        <v>105</v>
      </c>
      <c r="H10" s="288"/>
      <c r="I10" s="2" t="s">
        <v>1191</v>
      </c>
      <c r="AJ10" s="8"/>
      <c r="AK10" s="8"/>
      <c r="AL10" s="8"/>
      <c r="AM10" s="8"/>
      <c r="AN10" s="8"/>
      <c r="AO10" s="8"/>
      <c r="AP10" s="8"/>
      <c r="AQ10" s="435"/>
      <c r="AR10" s="8">
        <f>'Return&amp;RAV'!AR30</f>
        <v>105.56634651171565</v>
      </c>
      <c r="AS10" s="8">
        <f>'Return&amp;RAV'!AS30</f>
        <v>113.54556950151191</v>
      </c>
      <c r="AT10" s="8">
        <f>'Return&amp;RAV'!AT30</f>
        <v>118.52068472414361</v>
      </c>
      <c r="AU10" s="8">
        <f>'Return&amp;RAV'!AU30</f>
        <v>123.8490528529174</v>
      </c>
      <c r="AV10" s="8">
        <f>'Return&amp;RAV'!AV30</f>
        <v>129.20144690751087</v>
      </c>
    </row>
    <row r="11" spans="1:52" ht="16.8">
      <c r="E11" s="7" t="s">
        <v>751</v>
      </c>
      <c r="F11" s="21"/>
      <c r="G11" s="2" t="s">
        <v>105</v>
      </c>
      <c r="H11" s="288"/>
      <c r="I11" s="2" t="s">
        <v>1192</v>
      </c>
      <c r="AJ11" s="8"/>
      <c r="AK11" s="8"/>
      <c r="AL11" s="8"/>
      <c r="AM11" s="8"/>
      <c r="AN11" s="8"/>
      <c r="AO11" s="8"/>
      <c r="AP11" s="8"/>
      <c r="AQ11" s="435"/>
      <c r="AR11" s="8">
        <f>InputSummary!AR97</f>
        <v>59.594119584482499</v>
      </c>
      <c r="AS11" s="8">
        <f>InputSummary!AS97</f>
        <v>36.989669802743386</v>
      </c>
      <c r="AT11" s="8">
        <f>InputSummary!AT97</f>
        <v>37.413467648206748</v>
      </c>
      <c r="AU11" s="8">
        <f>InputSummary!AU97</f>
        <v>37.487059413928655</v>
      </c>
      <c r="AV11" s="8">
        <f>InputSummary!AV97</f>
        <v>38.078112795210188</v>
      </c>
    </row>
    <row r="12" spans="1:52" ht="16.8">
      <c r="E12" s="133" t="s">
        <v>1193</v>
      </c>
      <c r="F12" s="21"/>
      <c r="G12" s="180" t="s">
        <v>105</v>
      </c>
      <c r="H12" s="288"/>
      <c r="I12" s="2"/>
      <c r="AJ12" s="539"/>
      <c r="AK12" s="539"/>
      <c r="AL12" s="539"/>
      <c r="AM12" s="539"/>
      <c r="AN12" s="539"/>
      <c r="AO12" s="539"/>
      <c r="AP12" s="539"/>
      <c r="AQ12" s="540"/>
      <c r="AR12" s="539">
        <f t="shared" ref="AR12:AV12" si="0">SUM(AR8:AR11)</f>
        <v>431.41158802432187</v>
      </c>
      <c r="AS12" s="539">
        <f t="shared" si="0"/>
        <v>423.27827961432843</v>
      </c>
      <c r="AT12" s="539">
        <f t="shared" si="0"/>
        <v>429.14144932565534</v>
      </c>
      <c r="AU12" s="539">
        <f t="shared" si="0"/>
        <v>432.06048240376447</v>
      </c>
      <c r="AV12" s="539">
        <f t="shared" si="0"/>
        <v>432.64147308092055</v>
      </c>
    </row>
    <row r="13" spans="1:52" ht="16.8">
      <c r="E13" s="21" t="s">
        <v>1194</v>
      </c>
      <c r="F13" s="21"/>
      <c r="G13" s="2" t="s">
        <v>105</v>
      </c>
      <c r="H13" s="288"/>
      <c r="I13" s="2" t="s">
        <v>1195</v>
      </c>
      <c r="AJ13" s="8"/>
      <c r="AK13" s="8"/>
      <c r="AL13" s="8"/>
      <c r="AM13" s="8"/>
      <c r="AN13" s="8"/>
      <c r="AO13" s="8"/>
      <c r="AP13" s="8"/>
      <c r="AQ13" s="435"/>
      <c r="AR13" s="8">
        <v>0</v>
      </c>
      <c r="AS13" s="8">
        <v>0</v>
      </c>
      <c r="AT13" s="8">
        <v>0</v>
      </c>
      <c r="AU13" s="8">
        <v>0</v>
      </c>
      <c r="AV13" s="8">
        <v>0</v>
      </c>
    </row>
    <row r="14" spans="1:52" ht="16.8">
      <c r="E14" s="21" t="s">
        <v>264</v>
      </c>
      <c r="F14" s="21"/>
      <c r="G14" s="2" t="s">
        <v>105</v>
      </c>
      <c r="H14" s="288"/>
      <c r="I14" s="2" t="s">
        <v>1196</v>
      </c>
      <c r="AJ14" s="8"/>
      <c r="AK14" s="8"/>
      <c r="AL14" s="8"/>
      <c r="AM14" s="8"/>
      <c r="AN14" s="8"/>
      <c r="AO14" s="8"/>
      <c r="AP14" s="8"/>
      <c r="AQ14" s="435"/>
      <c r="AR14" s="8">
        <f>'Finance&amp;Tax'!AR185</f>
        <v>6.2473171034616284</v>
      </c>
      <c r="AS14" s="8">
        <f>'Finance&amp;Tax'!AS185</f>
        <v>0</v>
      </c>
      <c r="AT14" s="8">
        <f>'Finance&amp;Tax'!AT185</f>
        <v>0</v>
      </c>
      <c r="AU14" s="8">
        <f>'Finance&amp;Tax'!AU185</f>
        <v>0</v>
      </c>
      <c r="AV14" s="8">
        <f>'Finance&amp;Tax'!AV185</f>
        <v>0</v>
      </c>
    </row>
    <row r="15" spans="1:52" ht="16.8">
      <c r="E15" s="7" t="s">
        <v>1197</v>
      </c>
      <c r="F15" s="21"/>
      <c r="G15" s="2" t="s">
        <v>105</v>
      </c>
      <c r="H15" s="288"/>
      <c r="I15" s="2" t="s">
        <v>1198</v>
      </c>
      <c r="AJ15" s="8"/>
      <c r="AK15" s="8"/>
      <c r="AL15" s="8"/>
      <c r="AM15" s="8"/>
      <c r="AN15" s="8"/>
      <c r="AO15" s="8"/>
      <c r="AP15" s="8"/>
      <c r="AQ15" s="435"/>
      <c r="AR15" s="8">
        <f>TIM!AR76</f>
        <v>1.38</v>
      </c>
      <c r="AS15" s="8">
        <f>TIM!AS76</f>
        <v>0</v>
      </c>
      <c r="AT15" s="8">
        <f>TIM!AT76</f>
        <v>0</v>
      </c>
      <c r="AU15" s="8">
        <f>TIM!AU76</f>
        <v>0</v>
      </c>
      <c r="AV15" s="8">
        <f>TIM!AV76</f>
        <v>0</v>
      </c>
    </row>
    <row r="16" spans="1:52" ht="16.8">
      <c r="E16" s="7" t="s">
        <v>1199</v>
      </c>
      <c r="F16" s="21"/>
      <c r="G16" s="2" t="s">
        <v>105</v>
      </c>
      <c r="H16" s="288"/>
      <c r="I16" s="2" t="s">
        <v>1200</v>
      </c>
      <c r="AJ16" s="8"/>
      <c r="AK16" s="8"/>
      <c r="AL16" s="8"/>
      <c r="AM16" s="8"/>
      <c r="AN16" s="8"/>
      <c r="AO16" s="8"/>
      <c r="AP16" s="8"/>
      <c r="AQ16" s="435"/>
      <c r="AR16" s="8">
        <f>InputSummary!AR111</f>
        <v>3.050225724761952</v>
      </c>
      <c r="AS16" s="8">
        <f>InputSummary!AS111</f>
        <v>2.8694407247619518</v>
      </c>
      <c r="AT16" s="8">
        <f>InputSummary!AT111</f>
        <v>2.6902757247619524</v>
      </c>
      <c r="AU16" s="8">
        <f>InputSummary!AU111</f>
        <v>2.5143507247619521</v>
      </c>
      <c r="AV16" s="8">
        <f>InputSummary!AV111</f>
        <v>2.4342407247619517</v>
      </c>
    </row>
    <row r="17" spans="1:48" ht="16.8">
      <c r="E17" s="7" t="s">
        <v>3</v>
      </c>
      <c r="F17" s="21"/>
      <c r="G17" s="2" t="s">
        <v>105</v>
      </c>
      <c r="H17" s="288"/>
      <c r="I17" s="2" t="s">
        <v>1201</v>
      </c>
      <c r="AJ17" s="8"/>
      <c r="AK17" s="8"/>
      <c r="AL17" s="8"/>
      <c r="AM17" s="8"/>
      <c r="AN17" s="8"/>
      <c r="AO17" s="8"/>
      <c r="AP17" s="8"/>
      <c r="AQ17" s="435"/>
      <c r="AR17" s="8">
        <f>InputSummary!AR123</f>
        <v>1.1170436038956284</v>
      </c>
      <c r="AS17" s="8">
        <f>InputSummary!AS123</f>
        <v>1.1170436038956284</v>
      </c>
      <c r="AT17" s="8">
        <f>InputSummary!AT123</f>
        <v>1.1170436038956284</v>
      </c>
      <c r="AU17" s="8">
        <f>InputSummary!AU123</f>
        <v>1.1170436038956284</v>
      </c>
      <c r="AV17" s="8">
        <f>InputSummary!AV123</f>
        <v>1.1170436038956284</v>
      </c>
    </row>
    <row r="18" spans="1:48" ht="16.8">
      <c r="E18" s="7" t="s">
        <v>576</v>
      </c>
      <c r="F18" s="21"/>
      <c r="G18" s="2" t="s">
        <v>105</v>
      </c>
      <c r="H18" s="288"/>
      <c r="I18" s="2" t="s">
        <v>213</v>
      </c>
      <c r="AJ18" s="8"/>
      <c r="AK18" s="8"/>
      <c r="AL18" s="8"/>
      <c r="AM18" s="8"/>
      <c r="AN18" s="8"/>
      <c r="AO18" s="8"/>
      <c r="AP18" s="8"/>
      <c r="AQ18" s="435"/>
      <c r="AR18" s="8">
        <f>InputSummary!AR149</f>
        <v>0</v>
      </c>
      <c r="AS18" s="8">
        <f>InputSummary!AS149</f>
        <v>0</v>
      </c>
      <c r="AT18" s="8">
        <f>InputSummary!AT149</f>
        <v>0</v>
      </c>
      <c r="AU18" s="8">
        <f>InputSummary!AU149</f>
        <v>0</v>
      </c>
      <c r="AV18" s="8">
        <f>InputSummary!AV149</f>
        <v>0</v>
      </c>
    </row>
    <row r="19" spans="1:48" ht="16.8">
      <c r="E19" s="133" t="s">
        <v>1202</v>
      </c>
      <c r="F19" s="21"/>
      <c r="G19" s="180" t="s">
        <v>105</v>
      </c>
      <c r="H19" s="288"/>
      <c r="I19" s="2"/>
      <c r="AJ19" s="541"/>
      <c r="AK19" s="541"/>
      <c r="AL19" s="541"/>
      <c r="AM19" s="541"/>
      <c r="AN19" s="541"/>
      <c r="AO19" s="541"/>
      <c r="AP19" s="541"/>
      <c r="AQ19" s="542"/>
      <c r="AR19" s="541">
        <f t="shared" ref="AR19:AV19" si="1">SUM(AR12:AR18)</f>
        <v>443.20617445644109</v>
      </c>
      <c r="AS19" s="541">
        <f t="shared" si="1"/>
        <v>427.26476394298601</v>
      </c>
      <c r="AT19" s="541">
        <f t="shared" si="1"/>
        <v>432.94876865431291</v>
      </c>
      <c r="AU19" s="541">
        <f t="shared" si="1"/>
        <v>435.69187673242203</v>
      </c>
      <c r="AV19" s="541">
        <f t="shared" si="1"/>
        <v>436.19275740957812</v>
      </c>
    </row>
    <row r="20" spans="1:48" ht="16.8">
      <c r="E20" s="21" t="s">
        <v>533</v>
      </c>
      <c r="F20" s="21"/>
      <c r="G20" s="2" t="s">
        <v>105</v>
      </c>
      <c r="H20" s="288"/>
      <c r="I20" s="2" t="s">
        <v>1203</v>
      </c>
      <c r="AJ20" s="93"/>
      <c r="AK20" s="93"/>
      <c r="AL20" s="93"/>
      <c r="AM20" s="93"/>
      <c r="AN20" s="93"/>
      <c r="AO20" s="93"/>
      <c r="AP20" s="8"/>
      <c r="AQ20" s="435"/>
      <c r="AR20" s="8">
        <f>'Finance&amp;Tax'!AR240</f>
        <v>16.013139665659452</v>
      </c>
      <c r="AS20" s="8">
        <f>'Finance&amp;Tax'!AS240</f>
        <v>13.717531866174632</v>
      </c>
      <c r="AT20" s="8">
        <f>'Finance&amp;Tax'!AT240</f>
        <v>15.61111476381868</v>
      </c>
      <c r="AU20" s="8">
        <f>'Finance&amp;Tax'!AU240</f>
        <v>18.028566220438243</v>
      </c>
      <c r="AV20" s="8">
        <f>'Finance&amp;Tax'!AV240</f>
        <v>18.639343524651967</v>
      </c>
    </row>
    <row r="21" spans="1:48" ht="16.8">
      <c r="E21" s="21" t="s">
        <v>329</v>
      </c>
      <c r="F21" s="21"/>
      <c r="G21" s="2" t="s">
        <v>105</v>
      </c>
      <c r="H21" s="288"/>
      <c r="I21" s="2" t="s">
        <v>1204</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1205</v>
      </c>
      <c r="F22" s="21"/>
      <c r="G22" s="180" t="s">
        <v>105</v>
      </c>
      <c r="H22" s="288"/>
      <c r="I22" s="2"/>
      <c r="AJ22" s="541"/>
      <c r="AK22" s="541"/>
      <c r="AL22" s="541"/>
      <c r="AM22" s="541"/>
      <c r="AN22" s="541"/>
      <c r="AO22" s="541"/>
      <c r="AP22" s="541"/>
      <c r="AQ22" s="542"/>
      <c r="AR22" s="541">
        <f t="shared" ref="AR22:AV22" si="2">SUM(AR19:AR21)</f>
        <v>459.21931412210051</v>
      </c>
      <c r="AS22" s="541">
        <f t="shared" si="2"/>
        <v>440.98229580916063</v>
      </c>
      <c r="AT22" s="541">
        <f t="shared" si="2"/>
        <v>448.55988341813162</v>
      </c>
      <c r="AU22" s="541">
        <f t="shared" si="2"/>
        <v>453.72044295286025</v>
      </c>
      <c r="AV22" s="541">
        <f t="shared" si="2"/>
        <v>454.83210093423008</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79</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107" priority="1">
      <formula>mac_sensitivity=2</formula>
    </cfRule>
    <cfRule type="expression" dxfId="106" priority="2">
      <formula>mac_sensitivity=1</formula>
    </cfRule>
  </conditionalFormatting>
  <conditionalFormatting sqref="AM3">
    <cfRule type="expression" dxfId="10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rgb="FFCCC0DA"/>
    <outlinePr summaryBelow="0" summaryRight="0"/>
    <pageSetUpPr autoPageBreaks="0"/>
  </sheetPr>
  <dimension ref="A1:CX110"/>
  <sheetViews>
    <sheetView topLeftCell="A13" zoomScale="60" zoomScaleNormal="60" workbookViewId="0">
      <selection activeCell="AT53" sqref="AT53"/>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1206</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1148</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552</v>
      </c>
      <c r="F11" s="2"/>
      <c r="G11" s="2" t="s">
        <v>868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1207</v>
      </c>
      <c r="F12" s="34"/>
      <c r="G12" s="2" t="s">
        <v>550</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950</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v>
      </c>
      <c r="G16" s="2" t="s">
        <v>100</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1.2891506141768156</v>
      </c>
      <c r="AS16" s="92">
        <f>InputSummary!AS$194</f>
        <v>1.3284361388165782</v>
      </c>
      <c r="AT16" s="92">
        <f>InputSummary!AT$194</f>
        <v>1.3511547218960771</v>
      </c>
      <c r="AU16" s="92">
        <f>InputSummary!AU$194</f>
        <v>1.3719916643626167</v>
      </c>
      <c r="AV16" s="92">
        <f>InputSummary!AV$194</f>
        <v>1.3966351746111914</v>
      </c>
    </row>
    <row r="17" spans="3:48" s="82" customFormat="1" ht="16.8">
      <c r="E17" s="2" t="s">
        <v>1208</v>
      </c>
      <c r="G17" s="2"/>
      <c r="H17" s="82" t="s">
        <v>1209</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379.22513900367994</v>
      </c>
      <c r="AS17" s="8">
        <f>'Annual Inflation'!AS29</f>
        <v>390.78163083521014</v>
      </c>
      <c r="AT17" s="8">
        <f>'Annual Inflation'!AT29</f>
        <v>397.46468069109602</v>
      </c>
      <c r="AU17" s="8">
        <f>'Annual Inflation'!AU29</f>
        <v>403.59421460000311</v>
      </c>
      <c r="AV17" s="8">
        <f>'Annual Inflation'!AV29</f>
        <v>410.84351386479216</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1210</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397</v>
      </c>
      <c r="AJ21" s="92"/>
      <c r="AK21" s="92"/>
      <c r="AL21" s="92"/>
      <c r="AM21" s="92"/>
      <c r="AN21" s="92"/>
      <c r="AO21" s="92"/>
      <c r="AP21" s="92"/>
      <c r="AQ21" s="215"/>
      <c r="AR21" s="92"/>
      <c r="AS21" s="92"/>
      <c r="AT21" s="92"/>
      <c r="AU21" s="92"/>
      <c r="AV21" s="92"/>
    </row>
    <row r="22" spans="3:48" s="82" customFormat="1" ht="16.8">
      <c r="E22" s="346" t="s">
        <v>792</v>
      </c>
      <c r="G22" s="2" t="s">
        <v>304</v>
      </c>
      <c r="H22" s="82" t="s">
        <v>793</v>
      </c>
      <c r="AJ22" s="92"/>
      <c r="AK22" s="92"/>
      <c r="AL22" s="92"/>
      <c r="AM22" s="92"/>
      <c r="AN22" s="92"/>
      <c r="AO22" s="92"/>
      <c r="AP22" s="92"/>
      <c r="AQ22" s="215"/>
      <c r="AR22" s="8">
        <f>Legacy!AR26</f>
        <v>1.4058097258959137</v>
      </c>
      <c r="AS22" s="8">
        <f>Legacy!AS26</f>
        <v>1.5056888612945711</v>
      </c>
      <c r="AT22" s="8">
        <f>Legacy!AT26</f>
        <v>1.5942433609365747</v>
      </c>
      <c r="AU22" s="8">
        <f>Legacy!AU26</f>
        <v>1.6853470794425018</v>
      </c>
      <c r="AV22" s="8">
        <f>Legacy!AV26</f>
        <v>1.7863164412830415</v>
      </c>
    </row>
    <row r="23" spans="3:48" s="82" customFormat="1" ht="16.8">
      <c r="E23" s="346" t="s">
        <v>794</v>
      </c>
      <c r="G23" s="2" t="s">
        <v>304</v>
      </c>
      <c r="H23" s="82" t="s">
        <v>712</v>
      </c>
      <c r="AJ23" s="92"/>
      <c r="AK23" s="92"/>
      <c r="AL23" s="92"/>
      <c r="AM23" s="92"/>
      <c r="AN23" s="92"/>
      <c r="AO23" s="92"/>
      <c r="AP23" s="92"/>
      <c r="AQ23" s="215"/>
      <c r="AR23" s="8">
        <f>Legacy!AR33</f>
        <v>17.270966361883076</v>
      </c>
      <c r="AS23" s="8">
        <f>Legacy!AS33</f>
        <v>51.167438183655293</v>
      </c>
      <c r="AT23" s="8">
        <f>Legacy!AT33</f>
        <v>0</v>
      </c>
      <c r="AU23" s="8">
        <f>Legacy!AU33</f>
        <v>0</v>
      </c>
      <c r="AV23" s="8">
        <f>Legacy!AV33</f>
        <v>0</v>
      </c>
    </row>
    <row r="24" spans="3:48" s="82" customFormat="1" ht="16.8">
      <c r="E24" s="346" t="s">
        <v>717</v>
      </c>
      <c r="G24" s="2" t="s">
        <v>304</v>
      </c>
      <c r="H24" s="82" t="s">
        <v>720</v>
      </c>
      <c r="AJ24" s="92"/>
      <c r="AK24" s="92"/>
      <c r="AL24" s="92"/>
      <c r="AM24" s="92"/>
      <c r="AN24" s="92"/>
      <c r="AO24" s="92"/>
      <c r="AP24" s="92"/>
      <c r="AQ24" s="475"/>
      <c r="AR24" s="8">
        <f>Legacy!AR43</f>
        <v>-17.034533992723016</v>
      </c>
      <c r="AS24" s="8">
        <f>Legacy!AS43</f>
        <v>0</v>
      </c>
      <c r="AT24" s="8">
        <f>Legacy!AT43</f>
        <v>0</v>
      </c>
      <c r="AU24" s="8">
        <f>Legacy!AU43</f>
        <v>0</v>
      </c>
      <c r="AV24" s="8">
        <f>Legacy!AV43</f>
        <v>0</v>
      </c>
    </row>
    <row r="25" spans="3:48" s="82" customFormat="1" ht="16.8">
      <c r="E25" s="346" t="s">
        <v>430</v>
      </c>
      <c r="G25" s="2" t="s">
        <v>304</v>
      </c>
      <c r="H25" s="82" t="s">
        <v>721</v>
      </c>
      <c r="AJ25" s="92"/>
      <c r="AK25" s="92"/>
      <c r="AL25" s="92"/>
      <c r="AM25" s="92"/>
      <c r="AN25" s="92"/>
      <c r="AO25" s="92"/>
      <c r="AP25" s="92"/>
      <c r="AQ25" s="475"/>
      <c r="AR25" s="8">
        <f>Legacy!AR48</f>
        <v>0</v>
      </c>
      <c r="AS25" s="8">
        <f>Legacy!AS48</f>
        <v>0</v>
      </c>
      <c r="AT25" s="8">
        <f>Legacy!AT48</f>
        <v>0</v>
      </c>
      <c r="AU25" s="8">
        <f>Legacy!AU48</f>
        <v>0</v>
      </c>
      <c r="AV25" s="8">
        <f>Legacy!AV48</f>
        <v>0</v>
      </c>
    </row>
    <row r="26" spans="3:48" s="82" customFormat="1" ht="16.8">
      <c r="E26" s="346" t="s">
        <v>435</v>
      </c>
      <c r="G26" s="2" t="s">
        <v>304</v>
      </c>
      <c r="H26" s="82" t="s">
        <v>1211</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440</v>
      </c>
      <c r="AJ27" s="92"/>
      <c r="AK27" s="92"/>
      <c r="AL27" s="92"/>
      <c r="AM27" s="92"/>
      <c r="AN27" s="92"/>
      <c r="AO27" s="92"/>
      <c r="AP27" s="92"/>
      <c r="AQ27" s="215"/>
      <c r="AR27" s="8"/>
      <c r="AS27" s="8"/>
      <c r="AT27" s="8"/>
      <c r="AU27" s="8"/>
      <c r="AV27" s="8"/>
    </row>
    <row r="28" spans="3:48" s="82" customFormat="1" ht="16.8">
      <c r="E28" s="346" t="s">
        <v>796</v>
      </c>
      <c r="F28"/>
      <c r="G28" s="2" t="s">
        <v>304</v>
      </c>
      <c r="H28" s="82" t="s">
        <v>797</v>
      </c>
      <c r="AJ28" s="92"/>
      <c r="AK28" s="92"/>
      <c r="AL28" s="92"/>
      <c r="AM28" s="92"/>
      <c r="AN28" s="92"/>
      <c r="AO28" s="92"/>
      <c r="AP28" s="92"/>
      <c r="AQ28" s="215"/>
      <c r="AR28" s="8">
        <f>Legacy!AR62</f>
        <v>5.3669764752943037</v>
      </c>
      <c r="AS28" s="8">
        <f>Legacy!AS62</f>
        <v>7.1714660944790722</v>
      </c>
      <c r="AT28" s="8">
        <f>Legacy!AT62</f>
        <v>0</v>
      </c>
      <c r="AU28" s="8">
        <f>Legacy!AU62</f>
        <v>0</v>
      </c>
      <c r="AV28" s="8">
        <f>Legacy!AV62</f>
        <v>0</v>
      </c>
    </row>
    <row r="29" spans="3:48" s="82" customFormat="1" ht="16.8">
      <c r="E29" s="346" t="s">
        <v>798</v>
      </c>
      <c r="F29"/>
      <c r="G29" s="2" t="s">
        <v>304</v>
      </c>
      <c r="H29" s="82" t="s">
        <v>799</v>
      </c>
      <c r="AJ29" s="92"/>
      <c r="AK29" s="92"/>
      <c r="AL29" s="92"/>
      <c r="AM29" s="92"/>
      <c r="AN29" s="92"/>
      <c r="AO29" s="92"/>
      <c r="AP29" s="92"/>
      <c r="AQ29" s="215"/>
      <c r="AR29" s="8">
        <f>Legacy!AR68</f>
        <v>26.219819101603743</v>
      </c>
      <c r="AS29" s="8">
        <f>Legacy!AS68</f>
        <v>28.984198416368901</v>
      </c>
      <c r="AT29" s="8">
        <f>Legacy!AT68</f>
        <v>0</v>
      </c>
      <c r="AU29" s="8">
        <f>Legacy!AU68</f>
        <v>0</v>
      </c>
      <c r="AV29" s="8">
        <f>Legacy!AV68</f>
        <v>0</v>
      </c>
    </row>
    <row r="30" spans="3:48" s="82" customFormat="1" ht="16.8">
      <c r="E30" s="346" t="s">
        <v>800</v>
      </c>
      <c r="F30"/>
      <c r="G30" s="2" t="s">
        <v>304</v>
      </c>
      <c r="H30" s="82" t="s">
        <v>801</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749</v>
      </c>
      <c r="F31"/>
      <c r="G31" s="2" t="s">
        <v>304</v>
      </c>
      <c r="H31" s="82" t="s">
        <v>802</v>
      </c>
      <c r="AJ31" s="92"/>
      <c r="AK31" s="92"/>
      <c r="AL31" s="92"/>
      <c r="AM31" s="92"/>
      <c r="AN31" s="92"/>
      <c r="AO31" s="92"/>
      <c r="AP31" s="92"/>
      <c r="AQ31" s="215"/>
      <c r="AR31" s="8">
        <f>Legacy!AR79</f>
        <v>1.6786498120284858</v>
      </c>
      <c r="AS31" s="8">
        <f>Legacy!AS79</f>
        <v>2.053820569293705</v>
      </c>
      <c r="AT31" s="8">
        <f>Legacy!AT79</f>
        <v>0</v>
      </c>
      <c r="AU31" s="8">
        <f>Legacy!AU79</f>
        <v>0</v>
      </c>
      <c r="AV31" s="8">
        <f>Legacy!AV79</f>
        <v>0</v>
      </c>
    </row>
    <row r="32" spans="3:48" s="82" customFormat="1" ht="16.8">
      <c r="E32" s="259" t="s">
        <v>467</v>
      </c>
      <c r="H32" s="182"/>
      <c r="AJ32" s="92"/>
      <c r="AK32" s="92"/>
      <c r="AL32" s="92"/>
      <c r="AM32" s="92"/>
      <c r="AN32" s="92"/>
      <c r="AO32" s="92"/>
      <c r="AP32" s="92"/>
      <c r="AQ32" s="215"/>
      <c r="AR32" s="8"/>
      <c r="AS32" s="8"/>
      <c r="AT32" s="8"/>
      <c r="AU32" s="8"/>
      <c r="AV32" s="8"/>
    </row>
    <row r="33" spans="2:52" s="82" customFormat="1" ht="16.8">
      <c r="E33" s="346" t="s">
        <v>468</v>
      </c>
      <c r="G33" s="2" t="s">
        <v>304</v>
      </c>
      <c r="H33" s="82" t="s">
        <v>756</v>
      </c>
      <c r="AJ33" s="92"/>
      <c r="AK33" s="92"/>
      <c r="AL33" s="92"/>
      <c r="AM33" s="92"/>
      <c r="AN33" s="92"/>
      <c r="AO33" s="92"/>
      <c r="AP33" s="92"/>
      <c r="AQ33" s="215"/>
      <c r="AR33" s="8">
        <f>Legacy!AR85</f>
        <v>1.2768297986585548</v>
      </c>
      <c r="AS33" s="8">
        <f>Legacy!AS85</f>
        <v>1.0490182125825427</v>
      </c>
      <c r="AT33" s="8">
        <f>Legacy!AT85</f>
        <v>0</v>
      </c>
      <c r="AU33" s="8">
        <f>Legacy!AU85</f>
        <v>0</v>
      </c>
      <c r="AV33" s="8">
        <f>Legacy!AV85</f>
        <v>0</v>
      </c>
    </row>
    <row r="34" spans="2:52" s="82" customFormat="1" ht="16.8">
      <c r="E34" s="346" t="s">
        <v>473</v>
      </c>
      <c r="G34" s="2" t="s">
        <v>304</v>
      </c>
      <c r="H34" s="82" t="s">
        <v>759</v>
      </c>
      <c r="AJ34" s="92"/>
      <c r="AK34" s="92"/>
      <c r="AL34" s="92"/>
      <c r="AM34" s="92"/>
      <c r="AN34" s="92"/>
      <c r="AO34" s="92"/>
      <c r="AP34" s="92"/>
      <c r="AQ34" s="215"/>
      <c r="AR34" s="8">
        <f>Legacy!AR90</f>
        <v>-45.89757936232656</v>
      </c>
      <c r="AS34" s="8">
        <f>Legacy!AS90</f>
        <v>-54.557966502607258</v>
      </c>
      <c r="AT34" s="8">
        <f>Legacy!AT90</f>
        <v>0</v>
      </c>
      <c r="AU34" s="8">
        <f>Legacy!AU90</f>
        <v>0</v>
      </c>
      <c r="AV34" s="8">
        <f>Legacy!AV90</f>
        <v>0</v>
      </c>
    </row>
    <row r="35" spans="2:52" s="82" customFormat="1" ht="16.8">
      <c r="E35" s="346" t="s">
        <v>478</v>
      </c>
      <c r="G35" s="2" t="s">
        <v>304</v>
      </c>
      <c r="H35" s="82" t="s">
        <v>762</v>
      </c>
      <c r="AJ35" s="92"/>
      <c r="AK35" s="92"/>
      <c r="AL35" s="92"/>
      <c r="AM35" s="92"/>
      <c r="AN35" s="92"/>
      <c r="AO35" s="92"/>
      <c r="AP35" s="92"/>
      <c r="AQ35" s="215"/>
      <c r="AR35" s="8">
        <f>Legacy!AR95</f>
        <v>-8.9476200059495596</v>
      </c>
      <c r="AS35" s="8">
        <f>Legacy!AS95</f>
        <v>-13.269980053559861</v>
      </c>
      <c r="AT35" s="8">
        <f>Legacy!AT95</f>
        <v>0</v>
      </c>
      <c r="AU35" s="8">
        <f>Legacy!AU95</f>
        <v>0</v>
      </c>
      <c r="AV35" s="8">
        <f>Legacy!AV95</f>
        <v>0</v>
      </c>
    </row>
    <row r="36" spans="2:52" s="82" customFormat="1" ht="16.8">
      <c r="E36" s="346" t="s">
        <v>483</v>
      </c>
      <c r="G36" s="2" t="s">
        <v>304</v>
      </c>
      <c r="H36" s="82" t="s">
        <v>765</v>
      </c>
      <c r="AJ36" s="92"/>
      <c r="AK36" s="92"/>
      <c r="AL36" s="92"/>
      <c r="AM36" s="92"/>
      <c r="AN36" s="92"/>
      <c r="AO36" s="92"/>
      <c r="AP36" s="92"/>
      <c r="AQ36" s="215"/>
      <c r="AR36" s="8">
        <f>Legacy!AR100</f>
        <v>3.6422453718486909</v>
      </c>
      <c r="AS36" s="8">
        <f>Legacy!AS100</f>
        <v>3.7124673243886153</v>
      </c>
      <c r="AT36" s="8">
        <f>Legacy!AT100</f>
        <v>0</v>
      </c>
      <c r="AU36" s="8">
        <f>Legacy!AU100</f>
        <v>0</v>
      </c>
      <c r="AV36" s="8">
        <f>Legacy!AV100</f>
        <v>0</v>
      </c>
    </row>
    <row r="37" spans="2:52" s="82" customFormat="1" ht="16.8">
      <c r="E37" s="346" t="s">
        <v>488</v>
      </c>
      <c r="G37" s="2" t="s">
        <v>304</v>
      </c>
      <c r="H37" s="82" t="s">
        <v>768</v>
      </c>
      <c r="AJ37" s="92"/>
      <c r="AK37" s="92"/>
      <c r="AL37" s="92"/>
      <c r="AM37" s="92"/>
      <c r="AN37" s="92"/>
      <c r="AO37" s="92"/>
      <c r="AP37" s="92"/>
      <c r="AQ37" s="215"/>
      <c r="AR37" s="8">
        <f>Legacy!AR105</f>
        <v>0.50805614217281969</v>
      </c>
      <c r="AS37" s="8">
        <f>Legacy!AS105</f>
        <v>0.42635116905034492</v>
      </c>
      <c r="AT37" s="8">
        <f>Legacy!AT105</f>
        <v>0</v>
      </c>
      <c r="AU37" s="8">
        <f>Legacy!AU105</f>
        <v>0</v>
      </c>
      <c r="AV37" s="8">
        <f>Legacy!AV105</f>
        <v>0</v>
      </c>
    </row>
    <row r="38" spans="2:52" s="82" customFormat="1" ht="16.8">
      <c r="E38" s="346" t="s">
        <v>804</v>
      </c>
      <c r="G38" s="2" t="s">
        <v>304</v>
      </c>
      <c r="H38" s="82" t="s">
        <v>771</v>
      </c>
      <c r="AJ38" s="92"/>
      <c r="AK38" s="92"/>
      <c r="AL38" s="92"/>
      <c r="AM38" s="92"/>
      <c r="AN38" s="92"/>
      <c r="AO38" s="92"/>
      <c r="AP38" s="92"/>
      <c r="AQ38" s="215"/>
      <c r="AR38" s="8">
        <f>Legacy!AR110</f>
        <v>5.7363247171318611E-2</v>
      </c>
      <c r="AS38" s="8">
        <f>Legacy!AS110</f>
        <v>5.2271577856881316E-2</v>
      </c>
      <c r="AT38" s="8">
        <f>Legacy!AT110</f>
        <v>0</v>
      </c>
      <c r="AU38" s="8">
        <f>Legacy!AU110</f>
        <v>0</v>
      </c>
      <c r="AV38" s="8">
        <f>Legacy!AV110</f>
        <v>0</v>
      </c>
    </row>
    <row r="39" spans="2:52" s="82" customFormat="1" ht="16.8">
      <c r="E39" s="346" t="s">
        <v>805</v>
      </c>
      <c r="G39" s="2" t="s">
        <v>304</v>
      </c>
      <c r="H39" s="82" t="s">
        <v>774</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503</v>
      </c>
      <c r="G40" s="2" t="s">
        <v>304</v>
      </c>
      <c r="H40" s="82" t="s">
        <v>777</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508</v>
      </c>
      <c r="G41" s="2" t="s">
        <v>304</v>
      </c>
      <c r="H41" s="82" t="s">
        <v>780</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806</v>
      </c>
      <c r="G42" s="2" t="s">
        <v>304</v>
      </c>
      <c r="H42" s="82" t="s">
        <v>1212</v>
      </c>
      <c r="AJ42" s="92"/>
      <c r="AK42" s="92"/>
      <c r="AL42" s="92"/>
      <c r="AM42" s="92"/>
      <c r="AN42" s="92"/>
      <c r="AO42" s="92"/>
      <c r="AP42" s="92"/>
      <c r="AQ42" s="215"/>
      <c r="AR42" s="8">
        <f>Legacy!AR130</f>
        <v>1.2797008966272689</v>
      </c>
      <c r="AS42" s="8">
        <f>Legacy!AS130</f>
        <v>2.2654974519681574</v>
      </c>
      <c r="AT42" s="8">
        <f>Legacy!AT130</f>
        <v>0</v>
      </c>
      <c r="AU42" s="8">
        <f>Legacy!AU130</f>
        <v>0</v>
      </c>
      <c r="AV42" s="8">
        <f>Legacy!AV130</f>
        <v>0</v>
      </c>
    </row>
    <row r="43" spans="2:52" s="82" customFormat="1" ht="16.8">
      <c r="E43" s="346" t="s">
        <v>807</v>
      </c>
      <c r="G43" s="2" t="s">
        <v>304</v>
      </c>
      <c r="H43" s="82" t="s">
        <v>788</v>
      </c>
      <c r="AJ43" s="92"/>
      <c r="AK43" s="92"/>
      <c r="AL43" s="92"/>
      <c r="AM43" s="92"/>
      <c r="AN43" s="92"/>
      <c r="AO43" s="92"/>
      <c r="AP43" s="92"/>
      <c r="AQ43" s="215"/>
      <c r="AR43" s="8">
        <f>Legacy!AR135</f>
        <v>2.5178187972692618</v>
      </c>
      <c r="AS43" s="8">
        <f>Legacy!AS135</f>
        <v>4.9155129106666369</v>
      </c>
      <c r="AT43" s="8">
        <f>Legacy!AT135</f>
        <v>-0.26286814549860343</v>
      </c>
      <c r="AU43" s="8">
        <f>Legacy!AU135</f>
        <v>0</v>
      </c>
      <c r="AV43" s="8">
        <f>Legacy!AV135</f>
        <v>0</v>
      </c>
    </row>
    <row r="44" spans="2:52" s="82" customFormat="1" ht="16.8">
      <c r="E44" s="346" t="s">
        <v>808</v>
      </c>
      <c r="G44" s="2" t="s">
        <v>304</v>
      </c>
      <c r="H44" s="82" t="s">
        <v>790</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1213</v>
      </c>
      <c r="G45" s="2" t="s">
        <v>304</v>
      </c>
      <c r="H45" s="82" t="s">
        <v>1214</v>
      </c>
      <c r="AJ45" s="92"/>
      <c r="AK45" s="92"/>
      <c r="AL45" s="92"/>
      <c r="AM45" s="92"/>
      <c r="AN45" s="92"/>
      <c r="AO45" s="92"/>
      <c r="AP45" s="92"/>
      <c r="AQ45" s="215"/>
      <c r="AR45" s="543">
        <f>SUM(AR22:AR44)</f>
        <v>-10.6554976305457</v>
      </c>
      <c r="AS45" s="544">
        <f t="shared" ref="AS45:AV45" si="1">SUM(AS22:AS44)</f>
        <v>35.475784215437599</v>
      </c>
      <c r="AT45" s="544">
        <f t="shared" si="1"/>
        <v>1.3313752154379712</v>
      </c>
      <c r="AU45" s="544">
        <f t="shared" si="1"/>
        <v>1.6853470794425018</v>
      </c>
      <c r="AV45" s="544">
        <f t="shared" si="1"/>
        <v>1.7863164412830415</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1147</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1205</v>
      </c>
      <c r="F49" s="34"/>
      <c r="G49" s="34" t="s">
        <v>304</v>
      </c>
      <c r="H49" s="159" t="s">
        <v>1215</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592.00286084236188</v>
      </c>
      <c r="AS49" s="35">
        <f>Revenue!AS22 * (AS17/$AO$17)</f>
        <v>585.81681833119148</v>
      </c>
      <c r="AT49" s="35">
        <f>Revenue!AT22 * (AT17/$AO$17)</f>
        <v>606.07380453356245</v>
      </c>
      <c r="AU49" s="35">
        <f>Revenue!AU22 * (AU17/$AO$17)</f>
        <v>622.50066568223838</v>
      </c>
      <c r="AV49" s="35">
        <f>Revenue!AV22 * (AV17/$AO$17)</f>
        <v>635.23451070705346</v>
      </c>
      <c r="AW49" s="34"/>
      <c r="AX49"/>
      <c r="AY49"/>
      <c r="AZ49"/>
    </row>
    <row r="50" spans="2:52" s="21" customFormat="1" ht="16.8">
      <c r="B50" s="34"/>
      <c r="C50" s="34"/>
      <c r="D50" s="34"/>
      <c r="E50" s="141" t="s">
        <v>1216</v>
      </c>
      <c r="F50"/>
      <c r="G50" s="21" t="s">
        <v>304</v>
      </c>
      <c r="H50" t="s">
        <v>1217</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-1.4946059639799842</v>
      </c>
      <c r="AS50" s="35">
        <f>AS69</f>
        <v>54.505873817674882</v>
      </c>
      <c r="AT50" s="35">
        <f>AT69</f>
        <v>-38.450318070662078</v>
      </c>
      <c r="AU50" s="35">
        <f>AU69</f>
        <v>0</v>
      </c>
      <c r="AV50" s="35">
        <f>AV69</f>
        <v>0</v>
      </c>
      <c r="AW50" s="34"/>
      <c r="AX50"/>
      <c r="AY50"/>
      <c r="AZ50"/>
    </row>
    <row r="51" spans="2:52" s="21" customFormat="1" ht="16.8">
      <c r="B51" s="34"/>
      <c r="C51" s="34"/>
      <c r="D51" s="34"/>
      <c r="E51" s="35" t="s">
        <v>1218</v>
      </c>
      <c r="F51" s="35"/>
      <c r="G51" s="21" t="s">
        <v>304</v>
      </c>
      <c r="H51" s="35" t="s">
        <v>1219</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1213</v>
      </c>
      <c r="F52" s="159"/>
      <c r="G52" s="21" t="s">
        <v>304</v>
      </c>
      <c r="H52" s="159" t="s">
        <v>1220</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-10.6554976305457</v>
      </c>
      <c r="AS52" s="35">
        <f t="shared" ref="AS52:AV52" si="3">AS45</f>
        <v>35.475784215437599</v>
      </c>
      <c r="AT52" s="35">
        <f t="shared" si="3"/>
        <v>1.3313752154379712</v>
      </c>
      <c r="AU52" s="35">
        <f t="shared" si="3"/>
        <v>1.6853470794425018</v>
      </c>
      <c r="AV52" s="35">
        <f t="shared" si="3"/>
        <v>1.7863164412830415</v>
      </c>
      <c r="AW52" s="34"/>
      <c r="AX52"/>
      <c r="AY52"/>
      <c r="AZ52"/>
    </row>
    <row r="53" spans="2:52" s="21" customFormat="1" ht="16.8">
      <c r="B53" s="34"/>
      <c r="C53" s="34"/>
      <c r="D53" s="34"/>
      <c r="E53" s="34" t="s">
        <v>1147</v>
      </c>
      <c r="F53" s="34"/>
      <c r="G53" s="21" t="s">
        <v>304</v>
      </c>
      <c r="H53" s="34" t="s">
        <v>1221</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579.85275724783617</v>
      </c>
      <c r="AS53" s="546">
        <f t="shared" ref="AS53:AV53" si="4">SUM(AS49:AS52)</f>
        <v>675.79847636430395</v>
      </c>
      <c r="AT53" s="546">
        <f t="shared" si="4"/>
        <v>568.95486167833837</v>
      </c>
      <c r="AU53" s="546">
        <f t="shared" si="4"/>
        <v>624.1860127616809</v>
      </c>
      <c r="AV53" s="546">
        <f t="shared" si="4"/>
        <v>637.02082714833648</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1216</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1222</v>
      </c>
      <c r="F57" s="34"/>
      <c r="G57" s="21" t="s">
        <v>304</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621.72859670850801</v>
      </c>
      <c r="AR57" s="35"/>
      <c r="AS57" s="34"/>
      <c r="AT57" s="34"/>
      <c r="AU57" s="34"/>
      <c r="AV57" s="34"/>
      <c r="AW57" s="34"/>
      <c r="AX57"/>
      <c r="AY57"/>
      <c r="AZ57"/>
    </row>
    <row r="58" spans="2:52" s="21" customFormat="1" ht="16.8">
      <c r="B58" s="34"/>
      <c r="C58" s="34"/>
      <c r="D58" s="34"/>
      <c r="E58" s="34" t="s">
        <v>1223</v>
      </c>
      <c r="F58" s="34"/>
      <c r="G58" s="21" t="s">
        <v>304</v>
      </c>
      <c r="H58" s="34" t="s">
        <v>1224</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621.72859670850801</v>
      </c>
      <c r="AR58" s="35">
        <f>AR57 + AR53</f>
        <v>579.85275724783617</v>
      </c>
      <c r="AS58" s="34">
        <f t="shared" ref="AS58:AV58" si="6">AS57 + AS53</f>
        <v>675.79847636430395</v>
      </c>
      <c r="AT58" s="34">
        <f t="shared" si="6"/>
        <v>568.95486167833837</v>
      </c>
      <c r="AU58" s="34">
        <f t="shared" si="6"/>
        <v>624.1860127616809</v>
      </c>
      <c r="AV58" s="34">
        <f t="shared" si="6"/>
        <v>637.02082714833648</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1225</v>
      </c>
      <c r="F60" s="34"/>
      <c r="G60" s="21" t="s">
        <v>304</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InputSummary!AQ249</f>
        <v>623.07913960999997</v>
      </c>
      <c r="AR60" s="330">
        <f>InputSummary!AR249</f>
        <v>528.96250395509298</v>
      </c>
      <c r="AS60" s="81">
        <f>InputSummary!AS249</f>
        <v>712.11301719966173</v>
      </c>
      <c r="AT60" s="81">
        <f>InputSummary!AT249</f>
        <v>0</v>
      </c>
      <c r="AU60" s="81">
        <f>InputSummary!AU249</f>
        <v>0</v>
      </c>
      <c r="AV60" s="81">
        <f>InputSummary!AV249</f>
        <v>0</v>
      </c>
      <c r="AW60" s="34"/>
      <c r="AX60"/>
      <c r="AY60"/>
      <c r="AZ60"/>
    </row>
    <row r="61" spans="2:52" s="21" customFormat="1" ht="16.8">
      <c r="B61" s="34"/>
      <c r="C61" s="34"/>
      <c r="D61" s="34"/>
      <c r="E61" s="34" t="s">
        <v>1226</v>
      </c>
      <c r="F61" s="34"/>
      <c r="G61" s="21" t="s">
        <v>304</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568.95486167833837</v>
      </c>
      <c r="AU61" s="34">
        <f t="shared" si="7"/>
        <v>624.1860127616809</v>
      </c>
      <c r="AV61" s="34">
        <f t="shared" si="7"/>
        <v>637.02082714833648</v>
      </c>
      <c r="AW61" s="34"/>
      <c r="AX61"/>
      <c r="AY61"/>
      <c r="AZ61"/>
    </row>
    <row r="62" spans="2:52" s="21" customFormat="1" ht="16.8">
      <c r="B62" s="34"/>
      <c r="C62" s="34"/>
      <c r="D62" s="34"/>
      <c r="E62" s="34" t="s">
        <v>1227</v>
      </c>
      <c r="F62" s="34"/>
      <c r="G62" s="21" t="s">
        <v>304</v>
      </c>
      <c r="H62" s="34" t="s">
        <v>619</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623.07913960999997</v>
      </c>
      <c r="AR62" s="35">
        <f t="shared" ref="AR62:AV62" si="8">AR60+AR61</f>
        <v>528.96250395509298</v>
      </c>
      <c r="AS62" s="35">
        <f t="shared" si="8"/>
        <v>712.11301719966173</v>
      </c>
      <c r="AT62" s="35">
        <f t="shared" si="8"/>
        <v>568.95486167833837</v>
      </c>
      <c r="AU62" s="35">
        <f t="shared" si="8"/>
        <v>624.1860127616809</v>
      </c>
      <c r="AV62" s="35">
        <f t="shared" si="8"/>
        <v>637.02082714833648</v>
      </c>
      <c r="AW62" s="34"/>
      <c r="AX62"/>
      <c r="AY62"/>
      <c r="AZ62"/>
    </row>
    <row r="63" spans="2:52" s="134" customFormat="1" ht="16.8">
      <c r="B63" s="77"/>
      <c r="C63" s="77"/>
      <c r="D63" s="77"/>
      <c r="E63" s="77" t="s">
        <v>1228</v>
      </c>
      <c r="F63" s="77"/>
      <c r="G63" s="134" t="s">
        <v>304</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-1.3505429014919628</v>
      </c>
      <c r="AR63" s="365">
        <f t="shared" si="9"/>
        <v>50.890253292743182</v>
      </c>
      <c r="AS63" s="365">
        <f t="shared" si="9"/>
        <v>-36.314540835357775</v>
      </c>
      <c r="AT63" s="365">
        <f t="shared" si="9"/>
        <v>0</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1229</v>
      </c>
      <c r="F65" s="7"/>
      <c r="G65" s="7" t="s">
        <v>249</v>
      </c>
      <c r="H65" s="141" t="s">
        <v>600</v>
      </c>
      <c r="AJ65" s="8"/>
      <c r="AK65" s="8"/>
      <c r="AL65" s="8"/>
      <c r="AM65" s="8"/>
      <c r="AN65" s="8"/>
      <c r="AO65" s="8"/>
      <c r="AP65" s="8"/>
      <c r="AQ65" s="216">
        <f>InputSummary!AQ182</f>
        <v>2.4934999999999999E-2</v>
      </c>
      <c r="AR65" s="211">
        <f>InputSummary!AR182</f>
        <v>3.9373577600000001E-2</v>
      </c>
      <c r="AS65" s="211">
        <f>InputSummary!AS182</f>
        <v>4.1010183200000001E-2</v>
      </c>
      <c r="AT65" s="211">
        <f>InputSummary!AT182</f>
        <v>4.1090170799999999E-2</v>
      </c>
      <c r="AU65" s="211">
        <f>InputSummary!AU182</f>
        <v>4.1208104400000001E-2</v>
      </c>
      <c r="AV65" s="211">
        <f>InputSummary!AV182</f>
        <v>4.1395693600000005E-2</v>
      </c>
      <c r="AW65" s="8"/>
    </row>
    <row r="66" spans="1:52" ht="16.8">
      <c r="A66" s="21"/>
      <c r="E66" s="21" t="s">
        <v>1230</v>
      </c>
      <c r="F66" s="7"/>
      <c r="G66" s="7" t="s">
        <v>604</v>
      </c>
      <c r="H66" s="141" t="s">
        <v>1231</v>
      </c>
      <c r="AJ66" s="8"/>
      <c r="AK66" s="8"/>
      <c r="AL66" s="8"/>
      <c r="AM66" s="8"/>
      <c r="AN66" s="8"/>
      <c r="AO66" s="8"/>
      <c r="AP66" s="8"/>
      <c r="AQ66" s="227">
        <f t="shared" ref="AQ66:AV66" si="10">IF(AQ12=1,AR17/AQ17 - 1,"")</f>
        <v>7.9746990946746754E-2</v>
      </c>
      <c r="AR66" s="212">
        <f t="shared" si="10"/>
        <v>3.0473960302030534E-2</v>
      </c>
      <c r="AS66" s="212">
        <f t="shared" si="10"/>
        <v>1.7101750257816128E-2</v>
      </c>
      <c r="AT66" s="212">
        <f t="shared" si="10"/>
        <v>1.5421581354723823E-2</v>
      </c>
      <c r="AU66" s="212">
        <f t="shared" si="10"/>
        <v>1.7961851291584452E-2</v>
      </c>
      <c r="AV66" s="212" t="str">
        <f t="shared" si="10"/>
        <v/>
      </c>
      <c r="AW66" s="8"/>
    </row>
    <row r="67" spans="1:52" ht="16.8">
      <c r="A67" s="21"/>
      <c r="E67" s="21" t="s">
        <v>1232</v>
      </c>
      <c r="F67" s="21"/>
      <c r="G67" s="21" t="s">
        <v>1233</v>
      </c>
      <c r="H67" s="21" t="s">
        <v>1234</v>
      </c>
      <c r="AJ67" s="8"/>
      <c r="AK67" s="8"/>
      <c r="AL67" s="8"/>
      <c r="AM67" s="8"/>
      <c r="AN67" s="8"/>
      <c r="AO67" s="8"/>
      <c r="AP67" s="8"/>
      <c r="AQ67" s="547">
        <f t="shared" ref="AQ67:AV67" si="11">IF(AQ12=1,(1 + AQ65) * (1 + AQ66) - 1,"")</f>
        <v>0.10667048216600383</v>
      </c>
      <c r="AR67" s="548">
        <f t="shared" si="11"/>
        <v>7.1047406742761776E-2</v>
      </c>
      <c r="AS67" s="548">
        <f t="shared" si="11"/>
        <v>5.8813279368929772E-2</v>
      </c>
      <c r="AT67" s="548">
        <f t="shared" si="11"/>
        <v>5.7145427566595464E-2</v>
      </c>
      <c r="AU67" s="548">
        <f t="shared" si="11"/>
        <v>5.9910129534825218E-2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1235</v>
      </c>
      <c r="F69" s="34"/>
      <c r="G69" s="21" t="s">
        <v>304</v>
      </c>
      <c r="H69" s="34" t="s">
        <v>1217</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-1.4946059639799842</v>
      </c>
      <c r="AS69" s="34">
        <f>(AR58 - AR62) * (1 + AR67)</f>
        <v>54.505873817674882</v>
      </c>
      <c r="AT69" s="34">
        <f>(AS58 - AS62) * (1 + AS67)</f>
        <v>-38.450318070662078</v>
      </c>
      <c r="AU69" s="34">
        <f>(AT58 - AT62) * (1 + AT67)</f>
        <v>0</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1218</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1236</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1237</v>
      </c>
      <c r="F74" s="34"/>
      <c r="G74" s="2" t="s">
        <v>105</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f>InputSummary!AQ247</f>
        <v>0</v>
      </c>
      <c r="AR74" s="35"/>
      <c r="AS74" s="34"/>
      <c r="AT74" s="34"/>
      <c r="AU74" s="34"/>
      <c r="AV74" s="34"/>
      <c r="AW74" s="34"/>
      <c r="AX74"/>
      <c r="AY74"/>
      <c r="AZ74"/>
    </row>
    <row r="75" spans="1:52" s="21" customFormat="1" ht="16.8">
      <c r="B75" s="34"/>
      <c r="C75" s="34"/>
      <c r="D75" s="34"/>
      <c r="E75" s="34" t="s">
        <v>1238</v>
      </c>
      <c r="F75" s="34"/>
      <c r="G75" s="2" t="s">
        <v>105</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431.41158802432187</v>
      </c>
      <c r="AS75" s="34">
        <f>Revenue!AS12</f>
        <v>423.27827961432843</v>
      </c>
      <c r="AT75" s="34">
        <f>Revenue!AT12</f>
        <v>429.14144932565534</v>
      </c>
      <c r="AU75" s="34">
        <f>Revenue!AU12</f>
        <v>432.06048240376447</v>
      </c>
      <c r="AV75" s="34">
        <f>Revenue!AV12</f>
        <v>432.64147308092055</v>
      </c>
      <c r="AW75" s="34"/>
      <c r="AX75"/>
      <c r="AY75"/>
      <c r="AZ75"/>
    </row>
    <row r="76" spans="1:52" s="21" customFormat="1" ht="16.8">
      <c r="B76" s="34"/>
      <c r="C76" s="34"/>
      <c r="D76" s="34"/>
      <c r="E76" s="34" t="s">
        <v>1239</v>
      </c>
      <c r="F76" s="34"/>
      <c r="G76" s="2" t="s">
        <v>105</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431.41158802432187</v>
      </c>
      <c r="AS76" s="34">
        <f t="shared" ref="AS76:AV76" si="13">AS74 + AS75</f>
        <v>423.27827961432843</v>
      </c>
      <c r="AT76" s="34">
        <f t="shared" si="13"/>
        <v>429.14144932565534</v>
      </c>
      <c r="AU76" s="34">
        <f t="shared" si="13"/>
        <v>432.06048240376447</v>
      </c>
      <c r="AV76" s="34">
        <f t="shared" si="13"/>
        <v>432.64147308092055</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1240</v>
      </c>
      <c r="F78" s="34"/>
      <c r="G78" s="2" t="s">
        <v>105</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InputSummary!AQ251</f>
        <v>0</v>
      </c>
      <c r="AR78" s="330">
        <f>InputSummary!AR251</f>
        <v>0</v>
      </c>
      <c r="AS78" s="81">
        <f>InputSummary!AS251</f>
        <v>0</v>
      </c>
      <c r="AT78" s="81">
        <f>InputSummary!AT251</f>
        <v>429.14144932565534</v>
      </c>
      <c r="AU78" s="81">
        <f>InputSummary!AU251</f>
        <v>0</v>
      </c>
      <c r="AV78" s="81">
        <f>InputSummary!AV251</f>
        <v>0</v>
      </c>
      <c r="AW78" s="34"/>
      <c r="AX78"/>
      <c r="AY78"/>
      <c r="AZ78"/>
    </row>
    <row r="79" spans="1:52" s="21" customFormat="1" ht="16.8">
      <c r="B79" s="34"/>
      <c r="C79" s="34"/>
      <c r="D79" s="34"/>
      <c r="E79" s="34" t="s">
        <v>1241</v>
      </c>
      <c r="F79" s="34"/>
      <c r="G79" s="2" t="s">
        <v>105</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431.41158802432187</v>
      </c>
      <c r="AS79" s="35">
        <f t="shared" ref="AS79:AV79" si="16">IF(AS78 = 0, AS76, 0)</f>
        <v>423.27827961432843</v>
      </c>
      <c r="AT79" s="35">
        <f t="shared" si="16"/>
        <v>0</v>
      </c>
      <c r="AU79" s="35">
        <f t="shared" si="16"/>
        <v>432.06048240376447</v>
      </c>
      <c r="AV79" s="35">
        <f t="shared" si="16"/>
        <v>432.64147308092055</v>
      </c>
      <c r="AW79" s="34"/>
      <c r="AX79"/>
      <c r="AY79"/>
      <c r="AZ79"/>
    </row>
    <row r="80" spans="1:52" s="21" customFormat="1" ht="16.8">
      <c r="B80" s="34"/>
      <c r="C80" s="34"/>
      <c r="D80" s="34"/>
      <c r="E80" s="34" t="s">
        <v>308</v>
      </c>
      <c r="F80" s="34"/>
      <c r="G80" s="2" t="s">
        <v>105</v>
      </c>
      <c r="H80" s="34" t="s">
        <v>1242</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431.41158802432187</v>
      </c>
      <c r="AS80" s="35">
        <f t="shared" ref="AS80:AV80" si="18">AS78+AS79</f>
        <v>423.27827961432843</v>
      </c>
      <c r="AT80" s="35">
        <f t="shared" si="18"/>
        <v>429.14144932565534</v>
      </c>
      <c r="AU80" s="35">
        <f t="shared" si="18"/>
        <v>432.06048240376447</v>
      </c>
      <c r="AV80" s="35">
        <f t="shared" si="18"/>
        <v>432.64147308092055</v>
      </c>
      <c r="AW80" s="34"/>
      <c r="AX80"/>
      <c r="AY80"/>
      <c r="AZ80"/>
    </row>
    <row r="81" spans="2:52" s="134" customFormat="1" ht="16.8">
      <c r="B81" s="77"/>
      <c r="C81" s="77"/>
      <c r="D81" s="77"/>
      <c r="E81" s="77" t="s">
        <v>1243</v>
      </c>
      <c r="F81" s="77"/>
      <c r="G81" s="2" t="s">
        <v>105</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0</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314</v>
      </c>
      <c r="F83" s="34"/>
      <c r="G83" s="34" t="s">
        <v>315</v>
      </c>
      <c r="H83" s="34" t="s">
        <v>316</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InputSummary!AQ254</f>
        <v>0</v>
      </c>
      <c r="AR83" s="368">
        <f>InputSummary!AR254</f>
        <v>0</v>
      </c>
      <c r="AS83" s="368">
        <f>InputSummary!AS254</f>
        <v>0</v>
      </c>
      <c r="AT83" s="368">
        <f>InputSummary!AT254</f>
        <v>0</v>
      </c>
      <c r="AU83" s="368">
        <f>InputSummary!AU254</f>
        <v>0</v>
      </c>
      <c r="AV83" s="368">
        <f>InputSummary!AV254</f>
        <v>0</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319</v>
      </c>
      <c r="F85" s="21"/>
      <c r="G85" s="21" t="s">
        <v>209</v>
      </c>
      <c r="H85" s="21"/>
      <c r="I85" s="370">
        <f>InputSummary!I256</f>
        <v>0.06</v>
      </c>
      <c r="AQ85" s="369"/>
      <c r="AR85" s="143"/>
      <c r="AS85" s="143"/>
      <c r="AT85" s="143"/>
      <c r="AU85" s="143"/>
      <c r="AV85" s="143"/>
    </row>
    <row r="86" spans="2:52" s="21" customFormat="1" ht="16.8">
      <c r="B86" s="34"/>
      <c r="C86" s="34"/>
      <c r="D86" s="34"/>
      <c r="E86" s="34" t="s">
        <v>1243</v>
      </c>
      <c r="F86" s="34"/>
      <c r="G86" s="34" t="s">
        <v>315</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v>
      </c>
      <c r="AU86" s="368">
        <f t="shared" si="22"/>
        <v>1</v>
      </c>
      <c r="AV86" s="368">
        <f t="shared" si="22"/>
        <v>1</v>
      </c>
      <c r="AW86" s="34"/>
      <c r="AX86"/>
      <c r="AY86"/>
      <c r="AZ86"/>
    </row>
    <row r="87" spans="2:52" s="21" customFormat="1" ht="16.8">
      <c r="B87" s="34"/>
      <c r="C87" s="34"/>
      <c r="D87" s="34"/>
      <c r="E87" s="34" t="s">
        <v>320</v>
      </c>
      <c r="F87" s="34"/>
      <c r="G87" s="21" t="s">
        <v>209</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1244</v>
      </c>
      <c r="F89" s="367"/>
      <c r="G89" s="34" t="s">
        <v>304</v>
      </c>
      <c r="H89" s="367" t="s">
        <v>1245</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1246</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1247</v>
      </c>
      <c r="F92" s="34"/>
      <c r="G92" s="34" t="s">
        <v>304</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InputSummary!AQ250</f>
        <v>0</v>
      </c>
      <c r="AR92" s="330">
        <f>InputSummary!AR250</f>
        <v>520.81434287343518</v>
      </c>
      <c r="AS92" s="330">
        <f>InputSummary!AS250</f>
        <v>710.56167651617056</v>
      </c>
      <c r="AT92" s="330">
        <f>InputSummary!AT250</f>
        <v>568.95486167833837</v>
      </c>
      <c r="AU92" s="330">
        <f>InputSummary!AU250</f>
        <v>0</v>
      </c>
      <c r="AV92" s="330">
        <f>InputSummary!AV250</f>
        <v>0</v>
      </c>
      <c r="AW92" s="34"/>
      <c r="AX92"/>
      <c r="AY92"/>
      <c r="AZ92"/>
    </row>
    <row r="93" spans="2:52" s="21" customFormat="1" ht="16.8">
      <c r="B93" s="34"/>
      <c r="C93" s="34"/>
      <c r="D93" s="34"/>
      <c r="E93" s="34" t="s">
        <v>1248</v>
      </c>
      <c r="F93" s="34"/>
      <c r="G93" s="34" t="s">
        <v>304</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621.72859670850801</v>
      </c>
      <c r="AR93" s="35">
        <f t="shared" si="24"/>
        <v>0</v>
      </c>
      <c r="AS93" s="35">
        <f t="shared" si="24"/>
        <v>0</v>
      </c>
      <c r="AT93" s="35">
        <f t="shared" si="24"/>
        <v>0</v>
      </c>
      <c r="AU93" s="35">
        <f t="shared" si="24"/>
        <v>624.1860127616809</v>
      </c>
      <c r="AV93" s="35">
        <f t="shared" si="24"/>
        <v>637.02082714833648</v>
      </c>
      <c r="AW93" s="34"/>
      <c r="AX93"/>
      <c r="AY93"/>
      <c r="AZ93"/>
    </row>
    <row r="94" spans="2:52" s="21" customFormat="1" ht="16.8">
      <c r="B94" s="34"/>
      <c r="C94" s="34"/>
      <c r="D94" s="34"/>
      <c r="E94" s="34" t="s">
        <v>306</v>
      </c>
      <c r="F94" s="34"/>
      <c r="G94" s="34" t="s">
        <v>304</v>
      </c>
      <c r="H94" s="34" t="s">
        <v>1249</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621.72859670850801</v>
      </c>
      <c r="AR94" s="35">
        <f t="shared" ref="AR94:AV94" si="25">AR92+AR93</f>
        <v>520.81434287343518</v>
      </c>
      <c r="AS94" s="35">
        <f t="shared" si="25"/>
        <v>710.56167651617056</v>
      </c>
      <c r="AT94" s="35">
        <f t="shared" si="25"/>
        <v>568.95486167833837</v>
      </c>
      <c r="AU94" s="35">
        <f t="shared" si="25"/>
        <v>624.1860127616809</v>
      </c>
      <c r="AV94" s="35">
        <f t="shared" si="25"/>
        <v>637.02082714833648</v>
      </c>
      <c r="AW94" s="34"/>
      <c r="AX94"/>
      <c r="AY94"/>
      <c r="AZ94"/>
    </row>
    <row r="95" spans="2:52" s="134" customFormat="1" ht="16.8">
      <c r="B95" s="77"/>
      <c r="C95" s="77"/>
      <c r="D95" s="77"/>
      <c r="E95" s="77" t="s">
        <v>1250</v>
      </c>
      <c r="F95" s="77"/>
      <c r="G95" s="34" t="s">
        <v>304</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1.3505429014919628</v>
      </c>
      <c r="AR95" s="365">
        <f t="shared" si="26"/>
        <v>8.1481610816578041</v>
      </c>
      <c r="AS95" s="365">
        <f t="shared" si="26"/>
        <v>1.5513406834911621</v>
      </c>
      <c r="AT95" s="365">
        <f t="shared" si="26"/>
        <v>0</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317</v>
      </c>
      <c r="F97" s="34"/>
      <c r="G97" s="34" t="s">
        <v>315</v>
      </c>
      <c r="H97" s="34" t="s">
        <v>318</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InputSummary!AQ255</f>
        <v>0</v>
      </c>
      <c r="AR97" s="368">
        <f>InputSummary!AR255</f>
        <v>0</v>
      </c>
      <c r="AS97" s="368">
        <f>InputSummary!AS255</f>
        <v>0</v>
      </c>
      <c r="AT97" s="368">
        <f>InputSummary!AT255</f>
        <v>0</v>
      </c>
      <c r="AU97" s="368">
        <f>InputSummary!AU255</f>
        <v>0</v>
      </c>
      <c r="AV97" s="368">
        <f>InputSummary!AV255</f>
        <v>0</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319</v>
      </c>
      <c r="F99" s="21"/>
      <c r="G99" s="21" t="s">
        <v>209</v>
      </c>
      <c r="H99" s="21"/>
      <c r="I99" s="370">
        <f>InputSummary!I256</f>
        <v>0.06</v>
      </c>
      <c r="AQ99" s="369"/>
      <c r="AR99" s="143"/>
      <c r="AS99" s="143"/>
      <c r="AT99" s="143"/>
      <c r="AU99" s="143"/>
      <c r="AV99" s="143"/>
    </row>
    <row r="100" spans="1:52" s="21" customFormat="1" ht="16.8">
      <c r="B100" s="34"/>
      <c r="C100" s="34"/>
      <c r="D100" s="34"/>
      <c r="E100" s="34" t="s">
        <v>1251</v>
      </c>
      <c r="F100" s="34"/>
      <c r="G100" s="34" t="s">
        <v>315</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0.99783246972072071</v>
      </c>
      <c r="AR100" s="368">
        <f t="shared" ref="AR100:AV100" si="27">IFERROR(AR94/AR62,0)</f>
        <v>0.98459595714113313</v>
      </c>
      <c r="AS100" s="368">
        <f t="shared" si="27"/>
        <v>0.99782149652369545</v>
      </c>
      <c r="AT100" s="368">
        <f t="shared" si="27"/>
        <v>1</v>
      </c>
      <c r="AU100" s="368">
        <f t="shared" si="27"/>
        <v>1</v>
      </c>
      <c r="AV100" s="368">
        <f t="shared" si="27"/>
        <v>1</v>
      </c>
      <c r="AW100" s="34"/>
      <c r="AX100"/>
      <c r="AY100"/>
      <c r="AZ100"/>
    </row>
    <row r="101" spans="1:52" s="21" customFormat="1" ht="16.8">
      <c r="B101" s="34"/>
      <c r="C101" s="34"/>
      <c r="D101" s="34"/>
      <c r="E101" s="34" t="s">
        <v>321</v>
      </c>
      <c r="F101" s="34"/>
      <c r="G101" s="21" t="s">
        <v>209</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1252</v>
      </c>
      <c r="F103" s="367"/>
      <c r="G103" s="34" t="s">
        <v>304</v>
      </c>
      <c r="H103" s="367" t="s">
        <v>1253</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1254</v>
      </c>
      <c r="F105" s="367"/>
      <c r="G105" s="367"/>
      <c r="H105" s="367" t="s">
        <v>1219</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79</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104" priority="5" operator="equal">
      <formula>FALSE()</formula>
    </cfRule>
  </conditionalFormatting>
  <conditionalFormatting sqref="AM2">
    <cfRule type="expression" dxfId="103" priority="1">
      <formula>mac_sensitivity=2</formula>
    </cfRule>
    <cfRule type="expression" dxfId="102" priority="2">
      <formula>mac_sensitivity=1</formula>
    </cfRule>
  </conditionalFormatting>
  <conditionalFormatting sqref="AM3">
    <cfRule type="expression" dxfId="10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autoPageBreaks="0"/>
  </sheetPr>
  <dimension ref="A1:BB59"/>
  <sheetViews>
    <sheetView zoomScale="60" zoomScaleNormal="60" workbookViewId="0">
      <selection activeCell="E52" sqref="E5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72</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EMID</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1255</v>
      </c>
      <c r="F6" s="2"/>
      <c r="G6" s="2" t="s">
        <v>1256</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1257</v>
      </c>
      <c r="F8" s="2"/>
      <c r="G8" s="2" t="s">
        <v>1256</v>
      </c>
      <c r="H8" s="2"/>
      <c r="I8" s="501">
        <f t="array" ref="I8">YEAR(LARGE(IF('Monthly Inflation'!$H$5:$H$355&lt;&gt;"",'Monthly Inflation'!$E$5:$E$352),1))</f>
        <v>2023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1258</v>
      </c>
      <c r="F9" s="2"/>
      <c r="G9" s="2" t="s">
        <v>1259</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1260</v>
      </c>
      <c r="F11" s="2"/>
      <c r="G11" s="2" t="s">
        <v>1259</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1261</v>
      </c>
      <c r="F12" s="2"/>
      <c r="G12" s="2" t="s">
        <v>1262</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1263</v>
      </c>
      <c r="F14" s="2"/>
      <c r="G14" s="2" t="s">
        <v>277</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547</v>
      </c>
      <c r="F15" s="2"/>
      <c r="G15" s="2" t="s">
        <v>277</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73</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1264</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1265</v>
      </c>
      <c r="F21" s="2"/>
      <c r="G21" s="2" t="s">
        <v>868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FORECAST</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1266</v>
      </c>
      <c r="F23" s="2"/>
      <c r="G23" s="2" t="s">
        <v>540</v>
      </c>
      <c r="H23" s="2" t="s">
        <v>1267</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381.95897726676139</v>
      </c>
      <c r="AS23" s="252">
        <f>IFERROR(AVERAGEIFS('Monthly Inflation'!$M:$M,'Monthly Inflation'!$E:$E,"&gt;="&amp;DATE(AS$6 - 1, $I11, $I12),'Monthly Inflation'!$E:$E,"&lt;="&amp;DATE(AS$6, $I11 - 1, $I12)),"")</f>
        <v>398.45378776422496</v>
      </c>
      <c r="AT23" s="252">
        <f>IFERROR(AVERAGEIFS('Monthly Inflation'!$M:$M,'Monthly Inflation'!$E:$E,"&gt;="&amp;DATE(AT$6 - 1, $I11, $I12),'Monthly Inflation'!$E:$E,"&lt;="&amp;DATE(AT$6, $I11 - 1, $I12)),"")</f>
        <v>408.90659996278873</v>
      </c>
      <c r="AU23" s="252">
        <f>IFERROR(AVERAGEIFS('Monthly Inflation'!$M:$M,'Monthly Inflation'!$E:$E,"&gt;="&amp;DATE(AU$6 - 1, $I11, $I12),'Monthly Inflation'!$E:$E,"&lt;="&amp;DATE(AU$6, $I11 - 1, $I12)),"")</f>
        <v>419.5608531153016</v>
      </c>
      <c r="AV23" s="252">
        <f>IFERROR(AVERAGEIFS('Monthly Inflation'!$M:$M,'Monthly Inflation'!$E:$E,"&gt;="&amp;DATE(AV$6 - 1, $I11, $I12),'Monthly Inflation'!$E:$E,"&lt;="&amp;DATE(AV$6, $I11 - 1, $I12)),"")</f>
        <v>431.36994090971933</v>
      </c>
      <c r="AW23" s="2"/>
    </row>
    <row r="24" spans="1:49" ht="16.8">
      <c r="A24" s="2"/>
      <c r="B24" s="2"/>
      <c r="C24" s="2"/>
      <c r="D24" s="2"/>
      <c r="E24" s="2" t="s">
        <v>1268</v>
      </c>
      <c r="F24" s="2"/>
      <c r="G24" s="2" t="s">
        <v>604</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8.7530899065423995E-2</v>
      </c>
      <c r="AS24" s="322">
        <f t="shared" si="3"/>
        <v>4.3184769776843268E-2</v>
      </c>
      <c r="AT24" s="322">
        <f t="shared" si="3"/>
        <v>2.6233436648239294E-2</v>
      </c>
      <c r="AU24" s="322">
        <f t="shared" si="3"/>
        <v>2.6055468787939295E-2</v>
      </c>
      <c r="AV24" s="322">
        <f t="shared" si="3"/>
        <v>2.814630513484162E-2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1269</v>
      </c>
      <c r="F26" s="2"/>
      <c r="G26" s="2" t="s">
        <v>540</v>
      </c>
      <c r="H26" s="2" t="s">
        <v>1270</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130.73147692954706</v>
      </c>
      <c r="AS26" s="252">
        <f>IFERROR(AVERAGEIFS('Monthly Inflation'!$L:$L,'Monthly Inflation'!$E:$E,"&gt;="&amp;DATE(AS$6-1,$I11, $I12),'Monthly Inflation'!$E:$E,"&lt;="&amp;DATE(AS$6,$I11-1,$I12)),"")</f>
        <v>134.71538276772398</v>
      </c>
      <c r="AT26" s="252">
        <f>IFERROR(AVERAGEIFS('Monthly Inflation'!$L:$L,'Monthly Inflation'!$E:$E,"&gt;="&amp;DATE(AT$6-1,$I11, $I12),'Monthly Inflation'!$E:$E,"&lt;="&amp;DATE(AT$6,$I11-1,$I12)),"")</f>
        <v>137.01925159970372</v>
      </c>
      <c r="AU26" s="252">
        <f>IFERROR(AVERAGEIFS('Monthly Inflation'!$L:$L,'Monthly Inflation'!$E:$E,"&gt;="&amp;DATE(AU$6-1,$I11, $I12),'Monthly Inflation'!$E:$E,"&lt;="&amp;DATE(AU$6,$I11-1,$I12)),"")</f>
        <v>139.13230513541188</v>
      </c>
      <c r="AV26" s="252">
        <f>IFERROR(AVERAGEIFS('Monthly Inflation'!$L:$L,'Monthly Inflation'!$E:$E,"&gt;="&amp;DATE(AV$6-1,$I11, $I12),'Monthly Inflation'!$E:$E,"&lt;="&amp;DATE(AV$6,$I11-1,$I12)),"")</f>
        <v>141.63137891010953</v>
      </c>
      <c r="AW26" s="2"/>
    </row>
    <row r="27" spans="1:49" ht="16.8">
      <c r="A27" s="2"/>
      <c r="B27" s="2"/>
      <c r="C27" s="2"/>
      <c r="D27" s="2"/>
      <c r="E27" s="2" t="s">
        <v>1271</v>
      </c>
      <c r="F27" s="2"/>
      <c r="G27" s="2" t="s">
        <v>604</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6.2497611347487325E-2</v>
      </c>
      <c r="AS27" s="322">
        <f t="shared" si="4"/>
        <v>3.04739603020312E-2</v>
      </c>
      <c r="AT27" s="322">
        <f t="shared" si="4"/>
        <v>1.710175025781635E-2</v>
      </c>
      <c r="AU27" s="322">
        <f t="shared" si="4"/>
        <v>1.5421581354723601E-2</v>
      </c>
      <c r="AV27" s="322">
        <f t="shared" si="4"/>
        <v>1.7961851291584674E-2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1272</v>
      </c>
      <c r="F29" s="2"/>
      <c r="G29" s="2" t="s">
        <v>540</v>
      </c>
      <c r="H29" s="2" t="s">
        <v>1209</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379.22513900367994</v>
      </c>
      <c r="AS29" s="252">
        <f>IFERROR(AVERAGEIFS('Monthly Inflation'!$N:$N,'Monthly Inflation'!$E:$E,"&gt;="&amp;DATE(AS$6-1, $I11, $I12),'Monthly Inflation'!$E:$E,"&lt;="&amp;DATE(AS$6, $I11 - 1, $I12)),"")</f>
        <v>390.78163083521014</v>
      </c>
      <c r="AT29" s="252">
        <f>IFERROR(AVERAGEIFS('Monthly Inflation'!$N:$N,'Monthly Inflation'!$E:$E,"&gt;="&amp;DATE(AT$6-1, $I11, $I12),'Monthly Inflation'!$E:$E,"&lt;="&amp;DATE(AT$6, $I11 - 1, $I12)),"")</f>
        <v>397.46468069109602</v>
      </c>
      <c r="AU29" s="252">
        <f>IFERROR(AVERAGEIFS('Monthly Inflation'!$N:$N,'Monthly Inflation'!$E:$E,"&gt;="&amp;DATE(AU$6-1, $I11, $I12),'Monthly Inflation'!$E:$E,"&lt;="&amp;DATE(AU$6, $I11 - 1, $I12)),"")</f>
        <v>403.59421460000311</v>
      </c>
      <c r="AV29" s="252">
        <f>IFERROR(AVERAGEIFS('Monthly Inflation'!$N:$N,'Monthly Inflation'!$E:$E,"&gt;="&amp;DATE(AV$6-1, $I11, $I12),'Monthly Inflation'!$E:$E,"&lt;="&amp;DATE(AV$6, $I11 - 1, $I12)),"")</f>
        <v>410.84351386479216</v>
      </c>
      <c r="AW29" s="2"/>
    </row>
    <row r="30" spans="1:49" ht="16.8">
      <c r="A30" s="2"/>
      <c r="B30" s="2"/>
      <c r="C30" s="2"/>
      <c r="D30" s="2"/>
      <c r="E30" s="2" t="s">
        <v>1273</v>
      </c>
      <c r="F30" s="2"/>
      <c r="G30" s="2" t="s">
        <v>604</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7.9746990946746754E-2</v>
      </c>
      <c r="AS30" s="322">
        <f t="shared" si="5"/>
        <v>3.0473960302030534E-2</v>
      </c>
      <c r="AT30" s="322">
        <f t="shared" si="5"/>
        <v>1.7101750257816128E-2</v>
      </c>
      <c r="AU30" s="322">
        <f t="shared" si="5"/>
        <v>1.5421581354723823E-2</v>
      </c>
      <c r="AV30" s="322">
        <f t="shared" si="5"/>
        <v>1.7961851291584452E-2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99</v>
      </c>
      <c r="F32" s="2"/>
      <c r="G32" s="2" t="s">
        <v>100</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1.2891506141768156</v>
      </c>
      <c r="AS32" s="253">
        <f t="shared" si="6"/>
        <v>1.3284361388165782</v>
      </c>
      <c r="AT32" s="253">
        <f t="shared" si="6"/>
        <v>1.3511547218960771</v>
      </c>
      <c r="AU32" s="253">
        <f t="shared" si="6"/>
        <v>1.3719916643626167</v>
      </c>
      <c r="AV32" s="253">
        <f t="shared" si="6"/>
        <v>1.3966351746111914</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1274</v>
      </c>
      <c r="F34" s="2"/>
      <c r="G34" s="2" t="s">
        <v>604</v>
      </c>
      <c r="H34" s="2" t="s">
        <v>1275</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1276</v>
      </c>
      <c r="F35" s="2"/>
      <c r="G35" s="2" t="s">
        <v>604</v>
      </c>
      <c r="H35" s="2" t="s">
        <v>1277</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1278</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1279</v>
      </c>
      <c r="F39" s="2"/>
      <c r="G39" s="2" t="s">
        <v>868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FORECAST</v>
      </c>
      <c r="AT39" s="251" t="str">
        <f t="shared" si="8"/>
        <v>FORECAST</v>
      </c>
      <c r="AU39" s="251" t="str">
        <f t="shared" si="8"/>
        <v>FORECAST</v>
      </c>
      <c r="AV39" s="251" t="str">
        <f t="shared" si="8"/>
        <v>FORECAST</v>
      </c>
      <c r="AW39" s="2"/>
    </row>
    <row r="40" spans="1:49" ht="16.8">
      <c r="A40" s="2"/>
      <c r="B40" s="2"/>
      <c r="C40" s="2"/>
      <c r="D40" s="2"/>
      <c r="E40" s="7" t="s">
        <v>1280</v>
      </c>
      <c r="F40" s="2"/>
      <c r="G40" s="2" t="s">
        <v>540</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386.05521369596647</v>
      </c>
      <c r="AT40" s="206">
        <f>IFERROR(AVERAGEIFS('Monthly Inflation'!$N:$N,'Monthly Inflation'!$E:$E,"&gt;="&amp;DATE(AT$6 - 1, $I11 - 1, $I12),'Monthly Inflation'!$E:$E,"&lt;="&amp;DATE(AT$6 - 1, $I11, $I12)),"")</f>
        <v>394.3772720003775</v>
      </c>
      <c r="AU40" s="206">
        <f>IFERROR(AVERAGEIFS('Monthly Inflation'!$N:$N,'Monthly Inflation'!$E:$E,"&gt;="&amp;DATE(AU$6 - 1, $I11 - 1, $I12),'Monthly Inflation'!$E:$E,"&lt;="&amp;DATE(AU$6 - 1, $I11, $I12)),"")</f>
        <v>400.3528760091906</v>
      </c>
      <c r="AV40" s="206">
        <f>IFERROR(AVERAGEIFS('Monthly Inflation'!$N:$N,'Monthly Inflation'!$E:$E,"&gt;="&amp;DATE(AV$6 - 1, $I11 - 1, $I12),'Monthly Inflation'!$E:$E,"&lt;="&amp;DATE(AV$6 - 1, $I11, $I12)),"")</f>
        <v>407.04134692098194</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1281</v>
      </c>
      <c r="F42" s="2"/>
      <c r="G42" s="2" t="s">
        <v>868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FORECAST</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0</v>
      </c>
      <c r="F43" s="2"/>
      <c r="G43" s="2" t="s">
        <v>540</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386.05521369596647</v>
      </c>
      <c r="AS43" s="206">
        <f>IFERROR(AVERAGEIFS('Monthly Inflation'!$N:$N,'Monthly Inflation'!$E:$E,"&gt;="&amp;DATE(AS$6,$I11 - 1, $I12),'Monthly Inflation'!$E:$E,"&lt;="&amp;DATE(AS$6, $I11, $I12)),"")</f>
        <v>394.3772720003775</v>
      </c>
      <c r="AT43" s="206">
        <f>IFERROR(AVERAGEIFS('Monthly Inflation'!$N:$N,'Monthly Inflation'!$E:$E,"&gt;="&amp;DATE(AT$6,$I11 - 1, $I12),'Monthly Inflation'!$E:$E,"&lt;="&amp;DATE(AT$6, $I11, $I12)),"")</f>
        <v>400.3528760091906</v>
      </c>
      <c r="AU43" s="206">
        <f>IFERROR(AVERAGEIFS('Monthly Inflation'!$N:$N,'Monthly Inflation'!$E:$E,"&gt;="&amp;DATE(AU$6,$I11 - 1, $I12),'Monthly Inflation'!$E:$E,"&lt;="&amp;DATE(AU$6, $I11, $I12)),"")</f>
        <v>407.04134692098194</v>
      </c>
      <c r="AV43" s="206">
        <f>IFERROR(AVERAGEIFS('Monthly Inflation'!$N:$N,'Monthly Inflation'!$E:$E,"&gt;="&amp;DATE(AV$6,$I11 - 1, $I12),'Monthly Inflation'!$E:$E,"&lt;="&amp;DATE(AV$6, $I11, $I12)),"")</f>
        <v>414.48992277418103</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1282</v>
      </c>
      <c r="F45" s="2"/>
      <c r="G45" s="2" t="s">
        <v>100</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1.3123689983998859</v>
      </c>
      <c r="AT45" s="256">
        <f t="shared" si="11"/>
        <v>1.3406592815876854</v>
      </c>
      <c r="AU45" s="256">
        <f t="shared" si="11"/>
        <v>1.3609729496063137</v>
      </c>
      <c r="AV45" s="256">
        <f t="shared" si="11"/>
        <v>1.383709961204471</v>
      </c>
      <c r="AW45" s="2"/>
    </row>
    <row r="46" spans="1:49" ht="16.8">
      <c r="A46" s="2"/>
      <c r="B46" s="2"/>
      <c r="C46" s="2"/>
      <c r="D46" s="2"/>
      <c r="E46" s="7" t="s">
        <v>1283</v>
      </c>
      <c r="F46" s="2"/>
      <c r="G46" s="2" t="s">
        <v>100</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1.3123689983998859</v>
      </c>
      <c r="AS46" s="256">
        <f t="shared" si="12"/>
        <v>1.3406592815876854</v>
      </c>
      <c r="AT46" s="256">
        <f t="shared" si="12"/>
        <v>1.3609729496063137</v>
      </c>
      <c r="AU46" s="256">
        <f t="shared" si="12"/>
        <v>1.383709961204471</v>
      </c>
      <c r="AV46" s="256">
        <f t="shared" si="12"/>
        <v>1.4090308989490572</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1284</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1285</v>
      </c>
      <c r="F50" s="2"/>
      <c r="G50" s="2" t="s">
        <v>100</v>
      </c>
      <c r="H50" s="2" t="s">
        <v>1286</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3">
        <v>10.007381931931292</v>
      </c>
      <c r="AR50" s="441">
        <v>5.1192952208696019</v>
      </c>
      <c r="AS50" s="441">
        <v>2.5996271122782799</v>
      </c>
      <c r="AT50" s="441">
        <v>2.5121856232399598</v>
      </c>
      <c r="AU50" s="441">
        <v>2.8036598929437329</v>
      </c>
      <c r="AV50" s="441">
        <v>2.8576541255967536</v>
      </c>
      <c r="AW50" s="2"/>
    </row>
    <row r="51" spans="1:49" ht="16.8">
      <c r="A51" s="2"/>
      <c r="B51" s="2"/>
      <c r="C51" s="2"/>
      <c r="D51" s="2"/>
      <c r="E51" s="7" t="s">
        <v>1287</v>
      </c>
      <c r="F51" s="2"/>
      <c r="G51" s="2" t="s">
        <v>604</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0.11190370052654952</v>
      </c>
      <c r="AR51" s="291">
        <f t="shared" si="13"/>
        <v>8.7853602541658693E-2</v>
      </c>
      <c r="AS51" s="291">
        <f t="shared" si="13"/>
        <v>4.4893781937217714E-2</v>
      </c>
      <c r="AT51" s="291">
        <f t="shared" si="13"/>
        <v>2.5777667400186999E-2</v>
      </c>
      <c r="AU51" s="291">
        <f t="shared" si="13"/>
        <v>2.585054190665903E-2</v>
      </c>
      <c r="AV51" s="291">
        <f t="shared" si="13"/>
        <v>2.817158451106988E-2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1288</v>
      </c>
      <c r="F53" s="2"/>
      <c r="G53" s="2" t="s">
        <v>100</v>
      </c>
      <c r="H53" s="2" t="s">
        <v>1289</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3">
        <v>7.4553979567326234</v>
      </c>
      <c r="AR53" s="441">
        <v>3.6114247777982333</v>
      </c>
      <c r="AS53" s="441">
        <v>1.7760878895190846</v>
      </c>
      <c r="AT53" s="441">
        <v>1.446667906451915</v>
      </c>
      <c r="AU53" s="441">
        <v>1.7296573062324683</v>
      </c>
      <c r="AV53" s="441">
        <v>1.960504241247718</v>
      </c>
      <c r="AW53" s="2"/>
    </row>
    <row r="54" spans="1:49" ht="16.8">
      <c r="A54" s="2"/>
      <c r="B54" s="2"/>
      <c r="C54" s="2"/>
      <c r="D54" s="2"/>
      <c r="E54" s="7" t="s">
        <v>1290</v>
      </c>
      <c r="F54" s="2"/>
      <c r="G54" s="2" t="s">
        <v>604</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8.6639086552110833E-2</v>
      </c>
      <c r="AR54" s="291">
        <f t="shared" si="14"/>
        <v>6.4944046619990259E-2</v>
      </c>
      <c r="AS54" s="291">
        <f t="shared" si="14"/>
        <v>3.1525905557284462E-2</v>
      </c>
      <c r="AT54" s="291">
        <f t="shared" si="14"/>
        <v>1.6937328937522922E-2</v>
      </c>
      <c r="AU54" s="291">
        <f t="shared" si="14"/>
        <v>1.5174152563970533E-2</v>
      </c>
      <c r="AV54" s="291">
        <f t="shared" si="14"/>
        <v>1.7873690399862807E-2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79</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100" priority="21" operator="equal">
      <formula>"FORECAST"</formula>
    </cfRule>
  </conditionalFormatting>
  <conditionalFormatting sqref="K23:T26">
    <cfRule type="expression" dxfId="99" priority="20">
      <formula>K$21 = "FORECAST"</formula>
    </cfRule>
  </conditionalFormatting>
  <conditionalFormatting sqref="K23:AV24">
    <cfRule type="expression" dxfId="98" priority="17">
      <formula>K$21 = "FORECAST"</formula>
    </cfRule>
    <cfRule type="cellIs" dxfId="97" priority="18" operator="equal">
      <formula>"FORECAST"</formula>
    </cfRule>
  </conditionalFormatting>
  <conditionalFormatting sqref="K26:AV30">
    <cfRule type="expression" dxfId="96" priority="5">
      <formula>K$21 = "FORECAST"</formula>
    </cfRule>
  </conditionalFormatting>
  <conditionalFormatting sqref="K27:AV27">
    <cfRule type="cellIs" dxfId="95" priority="12" operator="equal">
      <formula>"FORECAST"</formula>
    </cfRule>
  </conditionalFormatting>
  <conditionalFormatting sqref="K30:AV30">
    <cfRule type="cellIs" dxfId="94" priority="6" operator="equal">
      <formula>"FORECAST"</formula>
    </cfRule>
  </conditionalFormatting>
  <conditionalFormatting sqref="K32:AV32">
    <cfRule type="expression" dxfId="93" priority="19">
      <formula>K$21 = "FORECAST"</formula>
    </cfRule>
  </conditionalFormatting>
  <conditionalFormatting sqref="K39:AV39">
    <cfRule type="cellIs" dxfId="92" priority="1" operator="equal">
      <formula>"FORECAST"</formula>
    </cfRule>
  </conditionalFormatting>
  <conditionalFormatting sqref="K40:AV41">
    <cfRule type="expression" dxfId="91" priority="4">
      <formula>K$39 = "FORECAST"</formula>
    </cfRule>
  </conditionalFormatting>
  <conditionalFormatting sqref="K42:AV46">
    <cfRule type="cellIs" dxfId="90" priority="3" operator="equal">
      <formula>"FORECAST"</formula>
    </cfRule>
  </conditionalFormatting>
  <conditionalFormatting sqref="K43:AV46">
    <cfRule type="expression" dxfId="89" priority="2">
      <formula>K$42 = "FORECAST"</formula>
    </cfRule>
  </conditionalFormatting>
  <conditionalFormatting sqref="U27:V27 X27:AV27">
    <cfRule type="expression" dxfId="88" priority="15">
      <formula>U$21 = "FORECAST"</formula>
    </cfRule>
  </conditionalFormatting>
  <conditionalFormatting sqref="U30:V30 X30:AV30">
    <cfRule type="expression" dxfId="87" priority="9">
      <formula>U$21 = "FORECAST"</formula>
    </cfRule>
  </conditionalFormatting>
  <conditionalFormatting sqref="U21:AV23 U24:V24 X24:AV24 U25:AV25">
    <cfRule type="cellIs" dxfId="86" priority="24" operator="equal">
      <formula>"FORECAST"</formula>
    </cfRule>
  </conditionalFormatting>
  <conditionalFormatting sqref="U23:AV23 U24:V24 X24:AV24 U25:AV26 U28:AV29">
    <cfRule type="expression" dxfId="85"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FFCC"/>
    <pageSetUpPr autoPageBreaks="0"/>
  </sheetPr>
  <dimension ref="A1:BE356"/>
  <sheetViews>
    <sheetView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74</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1291</v>
      </c>
      <c r="I3" s="478" t="s">
        <v>1292</v>
      </c>
      <c r="J3" s="179"/>
      <c r="K3" s="179"/>
      <c r="L3" s="247"/>
      <c r="M3" s="247"/>
      <c r="N3" s="247"/>
    </row>
    <row r="4" spans="1:14" ht="33.6">
      <c r="A4" s="181"/>
      <c r="B4" s="181"/>
      <c r="C4" s="181"/>
      <c r="D4" s="181"/>
      <c r="E4" s="324" t="s">
        <v>1293</v>
      </c>
      <c r="F4" s="325" t="s">
        <v>1294</v>
      </c>
      <c r="G4" s="324" t="s">
        <v>1295</v>
      </c>
      <c r="H4" s="326" t="s">
        <v>1296</v>
      </c>
      <c r="I4" s="326" t="s">
        <v>1297</v>
      </c>
      <c r="J4" s="326" t="s">
        <v>1298</v>
      </c>
      <c r="K4" s="326" t="s">
        <v>1299</v>
      </c>
      <c r="L4" s="327" t="s">
        <v>1300</v>
      </c>
      <c r="M4" s="327" t="s">
        <v>1301</v>
      </c>
      <c r="N4" s="327" t="s">
        <v>1302</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7.4553979567326234E-2</v>
      </c>
      <c r="K284" s="257">
        <f>IF($E284&lt;DATE(2018,7,1),"-",INDEX('Annual Inflation'!$AM$50:$BA$50, MATCH(YEAR(EOMONTH($E284,6)), 'Annual Inflation'!$AM$6:$BA$6, 0))/100)</f>
        <v>0.10007381931931292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7.4553979567326234E-2</v>
      </c>
      <c r="K285" s="257">
        <f>IF($E285&lt;DATE(2018,7,1),"-",INDEX('Annual Inflation'!$AM$50:$BA$50, MATCH(YEAR(EOMONTH($E285,6)), 'Annual Inflation'!$AM$6:$BA$6, 0))/100)</f>
        <v>0.10007381931931292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7.4553979567326234E-2</v>
      </c>
      <c r="K286" s="257">
        <f>IF($E286&lt;DATE(2018,7,1),"-",INDEX('Annual Inflation'!$AM$50:$BA$50, MATCH(YEAR(EOMONTH($E286,6)), 'Annual Inflation'!$AM$6:$BA$6, 0))/100)</f>
        <v>0.10007381931931292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7.4553979567326234E-2</v>
      </c>
      <c r="K287" s="257">
        <f>IF($E287&lt;DATE(2018,7,1),"-",INDEX('Annual Inflation'!$AM$50:$BA$50, MATCH(YEAR(EOMONTH($E287,6)), 'Annual Inflation'!$AM$6:$BA$6, 0))/100)</f>
        <v>0.10007381931931292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7.4553979567326234E-2</v>
      </c>
      <c r="K288" s="257">
        <f>IF($E288&lt;DATE(2018,7,1),"-",INDEX('Annual Inflation'!$AM$50:$BA$50, MATCH(YEAR(EOMONTH($E288,6)), 'Annual Inflation'!$AM$6:$BA$6, 0))/100)</f>
        <v>0.10007381931931292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7.4553979567326234E-2</v>
      </c>
      <c r="K289" s="257">
        <f>IF($E289&lt;DATE(2018,7,1),"-",INDEX('Annual Inflation'!$AM$50:$BA$50, MATCH(YEAR(EOMONTH($E289,6)), 'Annual Inflation'!$AM$6:$BA$6, 0))/100)</f>
        <v>0.10007381931931292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7.4553979567326234E-2</v>
      </c>
      <c r="K290" s="257">
        <f>IF($E290&lt;DATE(2018,7,1),"-",INDEX('Annual Inflation'!$AM$50:$BA$50, MATCH(YEAR(EOMONTH($E290,6)), 'Annual Inflation'!$AM$6:$BA$6, 0))/100)</f>
        <v>0.10007381931931292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7.4553979567326234E-2</v>
      </c>
      <c r="K291" s="257">
        <f>IF($E291&lt;DATE(2018,7,1),"-",INDEX('Annual Inflation'!$AM$50:$BA$50, MATCH(YEAR(EOMONTH($E291,6)), 'Annual Inflation'!$AM$6:$BA$6, 0))/100)</f>
        <v>0.10007381931931292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7.4553979567326234E-2</v>
      </c>
      <c r="K292" s="257">
        <f>IF($E292&lt;DATE(2018,7,1),"-",INDEX('Annual Inflation'!$AM$50:$BA$50, MATCH(YEAR(EOMONTH($E292,6)), 'Annual Inflation'!$AM$6:$BA$6, 0))/100)</f>
        <v>0.10007381931931292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7.4553979567326234E-2</v>
      </c>
      <c r="K293" s="257">
        <f>IF($E293&lt;DATE(2018,7,1),"-",INDEX('Annual Inflation'!$AM$50:$BA$50, MATCH(YEAR(EOMONTH($E293,6)), 'Annual Inflation'!$AM$6:$BA$6, 0))/100)</f>
        <v>0.10007381931931292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7.4553979567326234E-2</v>
      </c>
      <c r="K294" s="257">
        <f>IF($E294&lt;DATE(2018,7,1),"-",INDEX('Annual Inflation'!$AM$50:$BA$50, MATCH(YEAR(EOMONTH($E294,6)), 'Annual Inflation'!$AM$6:$BA$6, 0))/100)</f>
        <v>0.10007381931931292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7.4553979567326234E-2</v>
      </c>
      <c r="K295" s="257">
        <f>IF($E295&lt;DATE(2018,7,1),"-",INDEX('Annual Inflation'!$AM$50:$BA$50, MATCH(YEAR(EOMONTH($E295,6)), 'Annual Inflation'!$AM$6:$BA$6, 0))/100)</f>
        <v>0.10007381931931292</v>
      </c>
      <c r="L295" s="258">
        <f t="shared" si="22"/>
        <v>129.4</v>
      </c>
      <c r="M295" s="258">
        <f t="shared" si="23"/>
        <v>376.4</v>
      </c>
      <c r="N295" s="258">
        <f t="shared" si="24"/>
        <v>375.36279815397182</v>
      </c>
    </row>
    <row r="296" spans="5:14" ht="16.8">
      <c r="E296" s="248">
        <v>45108</v>
      </c>
      <c r="F296" s="323">
        <f t="shared" si="20"/>
        <v>45138</v>
      </c>
      <c r="G296" s="159">
        <f t="shared" si="21"/>
        <v>2024</v>
      </c>
      <c r="H296" s="500"/>
      <c r="I296" s="500"/>
      <c r="J296" s="257">
        <f>IF($E296&lt;DATE(2018,7,1),"-",INDEX('Annual Inflation'!$AM$53:$BA$53, MATCH(YEAR(EOMONTH($E296,6)), 'Annual Inflation'!$AM$6:$BA$6, 0))/100)</f>
        <v>3.6114247777982333E-2</v>
      </c>
      <c r="K296" s="257">
        <f>IF($E296&lt;DATE(2018,7,1),"-",INDEX('Annual Inflation'!$AM$50:$BA$50, MATCH(YEAR(EOMONTH($E296,6)), 'Annual Inflation'!$AM$6:$BA$6, 0))/100)</f>
        <v>5.1192952208696019E-2</v>
      </c>
      <c r="L296" s="258">
        <f t="shared" si="22"/>
        <v>129.7831308723359</v>
      </c>
      <c r="M296" s="258">
        <f t="shared" si="23"/>
        <v>377.96926384280891</v>
      </c>
      <c r="N296" s="258">
        <f t="shared" si="24"/>
        <v>376.47418205118333</v>
      </c>
    </row>
    <row r="297" spans="5:14" ht="16.8">
      <c r="E297" s="248">
        <v>45139</v>
      </c>
      <c r="F297" s="323">
        <f t="shared" si="20"/>
        <v>45169</v>
      </c>
      <c r="G297" s="159">
        <f t="shared" si="21"/>
        <v>2024</v>
      </c>
      <c r="H297" s="500"/>
      <c r="I297" s="500"/>
      <c r="J297" s="257">
        <f>IF($E297&lt;DATE(2018,7,1),"-",INDEX('Annual Inflation'!$AM$53:$BA$53, MATCH(YEAR(EOMONTH($E297,6)), 'Annual Inflation'!$AM$6:$BA$6, 0))/100)</f>
        <v>3.6114247777982333E-2</v>
      </c>
      <c r="K297" s="257">
        <f>IF($E297&lt;DATE(2018,7,1),"-",INDEX('Annual Inflation'!$AM$50:$BA$50, MATCH(YEAR(EOMONTH($E297,6)), 'Annual Inflation'!$AM$6:$BA$6, 0))/100)</f>
        <v>5.1192952208696019E-2</v>
      </c>
      <c r="L297" s="258">
        <f t="shared" si="22"/>
        <v>130.16739612848428</v>
      </c>
      <c r="M297" s="258">
        <f t="shared" si="23"/>
        <v>379.54507016438606</v>
      </c>
      <c r="N297" s="258">
        <f t="shared" si="24"/>
        <v>377.5888565626301</v>
      </c>
    </row>
    <row r="298" spans="5:14" ht="16.8">
      <c r="E298" s="248">
        <v>45170</v>
      </c>
      <c r="F298" s="323">
        <f t="shared" si="20"/>
        <v>45199</v>
      </c>
      <c r="G298" s="159">
        <f t="shared" si="21"/>
        <v>2024</v>
      </c>
      <c r="H298" s="500"/>
      <c r="I298" s="500"/>
      <c r="J298" s="257">
        <f>IF($E298&lt;DATE(2018,7,1),"-",INDEX('Annual Inflation'!$AM$53:$BA$53, MATCH(YEAR(EOMONTH($E298,6)), 'Annual Inflation'!$AM$6:$BA$6, 0))/100)</f>
        <v>3.6114247777982333E-2</v>
      </c>
      <c r="K298" s="257">
        <f>IF($E298&lt;DATE(2018,7,1),"-",INDEX('Annual Inflation'!$AM$50:$BA$50, MATCH(YEAR(EOMONTH($E298,6)), 'Annual Inflation'!$AM$6:$BA$6, 0))/100)</f>
        <v>5.1192952208696019E-2</v>
      </c>
      <c r="L298" s="258">
        <f t="shared" si="22"/>
        <v>130.55279912715815</v>
      </c>
      <c r="M298" s="258">
        <f t="shared" si="23"/>
        <v>381.12744624123343</v>
      </c>
      <c r="N298" s="258">
        <f t="shared" si="24"/>
        <v>378.70683143124796</v>
      </c>
    </row>
    <row r="299" spans="5:14" ht="16.8">
      <c r="E299" s="248">
        <v>45200</v>
      </c>
      <c r="F299" s="323">
        <f t="shared" si="20"/>
        <v>45230</v>
      </c>
      <c r="G299" s="159">
        <f t="shared" si="21"/>
        <v>2024</v>
      </c>
      <c r="H299" s="500"/>
      <c r="I299" s="500"/>
      <c r="J299" s="257">
        <f>IF($E299&lt;DATE(2018,7,1),"-",INDEX('Annual Inflation'!$AM$53:$BA$53, MATCH(YEAR(EOMONTH($E299,6)), 'Annual Inflation'!$AM$6:$BA$6, 0))/100)</f>
        <v>3.6114247777982333E-2</v>
      </c>
      <c r="K299" s="257">
        <f>IF($E299&lt;DATE(2018,7,1),"-",INDEX('Annual Inflation'!$AM$50:$BA$50, MATCH(YEAR(EOMONTH($E299,6)), 'Annual Inflation'!$AM$6:$BA$6, 0))/100)</f>
        <v>5.1192952208696019E-2</v>
      </c>
      <c r="L299" s="258">
        <f t="shared" si="22"/>
        <v>130.93934323701504</v>
      </c>
      <c r="M299" s="258">
        <f t="shared" si="23"/>
        <v>382.71641946357261</v>
      </c>
      <c r="N299" s="258">
        <f t="shared" si="24"/>
        <v>379.82811642881995</v>
      </c>
    </row>
    <row r="300" spans="5:14" ht="16.8">
      <c r="E300" s="248">
        <v>45231</v>
      </c>
      <c r="F300" s="323">
        <f t="shared" si="20"/>
        <v>45260</v>
      </c>
      <c r="G300" s="159">
        <f t="shared" si="21"/>
        <v>2024</v>
      </c>
      <c r="H300" s="500"/>
      <c r="I300" s="500"/>
      <c r="J300" s="257">
        <f>IF($E300&lt;DATE(2018,7,1),"-",INDEX('Annual Inflation'!$AM$53:$BA$53, MATCH(YEAR(EOMONTH($E300,6)), 'Annual Inflation'!$AM$6:$BA$6, 0))/100)</f>
        <v>3.6114247777982333E-2</v>
      </c>
      <c r="K300" s="257">
        <f>IF($E300&lt;DATE(2018,7,1),"-",INDEX('Annual Inflation'!$AM$50:$BA$50, MATCH(YEAR(EOMONTH($E300,6)), 'Annual Inflation'!$AM$6:$BA$6, 0))/100)</f>
        <v>5.1192952208696019E-2</v>
      </c>
      <c r="L300" s="258">
        <f t="shared" si="22"/>
        <v>131.3270318366865</v>
      </c>
      <c r="M300" s="258">
        <f t="shared" si="23"/>
        <v>384.31201733581884</v>
      </c>
      <c r="N300" s="258">
        <f t="shared" si="24"/>
        <v>380.9527213560616</v>
      </c>
    </row>
    <row r="301" spans="5:14" ht="16.8">
      <c r="E301" s="248">
        <v>45261</v>
      </c>
      <c r="F301" s="323">
        <f t="shared" si="20"/>
        <v>45291</v>
      </c>
      <c r="G301" s="159">
        <f t="shared" si="21"/>
        <v>2024</v>
      </c>
      <c r="H301" s="500"/>
      <c r="I301" s="500"/>
      <c r="J301" s="257">
        <f>IF($E301&lt;DATE(2018,7,1),"-",INDEX('Annual Inflation'!$AM$53:$BA$53, MATCH(YEAR(EOMONTH($E301,6)), 'Annual Inflation'!$AM$6:$BA$6, 0))/100)</f>
        <v>3.6114247777982333E-2</v>
      </c>
      <c r="K301" s="257">
        <f>IF($E301&lt;DATE(2018,7,1),"-",INDEX('Annual Inflation'!$AM$50:$BA$50, MATCH(YEAR(EOMONTH($E301,6)), 'Annual Inflation'!$AM$6:$BA$6, 0))/100)</f>
        <v>5.1192952208696019E-2</v>
      </c>
      <c r="L301" s="258">
        <f t="shared" si="22"/>
        <v>131.71586831480761</v>
      </c>
      <c r="M301" s="258">
        <f t="shared" si="23"/>
        <v>385.91426747705702</v>
      </c>
      <c r="N301" s="258">
        <f t="shared" si="24"/>
        <v>382.08065604270672</v>
      </c>
    </row>
    <row r="302" spans="5:14" ht="16.8">
      <c r="E302" s="248">
        <v>45292</v>
      </c>
      <c r="F302" s="323">
        <f t="shared" si="20"/>
        <v>45322</v>
      </c>
      <c r="G302" s="159">
        <f t="shared" si="21"/>
        <v>2024</v>
      </c>
      <c r="H302" s="500"/>
      <c r="I302" s="500"/>
      <c r="J302" s="257">
        <f>IF($E302&lt;DATE(2018,7,1),"-",INDEX('Annual Inflation'!$AM$53:$BA$53, MATCH(YEAR(EOMONTH($E302,6)), 'Annual Inflation'!$AM$6:$BA$6, 0))/100)</f>
        <v>3.6114247777982333E-2</v>
      </c>
      <c r="K302" s="257">
        <f>IF($E302&lt;DATE(2018,7,1),"-",INDEX('Annual Inflation'!$AM$50:$BA$50, MATCH(YEAR(EOMONTH($E302,6)), 'Annual Inflation'!$AM$6:$BA$6, 0))/100)</f>
        <v>5.1192952208696019E-2</v>
      </c>
      <c r="L302" s="258">
        <f t="shared" si="22"/>
        <v>132.10585607004666</v>
      </c>
      <c r="M302" s="258">
        <f t="shared" si="23"/>
        <v>387.52319762151996</v>
      </c>
      <c r="N302" s="258">
        <f t="shared" si="24"/>
        <v>383.21193034759318</v>
      </c>
    </row>
    <row r="303" spans="5:14" ht="16.8">
      <c r="E303" s="248">
        <v>45323</v>
      </c>
      <c r="F303" s="323">
        <f t="shared" si="20"/>
        <v>45351</v>
      </c>
      <c r="G303" s="159">
        <f t="shared" si="21"/>
        <v>2024</v>
      </c>
      <c r="H303" s="500"/>
      <c r="I303" s="500"/>
      <c r="J303" s="257">
        <f>IF($E303&lt;DATE(2018,7,1),"-",INDEX('Annual Inflation'!$AM$53:$BA$53, MATCH(YEAR(EOMONTH($E303,6)), 'Annual Inflation'!$AM$6:$BA$6, 0))/100)</f>
        <v>3.6114247777982333E-2</v>
      </c>
      <c r="K303" s="257">
        <f>IF($E303&lt;DATE(2018,7,1),"-",INDEX('Annual Inflation'!$AM$50:$BA$50, MATCH(YEAR(EOMONTH($E303,6)), 'Annual Inflation'!$AM$6:$BA$6, 0))/100)</f>
        <v>5.1192952208696019E-2</v>
      </c>
      <c r="L303" s="258">
        <f t="shared" si="22"/>
        <v>132.49699851113473</v>
      </c>
      <c r="M303" s="258">
        <f t="shared" si="23"/>
        <v>389.13883561906817</v>
      </c>
      <c r="N303" s="258">
        <f t="shared" si="24"/>
        <v>384.3465541587492</v>
      </c>
    </row>
    <row r="304" spans="5:14" ht="16.8">
      <c r="E304" s="248">
        <v>45352</v>
      </c>
      <c r="F304" s="323">
        <f t="shared" si="20"/>
        <v>45382</v>
      </c>
      <c r="G304" s="159">
        <f t="shared" si="21"/>
        <v>2024</v>
      </c>
      <c r="H304" s="500"/>
      <c r="I304" s="500"/>
      <c r="J304" s="257">
        <f>IF($E304&lt;DATE(2018,7,1),"-",INDEX('Annual Inflation'!$AM$53:$BA$53, MATCH(YEAR(EOMONTH($E304,6)), 'Annual Inflation'!$AM$6:$BA$6, 0))/100)</f>
        <v>3.6114247777982333E-2</v>
      </c>
      <c r="K304" s="257">
        <f>IF($E304&lt;DATE(2018,7,1),"-",INDEX('Annual Inflation'!$AM$50:$BA$50, MATCH(YEAR(EOMONTH($E304,6)), 'Annual Inflation'!$AM$6:$BA$6, 0))/100)</f>
        <v>5.1192952208696019E-2</v>
      </c>
      <c r="L304" s="258">
        <f t="shared" si="22"/>
        <v>132.88929905689562</v>
      </c>
      <c r="M304" s="258">
        <f t="shared" si="23"/>
        <v>390.76120943567224</v>
      </c>
      <c r="N304" s="258">
        <f t="shared" si="24"/>
        <v>385.48453739347974</v>
      </c>
    </row>
    <row r="305" spans="5:14" ht="16.8">
      <c r="E305" s="248">
        <v>45383</v>
      </c>
      <c r="F305" s="323">
        <f t="shared" si="20"/>
        <v>45412</v>
      </c>
      <c r="G305" s="159">
        <f t="shared" si="21"/>
        <v>2025</v>
      </c>
      <c r="H305" s="500"/>
      <c r="I305" s="500"/>
      <c r="J305" s="257">
        <f>IF($E305&lt;DATE(2018,7,1),"-",INDEX('Annual Inflation'!$AM$53:$BA$53, MATCH(YEAR(EOMONTH($E305,6)), 'Annual Inflation'!$AM$6:$BA$6, 0))/100)</f>
        <v>3.6114247777982333E-2</v>
      </c>
      <c r="K305" s="257">
        <f>IF($E305&lt;DATE(2018,7,1),"-",INDEX('Annual Inflation'!$AM$50:$BA$50, MATCH(YEAR(EOMONTH($E305,6)), 'Annual Inflation'!$AM$6:$BA$6, 0))/100)</f>
        <v>5.1192952208696019E-2</v>
      </c>
      <c r="L305" s="258">
        <f t="shared" si="22"/>
        <v>133.28276113627564</v>
      </c>
      <c r="M305" s="258">
        <f t="shared" si="23"/>
        <v>392.3903471538967</v>
      </c>
      <c r="N305" s="258">
        <f t="shared" si="24"/>
        <v>386.62588999845315</v>
      </c>
    </row>
    <row r="306" spans="5:14" ht="16.8">
      <c r="E306" s="248">
        <v>45413</v>
      </c>
      <c r="F306" s="323">
        <f t="shared" si="20"/>
        <v>45443</v>
      </c>
      <c r="G306" s="159">
        <f t="shared" si="21"/>
        <v>2025</v>
      </c>
      <c r="H306" s="500"/>
      <c r="I306" s="500"/>
      <c r="J306" s="257">
        <f>IF($E306&lt;DATE(2018,7,1),"-",INDEX('Annual Inflation'!$AM$53:$BA$53, MATCH(YEAR(EOMONTH($E306,6)), 'Annual Inflation'!$AM$6:$BA$6, 0))/100)</f>
        <v>3.6114247777982333E-2</v>
      </c>
      <c r="K306" s="257">
        <f>IF($E306&lt;DATE(2018,7,1),"-",INDEX('Annual Inflation'!$AM$50:$BA$50, MATCH(YEAR(EOMONTH($E306,6)), 'Annual Inflation'!$AM$6:$BA$6, 0))/100)</f>
        <v>5.1192952208696019E-2</v>
      </c>
      <c r="L306" s="258">
        <f t="shared" si="22"/>
        <v>133.67738818837361</v>
      </c>
      <c r="M306" s="258">
        <f t="shared" si="23"/>
        <v>394.02627697338619</v>
      </c>
      <c r="N306" s="258">
        <f t="shared" si="24"/>
        <v>387.77062194978811</v>
      </c>
    </row>
    <row r="307" spans="5:14" ht="16.8">
      <c r="E307" s="248">
        <v>45444</v>
      </c>
      <c r="F307" s="323">
        <f t="shared" si="20"/>
        <v>45473</v>
      </c>
      <c r="G307" s="159">
        <f t="shared" si="21"/>
        <v>2025</v>
      </c>
      <c r="H307" s="500"/>
      <c r="I307" s="500"/>
      <c r="J307" s="257">
        <f>IF($E307&lt;DATE(2018,7,1),"-",INDEX('Annual Inflation'!$AM$53:$BA$53, MATCH(YEAR(EOMONTH($E307,6)), 'Annual Inflation'!$AM$6:$BA$6, 0))/100)</f>
        <v>3.6114247777982333E-2</v>
      </c>
      <c r="K307" s="257">
        <f>IF($E307&lt;DATE(2018,7,1),"-",INDEX('Annual Inflation'!$AM$50:$BA$50, MATCH(YEAR(EOMONTH($E307,6)), 'Annual Inflation'!$AM$6:$BA$6, 0))/100)</f>
        <v>5.1192952208696019E-2</v>
      </c>
      <c r="L307" s="258">
        <f t="shared" si="22"/>
        <v>134.07318366247094</v>
      </c>
      <c r="M307" s="258">
        <f t="shared" si="23"/>
        <v>395.66902721135364</v>
      </c>
      <c r="N307" s="258">
        <f t="shared" si="24"/>
        <v>388.91874325314092</v>
      </c>
    </row>
    <row r="308" spans="5:14" ht="16.8">
      <c r="E308" s="248">
        <v>45474</v>
      </c>
      <c r="F308" s="323">
        <f t="shared" si="20"/>
        <v>45504</v>
      </c>
      <c r="G308" s="159">
        <f t="shared" si="21"/>
        <v>2025</v>
      </c>
      <c r="H308" s="500"/>
      <c r="I308" s="500"/>
      <c r="J308" s="257">
        <f>IF($E308&lt;DATE(2018,7,1),"-",INDEX('Annual Inflation'!$AM$53:$BA$53, MATCH(YEAR(EOMONTH($E308,6)), 'Annual Inflation'!$AM$6:$BA$6, 0))/100)</f>
        <v>1.7760878895190846E-2</v>
      </c>
      <c r="K308" s="257">
        <f>IF($E308&lt;DATE(2018,7,1),"-",INDEX('Annual Inflation'!$AM$50:$BA$50, MATCH(YEAR(EOMONTH($E308,6)), 'Annual Inflation'!$AM$6:$BA$6, 0))/100)</f>
        <v>2.5996271122782799E-2</v>
      </c>
      <c r="L308" s="258">
        <f t="shared" si="22"/>
        <v>134.27002452345565</v>
      </c>
      <c r="M308" s="258">
        <f t="shared" si="23"/>
        <v>396.51614060328797</v>
      </c>
      <c r="N308" s="258">
        <f t="shared" si="24"/>
        <v>389.48973812462668</v>
      </c>
    </row>
    <row r="309" spans="5:14" ht="16.8">
      <c r="E309" s="248">
        <v>45505</v>
      </c>
      <c r="F309" s="323">
        <f t="shared" si="20"/>
        <v>45535</v>
      </c>
      <c r="G309" s="159">
        <f t="shared" si="21"/>
        <v>2025</v>
      </c>
      <c r="H309" s="500"/>
      <c r="I309" s="500"/>
      <c r="J309" s="257">
        <f>IF($E309&lt;DATE(2018,7,1),"-",INDEX('Annual Inflation'!$AM$53:$BA$53, MATCH(YEAR(EOMONTH($E309,6)), 'Annual Inflation'!$AM$6:$BA$6, 0))/100)</f>
        <v>1.7760878895190846E-2</v>
      </c>
      <c r="K309" s="257">
        <f>IF($E309&lt;DATE(2018,7,1),"-",INDEX('Annual Inflation'!$AM$50:$BA$50, MATCH(YEAR(EOMONTH($E309,6)), 'Annual Inflation'!$AM$6:$BA$6, 0))/100)</f>
        <v>2.5996271122782799E-2</v>
      </c>
      <c r="L309" s="258">
        <f t="shared" si="22"/>
        <v>134.46715437828308</v>
      </c>
      <c r="M309" s="258">
        <f t="shared" si="23"/>
        <v>397.36506763503093</v>
      </c>
      <c r="N309" s="258">
        <f t="shared" si="24"/>
        <v>390.0615713078393</v>
      </c>
    </row>
    <row r="310" spans="5:14" ht="16.8">
      <c r="E310" s="248">
        <v>45536</v>
      </c>
      <c r="F310" s="323">
        <f t="shared" si="20"/>
        <v>45565</v>
      </c>
      <c r="G310" s="159">
        <f t="shared" si="21"/>
        <v>2025</v>
      </c>
      <c r="H310" s="500"/>
      <c r="I310" s="500"/>
      <c r="J310" s="257">
        <f>IF($E310&lt;DATE(2018,7,1),"-",INDEX('Annual Inflation'!$AM$53:$BA$53, MATCH(YEAR(EOMONTH($E310,6)), 'Annual Inflation'!$AM$6:$BA$6, 0))/100)</f>
        <v>1.7760878895190846E-2</v>
      </c>
      <c r="K310" s="257">
        <f>IF($E310&lt;DATE(2018,7,1),"-",INDEX('Annual Inflation'!$AM$50:$BA$50, MATCH(YEAR(EOMONTH($E310,6)), 'Annual Inflation'!$AM$6:$BA$6, 0))/100)</f>
        <v>2.5996271122782799E-2</v>
      </c>
      <c r="L310" s="258">
        <f t="shared" si="22"/>
        <v>134.66457365124239</v>
      </c>
      <c r="M310" s="258">
        <f t="shared" si="23"/>
        <v>398.21581218952116</v>
      </c>
      <c r="N310" s="258">
        <f t="shared" si="24"/>
        <v>390.63424403355435</v>
      </c>
    </row>
    <row r="311" spans="5:14" ht="16.8">
      <c r="E311" s="248">
        <v>45566</v>
      </c>
      <c r="F311" s="323">
        <f t="shared" si="20"/>
        <v>45596</v>
      </c>
      <c r="G311" s="159">
        <f t="shared" si="21"/>
        <v>2025</v>
      </c>
      <c r="H311" s="500"/>
      <c r="I311" s="500"/>
      <c r="J311" s="257">
        <f>IF($E311&lt;DATE(2018,7,1),"-",INDEX('Annual Inflation'!$AM$53:$BA$53, MATCH(YEAR(EOMONTH($E311,6)), 'Annual Inflation'!$AM$6:$BA$6, 0))/100)</f>
        <v>1.7760878895190846E-2</v>
      </c>
      <c r="K311" s="257">
        <f>IF($E311&lt;DATE(2018,7,1),"-",INDEX('Annual Inflation'!$AM$50:$BA$50, MATCH(YEAR(EOMONTH($E311,6)), 'Annual Inflation'!$AM$6:$BA$6, 0))/100)</f>
        <v>2.5996271122782799E-2</v>
      </c>
      <c r="L311" s="258">
        <f t="shared" si="22"/>
        <v>134.86228276724563</v>
      </c>
      <c r="M311" s="258">
        <f t="shared" si="23"/>
        <v>399.06837815801066</v>
      </c>
      <c r="N311" s="258">
        <f t="shared" si="24"/>
        <v>391.20775753435441</v>
      </c>
    </row>
    <row r="312" spans="5:14" ht="16.8">
      <c r="E312" s="248">
        <v>45597</v>
      </c>
      <c r="F312" s="323">
        <f t="shared" si="20"/>
        <v>45626</v>
      </c>
      <c r="G312" s="159">
        <f t="shared" si="21"/>
        <v>2025</v>
      </c>
      <c r="H312" s="500"/>
      <c r="I312" s="500"/>
      <c r="J312" s="257">
        <f>IF($E312&lt;DATE(2018,7,1),"-",INDEX('Annual Inflation'!$AM$53:$BA$53, MATCH(YEAR(EOMONTH($E312,6)), 'Annual Inflation'!$AM$6:$BA$6, 0))/100)</f>
        <v>1.7760878895190846E-2</v>
      </c>
      <c r="K312" s="257">
        <f>IF($E312&lt;DATE(2018,7,1),"-",INDEX('Annual Inflation'!$AM$50:$BA$50, MATCH(YEAR(EOMONTH($E312,6)), 'Annual Inflation'!$AM$6:$BA$6, 0))/100)</f>
        <v>2.5996271122782799E-2</v>
      </c>
      <c r="L312" s="258">
        <f t="shared" si="22"/>
        <v>135.06028215182874</v>
      </c>
      <c r="M312" s="258">
        <f t="shared" si="23"/>
        <v>399.92276944008233</v>
      </c>
      <c r="N312" s="258">
        <f t="shared" si="24"/>
        <v>391.78211304463167</v>
      </c>
    </row>
    <row r="313" spans="5:14" ht="16.8">
      <c r="E313" s="248">
        <v>45627</v>
      </c>
      <c r="F313" s="323">
        <f t="shared" si="20"/>
        <v>45657</v>
      </c>
      <c r="G313" s="159">
        <f t="shared" si="21"/>
        <v>2025</v>
      </c>
      <c r="H313" s="500"/>
      <c r="I313" s="500"/>
      <c r="J313" s="257">
        <f>IF($E313&lt;DATE(2018,7,1),"-",INDEX('Annual Inflation'!$AM$53:$BA$53, MATCH(YEAR(EOMONTH($E313,6)), 'Annual Inflation'!$AM$6:$BA$6, 0))/100)</f>
        <v>1.7760878895190846E-2</v>
      </c>
      <c r="K313" s="257">
        <f>IF($E313&lt;DATE(2018,7,1),"-",INDEX('Annual Inflation'!$AM$50:$BA$50, MATCH(YEAR(EOMONTH($E313,6)), 'Annual Inflation'!$AM$6:$BA$6, 0))/100)</f>
        <v>2.5996271122782799E-2</v>
      </c>
      <c r="L313" s="258">
        <f t="shared" si="22"/>
        <v>135.25857223115239</v>
      </c>
      <c r="M313" s="258">
        <f t="shared" si="23"/>
        <v>400.77898994366797</v>
      </c>
      <c r="N313" s="258">
        <f t="shared" si="24"/>
        <v>392.35731180059065</v>
      </c>
    </row>
    <row r="314" spans="5:14" ht="16.8">
      <c r="E314" s="248">
        <v>45658</v>
      </c>
      <c r="F314" s="323">
        <f t="shared" si="20"/>
        <v>45688</v>
      </c>
      <c r="G314" s="159">
        <f t="shared" si="21"/>
        <v>2025</v>
      </c>
      <c r="H314" s="500"/>
      <c r="I314" s="500"/>
      <c r="J314" s="257">
        <f>IF($E314&lt;DATE(2018,7,1),"-",INDEX('Annual Inflation'!$AM$53:$BA$53, MATCH(YEAR(EOMONTH($E314,6)), 'Annual Inflation'!$AM$6:$BA$6, 0))/100)</f>
        <v>1.7760878895190846E-2</v>
      </c>
      <c r="K314" s="257">
        <f>IF($E314&lt;DATE(2018,7,1),"-",INDEX('Annual Inflation'!$AM$50:$BA$50, MATCH(YEAR(EOMONTH($E314,6)), 'Annual Inflation'!$AM$6:$BA$6, 0))/100)</f>
        <v>2.5996271122782799E-2</v>
      </c>
      <c r="L314" s="258">
        <f t="shared" si="22"/>
        <v>135.45715343200288</v>
      </c>
      <c r="M314" s="258">
        <f t="shared" si="23"/>
        <v>401.63704358506618</v>
      </c>
      <c r="N314" s="258">
        <f t="shared" si="24"/>
        <v>392.93335504025077</v>
      </c>
    </row>
    <row r="315" spans="5:14" ht="16.8">
      <c r="E315" s="248">
        <v>45689</v>
      </c>
      <c r="F315" s="323">
        <f t="shared" si="20"/>
        <v>45716</v>
      </c>
      <c r="G315" s="159">
        <f t="shared" si="21"/>
        <v>2025</v>
      </c>
      <c r="H315" s="500"/>
      <c r="I315" s="500"/>
      <c r="J315" s="257">
        <f>IF($E315&lt;DATE(2018,7,1),"-",INDEX('Annual Inflation'!$AM$53:$BA$53, MATCH(YEAR(EOMONTH($E315,6)), 'Annual Inflation'!$AM$6:$BA$6, 0))/100)</f>
        <v>1.7760878895190846E-2</v>
      </c>
      <c r="K315" s="257">
        <f>IF($E315&lt;DATE(2018,7,1),"-",INDEX('Annual Inflation'!$AM$50:$BA$50, MATCH(YEAR(EOMONTH($E315,6)), 'Annual Inflation'!$AM$6:$BA$6, 0))/100)</f>
        <v>2.5996271122782799E-2</v>
      </c>
      <c r="L315" s="258">
        <f t="shared" si="22"/>
        <v>135.65602618179315</v>
      </c>
      <c r="M315" s="258">
        <f t="shared" si="23"/>
        <v>402.49693428896012</v>
      </c>
      <c r="N315" s="258">
        <f t="shared" si="24"/>
        <v>393.51024400344903</v>
      </c>
    </row>
    <row r="316" spans="5:14" ht="16.8">
      <c r="E316" s="248">
        <v>45717</v>
      </c>
      <c r="F316" s="323">
        <f t="shared" si="20"/>
        <v>45747</v>
      </c>
      <c r="G316" s="159">
        <f t="shared" si="21"/>
        <v>2025</v>
      </c>
      <c r="H316" s="500"/>
      <c r="I316" s="500"/>
      <c r="J316" s="257">
        <f>IF($E316&lt;DATE(2018,7,1),"-",INDEX('Annual Inflation'!$AM$53:$BA$53, MATCH(YEAR(EOMONTH($E316,6)), 'Annual Inflation'!$AM$6:$BA$6, 0))/100)</f>
        <v>1.7760878895190846E-2</v>
      </c>
      <c r="K316" s="257">
        <f>IF($E316&lt;DATE(2018,7,1),"-",INDEX('Annual Inflation'!$AM$50:$BA$50, MATCH(YEAR(EOMONTH($E316,6)), 'Annual Inflation'!$AM$6:$BA$6, 0))/100)</f>
        <v>2.5996271122782799E-2</v>
      </c>
      <c r="L316" s="258">
        <f t="shared" si="22"/>
        <v>135.85519090856366</v>
      </c>
      <c r="M316" s="258">
        <f t="shared" si="23"/>
        <v>403.35866598843569</v>
      </c>
      <c r="N316" s="258">
        <f t="shared" si="24"/>
        <v>394.08797993184277</v>
      </c>
    </row>
    <row r="317" spans="5:14" ht="16.8">
      <c r="E317" s="248">
        <v>45748</v>
      </c>
      <c r="F317" s="323">
        <f t="shared" si="20"/>
        <v>45777</v>
      </c>
      <c r="G317" s="159">
        <f t="shared" si="21"/>
        <v>2026</v>
      </c>
      <c r="H317" s="500"/>
      <c r="I317" s="500"/>
      <c r="J317" s="257">
        <f>IF($E317&lt;DATE(2018,7,1),"-",INDEX('Annual Inflation'!$AM$53:$BA$53, MATCH(YEAR(EOMONTH($E317,6)), 'Annual Inflation'!$AM$6:$BA$6, 0))/100)</f>
        <v>1.7760878895190846E-2</v>
      </c>
      <c r="K317" s="257">
        <f>IF($E317&lt;DATE(2018,7,1),"-",INDEX('Annual Inflation'!$AM$50:$BA$50, MATCH(YEAR(EOMONTH($E317,6)), 'Annual Inflation'!$AM$6:$BA$6, 0))/100)</f>
        <v>2.5996271122782799E-2</v>
      </c>
      <c r="L317" s="258">
        <f t="shared" si="22"/>
        <v>136.05464804098327</v>
      </c>
      <c r="M317" s="258">
        <f t="shared" si="23"/>
        <v>404.22224262499924</v>
      </c>
      <c r="N317" s="258">
        <f t="shared" si="24"/>
        <v>394.66656406891224</v>
      </c>
    </row>
    <row r="318" spans="5:14" ht="16.8">
      <c r="E318" s="248">
        <v>45778</v>
      </c>
      <c r="F318" s="323">
        <f t="shared" si="20"/>
        <v>45808</v>
      </c>
      <c r="G318" s="159">
        <f t="shared" si="21"/>
        <v>2026</v>
      </c>
      <c r="H318" s="500"/>
      <c r="I318" s="500"/>
      <c r="J318" s="257">
        <f>IF($E318&lt;DATE(2018,7,1),"-",INDEX('Annual Inflation'!$AM$53:$BA$53, MATCH(YEAR(EOMONTH($E318,6)), 'Annual Inflation'!$AM$6:$BA$6, 0))/100)</f>
        <v>1.7760878895190846E-2</v>
      </c>
      <c r="K318" s="257">
        <f>IF($E318&lt;DATE(2018,7,1),"-",INDEX('Annual Inflation'!$AM$50:$BA$50, MATCH(YEAR(EOMONTH($E318,6)), 'Annual Inflation'!$AM$6:$BA$6, 0))/100)</f>
        <v>2.5996271122782799E-2</v>
      </c>
      <c r="L318" s="258">
        <f t="shared" si="22"/>
        <v>136.25439800835019</v>
      </c>
      <c r="M318" s="258">
        <f t="shared" si="23"/>
        <v>405.08766814859587</v>
      </c>
      <c r="N318" s="258">
        <f t="shared" si="24"/>
        <v>395.24599765996334</v>
      </c>
    </row>
    <row r="319" spans="5:14" ht="16.8">
      <c r="E319" s="248">
        <v>45809</v>
      </c>
      <c r="F319" s="323">
        <f t="shared" si="20"/>
        <v>45838</v>
      </c>
      <c r="G319" s="159">
        <f t="shared" si="21"/>
        <v>2026</v>
      </c>
      <c r="H319" s="500"/>
      <c r="I319" s="500"/>
      <c r="J319" s="257">
        <f>IF($E319&lt;DATE(2018,7,1),"-",INDEX('Annual Inflation'!$AM$53:$BA$53, MATCH(YEAR(EOMONTH($E319,6)), 'Annual Inflation'!$AM$6:$BA$6, 0))/100)</f>
        <v>1.7760878895190846E-2</v>
      </c>
      <c r="K319" s="257">
        <f>IF($E319&lt;DATE(2018,7,1),"-",INDEX('Annual Inflation'!$AM$50:$BA$50, MATCH(YEAR(EOMONTH($E319,6)), 'Annual Inflation'!$AM$6:$BA$6, 0))/100)</f>
        <v>2.5996271122782799E-2</v>
      </c>
      <c r="L319" s="258">
        <f t="shared" si="22"/>
        <v>136.45444124059296</v>
      </c>
      <c r="M319" s="258">
        <f t="shared" si="23"/>
        <v>405.95494651762732</v>
      </c>
      <c r="N319" s="258">
        <f t="shared" si="24"/>
        <v>395.82628195213027</v>
      </c>
    </row>
    <row r="320" spans="5:14" ht="16.8">
      <c r="E320" s="248">
        <v>45839</v>
      </c>
      <c r="F320" s="323">
        <f t="shared" si="20"/>
        <v>45869</v>
      </c>
      <c r="G320" s="159">
        <f t="shared" si="21"/>
        <v>2026</v>
      </c>
      <c r="H320" s="500"/>
      <c r="I320" s="500"/>
      <c r="J320" s="257">
        <f>IF($E320&lt;DATE(2018,7,1),"-",INDEX('Annual Inflation'!$AM$53:$BA$53, MATCH(YEAR(EOMONTH($E320,6)), 'Annual Inflation'!$AM$6:$BA$6, 0))/100)</f>
        <v>1.446667906451915E-2</v>
      </c>
      <c r="K320" s="257">
        <f>IF($E320&lt;DATE(2018,7,1),"-",INDEX('Annual Inflation'!$AM$50:$BA$50, MATCH(YEAR(EOMONTH($E320,6)), 'Annual Inflation'!$AM$6:$BA$6, 0))/100)</f>
        <v>2.5121856232399598E-2</v>
      </c>
      <c r="L320" s="258">
        <f t="shared" si="22"/>
        <v>136.61786401664347</v>
      </c>
      <c r="M320" s="258">
        <f t="shared" si="23"/>
        <v>406.79517710508418</v>
      </c>
      <c r="N320" s="258">
        <f t="shared" si="24"/>
        <v>396.30033782925864</v>
      </c>
    </row>
    <row r="321" spans="5:14" ht="16.8">
      <c r="E321" s="248">
        <v>45870</v>
      </c>
      <c r="F321" s="323">
        <f t="shared" si="20"/>
        <v>45900</v>
      </c>
      <c r="G321" s="159">
        <f t="shared" si="21"/>
        <v>2026</v>
      </c>
      <c r="H321" s="500"/>
      <c r="I321" s="500"/>
      <c r="J321" s="257">
        <f>IF($E321&lt;DATE(2018,7,1),"-",INDEX('Annual Inflation'!$AM$53:$BA$53, MATCH(YEAR(EOMONTH($E321,6)), 'Annual Inflation'!$AM$6:$BA$6, 0))/100)</f>
        <v>1.446667906451915E-2</v>
      </c>
      <c r="K321" s="257">
        <f>IF($E321&lt;DATE(2018,7,1),"-",INDEX('Annual Inflation'!$AM$50:$BA$50, MATCH(YEAR(EOMONTH($E321,6)), 'Annual Inflation'!$AM$6:$BA$6, 0))/100)</f>
        <v>2.5121856232399598E-2</v>
      </c>
      <c r="L321" s="258">
        <f t="shared" si="22"/>
        <v>136.78148251372357</v>
      </c>
      <c r="M321" s="258">
        <f t="shared" si="23"/>
        <v>407.6371467708455</v>
      </c>
      <c r="N321" s="258">
        <f t="shared" si="24"/>
        <v>396.77496145285784</v>
      </c>
    </row>
    <row r="322" spans="5:14" ht="16.8">
      <c r="E322" s="248">
        <v>45901</v>
      </c>
      <c r="F322" s="323">
        <f t="shared" si="20"/>
        <v>45930</v>
      </c>
      <c r="G322" s="159">
        <f t="shared" si="21"/>
        <v>2026</v>
      </c>
      <c r="H322" s="500"/>
      <c r="I322" s="500"/>
      <c r="J322" s="257">
        <f>IF($E322&lt;DATE(2018,7,1),"-",INDEX('Annual Inflation'!$AM$53:$BA$53, MATCH(YEAR(EOMONTH($E322,6)), 'Annual Inflation'!$AM$6:$BA$6, 0))/100)</f>
        <v>1.446667906451915E-2</v>
      </c>
      <c r="K322" s="257">
        <f>IF($E322&lt;DATE(2018,7,1),"-",INDEX('Annual Inflation'!$AM$50:$BA$50, MATCH(YEAR(EOMONTH($E322,6)), 'Annual Inflation'!$AM$6:$BA$6, 0))/100)</f>
        <v>2.5121856232399598E-2</v>
      </c>
      <c r="L322" s="258">
        <f t="shared" si="22"/>
        <v>136.94529696623587</v>
      </c>
      <c r="M322" s="258">
        <f t="shared" si="23"/>
        <v>408.48085911439154</v>
      </c>
      <c r="N322" s="258">
        <f t="shared" si="24"/>
        <v>397.25015350288157</v>
      </c>
    </row>
    <row r="323" spans="5:14" ht="16.8">
      <c r="E323" s="248">
        <v>45931</v>
      </c>
      <c r="F323" s="323">
        <f t="shared" si="20"/>
        <v>45961</v>
      </c>
      <c r="G323" s="159">
        <f t="shared" si="21"/>
        <v>2026</v>
      </c>
      <c r="H323" s="500"/>
      <c r="I323" s="500"/>
      <c r="J323" s="257">
        <f>IF($E323&lt;DATE(2018,7,1),"-",INDEX('Annual Inflation'!$AM$53:$BA$53, MATCH(YEAR(EOMONTH($E323,6)), 'Annual Inflation'!$AM$6:$BA$6, 0))/100)</f>
        <v>1.446667906451915E-2</v>
      </c>
      <c r="K323" s="257">
        <f>IF($E323&lt;DATE(2018,7,1),"-",INDEX('Annual Inflation'!$AM$50:$BA$50, MATCH(YEAR(EOMONTH($E323,6)), 'Annual Inflation'!$AM$6:$BA$6, 0))/100)</f>
        <v>2.5121856232399598E-2</v>
      </c>
      <c r="L323" s="258">
        <f t="shared" si="22"/>
        <v>137.10930760886365</v>
      </c>
      <c r="M323" s="258">
        <f t="shared" si="23"/>
        <v>409.32631774265252</v>
      </c>
      <c r="N323" s="258">
        <f t="shared" si="24"/>
        <v>397.72591466009794</v>
      </c>
    </row>
    <row r="324" spans="5:14" ht="16.8">
      <c r="E324" s="248">
        <v>45962</v>
      </c>
      <c r="F324" s="323">
        <f t="shared" si="20"/>
        <v>45991</v>
      </c>
      <c r="G324" s="159">
        <f t="shared" si="21"/>
        <v>2026</v>
      </c>
      <c r="H324" s="500"/>
      <c r="I324" s="500"/>
      <c r="J324" s="257">
        <f>IF($E324&lt;DATE(2018,7,1),"-",INDEX('Annual Inflation'!$AM$53:$BA$53, MATCH(YEAR(EOMONTH($E324,6)), 'Annual Inflation'!$AM$6:$BA$6, 0))/100)</f>
        <v>1.446667906451915E-2</v>
      </c>
      <c r="K324" s="257">
        <f>IF($E324&lt;DATE(2018,7,1),"-",INDEX('Annual Inflation'!$AM$50:$BA$50, MATCH(YEAR(EOMONTH($E324,6)), 'Annual Inflation'!$AM$6:$BA$6, 0))/100)</f>
        <v>2.5121856232399598E-2</v>
      </c>
      <c r="L324" s="258">
        <f t="shared" si="22"/>
        <v>137.2735146765713</v>
      </c>
      <c r="M324" s="258">
        <f t="shared" si="23"/>
        <v>410.17352627002418</v>
      </c>
      <c r="N324" s="258">
        <f t="shared" si="24"/>
        <v>398.20224560609023</v>
      </c>
    </row>
    <row r="325" spans="5:14" ht="16.8">
      <c r="E325" s="248">
        <v>45992</v>
      </c>
      <c r="F325" s="323">
        <f t="shared" si="20"/>
        <v>46022</v>
      </c>
      <c r="G325" s="159">
        <f t="shared" si="21"/>
        <v>2026</v>
      </c>
      <c r="H325" s="500"/>
      <c r="I325" s="500"/>
      <c r="J325" s="257">
        <f>IF($E325&lt;DATE(2018,7,1),"-",INDEX('Annual Inflation'!$AM$53:$BA$53, MATCH(YEAR(EOMONTH($E325,6)), 'Annual Inflation'!$AM$6:$BA$6, 0))/100)</f>
        <v>1.446667906451915E-2</v>
      </c>
      <c r="K325" s="257">
        <f>IF($E325&lt;DATE(2018,7,1),"-",INDEX('Annual Inflation'!$AM$50:$BA$50, MATCH(YEAR(EOMONTH($E325,6)), 'Annual Inflation'!$AM$6:$BA$6, 0))/100)</f>
        <v>2.5121856232399598E-2</v>
      </c>
      <c r="L325" s="258">
        <f t="shared" si="22"/>
        <v>137.4379184046046</v>
      </c>
      <c r="M325" s="258">
        <f t="shared" si="23"/>
        <v>411.02248831838324</v>
      </c>
      <c r="N325" s="258">
        <f t="shared" si="24"/>
        <v>398.67914702325817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1.446667906451915E-2</v>
      </c>
      <c r="K326" s="257">
        <f>IF($E326&lt;DATE(2018,7,1),"-",INDEX('Annual Inflation'!$AM$50:$BA$50, MATCH(YEAR(EOMONTH($E326,6)), 'Annual Inflation'!$AM$6:$BA$6, 0))/100)</f>
        <v>2.5121856232399598E-2</v>
      </c>
      <c r="L326" s="258">
        <f t="shared" ref="L326:L352" si="29">IF(ISBLANK(H326),L325*((1+J326)^(1/12)),H326)</f>
        <v>137.60251902849109</v>
      </c>
      <c r="M326" s="258">
        <f t="shared" ref="M326:M352" si="30">IF(ISBLANK(I326),M325*((1+K326)^(1/12)),I326)</f>
        <v>411.8732075171028</v>
      </c>
      <c r="N326" s="258">
        <f t="shared" ref="N326:N352" si="31">IF($E326 &lt; DATE(2023,4,1),  M326,  IF($E326 = DATE(2023,4,1), N325 * ((0.5*L326/L325) + (0.5*M326/M325)), N325*(L326/L325)))</f>
        <v>399.15661959481866</v>
      </c>
    </row>
    <row r="327" spans="5:14" ht="16.8">
      <c r="E327" s="248">
        <v>46054</v>
      </c>
      <c r="F327" s="323">
        <f t="shared" si="27"/>
        <v>46081</v>
      </c>
      <c r="G327" s="159">
        <f t="shared" si="28"/>
        <v>2026</v>
      </c>
      <c r="H327" s="500"/>
      <c r="I327" s="500"/>
      <c r="J327" s="257">
        <f>IF($E327&lt;DATE(2018,7,1),"-",INDEX('Annual Inflation'!$AM$53:$BA$53, MATCH(YEAR(EOMONTH($E327,6)), 'Annual Inflation'!$AM$6:$BA$6, 0))/100)</f>
        <v>1.446667906451915E-2</v>
      </c>
      <c r="K327" s="257">
        <f>IF($E327&lt;DATE(2018,7,1),"-",INDEX('Annual Inflation'!$AM$50:$BA$50, MATCH(YEAR(EOMONTH($E327,6)), 'Annual Inflation'!$AM$6:$BA$6, 0))/100)</f>
        <v>2.5121856232399598E-2</v>
      </c>
      <c r="L327" s="258">
        <f t="shared" si="29"/>
        <v>137.76731678404036</v>
      </c>
      <c r="M327" s="258">
        <f t="shared" si="30"/>
        <v>412.72568750306795</v>
      </c>
      <c r="N327" s="258">
        <f t="shared" si="31"/>
        <v>399.63466400480684</v>
      </c>
    </row>
    <row r="328" spans="5:14" ht="16.8">
      <c r="E328" s="248">
        <v>46082</v>
      </c>
      <c r="F328" s="323">
        <f t="shared" si="27"/>
        <v>46112</v>
      </c>
      <c r="G328" s="159">
        <f t="shared" si="28"/>
        <v>2026</v>
      </c>
      <c r="H328" s="500"/>
      <c r="I328" s="500"/>
      <c r="J328" s="257">
        <f>IF($E328&lt;DATE(2018,7,1),"-",INDEX('Annual Inflation'!$AM$53:$BA$53, MATCH(YEAR(EOMONTH($E328,6)), 'Annual Inflation'!$AM$6:$BA$6, 0))/100)</f>
        <v>1.446667906451915E-2</v>
      </c>
      <c r="K328" s="257">
        <f>IF($E328&lt;DATE(2018,7,1),"-",INDEX('Annual Inflation'!$AM$50:$BA$50, MATCH(YEAR(EOMONTH($E328,6)), 'Annual Inflation'!$AM$6:$BA$6, 0))/100)</f>
        <v>2.5121856232399598E-2</v>
      </c>
      <c r="L328" s="258">
        <f t="shared" si="29"/>
        <v>137.93231190734443</v>
      </c>
      <c r="M328" s="258">
        <f t="shared" si="30"/>
        <v>413.57993192069119</v>
      </c>
      <c r="N328" s="258">
        <f t="shared" si="31"/>
        <v>400.11328093807708</v>
      </c>
    </row>
    <row r="329" spans="5:14" ht="16.8">
      <c r="E329" s="248">
        <v>46113</v>
      </c>
      <c r="F329" s="323">
        <f t="shared" si="27"/>
        <v>46142</v>
      </c>
      <c r="G329" s="159">
        <f t="shared" si="28"/>
        <v>2027</v>
      </c>
      <c r="H329" s="500"/>
      <c r="I329" s="500"/>
      <c r="J329" s="257">
        <f>IF($E329&lt;DATE(2018,7,1),"-",INDEX('Annual Inflation'!$AM$53:$BA$53, MATCH(YEAR(EOMONTH($E329,6)), 'Annual Inflation'!$AM$6:$BA$6, 0))/100)</f>
        <v>1.446667906451915E-2</v>
      </c>
      <c r="K329" s="257">
        <f>IF($E329&lt;DATE(2018,7,1),"-",INDEX('Annual Inflation'!$AM$50:$BA$50, MATCH(YEAR(EOMONTH($E329,6)), 'Annual Inflation'!$AM$6:$BA$6, 0))/100)</f>
        <v>2.5121856232399598E-2</v>
      </c>
      <c r="L329" s="258">
        <f t="shared" si="29"/>
        <v>138.09750463477803</v>
      </c>
      <c r="M329" s="258">
        <f t="shared" si="30"/>
        <v>414.43594442192818</v>
      </c>
      <c r="N329" s="258">
        <f t="shared" si="31"/>
        <v>400.59247108030405</v>
      </c>
    </row>
    <row r="330" spans="5:14" ht="16.8">
      <c r="E330" s="248">
        <v>46143</v>
      </c>
      <c r="F330" s="323">
        <f t="shared" si="27"/>
        <v>46173</v>
      </c>
      <c r="G330" s="159">
        <f t="shared" si="28"/>
        <v>2027</v>
      </c>
      <c r="H330" s="500"/>
      <c r="I330" s="500"/>
      <c r="J330" s="257">
        <f>IF($E330&lt;DATE(2018,7,1),"-",INDEX('Annual Inflation'!$AM$53:$BA$53, MATCH(YEAR(EOMONTH($E330,6)), 'Annual Inflation'!$AM$6:$BA$6, 0))/100)</f>
        <v>1.446667906451915E-2</v>
      </c>
      <c r="K330" s="257">
        <f>IF($E330&lt;DATE(2018,7,1),"-",INDEX('Annual Inflation'!$AM$50:$BA$50, MATCH(YEAR(EOMONTH($E330,6)), 'Annual Inflation'!$AM$6:$BA$6, 0))/100)</f>
        <v>2.5121856232399598E-2</v>
      </c>
      <c r="L330" s="258">
        <f t="shared" si="29"/>
        <v>138.26289520299906</v>
      </c>
      <c r="M330" s="258">
        <f t="shared" si="30"/>
        <v>415.29372866629319</v>
      </c>
      <c r="N330" s="258">
        <f t="shared" si="31"/>
        <v>401.0722351179835</v>
      </c>
    </row>
    <row r="331" spans="5:14" ht="16.8">
      <c r="E331" s="248">
        <v>46174</v>
      </c>
      <c r="F331" s="323">
        <f t="shared" si="27"/>
        <v>46203</v>
      </c>
      <c r="G331" s="159">
        <f t="shared" si="28"/>
        <v>2027</v>
      </c>
      <c r="H331" s="500"/>
      <c r="I331" s="500"/>
      <c r="J331" s="257">
        <f>IF($E331&lt;DATE(2018,7,1),"-",INDEX('Annual Inflation'!$AM$53:$BA$53, MATCH(YEAR(EOMONTH($E331,6)), 'Annual Inflation'!$AM$6:$BA$6, 0))/100)</f>
        <v>1.446667906451915E-2</v>
      </c>
      <c r="K331" s="257">
        <f>IF($E331&lt;DATE(2018,7,1),"-",INDEX('Annual Inflation'!$AM$50:$BA$50, MATCH(YEAR(EOMONTH($E331,6)), 'Annual Inflation'!$AM$6:$BA$6, 0))/100)</f>
        <v>2.5121856232399598E-2</v>
      </c>
      <c r="L331" s="258">
        <f t="shared" si="29"/>
        <v>138.42848384894879</v>
      </c>
      <c r="M331" s="258">
        <f t="shared" si="30"/>
        <v>416.15328832087488</v>
      </c>
      <c r="N331" s="258">
        <f t="shared" si="31"/>
        <v>401.55257373843341</v>
      </c>
    </row>
    <row r="332" spans="5:14" ht="16.8">
      <c r="E332" s="248">
        <v>46204</v>
      </c>
      <c r="F332" s="323">
        <f t="shared" si="27"/>
        <v>46234</v>
      </c>
      <c r="G332" s="159">
        <f t="shared" si="28"/>
        <v>2027</v>
      </c>
      <c r="H332" s="500"/>
      <c r="I332" s="500"/>
      <c r="J332" s="257">
        <f>IF($E332&lt;DATE(2018,7,1),"-",INDEX('Annual Inflation'!$AM$53:$BA$53, MATCH(YEAR(EOMONTH($E332,6)), 'Annual Inflation'!$AM$6:$BA$6, 0))/100)</f>
        <v>1.7296573062324683E-2</v>
      </c>
      <c r="K332" s="257">
        <f>IF($E332&lt;DATE(2018,7,1),"-",INDEX('Annual Inflation'!$AM$50:$BA$50, MATCH(YEAR(EOMONTH($E332,6)), 'Annual Inflation'!$AM$6:$BA$6, 0))/100)</f>
        <v>2.8036598929437329E-2</v>
      </c>
      <c r="L332" s="258">
        <f t="shared" si="29"/>
        <v>138.62644753081375</v>
      </c>
      <c r="M332" s="258">
        <f t="shared" si="30"/>
        <v>417.1133071338275</v>
      </c>
      <c r="N332" s="258">
        <f t="shared" si="31"/>
        <v>402.12682568246504</v>
      </c>
    </row>
    <row r="333" spans="5:14" ht="16.8">
      <c r="E333" s="248">
        <v>46235</v>
      </c>
      <c r="F333" s="323">
        <f t="shared" si="27"/>
        <v>46265</v>
      </c>
      <c r="G333" s="159">
        <f t="shared" si="28"/>
        <v>2027</v>
      </c>
      <c r="H333" s="500"/>
      <c r="I333" s="500"/>
      <c r="J333" s="257">
        <f>IF($E333&lt;DATE(2018,7,1),"-",INDEX('Annual Inflation'!$AM$53:$BA$53, MATCH(YEAR(EOMONTH($E333,6)), 'Annual Inflation'!$AM$6:$BA$6, 0))/100)</f>
        <v>1.7296573062324683E-2</v>
      </c>
      <c r="K333" s="257">
        <f>IF($E333&lt;DATE(2018,7,1),"-",INDEX('Annual Inflation'!$AM$50:$BA$50, MATCH(YEAR(EOMONTH($E333,6)), 'Annual Inflation'!$AM$6:$BA$6, 0))/100)</f>
        <v>2.8036598929437329E-2</v>
      </c>
      <c r="L333" s="258">
        <f t="shared" si="29"/>
        <v>138.82469431640308</v>
      </c>
      <c r="M333" s="258">
        <f t="shared" si="30"/>
        <v>418.07554060216574</v>
      </c>
      <c r="N333" s="258">
        <f t="shared" si="31"/>
        <v>402.70189885220111</v>
      </c>
    </row>
    <row r="334" spans="5:14" ht="16.8">
      <c r="E334" s="248">
        <v>46266</v>
      </c>
      <c r="F334" s="323">
        <f t="shared" si="27"/>
        <v>46295</v>
      </c>
      <c r="G334" s="159">
        <f t="shared" si="28"/>
        <v>2027</v>
      </c>
      <c r="H334" s="500"/>
      <c r="I334" s="500"/>
      <c r="J334" s="257">
        <f>IF($E334&lt;DATE(2018,7,1),"-",INDEX('Annual Inflation'!$AM$53:$BA$53, MATCH(YEAR(EOMONTH($E334,6)), 'Annual Inflation'!$AM$6:$BA$6, 0))/100)</f>
        <v>1.7296573062324683E-2</v>
      </c>
      <c r="K334" s="257">
        <f>IF($E334&lt;DATE(2018,7,1),"-",INDEX('Annual Inflation'!$AM$50:$BA$50, MATCH(YEAR(EOMONTH($E334,6)), 'Annual Inflation'!$AM$6:$BA$6, 0))/100)</f>
        <v>2.8036598929437329E-2</v>
      </c>
      <c r="L334" s="258">
        <f t="shared" si="29"/>
        <v>139.02322461057753</v>
      </c>
      <c r="M334" s="258">
        <f t="shared" si="30"/>
        <v>419.03999383485041</v>
      </c>
      <c r="N334" s="258">
        <f t="shared" si="31"/>
        <v>403.27779442205929</v>
      </c>
    </row>
    <row r="335" spans="5:14" ht="16.8">
      <c r="E335" s="248">
        <v>46296</v>
      </c>
      <c r="F335" s="323">
        <f t="shared" si="27"/>
        <v>46326</v>
      </c>
      <c r="G335" s="159">
        <f t="shared" si="28"/>
        <v>2027</v>
      </c>
      <c r="H335" s="500"/>
      <c r="I335" s="500"/>
      <c r="J335" s="257">
        <f>IF($E335&lt;DATE(2018,7,1),"-",INDEX('Annual Inflation'!$AM$53:$BA$53, MATCH(YEAR(EOMONTH($E335,6)), 'Annual Inflation'!$AM$6:$BA$6, 0))/100)</f>
        <v>1.7296573062324683E-2</v>
      </c>
      <c r="K335" s="257">
        <f>IF($E335&lt;DATE(2018,7,1),"-",INDEX('Annual Inflation'!$AM$50:$BA$50, MATCH(YEAR(EOMONTH($E335,6)), 'Annual Inflation'!$AM$6:$BA$6, 0))/100)</f>
        <v>2.8036598929437329E-2</v>
      </c>
      <c r="L335" s="258">
        <f t="shared" si="29"/>
        <v>139.22203881877678</v>
      </c>
      <c r="M335" s="258">
        <f t="shared" si="30"/>
        <v>420.0066719526281</v>
      </c>
      <c r="N335" s="258">
        <f t="shared" si="31"/>
        <v>403.85451356813684</v>
      </c>
    </row>
    <row r="336" spans="5:14" ht="16.8">
      <c r="E336" s="248">
        <v>46327</v>
      </c>
      <c r="F336" s="323">
        <f t="shared" si="27"/>
        <v>46356</v>
      </c>
      <c r="G336" s="159">
        <f t="shared" si="28"/>
        <v>2027</v>
      </c>
      <c r="H336" s="500"/>
      <c r="I336" s="500"/>
      <c r="J336" s="257">
        <f>IF($E336&lt;DATE(2018,7,1),"-",INDEX('Annual Inflation'!$AM$53:$BA$53, MATCH(YEAR(EOMONTH($E336,6)), 'Annual Inflation'!$AM$6:$BA$6, 0))/100)</f>
        <v>1.7296573062324683E-2</v>
      </c>
      <c r="K336" s="257">
        <f>IF($E336&lt;DATE(2018,7,1),"-",INDEX('Annual Inflation'!$AM$50:$BA$50, MATCH(YEAR(EOMONTH($E336,6)), 'Annual Inflation'!$AM$6:$BA$6, 0))/100)</f>
        <v>2.8036598929437329E-2</v>
      </c>
      <c r="L336" s="258">
        <f t="shared" si="29"/>
        <v>139.42113734702033</v>
      </c>
      <c r="M336" s="258">
        <f t="shared" si="30"/>
        <v>420.97558008805834</v>
      </c>
      <c r="N336" s="258">
        <f t="shared" si="31"/>
        <v>404.43205746821286</v>
      </c>
    </row>
    <row r="337" spans="5:14" ht="16.8">
      <c r="E337" s="248">
        <v>46357</v>
      </c>
      <c r="F337" s="323">
        <f t="shared" si="27"/>
        <v>46387</v>
      </c>
      <c r="G337" s="159">
        <f t="shared" si="28"/>
        <v>2027</v>
      </c>
      <c r="H337" s="500"/>
      <c r="I337" s="500"/>
      <c r="J337" s="257">
        <f>IF($E337&lt;DATE(2018,7,1),"-",INDEX('Annual Inflation'!$AM$53:$BA$53, MATCH(YEAR(EOMONTH($E337,6)), 'Annual Inflation'!$AM$6:$BA$6, 0))/100)</f>
        <v>1.7296573062324683E-2</v>
      </c>
      <c r="K337" s="257">
        <f>IF($E337&lt;DATE(2018,7,1),"-",INDEX('Annual Inflation'!$AM$50:$BA$50, MATCH(YEAR(EOMONTH($E337,6)), 'Annual Inflation'!$AM$6:$BA$6, 0))/100)</f>
        <v>2.8036598929437329E-2</v>
      </c>
      <c r="L337" s="258">
        <f t="shared" si="29"/>
        <v>139.62052060190837</v>
      </c>
      <c r="M337" s="258">
        <f t="shared" si="30"/>
        <v>421.94672338554102</v>
      </c>
      <c r="N337" s="258">
        <f t="shared" si="31"/>
        <v>405.01042730175084</v>
      </c>
    </row>
    <row r="338" spans="5:14" ht="16.8">
      <c r="E338" s="248">
        <v>46388</v>
      </c>
      <c r="F338" s="323">
        <f t="shared" si="27"/>
        <v>46418</v>
      </c>
      <c r="G338" s="159">
        <f t="shared" si="28"/>
        <v>2027</v>
      </c>
      <c r="H338" s="500"/>
      <c r="I338" s="500"/>
      <c r="J338" s="257">
        <f>IF($E338&lt;DATE(2018,7,1),"-",INDEX('Annual Inflation'!$AM$53:$BA$53, MATCH(YEAR(EOMONTH($E338,6)), 'Annual Inflation'!$AM$6:$BA$6, 0))/100)</f>
        <v>1.7296573062324683E-2</v>
      </c>
      <c r="K338" s="257">
        <f>IF($E338&lt;DATE(2018,7,1),"-",INDEX('Annual Inflation'!$AM$50:$BA$50, MATCH(YEAR(EOMONTH($E338,6)), 'Annual Inflation'!$AM$6:$BA$6, 0))/100)</f>
        <v>2.8036598929437329E-2</v>
      </c>
      <c r="L338" s="258">
        <f t="shared" si="29"/>
        <v>139.82018899062248</v>
      </c>
      <c r="M338" s="258">
        <f t="shared" si="30"/>
        <v>422.92010700134347</v>
      </c>
      <c r="N338" s="258">
        <f t="shared" si="31"/>
        <v>405.58962424990096</v>
      </c>
    </row>
    <row r="339" spans="5:14" ht="16.8">
      <c r="E339" s="248">
        <v>46419</v>
      </c>
      <c r="F339" s="323">
        <f t="shared" si="27"/>
        <v>46446</v>
      </c>
      <c r="G339" s="159">
        <f t="shared" si="28"/>
        <v>2027</v>
      </c>
      <c r="H339" s="500"/>
      <c r="I339" s="500"/>
      <c r="J339" s="257">
        <f>IF($E339&lt;DATE(2018,7,1),"-",INDEX('Annual Inflation'!$AM$53:$BA$53, MATCH(YEAR(EOMONTH($E339,6)), 'Annual Inflation'!$AM$6:$BA$6, 0))/100)</f>
        <v>1.7296573062324683E-2</v>
      </c>
      <c r="K339" s="257">
        <f>IF($E339&lt;DATE(2018,7,1),"-",INDEX('Annual Inflation'!$AM$50:$BA$50, MATCH(YEAR(EOMONTH($E339,6)), 'Annual Inflation'!$AM$6:$BA$6, 0))/100)</f>
        <v>2.8036598929437329E-2</v>
      </c>
      <c r="L339" s="258">
        <f t="shared" si="29"/>
        <v>140.02014292092662</v>
      </c>
      <c r="M339" s="258">
        <f t="shared" si="30"/>
        <v>423.89573610362794</v>
      </c>
      <c r="N339" s="258">
        <f t="shared" si="31"/>
        <v>406.16964949550254</v>
      </c>
    </row>
    <row r="340" spans="5:14" ht="16.8">
      <c r="E340" s="248">
        <v>46447</v>
      </c>
      <c r="F340" s="323">
        <f t="shared" si="27"/>
        <v>46477</v>
      </c>
      <c r="G340" s="159">
        <f t="shared" si="28"/>
        <v>2027</v>
      </c>
      <c r="H340" s="500"/>
      <c r="I340" s="500"/>
      <c r="J340" s="257">
        <f>IF($E340&lt;DATE(2018,7,1),"-",INDEX('Annual Inflation'!$AM$53:$BA$53, MATCH(YEAR(EOMONTH($E340,6)), 'Annual Inflation'!$AM$6:$BA$6, 0))/100)</f>
        <v>1.7296573062324683E-2</v>
      </c>
      <c r="K340" s="257">
        <f>IF($E340&lt;DATE(2018,7,1),"-",INDEX('Annual Inflation'!$AM$50:$BA$50, MATCH(YEAR(EOMONTH($E340,6)), 'Annual Inflation'!$AM$6:$BA$6, 0))/100)</f>
        <v>2.8036598929437329E-2</v>
      </c>
      <c r="L340" s="258">
        <f t="shared" si="29"/>
        <v>140.22038280116783</v>
      </c>
      <c r="M340" s="258">
        <f t="shared" si="30"/>
        <v>424.87361587247915</v>
      </c>
      <c r="N340" s="258">
        <f t="shared" si="31"/>
        <v>406.75050422308641</v>
      </c>
    </row>
    <row r="341" spans="5:14" ht="16.8">
      <c r="E341" s="248">
        <v>46478</v>
      </c>
      <c r="F341" s="323">
        <f t="shared" si="27"/>
        <v>46507</v>
      </c>
      <c r="G341" s="159">
        <f t="shared" si="28"/>
        <v>2028</v>
      </c>
      <c r="H341" s="500"/>
      <c r="I341" s="500"/>
      <c r="J341" s="257">
        <f>IF($E341&lt;DATE(2018,7,1),"-",INDEX('Annual Inflation'!$AM$53:$BA$53, MATCH(YEAR(EOMONTH($E341,6)), 'Annual Inflation'!$AM$6:$BA$6, 0))/100)</f>
        <v>1.7296573062324683E-2</v>
      </c>
      <c r="K341" s="257">
        <f>IF($E341&lt;DATE(2018,7,1),"-",INDEX('Annual Inflation'!$AM$50:$BA$50, MATCH(YEAR(EOMONTH($E341,6)), 'Annual Inflation'!$AM$6:$BA$6, 0))/100)</f>
        <v>2.8036598929437329E-2</v>
      </c>
      <c r="L341" s="258">
        <f t="shared" si="29"/>
        <v>140.42090904027714</v>
      </c>
      <c r="M341" s="258">
        <f t="shared" si="30"/>
        <v>425.85375149993166</v>
      </c>
      <c r="N341" s="258">
        <f t="shared" si="31"/>
        <v>407.33218961887746</v>
      </c>
    </row>
    <row r="342" spans="5:14" ht="16.8">
      <c r="E342" s="248">
        <v>46508</v>
      </c>
      <c r="F342" s="323">
        <f t="shared" si="27"/>
        <v>46538</v>
      </c>
      <c r="G342" s="159">
        <f t="shared" si="28"/>
        <v>2028</v>
      </c>
      <c r="H342" s="500"/>
      <c r="I342" s="500"/>
      <c r="J342" s="257">
        <f>IF($E342&lt;DATE(2018,7,1),"-",INDEX('Annual Inflation'!$AM$53:$BA$53, MATCH(YEAR(EOMONTH($E342,6)), 'Annual Inflation'!$AM$6:$BA$6, 0))/100)</f>
        <v>1.7296573062324683E-2</v>
      </c>
      <c r="K342" s="257">
        <f>IF($E342&lt;DATE(2018,7,1),"-",INDEX('Annual Inflation'!$AM$50:$BA$50, MATCH(YEAR(EOMONTH($E342,6)), 'Annual Inflation'!$AM$6:$BA$6, 0))/100)</f>
        <v>2.8036598929437329E-2</v>
      </c>
      <c r="L342" s="258">
        <f t="shared" si="29"/>
        <v>140.62172204777039</v>
      </c>
      <c r="M342" s="258">
        <f t="shared" si="30"/>
        <v>426.8361481899974</v>
      </c>
      <c r="N342" s="258">
        <f t="shared" si="31"/>
        <v>407.91470687079698</v>
      </c>
    </row>
    <row r="343" spans="5:14" ht="16.8">
      <c r="E343" s="248">
        <v>46539</v>
      </c>
      <c r="F343" s="323">
        <f t="shared" si="27"/>
        <v>46568</v>
      </c>
      <c r="G343" s="159">
        <f t="shared" si="28"/>
        <v>2028</v>
      </c>
      <c r="H343" s="500"/>
      <c r="I343" s="500"/>
      <c r="J343" s="257">
        <f>IF($E343&lt;DATE(2018,7,1),"-",INDEX('Annual Inflation'!$AM$53:$BA$53, MATCH(YEAR(EOMONTH($E343,6)), 'Annual Inflation'!$AM$6:$BA$6, 0))/100)</f>
        <v>1.7296573062324683E-2</v>
      </c>
      <c r="K343" s="257">
        <f>IF($E343&lt;DATE(2018,7,1),"-",INDEX('Annual Inflation'!$AM$50:$BA$50, MATCH(YEAR(EOMONTH($E343,6)), 'Annual Inflation'!$AM$6:$BA$6, 0))/100)</f>
        <v>2.8036598929437329E-2</v>
      </c>
      <c r="L343" s="258">
        <f t="shared" si="29"/>
        <v>140.82282223374906</v>
      </c>
      <c r="M343" s="258">
        <f t="shared" si="30"/>
        <v>427.8208111586934</v>
      </c>
      <c r="N343" s="258">
        <f t="shared" si="31"/>
        <v>408.49805716846498</v>
      </c>
    </row>
    <row r="344" spans="5:14" ht="16.8">
      <c r="E344" s="248">
        <v>46569</v>
      </c>
      <c r="F344" s="323">
        <f t="shared" si="27"/>
        <v>46599</v>
      </c>
      <c r="G344" s="159">
        <f t="shared" si="28"/>
        <v>2028</v>
      </c>
      <c r="H344" s="500"/>
      <c r="I344" s="500"/>
      <c r="J344" s="257">
        <f>IF($E344&lt;DATE(2018,7,1),"-",INDEX('Annual Inflation'!$AM$53:$BA$53, MATCH(YEAR(EOMONTH($E344,6)), 'Annual Inflation'!$AM$6:$BA$6, 0))/100)</f>
        <v>1.960504241247718E-2</v>
      </c>
      <c r="K344" s="257">
        <f>IF($E344&lt;DATE(2018,7,1),"-",INDEX('Annual Inflation'!$AM$50:$BA$50, MATCH(YEAR(EOMONTH($E344,6)), 'Annual Inflation'!$AM$6:$BA$6, 0))/100)</f>
        <v>2.8576541255967536E-2</v>
      </c>
      <c r="L344" s="258">
        <f t="shared" si="29"/>
        <v>141.05085022161808</v>
      </c>
      <c r="M344" s="258">
        <f t="shared" si="30"/>
        <v>428.82650921176889</v>
      </c>
      <c r="N344" s="258">
        <f t="shared" si="31"/>
        <v>409.15951948364216</v>
      </c>
    </row>
    <row r="345" spans="5:14" ht="16.8">
      <c r="E345" s="248">
        <v>46600</v>
      </c>
      <c r="F345" s="323">
        <f t="shared" si="27"/>
        <v>46630</v>
      </c>
      <c r="G345" s="159">
        <f t="shared" si="28"/>
        <v>2028</v>
      </c>
      <c r="H345" s="500"/>
      <c r="I345" s="500"/>
      <c r="J345" s="257">
        <f>IF($E345&lt;DATE(2018,7,1),"-",INDEX('Annual Inflation'!$AM$53:$BA$53, MATCH(YEAR(EOMONTH($E345,6)), 'Annual Inflation'!$AM$6:$BA$6, 0))/100)</f>
        <v>1.960504241247718E-2</v>
      </c>
      <c r="K345" s="257">
        <f>IF($E345&lt;DATE(2018,7,1),"-",INDEX('Annual Inflation'!$AM$50:$BA$50, MATCH(YEAR(EOMONTH($E345,6)), 'Annual Inflation'!$AM$6:$BA$6, 0))/100)</f>
        <v>2.8576541255967536E-2</v>
      </c>
      <c r="L345" s="258">
        <f t="shared" si="29"/>
        <v>141.27924744483138</v>
      </c>
      <c r="M345" s="258">
        <f t="shared" si="30"/>
        <v>429.83457140550229</v>
      </c>
      <c r="N345" s="258">
        <f t="shared" si="31"/>
        <v>409.82205287464632</v>
      </c>
    </row>
    <row r="346" spans="5:14" ht="16.8">
      <c r="E346" s="248">
        <v>46631</v>
      </c>
      <c r="F346" s="323">
        <f t="shared" si="27"/>
        <v>46660</v>
      </c>
      <c r="G346" s="159">
        <f t="shared" si="28"/>
        <v>2028</v>
      </c>
      <c r="H346" s="500"/>
      <c r="I346" s="500"/>
      <c r="J346" s="257">
        <f>IF($E346&lt;DATE(2018,7,1),"-",INDEX('Annual Inflation'!$AM$53:$BA$53, MATCH(YEAR(EOMONTH($E346,6)), 'Annual Inflation'!$AM$6:$BA$6, 0))/100)</f>
        <v>1.960504241247718E-2</v>
      </c>
      <c r="K346" s="257">
        <f>IF($E346&lt;DATE(2018,7,1),"-",INDEX('Annual Inflation'!$AM$50:$BA$50, MATCH(YEAR(EOMONTH($E346,6)), 'Annual Inflation'!$AM$6:$BA$6, 0))/100)</f>
        <v>2.8576541255967536E-2</v>
      </c>
      <c r="L346" s="258">
        <f t="shared" si="29"/>
        <v>141.50801450127497</v>
      </c>
      <c r="M346" s="258">
        <f t="shared" si="30"/>
        <v>430.84500329738773</v>
      </c>
      <c r="N346" s="258">
        <f t="shared" si="31"/>
        <v>410.48565907582179</v>
      </c>
    </row>
    <row r="347" spans="5:14" ht="16.8">
      <c r="E347" s="248">
        <v>46661</v>
      </c>
      <c r="F347" s="323">
        <f t="shared" si="27"/>
        <v>46691</v>
      </c>
      <c r="G347" s="159">
        <f t="shared" si="28"/>
        <v>2028</v>
      </c>
      <c r="H347" s="500"/>
      <c r="I347" s="500"/>
      <c r="J347" s="257">
        <f>IF($E347&lt;DATE(2018,7,1),"-",INDEX('Annual Inflation'!$AM$53:$BA$53, MATCH(YEAR(EOMONTH($E347,6)), 'Annual Inflation'!$AM$6:$BA$6, 0))/100)</f>
        <v>1.960504241247718E-2</v>
      </c>
      <c r="K347" s="257">
        <f>IF($E347&lt;DATE(2018,7,1),"-",INDEX('Annual Inflation'!$AM$50:$BA$50, MATCH(YEAR(EOMONTH($E347,6)), 'Annual Inflation'!$AM$6:$BA$6, 0))/100)</f>
        <v>2.8576541255967536E-2</v>
      </c>
      <c r="L347" s="258">
        <f t="shared" si="29"/>
        <v>141.73715198980295</v>
      </c>
      <c r="M347" s="258">
        <f t="shared" si="30"/>
        <v>431.85781045798365</v>
      </c>
      <c r="N347" s="258">
        <f t="shared" si="31"/>
        <v>411.15033982432129</v>
      </c>
    </row>
    <row r="348" spans="5:14" ht="16.8">
      <c r="E348" s="248">
        <v>46692</v>
      </c>
      <c r="F348" s="323">
        <f t="shared" si="27"/>
        <v>46721</v>
      </c>
      <c r="G348" s="159">
        <f t="shared" si="28"/>
        <v>2028</v>
      </c>
      <c r="H348" s="500"/>
      <c r="I348" s="500"/>
      <c r="J348" s="257">
        <f>IF($E348&lt;DATE(2018,7,1),"-",INDEX('Annual Inflation'!$AM$53:$BA$53, MATCH(YEAR(EOMONTH($E348,6)), 'Annual Inflation'!$AM$6:$BA$6, 0))/100)</f>
        <v>1.960504241247718E-2</v>
      </c>
      <c r="K348" s="257">
        <f>IF($E348&lt;DATE(2018,7,1),"-",INDEX('Annual Inflation'!$AM$50:$BA$50, MATCH(YEAR(EOMONTH($E348,6)), 'Annual Inflation'!$AM$6:$BA$6, 0))/100)</f>
        <v>2.8576541255967536E-2</v>
      </c>
      <c r="L348" s="258">
        <f t="shared" si="29"/>
        <v>141.96666051023917</v>
      </c>
      <c r="M348" s="258">
        <f t="shared" si="30"/>
        <v>432.8729984709434</v>
      </c>
      <c r="N348" s="258">
        <f t="shared" si="31"/>
        <v>411.81609686011041</v>
      </c>
    </row>
    <row r="349" spans="5:14" ht="16.8">
      <c r="E349" s="248">
        <v>46722</v>
      </c>
      <c r="F349" s="323">
        <f t="shared" si="27"/>
        <v>46752</v>
      </c>
      <c r="G349" s="159">
        <f t="shared" si="28"/>
        <v>2028</v>
      </c>
      <c r="H349" s="500"/>
      <c r="I349" s="500"/>
      <c r="J349" s="257">
        <f>IF($E349&lt;DATE(2018,7,1),"-",INDEX('Annual Inflation'!$AM$53:$BA$53, MATCH(YEAR(EOMONTH($E349,6)), 'Annual Inflation'!$AM$6:$BA$6, 0))/100)</f>
        <v>1.960504241247718E-2</v>
      </c>
      <c r="K349" s="257">
        <f>IF($E349&lt;DATE(2018,7,1),"-",INDEX('Annual Inflation'!$AM$50:$BA$50, MATCH(YEAR(EOMONTH($E349,6)), 'Annual Inflation'!$AM$6:$BA$6, 0))/100)</f>
        <v>2.8576541255967536E-2</v>
      </c>
      <c r="L349" s="258">
        <f t="shared" si="29"/>
        <v>142.19654066337867</v>
      </c>
      <c r="M349" s="258">
        <f t="shared" si="30"/>
        <v>433.89057293304614</v>
      </c>
      <c r="N349" s="258">
        <f t="shared" si="31"/>
        <v>412.48293192597214</v>
      </c>
    </row>
    <row r="350" spans="5:14" ht="16.8">
      <c r="E350" s="248">
        <v>46753</v>
      </c>
      <c r="F350" s="323">
        <f t="shared" si="27"/>
        <v>46783</v>
      </c>
      <c r="G350" s="159">
        <f t="shared" si="28"/>
        <v>2028</v>
      </c>
      <c r="H350" s="500"/>
      <c r="I350" s="500"/>
      <c r="J350" s="257">
        <f>IF($E350&lt;DATE(2018,7,1),"-",INDEX('Annual Inflation'!$AM$53:$BA$53, MATCH(YEAR(EOMONTH($E350,6)), 'Annual Inflation'!$AM$6:$BA$6, 0))/100)</f>
        <v>1.960504241247718E-2</v>
      </c>
      <c r="K350" s="257">
        <f>IF($E350&lt;DATE(2018,7,1),"-",INDEX('Annual Inflation'!$AM$50:$BA$50, MATCH(YEAR(EOMONTH($E350,6)), 'Annual Inflation'!$AM$6:$BA$6, 0))/100)</f>
        <v>2.8576541255967536E-2</v>
      </c>
      <c r="L350" s="258">
        <f t="shared" si="29"/>
        <v>142.4267930509894</v>
      </c>
      <c r="M350" s="258">
        <f t="shared" si="30"/>
        <v>434.9105394542276</v>
      </c>
      <c r="N350" s="258">
        <f t="shared" si="31"/>
        <v>413.15084676751155</v>
      </c>
    </row>
    <row r="351" spans="5:14" ht="16.8">
      <c r="E351" s="248">
        <v>46784</v>
      </c>
      <c r="F351" s="323">
        <f t="shared" si="27"/>
        <v>46812</v>
      </c>
      <c r="G351" s="159">
        <f t="shared" si="28"/>
        <v>2028</v>
      </c>
      <c r="H351" s="500"/>
      <c r="I351" s="500"/>
      <c r="J351" s="257">
        <f>IF($E351&lt;DATE(2018,7,1),"-",INDEX('Annual Inflation'!$AM$53:$BA$53, MATCH(YEAR(EOMONTH($E351,6)), 'Annual Inflation'!$AM$6:$BA$6, 0))/100)</f>
        <v>1.960504241247718E-2</v>
      </c>
      <c r="K351" s="257">
        <f>IF($E351&lt;DATE(2018,7,1),"-",INDEX('Annual Inflation'!$AM$50:$BA$50, MATCH(YEAR(EOMONTH($E351,6)), 'Annual Inflation'!$AM$6:$BA$6, 0))/100)</f>
        <v>2.8576541255967536E-2</v>
      </c>
      <c r="L351" s="258">
        <f t="shared" si="29"/>
        <v>142.65741827581371</v>
      </c>
      <c r="M351" s="258">
        <f t="shared" si="30"/>
        <v>435.93290365761106</v>
      </c>
      <c r="N351" s="258">
        <f t="shared" si="31"/>
        <v>413.81984313316025</v>
      </c>
    </row>
    <row r="352" spans="5:14" ht="16.8">
      <c r="E352" s="248">
        <v>46813</v>
      </c>
      <c r="F352" s="323">
        <f t="shared" si="27"/>
        <v>46843</v>
      </c>
      <c r="G352" s="159">
        <f t="shared" si="28"/>
        <v>2028</v>
      </c>
      <c r="H352" s="500"/>
      <c r="I352" s="500"/>
      <c r="J352" s="257">
        <f>IF($E352&lt;DATE(2018,7,1),"-",INDEX('Annual Inflation'!$AM$53:$BA$53, MATCH(YEAR(EOMONTH($E352,6)), 'Annual Inflation'!$AM$6:$BA$6, 0))/100)</f>
        <v>1.960504241247718E-2</v>
      </c>
      <c r="K352" s="257">
        <f>IF($E352&lt;DATE(2018,7,1),"-",INDEX('Annual Inflation'!$AM$50:$BA$50, MATCH(YEAR(EOMONTH($E352,6)), 'Annual Inflation'!$AM$6:$BA$6, 0))/100)</f>
        <v>2.8576541255967536E-2</v>
      </c>
      <c r="L352" s="258">
        <f t="shared" si="29"/>
        <v>142.88841694156991</v>
      </c>
      <c r="M352" s="258">
        <f t="shared" si="30"/>
        <v>436.95767117953829</v>
      </c>
      <c r="N352" s="258">
        <f t="shared" si="31"/>
        <v>414.48992277418103</v>
      </c>
    </row>
    <row r="353"/>
    <row r="354"/>
    <row r="355"/>
    <row r="356"/>
  </sheetData>
  <hyperlinks>
    <hyperlink ref="H3" r:id="rId1"/>
    <hyperlink ref="I3" r:id="rId2"/>
  </hyperlinks>
  <pageMargins left="0.7" right="0.7" top="0.75" bottom="0.75" header="0.3" footer="0.3"/>
  <pageSetup orientation="portrait" r:id="rId3"/>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1304</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265"/>
      <c r="AP1" s="265"/>
      <c r="AQ1" s="267"/>
      <c r="AR1" s="171"/>
      <c r="AS1" s="171"/>
      <c r="AT1" s="181"/>
      <c r="AU1" s="181"/>
      <c r="AV1" s="181"/>
      <c r="AW1" s="181"/>
    </row>
    <row r="2" spans="1:51">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1305</v>
      </c>
      <c r="AY2" s="273"/>
    </row>
    <row r="3" spans="1:51">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1" t="str">
        <f>Checks!I6</f>
        <v>OK</v>
      </c>
      <c r="AN3" s="181"/>
      <c r="AO3" s="181"/>
      <c r="AP3" s="181"/>
      <c r="AQ3" s="17"/>
      <c r="AR3" s="181"/>
      <c r="AS3" s="181"/>
      <c r="AT3" s="181"/>
      <c r="AU3" s="181"/>
      <c r="AV3" s="181"/>
      <c r="AW3" s="181"/>
      <c r="AX3" s="281" t="s">
        <v>1306</v>
      </c>
      <c r="AY3" s="274"/>
    </row>
    <row r="4" spans="1:51">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1307</v>
      </c>
      <c r="I6" s="277" t="str">
        <f>IF(I7&gt;0,I7&amp;" ERRORS","OK")</f>
        <v>OK</v>
      </c>
      <c r="AQ6" s="270"/>
    </row>
    <row r="7" spans="1:51">
      <c r="E7" s="82" t="s">
        <v>1308</v>
      </c>
      <c r="I7" s="184">
        <f>COUNTIF($I$10:$I$18,FALSE)</f>
        <v>0</v>
      </c>
      <c r="AQ7" s="270"/>
    </row>
    <row r="8" spans="1:51">
      <c r="AQ8" s="270"/>
    </row>
    <row r="9" spans="1:51">
      <c r="AQ9" s="270"/>
    </row>
    <row r="10" spans="1:51">
      <c r="B10" s="22" t="s">
        <v>1309</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127</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855</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1310</v>
      </c>
      <c r="I14" s="277" t="b">
        <f>ABS(SUM(AJ14:AV14) - 0) &lt; 0.001</f>
        <v>1</v>
      </c>
      <c r="AJ14" s="2"/>
      <c r="AK14" s="2"/>
      <c r="AL14" s="2"/>
      <c r="AM14" s="2"/>
      <c r="AN14" s="2"/>
      <c r="AO14" s="2"/>
      <c r="AP14" s="2"/>
      <c r="AQ14" s="549"/>
      <c r="AR14" s="2"/>
      <c r="AS14" s="2"/>
      <c r="AT14" s="2"/>
      <c r="AU14" s="2"/>
      <c r="AV14" s="2">
        <f>InputSummary!AP381</f>
        <v>0</v>
      </c>
    </row>
    <row r="15" spans="1:51">
      <c r="AJ15" s="2"/>
      <c r="AK15" s="2"/>
      <c r="AL15" s="2"/>
      <c r="AM15" s="2"/>
      <c r="AN15" s="2"/>
      <c r="AO15" s="2"/>
      <c r="AP15" s="2"/>
      <c r="AQ15" s="549"/>
      <c r="AR15" s="2"/>
      <c r="AS15" s="2"/>
      <c r="AT15" s="2"/>
      <c r="AU15" s="2"/>
      <c r="AV15" s="2"/>
    </row>
    <row r="16" spans="1:51">
      <c r="B16" s="22" t="s">
        <v>1311</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965</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79</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84" priority="25">
      <formula>$I$7=0</formula>
    </cfRule>
    <cfRule type="expression" dxfId="83" priority="26">
      <formula>$I$7&gt;0</formula>
    </cfRule>
  </conditionalFormatting>
  <conditionalFormatting sqref="I12:I14">
    <cfRule type="cellIs" dxfId="82" priority="21" operator="equal">
      <formula>TRUE</formula>
    </cfRule>
    <cfRule type="cellIs" dxfId="81" priority="22" operator="equal">
      <formula>FALSE</formula>
    </cfRule>
  </conditionalFormatting>
  <conditionalFormatting sqref="I18">
    <cfRule type="cellIs" dxfId="80" priority="13" operator="equal">
      <formula>TRUE</formula>
    </cfRule>
    <cfRule type="cellIs" dxfId="79" priority="14" operator="equal">
      <formula>FALSE</formula>
    </cfRule>
  </conditionalFormatting>
  <conditionalFormatting sqref="AM3">
    <cfRule type="expression" dxfId="78" priority="29">
      <formula>$I$7=0</formula>
    </cfRule>
    <cfRule type="expression" dxfId="77"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theme="5"/>
    <pageSetUpPr autoPageBreaks="0"/>
  </sheetPr>
  <dimension ref="A1:AU36"/>
  <sheetViews>
    <sheetView zoomScale="85" zoomScaleNormal="85" workbookViewId="0">
      <selection activeCell="E9" sqref="E9"/>
    </sheetView>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29</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30</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80</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81</v>
      </c>
      <c r="E7" s="82"/>
      <c r="F7" s="524">
        <v>2021</v>
      </c>
      <c r="G7" s="82"/>
      <c r="H7" s="2"/>
      <c r="I7" s="82"/>
      <c r="J7" s="82"/>
      <c r="K7" s="34"/>
      <c r="L7" s="34"/>
      <c r="N7" s="82"/>
      <c r="O7" s="34"/>
      <c r="P7" s="34"/>
    </row>
    <row r="8" spans="1:23" ht="12" customHeight="1" thickBot="1">
      <c r="A8" s="2"/>
      <c r="B8" s="2"/>
      <c r="C8" s="2"/>
      <c r="D8" s="82" t="s">
        <v>82</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83</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84</v>
      </c>
      <c r="H14" s="82"/>
      <c r="I14" s="82"/>
      <c r="J14" s="82"/>
      <c r="K14" s="82"/>
      <c r="L14" s="82"/>
      <c r="M14" s="82"/>
      <c r="N14" s="82"/>
      <c r="O14" s="82"/>
      <c r="P14" s="82"/>
      <c r="Q14" s="82"/>
      <c r="R14" s="82"/>
      <c r="S14" s="82"/>
      <c r="T14" s="82"/>
      <c r="U14" s="82"/>
      <c r="V14" s="82"/>
      <c r="W14" s="82"/>
    </row>
    <row r="15" spans="1:23" ht="16.8">
      <c r="A15" s="82"/>
      <c r="B15" s="82"/>
      <c r="C15" s="82"/>
      <c r="D15" s="82"/>
      <c r="E15" s="381" t="s">
        <v>28</v>
      </c>
      <c r="H15" s="82"/>
      <c r="I15" s="82"/>
      <c r="J15" s="82"/>
      <c r="K15" s="82"/>
      <c r="L15" s="82"/>
      <c r="M15" s="82"/>
      <c r="N15" s="82"/>
      <c r="O15" s="82"/>
      <c r="P15" s="82"/>
      <c r="Q15" s="82"/>
      <c r="R15" s="82"/>
      <c r="S15" s="82"/>
      <c r="T15" s="82"/>
      <c r="U15" s="82"/>
      <c r="V15" s="82"/>
      <c r="W15" s="82"/>
    </row>
    <row r="16" spans="1:23" ht="16.8">
      <c r="A16" s="82"/>
      <c r="B16" s="82"/>
      <c r="C16" s="82"/>
      <c r="D16" s="82"/>
      <c r="E16" s="199" t="s">
        <v>31</v>
      </c>
      <c r="H16" s="82"/>
      <c r="I16" s="82"/>
      <c r="J16" s="82"/>
      <c r="K16" s="82"/>
      <c r="L16" s="82"/>
      <c r="M16" s="82"/>
      <c r="N16" s="82"/>
      <c r="O16" s="82"/>
      <c r="P16" s="82"/>
      <c r="Q16" s="82"/>
      <c r="R16" s="82"/>
      <c r="S16" s="82"/>
      <c r="T16" s="82"/>
      <c r="U16" s="82"/>
      <c r="V16" s="82"/>
      <c r="W16" s="82"/>
    </row>
    <row r="17" spans="1:23" ht="16.8">
      <c r="A17" s="82"/>
      <c r="B17" s="82"/>
      <c r="C17" s="82"/>
      <c r="D17" s="82"/>
      <c r="E17" s="199" t="s">
        <v>34</v>
      </c>
      <c r="H17" s="82"/>
      <c r="I17" s="82"/>
      <c r="J17" s="82"/>
      <c r="K17" s="82"/>
      <c r="L17" s="82"/>
      <c r="M17" s="82"/>
      <c r="N17" s="82"/>
      <c r="O17" s="82"/>
      <c r="P17" s="82"/>
      <c r="Q17" s="82"/>
      <c r="R17" s="82"/>
      <c r="S17" s="82"/>
      <c r="T17" s="82"/>
      <c r="U17" s="82"/>
      <c r="V17" s="82"/>
      <c r="W17" s="82"/>
    </row>
    <row r="18" spans="1:23" ht="16.8">
      <c r="A18" s="82"/>
      <c r="B18" s="82"/>
      <c r="C18" s="82"/>
      <c r="D18" s="82"/>
      <c r="E18" s="199" t="s">
        <v>35</v>
      </c>
      <c r="H18" s="82"/>
      <c r="I18" s="82"/>
      <c r="J18" s="82"/>
      <c r="K18" s="82"/>
      <c r="L18" s="82"/>
      <c r="M18" s="82"/>
      <c r="N18" s="82"/>
      <c r="O18" s="82"/>
      <c r="P18" s="82"/>
      <c r="Q18" s="82"/>
      <c r="R18" s="82"/>
      <c r="S18" s="82"/>
      <c r="T18" s="82"/>
      <c r="U18" s="82"/>
      <c r="V18" s="82"/>
      <c r="W18" s="82"/>
    </row>
    <row r="19" spans="1:23" ht="16.8">
      <c r="A19" s="82"/>
      <c r="B19" s="82"/>
      <c r="C19" s="82"/>
      <c r="D19" s="82"/>
      <c r="E19" s="199" t="s">
        <v>37</v>
      </c>
      <c r="H19" s="82"/>
      <c r="I19" s="82"/>
      <c r="J19" s="82"/>
      <c r="K19" s="82"/>
      <c r="L19" s="82"/>
      <c r="M19" s="82"/>
      <c r="N19" s="82"/>
      <c r="O19" s="82"/>
      <c r="P19" s="82"/>
      <c r="Q19" s="82"/>
      <c r="R19" s="82"/>
      <c r="S19" s="82"/>
      <c r="T19" s="82"/>
      <c r="U19" s="82"/>
      <c r="V19" s="82"/>
      <c r="W19" s="82"/>
    </row>
    <row r="20" spans="1:23" ht="16.8">
      <c r="A20" s="82"/>
      <c r="B20" s="82"/>
      <c r="C20" s="82"/>
      <c r="D20" s="82"/>
      <c r="E20" s="199" t="s">
        <v>39</v>
      </c>
      <c r="H20" s="82"/>
      <c r="I20" s="82"/>
      <c r="J20" s="82"/>
      <c r="K20" s="82"/>
      <c r="L20" s="82"/>
      <c r="M20" s="82"/>
      <c r="N20" s="82"/>
      <c r="O20" s="82"/>
      <c r="P20" s="82"/>
      <c r="Q20" s="82"/>
      <c r="R20" s="82"/>
      <c r="S20" s="82"/>
      <c r="T20" s="82"/>
      <c r="U20" s="82"/>
      <c r="V20" s="82"/>
      <c r="W20" s="82"/>
    </row>
    <row r="21" spans="1:23" ht="16.8">
      <c r="A21" s="82"/>
      <c r="B21" s="82"/>
      <c r="C21" s="82"/>
      <c r="D21" s="82"/>
      <c r="E21" s="199" t="s">
        <v>42</v>
      </c>
      <c r="H21" s="82"/>
      <c r="I21" s="82"/>
      <c r="J21" s="82"/>
      <c r="K21" s="82"/>
      <c r="L21" s="82"/>
      <c r="M21" s="82"/>
      <c r="N21" s="82"/>
      <c r="O21" s="82"/>
      <c r="P21" s="82"/>
      <c r="Q21" s="82"/>
      <c r="R21" s="82"/>
      <c r="S21" s="82"/>
      <c r="T21" s="82"/>
      <c r="U21" s="82"/>
      <c r="V21" s="82"/>
      <c r="W21" s="82"/>
    </row>
    <row r="22" spans="1:23" ht="16.8">
      <c r="A22" s="82"/>
      <c r="B22" s="82"/>
      <c r="C22" s="82"/>
      <c r="D22" s="82"/>
      <c r="E22" s="199" t="s">
        <v>45</v>
      </c>
      <c r="H22" s="82"/>
      <c r="I22" s="82"/>
      <c r="J22" s="82"/>
      <c r="K22" s="82"/>
      <c r="L22" s="82"/>
      <c r="M22" s="82"/>
      <c r="N22" s="82"/>
      <c r="O22" s="82"/>
      <c r="P22" s="82"/>
      <c r="Q22" s="82"/>
      <c r="R22" s="82"/>
      <c r="S22" s="82"/>
      <c r="T22" s="82"/>
      <c r="U22" s="82"/>
      <c r="V22" s="82"/>
      <c r="W22" s="82"/>
    </row>
    <row r="23" spans="1:23" ht="16.8">
      <c r="A23" s="82"/>
      <c r="B23" s="82"/>
      <c r="C23" s="82"/>
      <c r="D23" s="82"/>
      <c r="E23" s="199" t="s">
        <v>46</v>
      </c>
      <c r="H23" s="82"/>
      <c r="I23" s="82"/>
      <c r="J23" s="82"/>
      <c r="K23" s="82"/>
      <c r="L23" s="82"/>
      <c r="M23" s="82"/>
      <c r="N23" s="82"/>
      <c r="O23" s="82"/>
      <c r="P23" s="82"/>
      <c r="Q23" s="82"/>
      <c r="R23" s="82"/>
      <c r="S23" s="82"/>
      <c r="T23" s="82"/>
      <c r="U23" s="82"/>
      <c r="V23" s="82"/>
      <c r="W23" s="82"/>
    </row>
    <row r="24" spans="1:23" ht="16.8">
      <c r="A24" s="82"/>
      <c r="B24" s="82"/>
      <c r="C24" s="82"/>
      <c r="D24" s="82"/>
      <c r="E24" s="199" t="s">
        <v>48</v>
      </c>
      <c r="H24" s="82"/>
      <c r="I24" s="82"/>
      <c r="J24" s="82"/>
      <c r="K24" s="82"/>
      <c r="L24" s="82"/>
      <c r="M24" s="82"/>
      <c r="N24" s="82"/>
      <c r="O24" s="82"/>
      <c r="P24" s="82"/>
      <c r="Q24" s="82"/>
      <c r="R24" s="82"/>
      <c r="S24" s="82"/>
      <c r="T24" s="82"/>
      <c r="U24" s="82"/>
      <c r="V24" s="82"/>
      <c r="W24" s="82"/>
    </row>
    <row r="25" spans="1:23" ht="16.8">
      <c r="A25" s="82"/>
      <c r="B25" s="82"/>
      <c r="C25" s="82"/>
      <c r="D25" s="82"/>
      <c r="E25" s="199" t="s">
        <v>51</v>
      </c>
      <c r="H25" s="82"/>
      <c r="I25" s="82"/>
      <c r="J25" s="82"/>
      <c r="K25" s="82"/>
      <c r="L25" s="82"/>
      <c r="M25" s="82"/>
      <c r="N25" s="82"/>
      <c r="O25" s="82"/>
      <c r="P25" s="82"/>
      <c r="Q25" s="82"/>
      <c r="R25" s="82"/>
      <c r="S25" s="82"/>
      <c r="T25" s="82"/>
      <c r="U25" s="82"/>
      <c r="V25" s="82"/>
      <c r="W25" s="82"/>
    </row>
    <row r="26" spans="1:23" ht="16.8">
      <c r="A26" s="82"/>
      <c r="B26" s="82"/>
      <c r="C26" s="82"/>
      <c r="D26" s="82"/>
      <c r="E26" s="199" t="s">
        <v>54</v>
      </c>
      <c r="H26" s="82"/>
      <c r="I26" s="82"/>
      <c r="J26" s="82"/>
      <c r="K26" s="82"/>
      <c r="L26" s="82"/>
      <c r="M26" s="82"/>
      <c r="N26" s="82"/>
      <c r="O26" s="82"/>
      <c r="P26" s="82"/>
      <c r="Q26" s="82"/>
      <c r="R26" s="82"/>
      <c r="S26" s="82"/>
      <c r="T26" s="82"/>
      <c r="U26" s="82"/>
      <c r="V26" s="82"/>
      <c r="W26" s="82"/>
    </row>
    <row r="27" spans="1:23" ht="16.8">
      <c r="A27" s="82"/>
      <c r="B27" s="82"/>
      <c r="C27" s="82"/>
      <c r="D27" s="82"/>
      <c r="E27" s="199" t="s">
        <v>57</v>
      </c>
      <c r="H27" s="82"/>
      <c r="I27" s="82"/>
      <c r="J27" s="82"/>
      <c r="K27" s="82"/>
      <c r="L27" s="82"/>
      <c r="M27" s="82"/>
      <c r="N27" s="82"/>
      <c r="O27" s="82"/>
      <c r="P27" s="82"/>
      <c r="Q27" s="82"/>
      <c r="R27" s="82"/>
      <c r="S27" s="82"/>
      <c r="T27" s="82"/>
      <c r="U27" s="82"/>
      <c r="V27" s="82"/>
      <c r="W27" s="82"/>
    </row>
    <row r="28" spans="1:23" ht="16.8">
      <c r="A28" s="82"/>
      <c r="B28" s="82"/>
      <c r="C28" s="82"/>
      <c r="D28" s="82"/>
      <c r="E28" s="198" t="s">
        <v>60</v>
      </c>
      <c r="H28" s="82"/>
      <c r="I28" s="82"/>
      <c r="J28" s="82"/>
      <c r="K28" s="82"/>
      <c r="L28" s="82"/>
      <c r="M28" s="82"/>
      <c r="N28" s="82"/>
      <c r="O28" s="82"/>
      <c r="P28" s="82"/>
      <c r="Q28" s="82"/>
      <c r="R28" s="82"/>
      <c r="S28" s="82"/>
      <c r="T28" s="82"/>
      <c r="U28" s="82"/>
      <c r="V28" s="82"/>
      <c r="W28" s="82"/>
    </row>
    <row r="29" spans="1:23" ht="16.8">
      <c r="A29" s="82"/>
      <c r="B29" s="82"/>
      <c r="C29" s="82"/>
      <c r="D29" s="82"/>
      <c r="E29" s="200">
        <v>5</v>
      </c>
      <c r="F29" s="76" t="s">
        <v>85</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EMID</v>
      </c>
      <c r="F30" s="76" t="s">
        <v>86</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87</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79</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72"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FFCC"/>
    <outlinePr summaryBelow="0" summaryRight="0"/>
    <pageSetUpPr autoPageBreaks="0"/>
  </sheetPr>
  <dimension ref="A1:AX673"/>
  <sheetViews>
    <sheetView topLeftCell="A228"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rgb="FFFFFFCC"/>
    <outlinePr summaryBelow="0" summaryRight="0"/>
    <pageSetUpPr autoPageBreaks="0"/>
  </sheetPr>
  <dimension ref="A1:AX673"/>
  <sheetViews>
    <sheetView zoomScale="60" zoomScaleNormal="60" workbookViewId="0">
      <selection activeCell="AS268" sqref="AS268"/>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1.2891506141768156</v>
      </c>
      <c r="AS8" s="92">
        <f>SelectedInputs!AS8</f>
        <v>1.3284361388165782</v>
      </c>
      <c r="AT8" s="92">
        <f>SelectedInputs!AT8</f>
        <v>1.3511547218960771</v>
      </c>
      <c r="AU8" s="92">
        <f>SelectedInputs!AU8</f>
        <v>1.3719916643626167</v>
      </c>
      <c r="AV8" s="92">
        <f>SelectedInputs!AV8</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58.15</v>
      </c>
      <c r="AS15" s="528">
        <v>54.47</v>
      </c>
      <c r="AT15" s="528">
        <v>36.51</v>
      </c>
      <c r="AU15" s="528">
        <v>38.340000000000003</v>
      </c>
      <c r="AV15" s="528">
        <v>27.6</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43.13</v>
      </c>
      <c r="AS16" s="528">
        <v>43.21</v>
      </c>
      <c r="AT16" s="528">
        <v>43.79</v>
      </c>
      <c r="AU16" s="528">
        <v>41.28</v>
      </c>
      <c r="AV16" s="528">
        <v>41.39</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31.19</v>
      </c>
      <c r="AS17" s="528">
        <v>33.590000000000003</v>
      </c>
      <c r="AT17" s="528">
        <v>36.380000000000003</v>
      </c>
      <c r="AU17" s="528">
        <v>30.94</v>
      </c>
      <c r="AV17" s="528">
        <v>29.87</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31.85</v>
      </c>
      <c r="AS18" s="528">
        <v>31.6</v>
      </c>
      <c r="AT18" s="528">
        <v>30.9</v>
      </c>
      <c r="AU18" s="528">
        <v>30.51</v>
      </c>
      <c r="AV18" s="528">
        <v>29.79</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9.67</v>
      </c>
      <c r="AS19" s="528">
        <v>10.15</v>
      </c>
      <c r="AT19" s="528">
        <v>8.94</v>
      </c>
      <c r="AU19" s="528">
        <v>8.93</v>
      </c>
      <c r="AV19" s="528">
        <v>8.6999999999999993</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16.53</v>
      </c>
      <c r="AS20" s="528">
        <v>16.350000000000001</v>
      </c>
      <c r="AT20" s="528">
        <v>15.6</v>
      </c>
      <c r="AU20" s="528">
        <v>15.51</v>
      </c>
      <c r="AV20" s="528">
        <v>15.19</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107.79</v>
      </c>
      <c r="AS21" s="528">
        <v>106.3</v>
      </c>
      <c r="AT21" s="528">
        <v>101.9</v>
      </c>
      <c r="AU21" s="528">
        <v>102.69</v>
      </c>
      <c r="AV21" s="528">
        <v>101.84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1312</v>
      </c>
      <c r="F24" s="82"/>
      <c r="G24" s="82" t="s">
        <v>105</v>
      </c>
      <c r="H24" s="82" t="s">
        <v>1313</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-2.8268189999999986</v>
      </c>
      <c r="AS24" s="207" cm="1">
        <f t="array" ref="AS24">(SUM(AS15:AS21)+SUMPRODUCT((AS$26:AS$71)*($AL$76:$AL$121="RPEs Apply")*($AM$76:$AM$121=1))) * (AS$223-1)</f>
        <v>0.3098429999999659</v>
      </c>
      <c r="AT24" s="207" cm="1">
        <f t="array" ref="AT24">(SUM(AT15:AT21)+SUMPRODUCT((AT$26:AT$71)*($AL$76:$AL$121="RPEs Apply")*($AM$76:$AM$121=1))) * (AT$223-1)</f>
        <v>3.2992919999999955</v>
      </c>
      <c r="AU24" s="207" cm="1">
        <f t="array" ref="AU24">(SUM(AU15:AU21)+SUMPRODUCT((AU$26:AU$71)*($AL$76:$AL$121="RPEs Apply")*($AM$76:$AM$121=1))) * (AU$223-1)</f>
        <v>6.322195999999999</v>
      </c>
      <c r="AV24" s="207" cm="1">
        <f t="array" ref="AV24">(SUM(AV15:AV21)+SUMPRODUCT((AV$26:AV$71)*($AL$76:$AL$121="RPEs Apply")*($AM$76:$AM$121=1))) * (AV$223-1)</f>
        <v>8.9520299999999882</v>
      </c>
      <c r="AW24" s="184"/>
      <c r="AX24" s="258"/>
    </row>
    <row r="25" spans="1:50" ht="16.8">
      <c r="A25" s="82"/>
      <c r="B25" s="82"/>
      <c r="C25" s="82"/>
      <c r="D25" s="82"/>
      <c r="E25" s="82" t="s">
        <v>1314</v>
      </c>
      <c r="F25" s="82"/>
      <c r="G25" s="82" t="s">
        <v>105</v>
      </c>
      <c r="H25" s="82" t="s">
        <v>1313</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-0.14721218894818405</v>
      </c>
      <c r="AS25" s="207" cm="1">
        <f t="array" ref="AS25">SUMPRODUCT((AS$26:AS$71)*($AL$76:$AL$121="RPEs Apply")*($AM$76:$AM$121=2)) * (AS$223-1)</f>
        <v>1.5226247538830636E-2</v>
      </c>
      <c r="AT25" s="207" cm="1">
        <f t="array" ref="AT25">SUMPRODUCT((AT$26:AT$71)*($AL$76:$AL$121="RPEs Apply")*($AM$76:$AM$121=2)) * (AT$223-1)</f>
        <v>0.26170413947236948</v>
      </c>
      <c r="AU25" s="207" cm="1">
        <f t="array" ref="AU25">SUMPRODUCT((AU$26:AU$71)*($AL$76:$AL$121="RPEs Apply")*($AM$76:$AM$121=2)) * (AU$223-1)</f>
        <v>0.61783884756696417</v>
      </c>
      <c r="AV25" s="207" cm="1">
        <f t="array" ref="AV25">SUMPRODUCT((AV$26:AV$71)*($AL$76:$AL$121="RPEs Apply")*($AM$76:$AM$121=2)) * (AV$223-1)</f>
        <v>1.1896445449003552</v>
      </c>
      <c r="AW25" s="184"/>
      <c r="AX25" s="258"/>
    </row>
    <row r="26" spans="1:50" ht="16.8">
      <c r="A26" s="82"/>
      <c r="B26" s="82"/>
      <c r="C26" s="82"/>
      <c r="D26" s="82"/>
      <c r="E26" s="82" t="s">
        <v>1315</v>
      </c>
      <c r="F26" s="82"/>
      <c r="G26" s="82" t="s">
        <v>105</v>
      </c>
      <c r="H26" s="82" t="s">
        <v>1316</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0</v>
      </c>
      <c r="AS26" s="476">
        <v>0</v>
      </c>
      <c r="AT26" s="476">
        <v>0</v>
      </c>
      <c r="AU26" s="476">
        <v>0</v>
      </c>
      <c r="AV26" s="476">
        <v>0</v>
      </c>
      <c r="AW26" s="184"/>
      <c r="AX26" s="258"/>
    </row>
    <row r="27" spans="1:50" ht="16.8">
      <c r="A27" s="82"/>
      <c r="B27" s="82"/>
      <c r="C27" s="82"/>
      <c r="D27" s="82"/>
      <c r="E27" s="82" t="s">
        <v>1317</v>
      </c>
      <c r="F27" s="82"/>
      <c r="G27" s="82" t="s">
        <v>105</v>
      </c>
      <c r="H27" s="82" t="s">
        <v>1318</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1319</v>
      </c>
      <c r="F28" s="82"/>
      <c r="G28" s="82" t="s">
        <v>105</v>
      </c>
      <c r="H28" s="82" t="s">
        <v>1320</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1321</v>
      </c>
      <c r="F29" s="82"/>
      <c r="G29" s="82" t="s">
        <v>105</v>
      </c>
      <c r="H29" s="82" t="s">
        <v>1322</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1323</v>
      </c>
      <c r="F30" s="82"/>
      <c r="G30" s="82" t="s">
        <v>105</v>
      </c>
      <c r="H30" s="82" t="s">
        <v>1324</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1325</v>
      </c>
      <c r="F31" s="82"/>
      <c r="G31" s="82" t="s">
        <v>105</v>
      </c>
      <c r="H31" s="82" t="s">
        <v>1326</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1327</v>
      </c>
      <c r="F32" s="82"/>
      <c r="G32" s="82" t="s">
        <v>105</v>
      </c>
      <c r="H32" s="82" t="s">
        <v>1328</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1329</v>
      </c>
      <c r="F33" s="82"/>
      <c r="G33" s="82" t="s">
        <v>105</v>
      </c>
      <c r="H33" s="82" t="s">
        <v>1330</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42.9</v>
      </c>
      <c r="AS33" s="476">
        <v>41.76</v>
      </c>
      <c r="AT33" s="476">
        <v>42.94</v>
      </c>
      <c r="AU33" s="476">
        <v>44.44</v>
      </c>
      <c r="AV33" s="476">
        <v>38.17</v>
      </c>
      <c r="AW33" s="184"/>
      <c r="AX33" s="258"/>
    </row>
    <row r="34" spans="1:50" ht="16.8">
      <c r="A34" s="82"/>
      <c r="B34" s="82"/>
      <c r="C34" s="82"/>
      <c r="D34" s="82"/>
      <c r="E34" s="82" t="s">
        <v>1331</v>
      </c>
      <c r="F34" s="82"/>
      <c r="G34" s="82" t="s">
        <v>105</v>
      </c>
      <c r="H34" s="82" t="s">
        <v>1332</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14.479843378526933</v>
      </c>
      <c r="AS34" s="476">
        <v>12.299863077848443</v>
      </c>
      <c r="AT34" s="476">
        <v>19.719826865216739</v>
      </c>
      <c r="AU34" s="476">
        <v>23.888550033028821</v>
      </c>
      <c r="AV34" s="476">
        <v>31.343140163369281</v>
      </c>
      <c r="AW34" s="184"/>
      <c r="AX34" s="258"/>
    </row>
    <row r="35" spans="1:50" ht="16.8">
      <c r="A35" s="82"/>
      <c r="B35" s="82"/>
      <c r="C35" s="82"/>
      <c r="D35" s="82"/>
      <c r="E35" s="82" t="s">
        <v>1333</v>
      </c>
      <c r="F35" s="82"/>
      <c r="G35" s="82" t="s">
        <v>105</v>
      </c>
      <c r="H35" s="82" t="s">
        <v>1334</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2.2545009360637009</v>
      </c>
      <c r="AS35" s="476">
        <v>3.1881897430763488</v>
      </c>
      <c r="AT35" s="476">
        <v>4.7874417105057967</v>
      </c>
      <c r="AU35" s="476">
        <v>6.4675315296921827</v>
      </c>
      <c r="AV35" s="476">
        <v>7.3141325457927033</v>
      </c>
      <c r="AW35" s="184"/>
      <c r="AX35" s="258"/>
    </row>
    <row r="36" spans="1:50" ht="16.8">
      <c r="A36" s="82"/>
      <c r="B36" s="82"/>
      <c r="C36" s="82"/>
      <c r="D36" s="82"/>
      <c r="E36" s="82" t="s">
        <v>1335</v>
      </c>
      <c r="F36" s="82"/>
      <c r="G36" s="82" t="s">
        <v>105</v>
      </c>
      <c r="H36" s="82" t="s">
        <v>1336</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-19.642873631189083</v>
      </c>
      <c r="AS36" s="476">
        <v>27.811672853695843</v>
      </c>
      <c r="AT36" s="476">
        <v>50.329608123572768</v>
      </c>
      <c r="AU36" s="476">
        <v>57.201919907050709</v>
      </c>
      <c r="AV36" s="476">
        <v>49.569741077669505</v>
      </c>
      <c r="AW36" s="184"/>
    </row>
    <row r="37" spans="1:50" ht="16.8">
      <c r="A37" s="82"/>
      <c r="B37" s="82"/>
      <c r="C37" s="82"/>
      <c r="D37" s="82"/>
      <c r="E37" s="82" t="s">
        <v>1337</v>
      </c>
      <c r="F37" s="82"/>
      <c r="G37" s="82" t="s">
        <v>105</v>
      </c>
      <c r="H37" s="82" t="s">
        <v>1338</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1339</v>
      </c>
      <c r="F38" s="82"/>
      <c r="G38" s="82" t="s">
        <v>105</v>
      </c>
      <c r="H38" s="82" t="s">
        <v>1340</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1.44</v>
      </c>
      <c r="AS38" s="476">
        <v>1.43</v>
      </c>
      <c r="AT38" s="476">
        <v>1.1499999999999999</v>
      </c>
      <c r="AU38" s="476">
        <v>0.23</v>
      </c>
      <c r="AV38" s="476">
        <v>0.22</v>
      </c>
      <c r="AW38" s="184"/>
    </row>
    <row r="39" spans="1:50" ht="16.8">
      <c r="A39" s="82"/>
      <c r="B39" s="82"/>
      <c r="C39" s="82"/>
      <c r="D39" s="82"/>
      <c r="E39" s="82" t="s">
        <v>1341</v>
      </c>
      <c r="F39" s="82"/>
      <c r="G39" s="82" t="s">
        <v>105</v>
      </c>
      <c r="H39" s="82" t="s">
        <v>1342</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0.59853349772409703</v>
      </c>
      <c r="AS39" s="476">
        <v>0.60611606943002605</v>
      </c>
      <c r="AT39" s="476">
        <v>0.59842737201559371</v>
      </c>
      <c r="AU39" s="476">
        <v>0.59571359893736642</v>
      </c>
      <c r="AV39" s="476">
        <v>0.58623603593603724</v>
      </c>
      <c r="AW39" s="184"/>
    </row>
    <row r="40" spans="1:50" ht="16.8">
      <c r="A40" s="82"/>
      <c r="B40" s="82"/>
      <c r="C40" s="82"/>
      <c r="D40" s="82"/>
      <c r="E40" s="82" t="s">
        <v>1343</v>
      </c>
      <c r="F40" s="82"/>
      <c r="G40" s="82" t="s">
        <v>105</v>
      </c>
      <c r="H40" s="82" t="s">
        <v>1344</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2.77</v>
      </c>
      <c r="AS40" s="476">
        <v>2.15</v>
      </c>
      <c r="AT40" s="476">
        <v>0.62</v>
      </c>
      <c r="AU40" s="476">
        <v>0</v>
      </c>
      <c r="AV40" s="476">
        <v>0</v>
      </c>
      <c r="AW40" s="184"/>
    </row>
    <row r="41" spans="1:50" ht="16.8">
      <c r="A41" s="82"/>
      <c r="B41" s="82"/>
      <c r="C41" s="82"/>
      <c r="D41" s="82"/>
      <c r="E41" s="82" t="s">
        <v>1345</v>
      </c>
      <c r="F41" s="82"/>
      <c r="G41" s="82" t="s">
        <v>105</v>
      </c>
      <c r="H41" s="82" t="s">
        <v>1346</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2.1236676216401267</v>
      </c>
      <c r="AS41" s="476">
        <v>1.6491340571375821</v>
      </c>
      <c r="AT41" s="476">
        <v>1.5536428379876561</v>
      </c>
      <c r="AU41" s="476">
        <v>1.0564622481831907</v>
      </c>
      <c r="AV41" s="476">
        <v>1.0401742666999743</v>
      </c>
      <c r="AW41" s="184"/>
    </row>
    <row r="42" spans="1:50" ht="16.8">
      <c r="A42" s="82"/>
      <c r="B42" s="82"/>
      <c r="C42" s="82"/>
      <c r="D42" s="82"/>
      <c r="E42" s="82" t="s">
        <v>1347</v>
      </c>
      <c r="F42" s="82"/>
      <c r="G42" s="82" t="s">
        <v>105</v>
      </c>
      <c r="H42" s="82" t="s">
        <v>1348</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3.0451211353233438E-2</v>
      </c>
      <c r="AS42" s="476">
        <v>2.6339489737609797E-2</v>
      </c>
      <c r="AT42" s="476">
        <v>0.17633948973760979</v>
      </c>
      <c r="AU42" s="476">
        <v>0.17633948973760979</v>
      </c>
      <c r="AV42" s="476">
        <v>0.17633948973760979</v>
      </c>
      <c r="AW42" s="184"/>
    </row>
    <row r="43" spans="1:50" ht="16.8">
      <c r="A43" s="82"/>
      <c r="B43" s="82"/>
      <c r="C43" s="82"/>
      <c r="D43" s="82"/>
      <c r="E43" s="82" t="s">
        <v>1349</v>
      </c>
      <c r="F43" s="82"/>
      <c r="G43" s="82" t="s">
        <v>105</v>
      </c>
      <c r="H43" s="82" t="s">
        <v>1350</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113</v>
      </c>
      <c r="F44" s="82"/>
      <c r="G44" s="82" t="s">
        <v>105</v>
      </c>
      <c r="H44" s="82" t="s">
        <v>1351</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1352</v>
      </c>
      <c r="F45" s="82"/>
      <c r="G45" s="82" t="s">
        <v>105</v>
      </c>
      <c r="H45" s="82" t="s">
        <v>1353</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1354</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1355</v>
      </c>
      <c r="F47" s="82"/>
      <c r="G47" s="82" t="s">
        <v>105</v>
      </c>
      <c r="H47" s="82" t="s">
        <v>1356</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c r="AS47" s="476"/>
      <c r="AT47" s="476"/>
      <c r="AU47" s="476"/>
      <c r="AV47" s="476"/>
      <c r="AW47" s="184"/>
    </row>
    <row r="48" spans="1:50" ht="16.8">
      <c r="A48" s="82"/>
      <c r="B48" s="82"/>
      <c r="C48" s="82"/>
      <c r="D48" s="82"/>
      <c r="E48" s="82" t="s">
        <v>1357</v>
      </c>
      <c r="F48" s="82"/>
      <c r="G48" s="82" t="s">
        <v>105</v>
      </c>
      <c r="H48" s="82" t="s">
        <v>1358</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1359</v>
      </c>
      <c r="F49" s="82"/>
      <c r="G49" s="82" t="s">
        <v>105</v>
      </c>
      <c r="H49" s="82" t="s">
        <v>1360</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1361</v>
      </c>
      <c r="F50" s="82"/>
      <c r="G50" s="82" t="s">
        <v>105</v>
      </c>
      <c r="H50" s="82" t="s">
        <v>1362</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2.4680140659072911E-2</v>
      </c>
      <c r="AS50" s="476">
        <v>2.4882427570248951E-2</v>
      </c>
      <c r="AT50" s="476">
        <v>2.4584387889263166E-2</v>
      </c>
      <c r="AU50" s="476">
        <v>2.4510996379081312E-2</v>
      </c>
      <c r="AV50" s="476">
        <v>1.3420475023336598E-3</v>
      </c>
      <c r="AW50" s="184"/>
    </row>
    <row r="51" spans="1:49" ht="16.8">
      <c r="A51" s="82"/>
      <c r="B51" s="82"/>
      <c r="C51" s="82"/>
      <c r="D51" s="82"/>
      <c r="E51" s="82" t="s">
        <v>1363</v>
      </c>
      <c r="F51" s="82"/>
      <c r="G51" s="82" t="s">
        <v>105</v>
      </c>
      <c r="H51" s="82" t="s">
        <v>1364</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1365</v>
      </c>
      <c r="F52" s="82"/>
      <c r="G52" s="82" t="s">
        <v>105</v>
      </c>
      <c r="H52" s="82" t="s">
        <v>1366</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4.72</v>
      </c>
      <c r="AS52" s="476">
        <v>3.7</v>
      </c>
      <c r="AT52" s="476">
        <v>3.32</v>
      </c>
      <c r="AU52" s="476">
        <v>0</v>
      </c>
      <c r="AV52" s="476">
        <v>0</v>
      </c>
      <c r="AW52" s="184"/>
    </row>
    <row r="53" spans="1:49" ht="16.8">
      <c r="A53" s="82"/>
      <c r="B53" s="82"/>
      <c r="C53" s="82"/>
      <c r="D53" s="82"/>
      <c r="E53" s="82" t="s">
        <v>1367</v>
      </c>
      <c r="F53" s="82"/>
      <c r="G53" s="82" t="s">
        <v>105</v>
      </c>
      <c r="H53" s="82" t="s">
        <v>1368</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1369</v>
      </c>
      <c r="F54" s="82"/>
      <c r="G54" s="82" t="s">
        <v>105</v>
      </c>
      <c r="H54" s="82" t="s">
        <v>1370</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-0.31412116619263247</v>
      </c>
      <c r="AS54" s="476">
        <v>4.6763703728590285</v>
      </c>
      <c r="AT54" s="476">
        <v>8.0823826835238926</v>
      </c>
      <c r="AU54" s="476">
        <v>9.456264158735344</v>
      </c>
      <c r="AV54" s="476">
        <v>9.5285174889778013</v>
      </c>
      <c r="AW54" s="184"/>
    </row>
    <row r="55" spans="1:49" ht="16.8">
      <c r="A55" s="82"/>
      <c r="B55" s="82"/>
      <c r="C55" s="82"/>
      <c r="D55" s="82"/>
      <c r="E55" s="182" t="s">
        <v>1371</v>
      </c>
      <c r="F55" s="82"/>
      <c r="G55" s="82" t="s">
        <v>105</v>
      </c>
      <c r="H55" s="82" t="s">
        <v>1372</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1373</v>
      </c>
      <c r="F56" s="82"/>
      <c r="G56" s="82" t="s">
        <v>105</v>
      </c>
      <c r="H56" s="82" t="s">
        <v>1374</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0.28999999999999998</v>
      </c>
      <c r="AS56" s="476">
        <v>0.99</v>
      </c>
      <c r="AT56" s="476">
        <v>2.56</v>
      </c>
      <c r="AU56" s="476">
        <v>0.34</v>
      </c>
      <c r="AV56" s="476">
        <v>0</v>
      </c>
      <c r="AW56" s="184"/>
    </row>
    <row r="57" spans="1:49" ht="16.8">
      <c r="A57" s="82"/>
      <c r="B57" s="82"/>
      <c r="C57" s="82"/>
      <c r="D57" s="82"/>
      <c r="E57" s="182" t="s">
        <v>1375</v>
      </c>
      <c r="F57" s="82"/>
      <c r="G57" s="82" t="s">
        <v>105</v>
      </c>
      <c r="H57" s="82" t="s">
        <v>1376</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1377</v>
      </c>
      <c r="F58" s="82"/>
      <c r="G58" s="82" t="s">
        <v>105</v>
      </c>
      <c r="H58" s="82" t="s">
        <v>1378</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v>
      </c>
      <c r="AT58" s="476">
        <v>0</v>
      </c>
      <c r="AU58" s="476">
        <v>0</v>
      </c>
      <c r="AV58" s="476">
        <v>0</v>
      </c>
      <c r="AW58" s="184"/>
    </row>
    <row r="59" spans="1:49" ht="16.8">
      <c r="A59" s="82"/>
      <c r="B59" s="82"/>
      <c r="C59" s="82"/>
      <c r="D59" s="82"/>
      <c r="E59" s="182" t="s">
        <v>1379</v>
      </c>
      <c r="F59" s="82"/>
      <c r="G59" s="82" t="s">
        <v>105</v>
      </c>
      <c r="H59" s="82" t="s">
        <v>1380</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1381</v>
      </c>
      <c r="F60" s="82"/>
      <c r="G60" s="82" t="s">
        <v>105</v>
      </c>
      <c r="H60" s="82" t="s">
        <v>1382</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1383</v>
      </c>
      <c r="F61" s="82"/>
      <c r="G61" s="82" t="s">
        <v>105</v>
      </c>
      <c r="H61" s="82" t="s">
        <v>1384</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1385</v>
      </c>
      <c r="F62" s="82"/>
      <c r="G62" s="82" t="s">
        <v>105</v>
      </c>
      <c r="H62" s="82" t="s">
        <v>1386</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1387</v>
      </c>
      <c r="F63" s="82"/>
      <c r="G63" s="82" t="s">
        <v>105</v>
      </c>
      <c r="H63" s="82" t="s">
        <v>1388</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6.8">
      <c r="A64" s="82"/>
      <c r="B64" s="82"/>
      <c r="C64" s="82"/>
      <c r="D64" s="82"/>
      <c r="E64" s="182">
        <v>0</v>
      </c>
      <c r="F64" s="82"/>
      <c r="G64" s="82" t="s">
        <v>105</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105</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105</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105</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105</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105</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105</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105</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c r="AO73" s="495" t="s">
        <v>119</v>
      </c>
      <c r="AP73" s="495" t="s">
        <v>120</v>
      </c>
      <c r="AQ73" s="496" t="s">
        <v>121</v>
      </c>
      <c r="AR73" s="497" t="s">
        <v>122</v>
      </c>
      <c r="AS73" s="495" t="s">
        <v>123</v>
      </c>
      <c r="AT73" s="495" t="s">
        <v>124</v>
      </c>
      <c r="AU73" s="495" t="s">
        <v>125</v>
      </c>
      <c r="AV73" s="495" t="s">
        <v>21</v>
      </c>
      <c r="AW73" s="184"/>
    </row>
    <row r="74" spans="1:49" ht="16.8">
      <c r="A74" s="82"/>
      <c r="B74" s="82"/>
      <c r="C74" s="82"/>
      <c r="D74" s="82"/>
      <c r="E74" s="82" t="s">
        <v>1312</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1303</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0.13257512713823391</v>
      </c>
      <c r="AP74" s="263" cm="1">
        <f t="array" ref="AP74">(SUMPRODUCT((AP$76:AP$121)*(($AR$26:$AR$71)+($AS$26:$AS$71)+($AT$26:$AT$71)+($AU$26:$AU$71)+($AV$26:$AV$71))*($AL$76:$AL$121="RPEs Apply")*($AM$76:$AM$121=1))+SUM($AR$16:$AV$16))/(SUMPRODUCT((($AR$26:$AR$71)+($AS$26:$AS$71)+($AT$26:$AT$71)+($AU$26:$AU$71)+($AV$26:$AV$71))*($AM$76:$AM$121=1)*($AL$76:$AL$121="RPEs Apply"))+SUM($AR$15:$AV$21))</f>
        <v>0.26075512405609491</v>
      </c>
      <c r="AQ74" s="494" cm="1">
        <f t="array" ref="AQ74">(SUMPRODUCT((AQ$76:AQ$121)*(($AR$26:$AR$71)+($AS$26:$AS$71)+($AT$26:$AT$71)+($AU$26:$AU$71)+($AV$26:$AV$71))*($AL$76:$AL$121="RPEs Apply")*($AM$76:$AM$121=1))+SUM($AR$17:$AV$17))/(SUMPRODUCT((($AR$26:$AR$71)+($AS$26:$AS$71)+($AT$26:$AT$71)+($AU$26:$AU$71)+($AV$26:$AV$71))*($AM$76:$AM$121=1)*($AL$76:$AL$121="RPEs Apply"))+SUM($AR$15:$AV$21))</f>
        <v>0.10583448913545999</v>
      </c>
      <c r="AR74" s="263" cm="1">
        <f t="array" ref="AR74">(SUMPRODUCT((AR$76:AR$121)*(($AR$26:$AR$71)+($AS$26:$AS$71)+($AT$26:$AT$71)+($AU$26:$AU$71)+($AV$26:$AV$71))*($AL$76:$AL$121="RPEs Apply")*($AM$76:$AM$121=1))+SUM($AR$18:$AV$18))/(SUMPRODUCT((($AR$26:$AR$71)+($AS$26:$AS$71)+($AT$26:$AT$71)+($AU$26:$AU$71)+($AV$26:$AV$71))*($AM$76:$AM$121=1)*($AL$76:$AL$121="RPEs Apply"))+SUM($AR$15:$AV$21))</f>
        <v>9.5330559408229307E-2</v>
      </c>
      <c r="AS74" s="263" cm="1">
        <f t="array" ref="AS74">(SUMPRODUCT((AS$76:AS$121)*(($AR$26:$AR$71)+($AS$26:$AS$71)+($AT$26:$AT$71)+($AU$26:$AU$71)+($AV$26:$AV$71))*($AL$76:$AL$121="RPEs Apply")*($AM$76:$AM$121=1))+SUM($AR$19:$AV$19))/(SUMPRODUCT((($AR$26:$AR$71)+($AS$26:$AS$71)+($AT$26:$AT$71)+($AU$26:$AU$71)+($AV$26:$AV$71))*($AM$76:$AM$121=1)*($AL$76:$AL$121="RPEs Apply"))+SUM($AR$15:$AV$21))</f>
        <v>2.859608568346432E-2</v>
      </c>
      <c r="AT74" s="263" cm="1">
        <f t="array" ref="AT74">(SUMPRODUCT((AT$76:AT$121)*(($AR$26:$AR$71)+($AS$26:$AS$71)+($AT$26:$AT$71)+($AU$26:$AU$71)+($AV$26:$AV$71))*($AL$76:$AL$121="RPEs Apply")*($AM$76:$AM$121=1))+SUM($AR$20:$AV$20))/(SUMPRODUCT((($AR$26:$AR$71)+($AS$26:$AS$71)+($AT$26:$AT$71)+($AU$26:$AU$71)+($AV$26:$AV$71))*($AM$76:$AM$121=1)*($AL$76:$AL$121="RPEs Apply"))+SUM($AR$15:$AV$21))</f>
        <v>4.8808753274772687E-2</v>
      </c>
      <c r="AU74" s="263" cm="1">
        <f t="array" ref="AU74">(SUMPRODUCT((AU$76:AU$121)*(($AR$26:$AR$71)+($AS$26:$AS$71)+($AT$26:$AT$71)+($AU$26:$AU$71)+($AV$26:$AV$71))*($AL$76:$AL$121="RPEs Apply")*($AM$76:$AM$121=1))+SUM($AR$21:$AV$21))/(SUMPRODUCT((($AR$26:$AR$71)+($AS$26:$AS$71)+($AT$26:$AT$71)+($AU$26:$AU$71)+($AV$26:$AV$71))*($AM$76:$AM$121=1)*($AL$76:$AL$121="RPEs Apply"))+SUM($AR$15:$AV$21))</f>
        <v>0.32809986130374474</v>
      </c>
      <c r="AV74" s="263">
        <f>SUM(AO74:AU74)</f>
        <v>0.99999999999999978</v>
      </c>
      <c r="AW74" s="184"/>
    </row>
    <row r="75" spans="1:49" ht="16.8">
      <c r="A75" s="82"/>
      <c r="B75" s="82"/>
      <c r="C75" s="82"/>
      <c r="D75" s="82"/>
      <c r="E75" s="82" t="s">
        <v>1314</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1303</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0.965671635596967</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3.4328364403033045E-2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6.8">
      <c r="A76" s="82"/>
      <c r="B76" s="82"/>
      <c r="C76" s="82"/>
      <c r="D76" s="82"/>
      <c r="E76" s="82" t="s">
        <v>1315</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1389</v>
      </c>
      <c r="AK76" s="321"/>
      <c r="AL76" s="417" t="s">
        <v>1390</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1317</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1389</v>
      </c>
      <c r="AK77" s="321"/>
      <c r="AL77" s="417" t="s">
        <v>1390</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1319</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1389</v>
      </c>
      <c r="AK78" s="321"/>
      <c r="AL78" s="417" t="s">
        <v>1390</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1321</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1389</v>
      </c>
      <c r="AK79" s="321"/>
      <c r="AL79" s="417" t="s">
        <v>1390</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1323</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1389</v>
      </c>
      <c r="AK80" s="321"/>
      <c r="AL80" s="417" t="s">
        <v>1390</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1325</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1389</v>
      </c>
      <c r="AK81" s="321"/>
      <c r="AL81" s="417" t="s">
        <v>1390</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1327</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1389</v>
      </c>
      <c r="AK82" s="321"/>
      <c r="AL82" s="417" t="s">
        <v>1390</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1329</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1391</v>
      </c>
      <c r="AK83" s="321"/>
      <c r="AL83" s="417" t="s">
        <v>1392</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1331</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1393</v>
      </c>
      <c r="AK84" s="321"/>
      <c r="AL84" s="417" t="s">
        <v>1392</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1333</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1393</v>
      </c>
      <c r="AK85" s="321"/>
      <c r="AL85" s="417" t="s">
        <v>1392</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1335</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1389</v>
      </c>
      <c r="AK86" s="321"/>
      <c r="AL86" s="417" t="s">
        <v>1390</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1337</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1389</v>
      </c>
      <c r="AK87" s="321"/>
      <c r="AL87" s="417" t="s">
        <v>1390</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1339</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1393</v>
      </c>
      <c r="AK88" s="321"/>
      <c r="AL88" s="417" t="s">
        <v>1392</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1341</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1394</v>
      </c>
      <c r="AK89" s="321"/>
      <c r="AL89" s="417" t="s">
        <v>1390</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1343</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1391</v>
      </c>
      <c r="AK90" s="321"/>
      <c r="AL90" s="417" t="s">
        <v>1392</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1345</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1389</v>
      </c>
      <c r="AK91" s="321"/>
      <c r="AL91" s="417" t="s">
        <v>1390</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1347</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1389</v>
      </c>
      <c r="AK92" s="321"/>
      <c r="AL92" s="417" t="s">
        <v>1390</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1349</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1391</v>
      </c>
      <c r="AK93" s="321"/>
      <c r="AL93" s="417" t="s">
        <v>1392</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113</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1303</v>
      </c>
      <c r="AK94" s="321"/>
      <c r="AL94" s="417" t="s">
        <v>1390</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1352</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1389</v>
      </c>
      <c r="AK95" s="321"/>
      <c r="AL95" s="417" t="s">
        <v>1390</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1354</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1389</v>
      </c>
      <c r="AK96" s="321"/>
      <c r="AL96" s="417" t="s">
        <v>1390</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1355</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1389</v>
      </c>
      <c r="AK97" s="321"/>
      <c r="AL97" s="417" t="s">
        <v>1390</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1357</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1389</v>
      </c>
      <c r="AK98" s="321"/>
      <c r="AL98" s="417" t="s">
        <v>1390</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1359</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1391</v>
      </c>
      <c r="AK99" s="321"/>
      <c r="AL99" s="417" t="s">
        <v>1392</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1361</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1394</v>
      </c>
      <c r="AK100" s="321"/>
      <c r="AL100" s="417" t="s">
        <v>1390</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1363</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1394</v>
      </c>
      <c r="AK101" s="321"/>
      <c r="AL101" s="417" t="s">
        <v>1390</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1365</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1391</v>
      </c>
      <c r="AK102" s="321"/>
      <c r="AL102" s="417" t="s">
        <v>1392</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1367</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1389</v>
      </c>
      <c r="AK103" s="321"/>
      <c r="AL103" s="417" t="s">
        <v>1390</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1369</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1303</v>
      </c>
      <c r="AK104" s="321"/>
      <c r="AL104" s="417" t="s">
        <v>1390</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1371</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1391</v>
      </c>
      <c r="AK105" s="321"/>
      <c r="AL105" s="417" t="s">
        <v>1392</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1373</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1391</v>
      </c>
      <c r="AK106" s="321"/>
      <c r="AL106" s="417" t="s">
        <v>1392</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1375</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1391</v>
      </c>
      <c r="AK107" s="321"/>
      <c r="AL107" s="417" t="s">
        <v>1392</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1377</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1389</v>
      </c>
      <c r="AK108" s="321"/>
      <c r="AL108" s="417" t="s">
        <v>1390</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1379</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1389</v>
      </c>
      <c r="AK109" s="321"/>
      <c r="AL109" s="417" t="s">
        <v>1390</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1381</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1303</v>
      </c>
      <c r="AK110" s="321"/>
      <c r="AL110" s="417" t="s">
        <v>1390</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1383</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1303</v>
      </c>
      <c r="AK111" s="321"/>
      <c r="AL111" s="417" t="s">
        <v>1390</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1385</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1303</v>
      </c>
      <c r="AK112" s="321"/>
      <c r="AL112" s="417" t="s">
        <v>1390</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1387</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1303</v>
      </c>
      <c r="AK113" s="321"/>
      <c r="AL113" s="417" t="s">
        <v>1390</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58.072129554290498</v>
      </c>
      <c r="AS126" s="476">
        <v>58.460710157977431</v>
      </c>
      <c r="AT126" s="476">
        <v>36.542819649569466</v>
      </c>
      <c r="AU126" s="476">
        <v>29.07986615806918</v>
      </c>
      <c r="AV126" s="476">
        <v>12.600113399100593</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78.734195598046739</v>
      </c>
      <c r="AS127" s="476">
        <v>81.802619201111042</v>
      </c>
      <c r="AT127" s="476">
        <v>81.99015201160752</v>
      </c>
      <c r="AU127" s="476">
        <v>79.706388687718174</v>
      </c>
      <c r="AV127" s="476">
        <v>78.610855493311277</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29.015834018493472</v>
      </c>
      <c r="AS128" s="476">
        <v>32.47906459906212</v>
      </c>
      <c r="AT128" s="476">
        <v>30.172928823728558</v>
      </c>
      <c r="AU128" s="476">
        <v>19.111276507137248</v>
      </c>
      <c r="AV128" s="476">
        <v>19.648894168572031</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34.428572774428936</v>
      </c>
      <c r="AS129" s="476">
        <v>31.715637358075963</v>
      </c>
      <c r="AT129" s="476">
        <v>31.577691565562443</v>
      </c>
      <c r="AU129" s="476">
        <v>31.634701859016502</v>
      </c>
      <c r="AV129" s="476">
        <v>31.506312448195132</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9.4664327863789222</v>
      </c>
      <c r="AS130" s="476">
        <v>9.6345196533640021</v>
      </c>
      <c r="AT130" s="476">
        <v>8.4879240205414934</v>
      </c>
      <c r="AU130" s="476">
        <v>8.4806350812905613</v>
      </c>
      <c r="AV130" s="476">
        <v>8.2616456707062262</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17.718863413015335</v>
      </c>
      <c r="AS131" s="476">
        <v>17.453071905965054</v>
      </c>
      <c r="AT131" s="476">
        <v>17.163148325247263</v>
      </c>
      <c r="AU131" s="476">
        <v>16.635266531608472</v>
      </c>
      <c r="AV131" s="476">
        <v>16.024331060342469</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98.877568413639082</v>
      </c>
      <c r="AS132" s="476">
        <v>97.207905906424529</v>
      </c>
      <c r="AT132" s="476">
        <v>96.182295411854952</v>
      </c>
      <c r="AU132" s="476">
        <v>96.465851226509628</v>
      </c>
      <c r="AV132" s="476">
        <v>96.883145476469693</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-2.8962250694684784</v>
      </c>
      <c r="AS135" s="476">
        <v>42.959051116173043</v>
      </c>
      <c r="AT135" s="476">
        <v>74.235727456670773</v>
      </c>
      <c r="AU135" s="476">
        <v>86.84311834191746</v>
      </c>
      <c r="AV135" s="476">
        <v>87.487075418771553</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1.3861152702019404</v>
      </c>
      <c r="AS136" s="476">
        <v>1.376489469714427</v>
      </c>
      <c r="AT136" s="476">
        <v>1.1069670560640494</v>
      </c>
      <c r="AU136" s="476">
        <v>0.22139341121280995</v>
      </c>
      <c r="AV136" s="476">
        <v>0.21176761072529646</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2.043647741876045</v>
      </c>
      <c r="AS137" s="476">
        <v>1.5869946208047512</v>
      </c>
      <c r="AT137" s="476">
        <v>1.4951015145596125</v>
      </c>
      <c r="AU137" s="476">
        <v>1.0166547089932205</v>
      </c>
      <c r="AV137" s="476">
        <v>1.0009804592948679</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0.10592431567164982</v>
      </c>
      <c r="AS140" s="476">
        <v>0.45399924025876354</v>
      </c>
      <c r="AT140" s="476">
        <v>0.71273274947817722</v>
      </c>
      <c r="AU140" s="476">
        <v>0.78547716698342773</v>
      </c>
      <c r="AV140" s="476">
        <v>0.81200143900132637</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8.0408069880277322E-2</v>
      </c>
      <c r="AS141" s="476">
        <v>6.5096812448381558E-2</v>
      </c>
      <c r="AT141" s="476">
        <v>0.21078874415878804</v>
      </c>
      <c r="AU141" s="476">
        <v>0.19899603551633138</v>
      </c>
      <c r="AV141" s="476">
        <v>0.19860969818952454</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2.507620106176836</v>
      </c>
      <c r="AS145" s="476">
        <v>2.507620106176836</v>
      </c>
      <c r="AT145" s="476">
        <v>2.507620106176836</v>
      </c>
      <c r="AU145" s="476">
        <v>2.507620106176836</v>
      </c>
      <c r="AV145" s="476">
        <v>2.507620106176836</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27.383446597930391</v>
      </c>
      <c r="AS146" s="476">
        <v>29.206341852882311</v>
      </c>
      <c r="AT146" s="476">
        <v>29.273715320641898</v>
      </c>
      <c r="AU146" s="476">
        <v>29.570753694778208</v>
      </c>
      <c r="AV146" s="476">
        <v>29.949498618866734</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7.7919418484039609</v>
      </c>
      <c r="AS147" s="476">
        <v>7.7919418484039609</v>
      </c>
      <c r="AT147" s="476">
        <v>7.7919418484039591</v>
      </c>
      <c r="AU147" s="476">
        <v>7.7919418484039609</v>
      </c>
      <c r="AV147" s="476">
        <v>7.7919418484039609</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2.5670807612446285</v>
      </c>
      <c r="AS148" s="476">
        <v>2.5866515960565328</v>
      </c>
      <c r="AT148" s="476">
        <v>2.5941903729840567</v>
      </c>
      <c r="AU148" s="476">
        <v>2.5762437645696572</v>
      </c>
      <c r="AV148" s="476">
        <v>2.5837522217626647</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0.54410000000000003</v>
      </c>
      <c r="AS149" s="476">
        <v>0.51829999999999998</v>
      </c>
      <c r="AT149" s="476">
        <v>0.7026</v>
      </c>
      <c r="AU149" s="476">
        <v>0.49709999999999999</v>
      </c>
      <c r="AV149" s="476">
        <v>0.50190000000000001</v>
      </c>
      <c r="AW149" s="184"/>
    </row>
    <row r="150" spans="1:49" ht="16.8">
      <c r="A150" s="82"/>
      <c r="B150" s="82"/>
      <c r="C150" s="82"/>
      <c r="D150" s="82"/>
      <c r="E150" s="82" t="s">
        <v>494</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4.3400000000000001E-2</v>
      </c>
      <c r="AS150" s="476">
        <v>4.3400000000000001E-2</v>
      </c>
      <c r="AT150" s="476">
        <v>4.3400000000000001E-2</v>
      </c>
      <c r="AU150" s="476">
        <v>4.3400000000000001E-2</v>
      </c>
      <c r="AV150" s="476">
        <v>4.3400000000000001E-2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18.699818580722418</v>
      </c>
      <c r="AS151" s="476">
        <v>-0.33902060990391636</v>
      </c>
      <c r="AT151" s="476">
        <v>0</v>
      </c>
      <c r="AU151" s="476">
        <v>0</v>
      </c>
      <c r="AV151" s="476">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5.6711690004262363E-2</v>
      </c>
      <c r="AS152" s="476">
        <v>0.17443500912767262</v>
      </c>
      <c r="AT152" s="476">
        <v>0</v>
      </c>
      <c r="AU152" s="476">
        <v>0</v>
      </c>
      <c r="AV152" s="476">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-5.5</v>
      </c>
      <c r="AT153" s="476">
        <v>-5.5</v>
      </c>
      <c r="AU153" s="476">
        <v>-5.5</v>
      </c>
      <c r="AV153" s="476">
        <v>-5.3000000000000007</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0.69830246101436577</v>
      </c>
      <c r="AS162" s="476">
        <v>0.69830246101436577</v>
      </c>
      <c r="AT162" s="476">
        <v>0.69830246101436577</v>
      </c>
      <c r="AU162" s="476">
        <v>0.69830246101436577</v>
      </c>
      <c r="AV162" s="476">
        <v>0.69830246101436577</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0.72875880000000026</v>
      </c>
      <c r="AS163" s="476">
        <v>0.72875880000000026</v>
      </c>
      <c r="AT163" s="476">
        <v>0.72875880000000026</v>
      </c>
      <c r="AU163" s="476">
        <v>0.72875880000000026</v>
      </c>
      <c r="AV163" s="476">
        <v>0.72875880000000026</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1.6231644637475857</v>
      </c>
      <c r="AS164" s="476">
        <v>1.4423794637475855</v>
      </c>
      <c r="AT164" s="476">
        <v>1.2632144637475862</v>
      </c>
      <c r="AU164" s="476">
        <v>1.0872894637475863</v>
      </c>
      <c r="AV164" s="476">
        <v>1.0071794637475855</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0</v>
      </c>
      <c r="AS167" s="476">
        <v>0</v>
      </c>
      <c r="AT167" s="476">
        <v>0</v>
      </c>
      <c r="AU167" s="476">
        <v>0</v>
      </c>
      <c r="AV167" s="476">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c r="AS169" s="476"/>
      <c r="AT169" s="476"/>
      <c r="AU169" s="476"/>
      <c r="AV169" s="476"/>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1.38</v>
      </c>
      <c r="AS173" s="476">
        <v>0</v>
      </c>
      <c r="AT173" s="476">
        <v>0</v>
      </c>
      <c r="AU173" s="476">
        <v>0</v>
      </c>
      <c r="AV173" s="476">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1.1170436038956284</v>
      </c>
      <c r="AS177" s="476">
        <v>1.1170436038956284</v>
      </c>
      <c r="AT177" s="476">
        <v>1.1170436038956284</v>
      </c>
      <c r="AU177" s="476">
        <v>1.1170436038956284</v>
      </c>
      <c r="AV177" s="476">
        <v>1.1170436038956284</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v>
      </c>
      <c r="AS178" s="476">
        <v>0</v>
      </c>
      <c r="AT178" s="476">
        <v>0</v>
      </c>
      <c r="AU178" s="476">
        <v>0</v>
      </c>
      <c r="AV178" s="476">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1395</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55.821199999999997</v>
      </c>
      <c r="AS191" s="476">
        <v>54.239100000000001</v>
      </c>
      <c r="AT191" s="476">
        <v>53.041899999999998</v>
      </c>
      <c r="AU191" s="476">
        <v>53.295999999999999</v>
      </c>
      <c r="AV191" s="476">
        <v>53.920999999999999</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-55.489699999999999</v>
      </c>
      <c r="AS192" s="476">
        <v>-53.9602</v>
      </c>
      <c r="AT192" s="476">
        <v>-52.805400000000006</v>
      </c>
      <c r="AU192" s="476">
        <v>-53.057499999999997</v>
      </c>
      <c r="AV192" s="476">
        <v>-53.573500000000003</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10.138</v>
      </c>
      <c r="AS193" s="476">
        <v>30.062000000000001</v>
      </c>
      <c r="AT193" s="476">
        <v>29.350999999999999</v>
      </c>
      <c r="AU193" s="476">
        <v>29.939</v>
      </c>
      <c r="AV193" s="476">
        <v>30.922000000000001</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-10.137896577311288</v>
      </c>
      <c r="AS194" s="476">
        <v>-30.062315292144778</v>
      </c>
      <c r="AT194" s="476">
        <v>-29.350700260175508</v>
      </c>
      <c r="AU194" s="476">
        <v>-29.938500473824789</v>
      </c>
      <c r="AV194" s="476">
        <v>-30.922047179351072</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4.0030000000000001</v>
      </c>
      <c r="AS195" s="476">
        <v>3.9489999999999998</v>
      </c>
      <c r="AT195" s="476">
        <v>3.8330000000000002</v>
      </c>
      <c r="AU195" s="476">
        <v>3.8159999999999998</v>
      </c>
      <c r="AV195" s="476">
        <v>3.8050000000000002</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-4.00309432891068</v>
      </c>
      <c r="AS196" s="476">
        <v>-3.9490212866034931</v>
      </c>
      <c r="AT196" s="476">
        <v>-3.8326887230665707</v>
      </c>
      <c r="AU196" s="476">
        <v>-3.8164840484157558</v>
      </c>
      <c r="AV196" s="476">
        <v>-3.8054337359571058</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0</v>
      </c>
      <c r="AS201" s="476">
        <v>0</v>
      </c>
      <c r="AT201" s="476">
        <v>0</v>
      </c>
      <c r="AU201" s="476">
        <v>0</v>
      </c>
      <c r="AV201" s="476">
        <v>0</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0</v>
      </c>
      <c r="AS205" s="476">
        <v>0</v>
      </c>
      <c r="AT205" s="476">
        <v>0</v>
      </c>
      <c r="AU205" s="476">
        <v>0</v>
      </c>
      <c r="AV205" s="476">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v>3.04E-2</v>
      </c>
      <c r="AS211" s="390">
        <v>3.1099999999999999E-2</v>
      </c>
      <c r="AT211" s="390">
        <v>3.1699999999999999E-2</v>
      </c>
      <c r="AU211" s="390">
        <v>3.1800000000000002E-2</v>
      </c>
      <c r="AV211" s="390">
        <v>3.2000000000000001E-2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v>1.46E-2</v>
      </c>
      <c r="AS213" s="390">
        <v>2.7199999999999998E-2</v>
      </c>
      <c r="AT213" s="390">
        <v>2.4299999999999999E-2</v>
      </c>
      <c r="AU213" s="390">
        <v>2.4899999999999999E-2</v>
      </c>
      <c r="AV213" s="390">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1399</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v>0.9919</v>
      </c>
      <c r="AS223" s="390">
        <v>1.0008999999999999</v>
      </c>
      <c r="AT223" s="390">
        <v>1.0102</v>
      </c>
      <c r="AU223" s="390">
        <v>1.0202</v>
      </c>
      <c r="AV223" s="390">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v>29.993840965466223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283</v>
      </c>
      <c r="F247" s="82"/>
      <c r="G247" s="7" t="s">
        <v>281</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284</v>
      </c>
      <c r="F248" s="82"/>
      <c r="G248" s="2" t="s">
        <v>281</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v>48.901715904916827</v>
      </c>
      <c r="L250" s="413">
        <v>162.07955082122055</v>
      </c>
      <c r="M250" s="413">
        <v>158.74534291861255</v>
      </c>
      <c r="N250" s="413">
        <v>174.86068111455111</v>
      </c>
      <c r="O250" s="413">
        <v>104.65708138741668</v>
      </c>
      <c r="P250" s="413">
        <v>107.62082174529043</v>
      </c>
      <c r="Q250" s="413">
        <v>116.32680904654455</v>
      </c>
      <c r="R250" s="413">
        <v>139.11056304769897</v>
      </c>
      <c r="S250" s="413">
        <v>135.05514025886723</v>
      </c>
      <c r="T250" s="413">
        <v>134.39535116721777</v>
      </c>
      <c r="U250" s="413">
        <v>164.49751921393135</v>
      </c>
      <c r="V250" s="413">
        <v>101.17133956386293</v>
      </c>
      <c r="W250" s="413">
        <v>120.63821117601886</v>
      </c>
      <c r="X250" s="413">
        <v>133.80371740421066</v>
      </c>
      <c r="Y250" s="413">
        <v>127.56180274321524</v>
      </c>
      <c r="Z250" s="413">
        <v>163.60508585078944</v>
      </c>
      <c r="AA250" s="413">
        <v>171.96228106127285</v>
      </c>
      <c r="AB250" s="413">
        <v>216.89661349580709</v>
      </c>
      <c r="AC250" s="413">
        <v>241.45999844804848</v>
      </c>
      <c r="AD250" s="413">
        <v>197.02058631036226</v>
      </c>
      <c r="AE250" s="413">
        <v>203.50475801997527</v>
      </c>
      <c r="AF250" s="413">
        <v>219.29651147851237</v>
      </c>
      <c r="AG250" s="413">
        <v>277.11848278310407</v>
      </c>
      <c r="AH250" s="413">
        <v>300.36393808112814</v>
      </c>
      <c r="AI250" s="413">
        <v>235.57913404646982</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-0.53673992636130419</v>
      </c>
      <c r="AI252" s="413">
        <v>101.56243194745407</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1396</v>
      </c>
      <c r="F264" s="2"/>
      <c r="G264" s="82" t="s">
        <v>105</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528.96250395509298</v>
      </c>
      <c r="AS265" s="476">
        <v>712.11301719966173</v>
      </c>
      <c r="AT265" s="476"/>
      <c r="AU265" s="476"/>
      <c r="AV265" s="476"/>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v>520.81434287343518</v>
      </c>
      <c r="AS266" s="476">
        <v>710.56167651617056</v>
      </c>
      <c r="AT266" s="476">
        <v>568.95486167833837</v>
      </c>
      <c r="AU266" s="476"/>
      <c r="AV266" s="476"/>
      <c r="AW266" s="184"/>
    </row>
    <row r="267" spans="1:49" ht="16.8">
      <c r="A267" s="82"/>
      <c r="B267" s="82"/>
      <c r="C267" s="82"/>
      <c r="D267" s="82"/>
      <c r="E267" s="82" t="s">
        <v>308</v>
      </c>
      <c r="F267" s="2"/>
      <c r="G267" s="82" t="s">
        <v>105</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c r="AR267" s="476"/>
      <c r="AS267" s="476"/>
      <c r="AT267" s="476">
        <v>429.14144932565534</v>
      </c>
      <c r="AU267" s="476"/>
      <c r="AV267" s="476"/>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c r="AS268" s="476"/>
      <c r="AT268" s="476"/>
      <c r="AU268" s="476"/>
      <c r="AV268" s="476"/>
      <c r="AW268" s="184"/>
    </row>
    <row r="269" spans="1:49" ht="16.8">
      <c r="A269" s="82"/>
      <c r="B269" s="82"/>
      <c r="C269" s="82"/>
      <c r="D269" s="82"/>
      <c r="E269" s="82" t="s">
        <v>1397</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c r="AS269" s="476"/>
      <c r="AT269" s="476"/>
      <c r="AU269" s="476"/>
      <c r="AV269" s="476"/>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c r="AS270" s="476"/>
      <c r="AT270" s="476"/>
      <c r="AU270" s="476"/>
      <c r="AV270" s="476"/>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c r="AR271" s="476"/>
      <c r="AS271" s="476"/>
      <c r="AT271" s="476"/>
      <c r="AU271" s="476"/>
      <c r="AV271" s="476"/>
      <c r="AW271" s="184"/>
    </row>
    <row r="272" spans="1:49" ht="16.8">
      <c r="A272" s="82"/>
      <c r="B272" s="82"/>
      <c r="C272" s="82"/>
      <c r="D272" s="82"/>
      <c r="E272" s="82" t="s">
        <v>319</v>
      </c>
      <c r="F272" s="2"/>
      <c r="G272" s="82" t="s">
        <v>209</v>
      </c>
      <c r="H272" s="82"/>
      <c r="I272" s="409">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-26.022578404756985</v>
      </c>
      <c r="AS278" s="476">
        <v>-33.702749150650604</v>
      </c>
      <c r="AT278" s="476">
        <v>-33.811660201041505</v>
      </c>
      <c r="AU278" s="476">
        <v>-31.304908182617041</v>
      </c>
      <c r="AV278" s="476">
        <v>-29.089499784324939</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c r="AS279" s="476"/>
      <c r="AT279" s="476"/>
      <c r="AU279" s="476"/>
      <c r="AV279" s="476"/>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c r="AS281" s="476"/>
      <c r="AT281" s="476"/>
      <c r="AU281" s="476"/>
      <c r="AV281" s="476"/>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-37.133149128999662</v>
      </c>
      <c r="AT283" s="476">
        <v>-40.909115638530906</v>
      </c>
      <c r="AU283" s="476">
        <v>-36.50114102051959</v>
      </c>
      <c r="AV283" s="476">
        <v>-24.862792911539664</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v>0</v>
      </c>
      <c r="AS284" s="476">
        <v>-63.507919669870773</v>
      </c>
      <c r="AT284" s="476">
        <v>-93.406734209051024</v>
      </c>
      <c r="AU284" s="476">
        <v>-100.55321198682914</v>
      </c>
      <c r="AV284" s="476">
        <v>-103.98742632902321</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0.25</v>
      </c>
      <c r="AS286" s="420">
        <v>0.25</v>
      </c>
      <c r="AT286" s="420">
        <v>0.25</v>
      </c>
      <c r="AU286" s="420">
        <v>0.25</v>
      </c>
      <c r="AV286" s="420">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0.18</v>
      </c>
      <c r="AS287" s="420">
        <v>0.18</v>
      </c>
      <c r="AT287" s="420">
        <v>0.18</v>
      </c>
      <c r="AU287" s="420">
        <v>0.18</v>
      </c>
      <c r="AV287" s="420">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0.06</v>
      </c>
      <c r="AS288" s="420">
        <v>0.06</v>
      </c>
      <c r="AT288" s="420">
        <v>0.06</v>
      </c>
      <c r="AU288" s="420">
        <v>0.06</v>
      </c>
      <c r="AV288" s="420">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0.03</v>
      </c>
      <c r="AS289" s="420">
        <v>0.03</v>
      </c>
      <c r="AT289" s="420">
        <v>0.03</v>
      </c>
      <c r="AU289" s="420">
        <v>0.03</v>
      </c>
      <c r="AV289" s="420">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v>1.4492753623188406E-2</v>
      </c>
      <c r="AS290" s="420">
        <v>1.4492753623188406E-2</v>
      </c>
      <c r="AT290" s="420">
        <v>1.4492753623188406E-2</v>
      </c>
      <c r="AU290" s="420">
        <v>1.4492753623188406E-2</v>
      </c>
      <c r="AV290" s="420">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v>2.1594507853983487</v>
      </c>
      <c r="AS292" s="528">
        <v>2.108783385973247</v>
      </c>
      <c r="AT292" s="528">
        <v>1.9571099436141921</v>
      </c>
      <c r="AU292" s="528">
        <v>1.6739883971269975</v>
      </c>
      <c r="AV292" s="528">
        <v>1.4057277322201749</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v>0.65</v>
      </c>
      <c r="AS293" s="410">
        <v>0.64</v>
      </c>
      <c r="AT293" s="410">
        <v>0.63</v>
      </c>
      <c r="AU293" s="410">
        <v>0.61</v>
      </c>
      <c r="AV293" s="410">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3.7961272914927733E-3</v>
      </c>
      <c r="AS296" s="508">
        <v>4.0111550709611985E-3</v>
      </c>
      <c r="AT296" s="508">
        <v>3.6064790487525273E-3</v>
      </c>
      <c r="AU296" s="508">
        <v>3.7322867230633089E-3</v>
      </c>
      <c r="AV296" s="508">
        <v>2.9968089359649103E-3</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1.180866608190769E-2</v>
      </c>
      <c r="AS297" s="508">
        <v>1.1371724330887217E-2</v>
      </c>
      <c r="AT297" s="508">
        <v>1.1365008103692443E-2</v>
      </c>
      <c r="AU297" s="508">
        <v>1.1747485427262963E-2</v>
      </c>
      <c r="AV297" s="508">
        <v>1.1786283258971532E-2</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0.9652593138635156</v>
      </c>
      <c r="AS298" s="508">
        <v>0.96327093662163465</v>
      </c>
      <c r="AT298" s="508">
        <v>0.94729610997664793</v>
      </c>
      <c r="AU298" s="508">
        <v>0.94969140235781058</v>
      </c>
      <c r="AV298" s="508">
        <v>0.95676877682565287</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0</v>
      </c>
      <c r="AS301" s="508">
        <v>0</v>
      </c>
      <c r="AT301" s="508">
        <v>0</v>
      </c>
      <c r="AU301" s="508">
        <v>0</v>
      </c>
      <c r="AV301" s="508">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4.0332642918723016E-2</v>
      </c>
      <c r="AS302" s="508">
        <v>3.4822240632036323E-2</v>
      </c>
      <c r="AT302" s="508">
        <v>1.6618680491146207E-2</v>
      </c>
      <c r="AU302" s="508">
        <v>1.6683183440506965E-2</v>
      </c>
      <c r="AV302" s="508">
        <v>1.6699656614977833E-2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0.99268003845220665</v>
      </c>
      <c r="AS303" s="508">
        <v>0.99108669076217981</v>
      </c>
      <c r="AT303" s="508">
        <v>0.99173422253771593</v>
      </c>
      <c r="AU303" s="508">
        <v>0.99323654040459808</v>
      </c>
      <c r="AV303" s="508">
        <v>0.99450339694196233</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0.38097339235581751</v>
      </c>
      <c r="AS304" s="508">
        <v>0.38881201368350088</v>
      </c>
      <c r="AT304" s="508">
        <v>0.38270309938468977</v>
      </c>
      <c r="AU304" s="508">
        <v>0.37108192863501066</v>
      </c>
      <c r="AV304" s="508">
        <v>0.36812775750716387</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2.1596865904082906E-2</v>
      </c>
      <c r="AS305" s="508">
        <v>2.0525344947412146E-2</v>
      </c>
      <c r="AT305" s="508">
        <v>2.678540389236023E-2</v>
      </c>
      <c r="AU305" s="508">
        <v>3.4208842417764063E-2</v>
      </c>
      <c r="AV305" s="508">
        <v>3.1841007326165668E-2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v>
      </c>
      <c r="AS308" s="508">
        <v>0</v>
      </c>
      <c r="AT308" s="508">
        <v>0</v>
      </c>
      <c r="AU308" s="508">
        <v>0</v>
      </c>
      <c r="AV308" s="508">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0.26269453521024522</v>
      </c>
      <c r="AS309" s="508">
        <v>0.26982752871695159</v>
      </c>
      <c r="AT309" s="508">
        <v>0.2762043407325997</v>
      </c>
      <c r="AU309" s="508">
        <v>0.27693281468397329</v>
      </c>
      <c r="AV309" s="508">
        <v>0.27805689816945961</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2.2935832234116589E-4</v>
      </c>
      <c r="AS310" s="508">
        <v>1.1479850715425457E-4</v>
      </c>
      <c r="AT310" s="508">
        <v>1.6701418393896906E-4</v>
      </c>
      <c r="AU310" s="508">
        <v>1.9815524848705392E-4</v>
      </c>
      <c r="AV310" s="508">
        <v>2.9287358271805119E-4</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0.55543889781297262</v>
      </c>
      <c r="AS311" s="508">
        <v>0.5458579397919251</v>
      </c>
      <c r="AT311" s="508">
        <v>0.55006587547579788</v>
      </c>
      <c r="AU311" s="508">
        <v>0.56016946419374303</v>
      </c>
      <c r="AV311" s="508">
        <v>0.56289960784694926</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8.4488661356552173E-3</v>
      </c>
      <c r="AS312" s="508">
        <v>9.826049904777194E-3</v>
      </c>
      <c r="AT312" s="508">
        <v>1.4497759358956228E-2</v>
      </c>
      <c r="AU312" s="508">
        <v>9.8080692104306824E-3</v>
      </c>
      <c r="AV312" s="508">
        <v>7.2458672936976535E-3</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0.80000000000000016</v>
      </c>
      <c r="AS313" s="508">
        <v>0.8</v>
      </c>
      <c r="AT313" s="508">
        <v>0.8</v>
      </c>
      <c r="AU313" s="508">
        <v>0.8</v>
      </c>
      <c r="AV313" s="508">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v>
      </c>
      <c r="AS315" s="508">
        <v>0</v>
      </c>
      <c r="AT315" s="508">
        <v>0</v>
      </c>
      <c r="AU315" s="508">
        <v>0</v>
      </c>
      <c r="AV315" s="508">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0.20972620472749554</v>
      </c>
      <c r="AS316" s="508">
        <v>0.21542814425387247</v>
      </c>
      <c r="AT316" s="508">
        <v>0.22053017077501041</v>
      </c>
      <c r="AU316" s="508">
        <v>0.22110834676765082</v>
      </c>
      <c r="AV316" s="508">
        <v>0.22201441406822991</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1.4826627308179125E-3</v>
      </c>
      <c r="AS317" s="508">
        <v>2.2784738418495354E-3</v>
      </c>
      <c r="AT317" s="508">
        <v>2.1751951871556295E-3</v>
      </c>
      <c r="AU317" s="508">
        <v>4.8025325431040757E-4</v>
      </c>
      <c r="AV317" s="508">
        <v>1.3543850817943399E-4</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7.0672384292216591E-3</v>
      </c>
      <c r="AS318" s="508">
        <v>6.8789987412331138E-3</v>
      </c>
      <c r="AT318" s="508">
        <v>6.8962389832549738E-3</v>
      </c>
      <c r="AU318" s="508">
        <v>7.1541016324951062E-3</v>
      </c>
      <c r="AV318" s="508">
        <v>7.1967782818398301E-3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2.0782219840882158E-3</v>
      </c>
      <c r="AS319" s="508">
        <v>2.8085003558069978E-3</v>
      </c>
      <c r="AT319" s="508">
        <v>5.0140883323916046E-3</v>
      </c>
      <c r="AU319" s="508">
        <v>2.7756716555307568E-3</v>
      </c>
      <c r="AV319" s="508">
        <v>1.8357346014738804E-3</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5.742709518412318E-4</v>
      </c>
      <c r="AS323" s="508">
        <v>5.8814613038011871E-4</v>
      </c>
      <c r="AT323" s="508">
        <v>5.9946301671943709E-4</v>
      </c>
      <c r="AU323" s="508">
        <v>6.0186923377769598E-4</v>
      </c>
      <c r="AV323" s="508">
        <v>6.0226672045090635E-4</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v>
      </c>
      <c r="AS326" s="508">
        <v>0</v>
      </c>
      <c r="AT326" s="508">
        <v>0</v>
      </c>
      <c r="AU326" s="508">
        <v>0</v>
      </c>
      <c r="AV326" s="508">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0.19999999999999998</v>
      </c>
      <c r="AS327" s="508">
        <v>0.19999999999999998</v>
      </c>
      <c r="AT327" s="508">
        <v>0.19999999999999996</v>
      </c>
      <c r="AU327" s="508">
        <v>0.19999999999999998</v>
      </c>
      <c r="AV327" s="508">
        <v>0.19999999999999993</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1</v>
      </c>
      <c r="AS329" s="508">
        <v>1</v>
      </c>
      <c r="AT329" s="508">
        <v>1</v>
      </c>
      <c r="AU329" s="508">
        <v>1</v>
      </c>
      <c r="AV329" s="508">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0.48348756170246243</v>
      </c>
      <c r="AS330" s="508">
        <v>0.47607126625368934</v>
      </c>
      <c r="AT330" s="508">
        <v>0.48272047354555203</v>
      </c>
      <c r="AU330" s="508">
        <v>0.48133401561109224</v>
      </c>
      <c r="AV330" s="508">
        <v>0.47928366193325</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1.811813203141483E-3</v>
      </c>
      <c r="AS331" s="508">
        <v>2.5088818178552511E-3</v>
      </c>
      <c r="AT331" s="508">
        <v>2.3170890424370582E-3</v>
      </c>
      <c r="AU331" s="508">
        <v>2.3527643695411609E-3</v>
      </c>
      <c r="AV331" s="508">
        <v>2.0714820311753938E-3</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4.4711805320080365E-2</v>
      </c>
      <c r="AS332" s="508">
        <v>4.7079323452453581E-2</v>
      </c>
      <c r="AT332" s="508">
        <v>4.8969778052565006E-2</v>
      </c>
      <c r="AU332" s="508">
        <v>4.984702011148813E-2</v>
      </c>
      <c r="AV332" s="508">
        <v>4.998957310507568E-2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2.6167321126580709E-3</v>
      </c>
      <c r="AS333" s="508">
        <v>3.569168170369094E-3</v>
      </c>
      <c r="AT333" s="508">
        <v>6.4066384396439012E-3</v>
      </c>
      <c r="AU333" s="508">
        <v>3.5160143584639062E-3</v>
      </c>
      <c r="AV333" s="508">
        <v>2.3086139530096644E-3</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0</v>
      </c>
      <c r="AS336" s="508">
        <v>0</v>
      </c>
      <c r="AT336" s="508">
        <v>0</v>
      </c>
      <c r="AU336" s="508">
        <v>0</v>
      </c>
      <c r="AV336" s="508">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v>3.1847844892325004E-3</v>
      </c>
      <c r="AS337" s="508">
        <v>3.2626740130701432E-3</v>
      </c>
      <c r="AT337" s="508">
        <v>3.3268714389721524E-3</v>
      </c>
      <c r="AU337" s="508">
        <v>3.339770262999143E-3</v>
      </c>
      <c r="AV337" s="508">
        <v>3.343102493631683E-3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v>4.5351225341662396</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v>229.44649179936528</v>
      </c>
      <c r="AK343" s="476">
        <v>226.82219039952693</v>
      </c>
      <c r="AL343" s="476">
        <v>200.46364810682067</v>
      </c>
      <c r="AM343" s="476">
        <v>197.33579697950069</v>
      </c>
      <c r="AN343" s="476">
        <v>199.33085016254088</v>
      </c>
      <c r="AO343" s="476">
        <v>205.26479830265859</v>
      </c>
      <c r="AP343" s="476">
        <v>212.55173312846588</v>
      </c>
      <c r="AQ343" s="477">
        <v>211.80084322901143</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96.822677142231498</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901.64469052178902</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v>1346.9416163441822</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v>1641.6422127756323</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c r="AS349" s="184"/>
      <c r="AT349" s="184"/>
      <c r="AU349" s="184"/>
      <c r="AV349" s="184"/>
      <c r="AW349" s="184"/>
    </row>
    <row r="350" spans="1:49" ht="16.8">
      <c r="A350" s="82"/>
      <c r="B350" s="82"/>
      <c r="C350" s="82"/>
      <c r="D350" s="82"/>
      <c r="E350" s="293" t="s">
        <v>414</v>
      </c>
      <c r="F350" s="82"/>
      <c r="G350" s="82"/>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v>399.10770482154794</v>
      </c>
      <c r="AQ352" s="477">
        <v>377.20968760553592</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c r="AK353" s="476"/>
      <c r="AL353" s="476"/>
      <c r="AM353" s="476"/>
      <c r="AN353" s="476"/>
      <c r="AO353" s="476"/>
      <c r="AP353" s="476">
        <v>1.238</v>
      </c>
      <c r="AQ353" s="477">
        <v>1.321</v>
      </c>
      <c r="AR353" s="364"/>
      <c r="AS353" s="184"/>
      <c r="AT353" s="184"/>
      <c r="AU353" s="184"/>
      <c r="AV353" s="184"/>
      <c r="AW353" s="184"/>
    </row>
    <row r="354" spans="1:49" ht="16.8">
      <c r="A354" s="82"/>
      <c r="B354" s="82"/>
      <c r="C354" s="82"/>
      <c r="D354" s="82"/>
      <c r="E354" s="346" t="s">
        <v>422</v>
      </c>
      <c r="F354" s="82"/>
      <c r="G354" s="82"/>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437.17081265000007</v>
      </c>
      <c r="AK355" s="476">
        <v>481.8225587199999</v>
      </c>
      <c r="AL355" s="476">
        <v>466.14544891000003</v>
      </c>
      <c r="AM355" s="476">
        <v>483.27203402999999</v>
      </c>
      <c r="AN355" s="476">
        <v>502.02997776999996</v>
      </c>
      <c r="AO355" s="476">
        <v>480.6161768169132</v>
      </c>
      <c r="AP355" s="476">
        <v>528.85150836999992</v>
      </c>
      <c r="AQ355" s="477">
        <v>623.07913960999997</v>
      </c>
      <c r="AR355" s="184"/>
      <c r="AS355" s="184"/>
      <c r="AT355" s="184"/>
      <c r="AU355" s="184"/>
      <c r="AV355" s="184"/>
      <c r="AW355" s="184"/>
    </row>
    <row r="356" spans="1:49" ht="16.8">
      <c r="A356" s="82"/>
      <c r="B356" s="82"/>
      <c r="C356" s="82"/>
      <c r="D356" s="82"/>
      <c r="E356" s="363" t="s">
        <v>425</v>
      </c>
      <c r="F356" s="82"/>
      <c r="G356" s="82" t="s">
        <v>304</v>
      </c>
      <c r="H356" s="82" t="s">
        <v>1398</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436.50423033893748</v>
      </c>
      <c r="AK356" s="476">
        <v>475.11450238225547</v>
      </c>
      <c r="AL356" s="476">
        <v>467.30257016776852</v>
      </c>
      <c r="AM356" s="476">
        <v>483.95431810041595</v>
      </c>
      <c r="AN356" s="476">
        <v>511.20975386073508</v>
      </c>
      <c r="AO356" s="476">
        <v>506.63050026905017</v>
      </c>
      <c r="AP356" s="476">
        <v>512.71431354024332</v>
      </c>
      <c r="AQ356" s="477">
        <v>621.72859670850801</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0.5</v>
      </c>
      <c r="AK357" s="476">
        <v>0.33561643835616445</v>
      </c>
      <c r="AL357" s="476">
        <v>0.35273972602739728</v>
      </c>
      <c r="AM357" s="476">
        <v>0.66575342465753418</v>
      </c>
      <c r="AN357" s="476">
        <v>0.71598360655737692</v>
      </c>
      <c r="AO357" s="476">
        <v>0.1</v>
      </c>
      <c r="AP357" s="476">
        <v>0.1928767123287671</v>
      </c>
      <c r="AQ357" s="477">
        <v>2.3034246575342467</v>
      </c>
      <c r="AR357" s="419"/>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v>0</v>
      </c>
      <c r="AK358" s="476">
        <v>0</v>
      </c>
      <c r="AL358" s="476">
        <v>0</v>
      </c>
      <c r="AM358" s="476">
        <v>0</v>
      </c>
      <c r="AN358" s="476">
        <v>0</v>
      </c>
      <c r="AO358" s="476">
        <v>0</v>
      </c>
      <c r="AP358" s="476">
        <v>0</v>
      </c>
      <c r="AQ358" s="477">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c r="AS361" s="419"/>
      <c r="AT361" s="419"/>
      <c r="AU361" s="419"/>
      <c r="AV361" s="419"/>
      <c r="AW361" s="184"/>
    </row>
    <row r="362" spans="1:49" ht="16.8">
      <c r="A362" s="82"/>
      <c r="B362" s="82"/>
      <c r="C362" s="82"/>
      <c r="D362" s="82"/>
      <c r="E362" s="346" t="s">
        <v>435</v>
      </c>
      <c r="F362" s="82"/>
      <c r="G362" s="82"/>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v>0</v>
      </c>
      <c r="AK363" s="476">
        <v>0</v>
      </c>
      <c r="AL363" s="476">
        <v>0</v>
      </c>
      <c r="AM363" s="476">
        <v>0</v>
      </c>
      <c r="AN363" s="476">
        <v>0</v>
      </c>
      <c r="AO363" s="476">
        <v>0</v>
      </c>
      <c r="AP363" s="476">
        <v>0</v>
      </c>
      <c r="AQ363" s="477">
        <v>0</v>
      </c>
      <c r="AR363" s="184"/>
      <c r="AS363" s="184"/>
      <c r="AT363" s="184"/>
      <c r="AU363" s="184"/>
      <c r="AV363" s="184"/>
      <c r="AW363" s="184"/>
    </row>
    <row r="364" spans="1:49" ht="16.8">
      <c r="A364" s="82"/>
      <c r="B364" s="82"/>
      <c r="C364" s="82"/>
      <c r="D364" s="82"/>
      <c r="E364" s="363" t="s">
        <v>438</v>
      </c>
      <c r="F364" s="82"/>
      <c r="G364" s="82" t="s">
        <v>399</v>
      </c>
      <c r="H364" s="82" t="s">
        <v>439</v>
      </c>
      <c r="I364" s="476">
        <v>54.8</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3.6802468274757247</v>
      </c>
      <c r="AQ368" s="477">
        <v>4</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v>
      </c>
      <c r="AQ369" s="477">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v>0.53999999999999992</v>
      </c>
      <c r="AQ370" s="477">
        <v>0.99600000000000011</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16.066143697331345</v>
      </c>
      <c r="AQ372" s="477">
        <v>17.035259513751821</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v>0</v>
      </c>
      <c r="AQ374" s="477">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76">
        <v>0</v>
      </c>
      <c r="AP376" s="476">
        <v>0</v>
      </c>
      <c r="AQ376" s="477">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0.4</v>
      </c>
      <c r="AQ378" s="477">
        <v>0.4</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0.4</v>
      </c>
      <c r="AQ379" s="477">
        <v>0.4</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0.27177214945678763</v>
      </c>
      <c r="AQ380" s="477">
        <v>0.30996115038757399</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v>0.24821063345031713</v>
      </c>
      <c r="AQ381" s="477">
        <v>0.32083241804199136</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2.6482000000000001</v>
      </c>
      <c r="AQ385" s="477">
        <v>2.7511000000000001</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v>1.3</v>
      </c>
      <c r="AQ386" s="477">
        <v>1.3</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31.508600000000001</v>
      </c>
      <c r="AQ388" s="477">
        <v>29.905899999999999</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v>52.9</v>
      </c>
      <c r="AQ389" s="477">
        <v>52.9</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9.0512999999999995</v>
      </c>
      <c r="AQ391" s="477">
        <v>8.6135999999999999</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v>12.6</v>
      </c>
      <c r="AQ392" s="477">
        <v>13.8</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2.8382000000000001</v>
      </c>
      <c r="AQ394" s="477">
        <v>3.1320999999999999</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v>0</v>
      </c>
      <c r="AQ395" s="477">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0.39589999999999997</v>
      </c>
      <c r="AQ397" s="477">
        <v>0.35970000000000002</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v>0</v>
      </c>
      <c r="AQ398" s="477">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4.4699999999999997E-2</v>
      </c>
      <c r="AQ400" s="477">
        <v>4.41E-2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v>0</v>
      </c>
      <c r="AQ401" s="477">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v>0</v>
      </c>
      <c r="AQ404" s="477">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v>0</v>
      </c>
      <c r="AQ407" s="477">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v>0</v>
      </c>
      <c r="AQ410" s="477">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v>0.99719999999999998</v>
      </c>
      <c r="AQ412" s="477">
        <v>1.9113338783333333</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1.80173231</v>
      </c>
      <c r="AP414" s="476">
        <v>3.5762999999999998</v>
      </c>
      <c r="AQ414" s="477">
        <v>-0.20945539999999999</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v>0</v>
      </c>
      <c r="AP415" s="476">
        <v>0</v>
      </c>
      <c r="AQ415" s="477">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v>0</v>
      </c>
      <c r="AQ419" s="477">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row r="424" spans="1:49" ht="12.6" hidden="1"/>
    <row r="425" spans="1:49" ht="12.6" hidden="1"/>
    <row r="426" spans="1:49" ht="12.6" hidden="1"/>
    <row r="427" spans="1:49" ht="12.6" hidden="1"/>
    <row r="428" spans="1:49" ht="12.6" hidden="1"/>
    <row r="429" spans="1:49" ht="12.6" hidden="1"/>
    <row r="430" spans="1:49" ht="12.6" hidden="1"/>
    <row r="431" spans="1:49" ht="12.6" hidden="1"/>
    <row r="432" spans="1:49"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conditionalFormatting sqref="I234:I237">
    <cfRule type="cellIs" dxfId="76" priority="109" operator="equal">
      <formula>FALSE()</formula>
    </cfRule>
  </conditionalFormatting>
  <conditionalFormatting sqref="K211:AQ217 AW211:AW217">
    <cfRule type="cellIs" dxfId="75" priority="108" operator="equal">
      <formula>FALSE()</formula>
    </cfRule>
  </conditionalFormatting>
  <conditionalFormatting sqref="K8:AW25 K72:AW125 K26:AQ71 AW26:AW71 K173:AW176 K126:AQ172 AW126:AW172 K181:AW190 K177:AQ180 AW177:AW180 K207:AW210 K191:AQ206 AW191:AW206">
    <cfRule type="cellIs" dxfId="74" priority="102" operator="equal">
      <formula>FALSE()</formula>
    </cfRule>
  </conditionalFormatting>
  <conditionalFormatting sqref="K278:AQ284 AW278:AW284 K420:AW420 AR352:AW419 K218:AW222 K285:AW351 K223:AQ223 AW223 K224:AW277">
    <cfRule type="cellIs" dxfId="73" priority="92" operator="equal">
      <formula>FALSE()</formula>
    </cfRule>
  </conditionalFormatting>
  <conditionalFormatting sqref="AR211:AV211">
    <cfRule type="cellIs" dxfId="72" priority="107" operator="equal">
      <formula>FALSE()</formula>
    </cfRule>
  </conditionalFormatting>
  <conditionalFormatting sqref="AR213:AV217">
    <cfRule type="cellIs" dxfId="71" priority="105" operator="equal">
      <formula>FALSE()</formula>
    </cfRule>
  </conditionalFormatting>
  <conditionalFormatting sqref="AR278:AV284">
    <cfRule type="cellIs" dxfId="70" priority="71" operator="equal">
      <formula>FALSE()</formula>
    </cfRule>
  </conditionalFormatting>
  <conditionalFormatting sqref="AR26:AV71">
    <cfRule type="cellIs" dxfId="69" priority="70" operator="equal">
      <formula>FALSE()</formula>
    </cfRule>
  </conditionalFormatting>
  <conditionalFormatting sqref="AR126:AV172">
    <cfRule type="cellIs" dxfId="68" priority="69" operator="equal">
      <formula>FALSE()</formula>
    </cfRule>
  </conditionalFormatting>
  <conditionalFormatting sqref="AR177:AV180">
    <cfRule type="cellIs" dxfId="67" priority="68" operator="equal">
      <formula>FALSE()</formula>
    </cfRule>
  </conditionalFormatting>
  <conditionalFormatting sqref="AR191:AV206">
    <cfRule type="cellIs" dxfId="66" priority="67" operator="equal">
      <formula>FALSE()</formula>
    </cfRule>
  </conditionalFormatting>
  <conditionalFormatting sqref="I364">
    <cfRule type="cellIs" dxfId="65" priority="62" operator="equal">
      <formula>FALSE()</formula>
    </cfRule>
  </conditionalFormatting>
  <conditionalFormatting sqref="K352:AQ419">
    <cfRule type="cellIs" dxfId="64" priority="66" operator="equal">
      <formula>FALSE()</formula>
    </cfRule>
  </conditionalFormatting>
  <conditionalFormatting sqref="AQ352:AQ353">
    <cfRule type="cellIs" dxfId="63" priority="65" operator="equal">
      <formula>FALSE()</formula>
    </cfRule>
  </conditionalFormatting>
  <conditionalFormatting sqref="AJ355:AQ358">
    <cfRule type="cellIs" dxfId="62" priority="64" operator="equal">
      <formula>FALSE()</formula>
    </cfRule>
  </conditionalFormatting>
  <conditionalFormatting sqref="AQ363">
    <cfRule type="cellIs" dxfId="61" priority="63" operator="equal">
      <formula>FALSE()</formula>
    </cfRule>
  </conditionalFormatting>
  <conditionalFormatting sqref="AQ368:AQ370">
    <cfRule type="cellIs" dxfId="60" priority="61" operator="equal">
      <formula>FALSE()</formula>
    </cfRule>
  </conditionalFormatting>
  <conditionalFormatting sqref="AQ372:AQ374">
    <cfRule type="cellIs" dxfId="59" priority="60" operator="equal">
      <formula>FALSE()</formula>
    </cfRule>
  </conditionalFormatting>
  <conditionalFormatting sqref="AQ378:AQ381">
    <cfRule type="cellIs" dxfId="58" priority="59" operator="equal">
      <formula>FALSE()</formula>
    </cfRule>
  </conditionalFormatting>
  <conditionalFormatting sqref="AQ385:AQ386">
    <cfRule type="cellIs" dxfId="57" priority="58" operator="equal">
      <formula>FALSE()</formula>
    </cfRule>
  </conditionalFormatting>
  <conditionalFormatting sqref="AQ388:AQ389">
    <cfRule type="cellIs" dxfId="56" priority="57" operator="equal">
      <formula>FALSE()</formula>
    </cfRule>
  </conditionalFormatting>
  <conditionalFormatting sqref="AQ391:AQ392">
    <cfRule type="cellIs" dxfId="55" priority="56" operator="equal">
      <formula>FALSE()</formula>
    </cfRule>
  </conditionalFormatting>
  <conditionalFormatting sqref="AQ394:AQ395">
    <cfRule type="cellIs" dxfId="54" priority="55" operator="equal">
      <formula>FALSE()</formula>
    </cfRule>
  </conditionalFormatting>
  <conditionalFormatting sqref="AQ397:AQ398">
    <cfRule type="cellIs" dxfId="53" priority="54" operator="equal">
      <formula>FALSE()</formula>
    </cfRule>
  </conditionalFormatting>
  <conditionalFormatting sqref="AQ400:AQ401">
    <cfRule type="cellIs" dxfId="52" priority="53" operator="equal">
      <formula>FALSE()</formula>
    </cfRule>
  </conditionalFormatting>
  <conditionalFormatting sqref="AQ403:AQ404">
    <cfRule type="cellIs" dxfId="51" priority="52" operator="equal">
      <formula>FALSE()</formula>
    </cfRule>
  </conditionalFormatting>
  <conditionalFormatting sqref="AQ406:AQ407">
    <cfRule type="cellIs" dxfId="50" priority="51" operator="equal">
      <formula>FALSE()</formula>
    </cfRule>
  </conditionalFormatting>
  <conditionalFormatting sqref="AQ409:AQ410">
    <cfRule type="cellIs" dxfId="49" priority="50" operator="equal">
      <formula>FALSE()</formula>
    </cfRule>
  </conditionalFormatting>
  <conditionalFormatting sqref="AQ412">
    <cfRule type="cellIs" dxfId="48" priority="49" operator="equal">
      <formula>FALSE()</formula>
    </cfRule>
  </conditionalFormatting>
  <conditionalFormatting sqref="AQ414:AQ415">
    <cfRule type="cellIs" dxfId="47" priority="48" operator="equal">
      <formula>FALSE()</formula>
    </cfRule>
  </conditionalFormatting>
  <conditionalFormatting sqref="AQ417:AQ419">
    <cfRule type="cellIs" dxfId="46" priority="47" operator="equal">
      <formula>FALSE()</formula>
    </cfRule>
  </conditionalFormatting>
  <conditionalFormatting sqref="AQ355:AQ358">
    <cfRule type="cellIs" dxfId="45" priority="46" operator="equal">
      <formula>FALSE()</formula>
    </cfRule>
  </conditionalFormatting>
  <conditionalFormatting sqref="AQ363">
    <cfRule type="cellIs" dxfId="44" priority="45" operator="equal">
      <formula>FALSE()</formula>
    </cfRule>
  </conditionalFormatting>
  <conditionalFormatting sqref="AQ363">
    <cfRule type="cellIs" dxfId="43" priority="44" operator="equal">
      <formula>FALSE()</formula>
    </cfRule>
  </conditionalFormatting>
  <conditionalFormatting sqref="AQ372:AQ374">
    <cfRule type="cellIs" dxfId="42" priority="43" operator="equal">
      <formula>FALSE()</formula>
    </cfRule>
  </conditionalFormatting>
  <conditionalFormatting sqref="AQ378:AQ381">
    <cfRule type="cellIs" dxfId="41" priority="42" operator="equal">
      <formula>FALSE()</formula>
    </cfRule>
  </conditionalFormatting>
  <conditionalFormatting sqref="AQ376">
    <cfRule type="cellIs" dxfId="40" priority="41" operator="equal">
      <formula>FALSE()</formula>
    </cfRule>
  </conditionalFormatting>
  <conditionalFormatting sqref="AQ376">
    <cfRule type="cellIs" dxfId="39" priority="40" operator="equal">
      <formula>FALSE()</formula>
    </cfRule>
  </conditionalFormatting>
  <conditionalFormatting sqref="AQ385:AQ386">
    <cfRule type="cellIs" dxfId="38" priority="39" operator="equal">
      <formula>FALSE()</formula>
    </cfRule>
  </conditionalFormatting>
  <conditionalFormatting sqref="AQ388:AQ389">
    <cfRule type="cellIs" dxfId="37" priority="38" operator="equal">
      <formula>FALSE()</formula>
    </cfRule>
  </conditionalFormatting>
  <conditionalFormatting sqref="AQ388:AQ389">
    <cfRule type="cellIs" dxfId="36" priority="37" operator="equal">
      <formula>FALSE()</formula>
    </cfRule>
  </conditionalFormatting>
  <conditionalFormatting sqref="AQ391:AQ392">
    <cfRule type="cellIs" dxfId="35" priority="36" operator="equal">
      <formula>FALSE()</formula>
    </cfRule>
  </conditionalFormatting>
  <conditionalFormatting sqref="AQ391:AQ392">
    <cfRule type="cellIs" dxfId="34" priority="35" operator="equal">
      <formula>FALSE()</formula>
    </cfRule>
  </conditionalFormatting>
  <conditionalFormatting sqref="AQ394:AQ395">
    <cfRule type="cellIs" dxfId="33" priority="34" operator="equal">
      <formula>FALSE()</formula>
    </cfRule>
  </conditionalFormatting>
  <conditionalFormatting sqref="AQ394:AQ395">
    <cfRule type="cellIs" dxfId="32" priority="33" operator="equal">
      <formula>FALSE()</formula>
    </cfRule>
  </conditionalFormatting>
  <conditionalFormatting sqref="AQ397:AQ398">
    <cfRule type="cellIs" dxfId="31" priority="32" operator="equal">
      <formula>FALSE()</formula>
    </cfRule>
  </conditionalFormatting>
  <conditionalFormatting sqref="AQ397:AQ398">
    <cfRule type="cellIs" dxfId="30" priority="31" operator="equal">
      <formula>FALSE()</formula>
    </cfRule>
  </conditionalFormatting>
  <conditionalFormatting sqref="AQ400:AQ401">
    <cfRule type="cellIs" dxfId="29" priority="30" operator="equal">
      <formula>FALSE()</formula>
    </cfRule>
  </conditionalFormatting>
  <conditionalFormatting sqref="AQ400:AQ401">
    <cfRule type="cellIs" dxfId="28" priority="29" operator="equal">
      <formula>FALSE()</formula>
    </cfRule>
  </conditionalFormatting>
  <conditionalFormatting sqref="AQ403:AQ404">
    <cfRule type="cellIs" dxfId="27" priority="28" operator="equal">
      <formula>FALSE()</formula>
    </cfRule>
  </conditionalFormatting>
  <conditionalFormatting sqref="AQ403:AQ404">
    <cfRule type="cellIs" dxfId="26" priority="27" operator="equal">
      <formula>FALSE()</formula>
    </cfRule>
  </conditionalFormatting>
  <conditionalFormatting sqref="AQ406:AQ407">
    <cfRule type="cellIs" dxfId="25" priority="26" operator="equal">
      <formula>FALSE()</formula>
    </cfRule>
  </conditionalFormatting>
  <conditionalFormatting sqref="AQ406:AQ407">
    <cfRule type="cellIs" dxfId="24" priority="25" operator="equal">
      <formula>FALSE()</formula>
    </cfRule>
  </conditionalFormatting>
  <conditionalFormatting sqref="AQ409:AQ410">
    <cfRule type="cellIs" dxfId="23" priority="24" operator="equal">
      <formula>FALSE()</formula>
    </cfRule>
  </conditionalFormatting>
  <conditionalFormatting sqref="AQ409:AQ410">
    <cfRule type="cellIs" dxfId="22" priority="23" operator="equal">
      <formula>FALSE()</formula>
    </cfRule>
  </conditionalFormatting>
  <conditionalFormatting sqref="AQ412">
    <cfRule type="cellIs" dxfId="21" priority="22" operator="equal">
      <formula>FALSE()</formula>
    </cfRule>
  </conditionalFormatting>
  <conditionalFormatting sqref="AQ412">
    <cfRule type="cellIs" dxfId="20" priority="21" operator="equal">
      <formula>FALSE()</formula>
    </cfRule>
  </conditionalFormatting>
  <conditionalFormatting sqref="AQ412">
    <cfRule type="cellIs" dxfId="19" priority="20" operator="equal">
      <formula>FALSE()</formula>
    </cfRule>
  </conditionalFormatting>
  <conditionalFormatting sqref="AQ414:AQ415">
    <cfRule type="cellIs" dxfId="18" priority="19" operator="equal">
      <formula>FALSE()</formula>
    </cfRule>
  </conditionalFormatting>
  <conditionalFormatting sqref="AQ414:AQ415">
    <cfRule type="cellIs" dxfId="17" priority="18" operator="equal">
      <formula>FALSE()</formula>
    </cfRule>
  </conditionalFormatting>
  <conditionalFormatting sqref="AQ414:AQ415">
    <cfRule type="cellIs" dxfId="16" priority="17" operator="equal">
      <formula>FALSE()</formula>
    </cfRule>
  </conditionalFormatting>
  <conditionalFormatting sqref="AQ417:AQ419">
    <cfRule type="cellIs" dxfId="15" priority="16" operator="equal">
      <formula>FALSE()</formula>
    </cfRule>
  </conditionalFormatting>
  <conditionalFormatting sqref="AQ417:AQ419">
    <cfRule type="cellIs" dxfId="14" priority="15" operator="equal">
      <formula>FALSE()</formula>
    </cfRule>
  </conditionalFormatting>
  <conditionalFormatting sqref="AQ417:AQ419">
    <cfRule type="cellIs" dxfId="13" priority="14" operator="equal">
      <formula>FALSE()</formula>
    </cfRule>
  </conditionalFormatting>
  <conditionalFormatting sqref="AQ414:AQ415">
    <cfRule type="cellIs" dxfId="12" priority="13" operator="equal">
      <formula>FALSE()</formula>
    </cfRule>
  </conditionalFormatting>
  <conditionalFormatting sqref="AQ414:AQ415">
    <cfRule type="cellIs" dxfId="11" priority="12" operator="equal">
      <formula>FALSE()</formula>
    </cfRule>
  </conditionalFormatting>
  <conditionalFormatting sqref="AQ414:AQ415">
    <cfRule type="cellIs" dxfId="10" priority="11" operator="equal">
      <formula>FALSE()</formula>
    </cfRule>
  </conditionalFormatting>
  <conditionalFormatting sqref="AQ414:AQ415">
    <cfRule type="cellIs" dxfId="9" priority="10" operator="equal">
      <formula>FALSE()</formula>
    </cfRule>
  </conditionalFormatting>
  <conditionalFormatting sqref="AQ417:AQ419">
    <cfRule type="cellIs" dxfId="8" priority="9" operator="equal">
      <formula>FALSE()</formula>
    </cfRule>
  </conditionalFormatting>
  <conditionalFormatting sqref="AQ417:AQ419">
    <cfRule type="cellIs" dxfId="7" priority="8" operator="equal">
      <formula>FALSE()</formula>
    </cfRule>
  </conditionalFormatting>
  <conditionalFormatting sqref="AQ417:AQ419">
    <cfRule type="cellIs" dxfId="6" priority="7" operator="equal">
      <formula>FALSE()</formula>
    </cfRule>
  </conditionalFormatting>
  <conditionalFormatting sqref="AQ417:AQ419">
    <cfRule type="cellIs" dxfId="5" priority="6" operator="equal">
      <formula>FALSE()</formula>
    </cfRule>
  </conditionalFormatting>
  <conditionalFormatting sqref="AQ417:AQ419">
    <cfRule type="cellIs" dxfId="4" priority="5" operator="equal">
      <formula>FALSE()</formula>
    </cfRule>
  </conditionalFormatting>
  <conditionalFormatting sqref="AQ417:AQ419">
    <cfRule type="cellIs" dxfId="3" priority="4" operator="equal">
      <formula>FALSE()</formula>
    </cfRule>
  </conditionalFormatting>
  <conditionalFormatting sqref="AQ417:AQ419">
    <cfRule type="cellIs" dxfId="2" priority="3" operator="equal">
      <formula>FALSE()</formula>
    </cfRule>
  </conditionalFormatting>
  <conditionalFormatting sqref="AQ417:AQ419">
    <cfRule type="cellIs" dxfId="1" priority="2" operator="equal">
      <formula>FALSE()</formula>
    </cfRule>
  </conditionalFormatting>
  <conditionalFormatting sqref="AR223:AV223">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CC"/>
    <outlinePr summaryBelow="0" summaryRight="0"/>
    <pageSetUpPr autoPageBreaks="0"/>
  </sheetPr>
  <dimension ref="A1:AX673"/>
  <sheetViews>
    <sheetView topLeftCell="A231"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rgb="FFFFFFCC"/>
    <outlinePr summaryBelow="0" summaryRight="0"/>
    <pageSetUpPr autoPageBreaks="0"/>
  </sheetPr>
  <dimension ref="A1:AX673"/>
  <sheetViews>
    <sheetView topLeftCell="A243"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CC"/>
    <outlinePr summaryBelow="0" summaryRight="0"/>
    <pageSetUpPr autoPageBreaks="0"/>
  </sheetPr>
  <dimension ref="A1:AX423"/>
  <sheetViews>
    <sheetView zoomScale="85" zoomScaleNormal="85" workbookViewId="0">
      <pane xSplit="10" ySplit="4" topLeftCell="AJ14"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5</v>
      </c>
      <c r="C3" s="181"/>
      <c r="D3" s="181"/>
      <c r="E3" s="179" t="s">
        <v>91</v>
      </c>
      <c r="F3" s="179" t="s">
        <v>92</v>
      </c>
      <c r="G3" s="179" t="s">
        <v>93</v>
      </c>
      <c r="H3" s="179" t="s">
        <v>94</v>
      </c>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1.2891506141768156</v>
      </c>
      <c r="AS8" s="92">
        <f>'Annual Inflation'!AS32</f>
        <v>1.3284361388165782</v>
      </c>
      <c r="AT8" s="92">
        <f>'Annual Inflation'!AT32</f>
        <v>1.3511547218960771</v>
      </c>
      <c r="AU8" s="92">
        <f>'Annual Inflation'!AU32</f>
        <v>1.3719916643626167</v>
      </c>
      <c r="AV8" s="92">
        <f>'Annual Inflation'!AV32</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58.15</v>
      </c>
      <c r="AS15" s="528">
        <f>CHOOSE($B$3,ENWL!AS15,NPgN!AS15,NPgY!AS15,WMID!AS15,EMID!AS15,SWALES!AS15,SWEST!AS15,LPN!AS15,SPN!AS15,EPN!AS15,SPD!AS15,SPMW!AS15,SSEH!AS15,SSES!AS15)</f>
        <v>54.47</v>
      </c>
      <c r="AT15" s="528">
        <f>CHOOSE($B$3,ENWL!AT15,NPgN!AT15,NPgY!AT15,WMID!AT15,EMID!AT15,SWALES!AT15,SWEST!AT15,LPN!AT15,SPN!AT15,EPN!AT15,SPD!AT15,SPMW!AT15,SSEH!AT15,SSES!AT15)</f>
        <v>36.51</v>
      </c>
      <c r="AU15" s="528">
        <f>CHOOSE($B$3,ENWL!AU15,NPgN!AU15,NPgY!AU15,WMID!AU15,EMID!AU15,SWALES!AU15,SWEST!AU15,LPN!AU15,SPN!AU15,EPN!AU15,SPD!AU15,SPMW!AU15,SSEH!AU15,SSES!AU15)</f>
        <v>38.340000000000003</v>
      </c>
      <c r="AV15" s="528">
        <f>CHOOSE($B$3,ENWL!AV15,NPgN!AV15,NPgY!AV15,WMID!AV15,EMID!AV15,SWALES!AV15,SWEST!AV15,LPN!AV15,SPN!AV15,EPN!AV15,SPD!AV15,SPMW!AV15,SSEH!AV15,SSES!AV15)</f>
        <v>27.6</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43.13</v>
      </c>
      <c r="AS16" s="528">
        <f>CHOOSE($B$3,ENWL!AS16,NPgN!AS16,NPgY!AS16,WMID!AS16,EMID!AS16,SWALES!AS16,SWEST!AS16,LPN!AS16,SPN!AS16,EPN!AS16,SPD!AS16,SPMW!AS16,SSEH!AS16,SSES!AS16)</f>
        <v>43.21</v>
      </c>
      <c r="AT16" s="528">
        <f>CHOOSE($B$3,ENWL!AT16,NPgN!AT16,NPgY!AT16,WMID!AT16,EMID!AT16,SWALES!AT16,SWEST!AT16,LPN!AT16,SPN!AT16,EPN!AT16,SPD!AT16,SPMW!AT16,SSEH!AT16,SSES!AT16)</f>
        <v>43.79</v>
      </c>
      <c r="AU16" s="528">
        <f>CHOOSE($B$3,ENWL!AU16,NPgN!AU16,NPgY!AU16,WMID!AU16,EMID!AU16,SWALES!AU16,SWEST!AU16,LPN!AU16,SPN!AU16,EPN!AU16,SPD!AU16,SPMW!AU16,SSEH!AU16,SSES!AU16)</f>
        <v>41.28</v>
      </c>
      <c r="AV16" s="528">
        <f>CHOOSE($B$3,ENWL!AV16,NPgN!AV16,NPgY!AV16,WMID!AV16,EMID!AV16,SWALES!AV16,SWEST!AV16,LPN!AV16,SPN!AV16,EPN!AV16,SPD!AV16,SPMW!AV16,SSEH!AV16,SSES!AV16)</f>
        <v>41.39</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31.19</v>
      </c>
      <c r="AS17" s="528">
        <f>CHOOSE($B$3,ENWL!AS17,NPgN!AS17,NPgY!AS17,WMID!AS17,EMID!AS17,SWALES!AS17,SWEST!AS17,LPN!AS17,SPN!AS17,EPN!AS17,SPD!AS17,SPMW!AS17,SSEH!AS17,SSES!AS17)</f>
        <v>33.590000000000003</v>
      </c>
      <c r="AT17" s="528">
        <f>CHOOSE($B$3,ENWL!AT17,NPgN!AT17,NPgY!AT17,WMID!AT17,EMID!AT17,SWALES!AT17,SWEST!AT17,LPN!AT17,SPN!AT17,EPN!AT17,SPD!AT17,SPMW!AT17,SSEH!AT17,SSES!AT17)</f>
        <v>36.380000000000003</v>
      </c>
      <c r="AU17" s="528">
        <f>CHOOSE($B$3,ENWL!AU17,NPgN!AU17,NPgY!AU17,WMID!AU17,EMID!AU17,SWALES!AU17,SWEST!AU17,LPN!AU17,SPN!AU17,EPN!AU17,SPD!AU17,SPMW!AU17,SSEH!AU17,SSES!AU17)</f>
        <v>30.94</v>
      </c>
      <c r="AV17" s="528">
        <f>CHOOSE($B$3,ENWL!AV17,NPgN!AV17,NPgY!AV17,WMID!AV17,EMID!AV17,SWALES!AV17,SWEST!AV17,LPN!AV17,SPN!AV17,EPN!AV17,SPD!AV17,SPMW!AV17,SSEH!AV17,SSES!AV17)</f>
        <v>29.87</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31.85</v>
      </c>
      <c r="AS18" s="528">
        <f>CHOOSE($B$3,ENWL!AS18,NPgN!AS18,NPgY!AS18,WMID!AS18,EMID!AS18,SWALES!AS18,SWEST!AS18,LPN!AS18,SPN!AS18,EPN!AS18,SPD!AS18,SPMW!AS18,SSEH!AS18,SSES!AS18)</f>
        <v>31.6</v>
      </c>
      <c r="AT18" s="528">
        <f>CHOOSE($B$3,ENWL!AT18,NPgN!AT18,NPgY!AT18,WMID!AT18,EMID!AT18,SWALES!AT18,SWEST!AT18,LPN!AT18,SPN!AT18,EPN!AT18,SPD!AT18,SPMW!AT18,SSEH!AT18,SSES!AT18)</f>
        <v>30.9</v>
      </c>
      <c r="AU18" s="528">
        <f>CHOOSE($B$3,ENWL!AU18,NPgN!AU18,NPgY!AU18,WMID!AU18,EMID!AU18,SWALES!AU18,SWEST!AU18,LPN!AU18,SPN!AU18,EPN!AU18,SPD!AU18,SPMW!AU18,SSEH!AU18,SSES!AU18)</f>
        <v>30.51</v>
      </c>
      <c r="AV18" s="528">
        <f>CHOOSE($B$3,ENWL!AV18,NPgN!AV18,NPgY!AV18,WMID!AV18,EMID!AV18,SWALES!AV18,SWEST!AV18,LPN!AV18,SPN!AV18,EPN!AV18,SPD!AV18,SPMW!AV18,SSEH!AV18,SSES!AV18)</f>
        <v>29.79</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9.67</v>
      </c>
      <c r="AS19" s="528">
        <f>CHOOSE($B$3,ENWL!AS19,NPgN!AS19,NPgY!AS19,WMID!AS19,EMID!AS19,SWALES!AS19,SWEST!AS19,LPN!AS19,SPN!AS19,EPN!AS19,SPD!AS19,SPMW!AS19,SSEH!AS19,SSES!AS19)</f>
        <v>10.15</v>
      </c>
      <c r="AT19" s="528">
        <f>CHOOSE($B$3,ENWL!AT19,NPgN!AT19,NPgY!AT19,WMID!AT19,EMID!AT19,SWALES!AT19,SWEST!AT19,LPN!AT19,SPN!AT19,EPN!AT19,SPD!AT19,SPMW!AT19,SSEH!AT19,SSES!AT19)</f>
        <v>8.94</v>
      </c>
      <c r="AU19" s="528">
        <f>CHOOSE($B$3,ENWL!AU19,NPgN!AU19,NPgY!AU19,WMID!AU19,EMID!AU19,SWALES!AU19,SWEST!AU19,LPN!AU19,SPN!AU19,EPN!AU19,SPD!AU19,SPMW!AU19,SSEH!AU19,SSES!AU19)</f>
        <v>8.93</v>
      </c>
      <c r="AV19" s="528">
        <f>CHOOSE($B$3,ENWL!AV19,NPgN!AV19,NPgY!AV19,WMID!AV19,EMID!AV19,SWALES!AV19,SWEST!AV19,LPN!AV19,SPN!AV19,EPN!AV19,SPD!AV19,SPMW!AV19,SSEH!AV19,SSES!AV19)</f>
        <v>8.6999999999999993</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16.53</v>
      </c>
      <c r="AS20" s="528">
        <f>CHOOSE($B$3,ENWL!AS20,NPgN!AS20,NPgY!AS20,WMID!AS20,EMID!AS20,SWALES!AS20,SWEST!AS20,LPN!AS20,SPN!AS20,EPN!AS20,SPD!AS20,SPMW!AS20,SSEH!AS20,SSES!AS20)</f>
        <v>16.350000000000001</v>
      </c>
      <c r="AT20" s="528">
        <f>CHOOSE($B$3,ENWL!AT20,NPgN!AT20,NPgY!AT20,WMID!AT20,EMID!AT20,SWALES!AT20,SWEST!AT20,LPN!AT20,SPN!AT20,EPN!AT20,SPD!AT20,SPMW!AT20,SSEH!AT20,SSES!AT20)</f>
        <v>15.6</v>
      </c>
      <c r="AU20" s="528">
        <f>CHOOSE($B$3,ENWL!AU20,NPgN!AU20,NPgY!AU20,WMID!AU20,EMID!AU20,SWALES!AU20,SWEST!AU20,LPN!AU20,SPN!AU20,EPN!AU20,SPD!AU20,SPMW!AU20,SSEH!AU20,SSES!AU20)</f>
        <v>15.51</v>
      </c>
      <c r="AV20" s="528">
        <f>CHOOSE($B$3,ENWL!AV20,NPgN!AV20,NPgY!AV20,WMID!AV20,EMID!AV20,SWALES!AV20,SWEST!AV20,LPN!AV20,SPN!AV20,EPN!AV20,SPD!AV20,SPMW!AV20,SSEH!AV20,SSES!AV20)</f>
        <v>15.19</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107.79</v>
      </c>
      <c r="AS21" s="528">
        <f>CHOOSE($B$3,ENWL!AS21,NPgN!AS21,NPgY!AS21,WMID!AS21,EMID!AS21,SWALES!AS21,SWEST!AS21,LPN!AS21,SPN!AS21,EPN!AS21,SPD!AS21,SPMW!AS21,SSEH!AS21,SSES!AS21)</f>
        <v>106.3</v>
      </c>
      <c r="AT21" s="528">
        <f>CHOOSE($B$3,ENWL!AT21,NPgN!AT21,NPgY!AT21,WMID!AT21,EMID!AT21,SWALES!AT21,SWEST!AT21,LPN!AT21,SPN!AT21,EPN!AT21,SPD!AT21,SPMW!AT21,SSEH!AT21,SSES!AT21)</f>
        <v>101.9</v>
      </c>
      <c r="AU21" s="528">
        <f>CHOOSE($B$3,ENWL!AU21,NPgN!AU21,NPgY!AU21,WMID!AU21,EMID!AU21,SWALES!AU21,SWEST!AU21,LPN!AU21,SPN!AU21,EPN!AU21,SPD!AU21,SPMW!AU21,SSEH!AU21,SSES!AU21)</f>
        <v>102.69</v>
      </c>
      <c r="AV21" s="528">
        <f>CHOOSE($B$3,ENWL!AV21,NPgN!AV21,NPgY!AV21,WMID!AV21,EMID!AV21,SWALES!AV21,SWEST!AV21,LPN!AV21,SPN!AV21,EPN!AV21,SPD!AV21,SPMW!AV21,SSEH!AV21,SSES!AV21)</f>
        <v>101.84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105</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-2.8268189999999986</v>
      </c>
      <c r="AS24" s="207">
        <f>CHOOSE($B$3,ENWL!AS24,NPgN!AS24,NPgY!AS24,WMID!AS24,EMID!AS24,SWALES!AS24,SWEST!AS24,LPN!AS24,SPN!AS24,EPN!AS24,SPD!AS24,SPMW!AS24,SSEH!AS24,SSES!AS24)</f>
        <v>0.3098429999999659</v>
      </c>
      <c r="AT24" s="207">
        <f>CHOOSE($B$3,ENWL!AT24,NPgN!AT24,NPgY!AT24,WMID!AT24,EMID!AT24,SWALES!AT24,SWEST!AT24,LPN!AT24,SPN!AT24,EPN!AT24,SPD!AT24,SPMW!AT24,SSEH!AT24,SSES!AT24)</f>
        <v>3.2992919999999955</v>
      </c>
      <c r="AU24" s="207">
        <f>CHOOSE($B$3,ENWL!AU24,NPgN!AU24,NPgY!AU24,WMID!AU24,EMID!AU24,SWALES!AU24,SWEST!AU24,LPN!AU24,SPN!AU24,EPN!AU24,SPD!AU24,SPMW!AU24,SSEH!AU24,SSES!AU24)</f>
        <v>6.322195999999999</v>
      </c>
      <c r="AV24" s="207">
        <f>CHOOSE($B$3,ENWL!AV24,NPgN!AV24,NPgY!AV24,WMID!AV24,EMID!AV24,SWALES!AV24,SWEST!AV24,LPN!AV24,SPN!AV24,EPN!AV24,SPD!AV24,SPMW!AV24,SSEH!AV24,SSES!AV24)</f>
        <v>8.9520299999999882</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105</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-0.14721218894818405</v>
      </c>
      <c r="AS25" s="207">
        <f>CHOOSE($B$3,ENWL!AS25,NPgN!AS25,NPgY!AS25,WMID!AS25,EMID!AS25,SWALES!AS25,SWEST!AS25,LPN!AS25,SPN!AS25,EPN!AS25,SPD!AS25,SPMW!AS25,SSEH!AS25,SSES!AS25)</f>
        <v>1.5226247538830636E-2</v>
      </c>
      <c r="AT25" s="207">
        <f>CHOOSE($B$3,ENWL!AT25,NPgN!AT25,NPgY!AT25,WMID!AT25,EMID!AT25,SWALES!AT25,SWEST!AT25,LPN!AT25,SPN!AT25,EPN!AT25,SPD!AT25,SPMW!AT25,SSEH!AT25,SSES!AT25)</f>
        <v>0.26170413947236948</v>
      </c>
      <c r="AU25" s="207">
        <f>CHOOSE($B$3,ENWL!AU25,NPgN!AU25,NPgY!AU25,WMID!AU25,EMID!AU25,SWALES!AU25,SWEST!AU25,LPN!AU25,SPN!AU25,EPN!AU25,SPD!AU25,SPMW!AU25,SSEH!AU25,SSES!AU25)</f>
        <v>0.61783884756696417</v>
      </c>
      <c r="AV25" s="207">
        <f>CHOOSE($B$3,ENWL!AV25,NPgN!AV25,NPgY!AV25,WMID!AV25,EMID!AV25,SWALES!AV25,SWEST!AV25,LPN!AV25,SPN!AV25,EPN!AV25,SPD!AV25,SPMW!AV25,SSEH!AV25,SSES!AV25)</f>
        <v>1.1896445449003552</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105</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0</v>
      </c>
      <c r="AS26" s="476">
        <f>CHOOSE($B$3,ENWL!AS26,NPgN!AS26,NPgY!AS26,WMID!AS26,EMID!AS26,SWALES!AS26,SWEST!AS26,LPN!AS26,SPN!AS26,EPN!AS26,SPD!AS26,SPMW!AS26,SSEH!AS26,SSES!AS26)</f>
        <v>0</v>
      </c>
      <c r="AT26" s="476">
        <f>CHOOSE($B$3,ENWL!AT26,NPgN!AT26,NPgY!AT26,WMID!AT26,EMID!AT26,SWALES!AT26,SWEST!AT26,LPN!AT26,SPN!AT26,EPN!AT26,SPD!AT26,SPMW!AT26,SSEH!AT26,SSES!AT26)</f>
        <v>0</v>
      </c>
      <c r="AU26" s="476">
        <f>CHOOSE($B$3,ENWL!AU26,NPgN!AU26,NPgY!AU26,WMID!AU26,EMID!AU26,SWALES!AU26,SWEST!AU26,LPN!AU26,SPN!AU26,EPN!AU26,SPD!AU26,SPMW!AU26,SSEH!AU26,SSES!AU26)</f>
        <v>0</v>
      </c>
      <c r="AV26" s="476">
        <f>CHOOSE($B$3,ENWL!AV26,NPgN!AV26,NPgY!AV26,WMID!AV26,EMID!AV26,SWALES!AV26,SWEST!AV26,LPN!AV26,SPN!AV26,EPN!AV26,SPD!AV26,SPMW!AV26,SSEH!AV26,SSES!AV26)</f>
        <v>0</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105</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105</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105</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105</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105</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105</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105</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42.9</v>
      </c>
      <c r="AS33" s="476">
        <f>CHOOSE($B$3,ENWL!AS33,NPgN!AS33,NPgY!AS33,WMID!AS33,EMID!AS33,SWALES!AS33,SWEST!AS33,LPN!AS33,SPN!AS33,EPN!AS33,SPD!AS33,SPMW!AS33,SSEH!AS33,SSES!AS33)</f>
        <v>41.76</v>
      </c>
      <c r="AT33" s="476">
        <f>CHOOSE($B$3,ENWL!AT33,NPgN!AT33,NPgY!AT33,WMID!AT33,EMID!AT33,SWALES!AT33,SWEST!AT33,LPN!AT33,SPN!AT33,EPN!AT33,SPD!AT33,SPMW!AT33,SSEH!AT33,SSES!AT33)</f>
        <v>42.94</v>
      </c>
      <c r="AU33" s="476">
        <f>CHOOSE($B$3,ENWL!AU33,NPgN!AU33,NPgY!AU33,WMID!AU33,EMID!AU33,SWALES!AU33,SWEST!AU33,LPN!AU33,SPN!AU33,EPN!AU33,SPD!AU33,SPMW!AU33,SSEH!AU33,SSES!AU33)</f>
        <v>44.44</v>
      </c>
      <c r="AV33" s="476">
        <f>CHOOSE($B$3,ENWL!AV33,NPgN!AV33,NPgY!AV33,WMID!AV33,EMID!AV33,SWALES!AV33,SWEST!AV33,LPN!AV33,SPN!AV33,EPN!AV33,SPD!AV33,SPMW!AV33,SSEH!AV33,SSES!AV33)</f>
        <v>38.17</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105</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14.479843378526933</v>
      </c>
      <c r="AS34" s="476">
        <f>CHOOSE($B$3,ENWL!AS34,NPgN!AS34,NPgY!AS34,WMID!AS34,EMID!AS34,SWALES!AS34,SWEST!AS34,LPN!AS34,SPN!AS34,EPN!AS34,SPD!AS34,SPMW!AS34,SSEH!AS34,SSES!AS34)</f>
        <v>12.299863077848443</v>
      </c>
      <c r="AT34" s="476">
        <f>CHOOSE($B$3,ENWL!AT34,NPgN!AT34,NPgY!AT34,WMID!AT34,EMID!AT34,SWALES!AT34,SWEST!AT34,LPN!AT34,SPN!AT34,EPN!AT34,SPD!AT34,SPMW!AT34,SSEH!AT34,SSES!AT34)</f>
        <v>19.719826865216739</v>
      </c>
      <c r="AU34" s="476">
        <f>CHOOSE($B$3,ENWL!AU34,NPgN!AU34,NPgY!AU34,WMID!AU34,EMID!AU34,SWALES!AU34,SWEST!AU34,LPN!AU34,SPN!AU34,EPN!AU34,SPD!AU34,SPMW!AU34,SSEH!AU34,SSES!AU34)</f>
        <v>23.888550033028821</v>
      </c>
      <c r="AV34" s="476">
        <f>CHOOSE($B$3,ENWL!AV34,NPgN!AV34,NPgY!AV34,WMID!AV34,EMID!AV34,SWALES!AV34,SWEST!AV34,LPN!AV34,SPN!AV34,EPN!AV34,SPD!AV34,SPMW!AV34,SSEH!AV34,SSES!AV34)</f>
        <v>31.343140163369281</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105</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2.2545009360637009</v>
      </c>
      <c r="AS35" s="476">
        <f>CHOOSE($B$3,ENWL!AS35,NPgN!AS35,NPgY!AS35,WMID!AS35,EMID!AS35,SWALES!AS35,SWEST!AS35,LPN!AS35,SPN!AS35,EPN!AS35,SPD!AS35,SPMW!AS35,SSEH!AS35,SSES!AS35)</f>
        <v>3.1881897430763488</v>
      </c>
      <c r="AT35" s="476">
        <f>CHOOSE($B$3,ENWL!AT35,NPgN!AT35,NPgY!AT35,WMID!AT35,EMID!AT35,SWALES!AT35,SWEST!AT35,LPN!AT35,SPN!AT35,EPN!AT35,SPD!AT35,SPMW!AT35,SSEH!AT35,SSES!AT35)</f>
        <v>4.7874417105057967</v>
      </c>
      <c r="AU35" s="476">
        <f>CHOOSE($B$3,ENWL!AU35,NPgN!AU35,NPgY!AU35,WMID!AU35,EMID!AU35,SWALES!AU35,SWEST!AU35,LPN!AU35,SPN!AU35,EPN!AU35,SPD!AU35,SPMW!AU35,SSEH!AU35,SSES!AU35)</f>
        <v>6.4675315296921827</v>
      </c>
      <c r="AV35" s="476">
        <f>CHOOSE($B$3,ENWL!AV35,NPgN!AV35,NPgY!AV35,WMID!AV35,EMID!AV35,SWALES!AV35,SWEST!AV35,LPN!AV35,SPN!AV35,EPN!AV35,SPD!AV35,SPMW!AV35,SSEH!AV35,SSES!AV35)</f>
        <v>7.3141325457927033</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105</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-19.642873631189083</v>
      </c>
      <c r="AS36" s="476">
        <f>CHOOSE($B$3,ENWL!AS36,NPgN!AS36,NPgY!AS36,WMID!AS36,EMID!AS36,SWALES!AS36,SWEST!AS36,LPN!AS36,SPN!AS36,EPN!AS36,SPD!AS36,SPMW!AS36,SSEH!AS36,SSES!AS36)</f>
        <v>27.811672853695843</v>
      </c>
      <c r="AT36" s="476">
        <f>CHOOSE($B$3,ENWL!AT36,NPgN!AT36,NPgY!AT36,WMID!AT36,EMID!AT36,SWALES!AT36,SWEST!AT36,LPN!AT36,SPN!AT36,EPN!AT36,SPD!AT36,SPMW!AT36,SSEH!AT36,SSES!AT36)</f>
        <v>50.329608123572768</v>
      </c>
      <c r="AU36" s="476">
        <f>CHOOSE($B$3,ENWL!AU36,NPgN!AU36,NPgY!AU36,WMID!AU36,EMID!AU36,SWALES!AU36,SWEST!AU36,LPN!AU36,SPN!AU36,EPN!AU36,SPD!AU36,SPMW!AU36,SSEH!AU36,SSES!AU36)</f>
        <v>57.201919907050709</v>
      </c>
      <c r="AV36" s="476">
        <f>CHOOSE($B$3,ENWL!AV36,NPgN!AV36,NPgY!AV36,WMID!AV36,EMID!AV36,SWALES!AV36,SWEST!AV36,LPN!AV36,SPN!AV36,EPN!AV36,SPD!AV36,SPMW!AV36,SSEH!AV36,SSES!AV36)</f>
        <v>49.569741077669505</v>
      </c>
      <c r="AW36" s="184"/>
    </row>
    <row r="37" spans="1:50" ht="16.8">
      <c r="A37" s="82"/>
      <c r="B37" s="82"/>
      <c r="C37" s="82"/>
      <c r="D37" s="82"/>
      <c r="E37" s="82" t="str">
        <f>CHOOSE($B$3,ENWL!E37,NPgN!E37,NPgY!E37,WMID!E37,EMID!E37,SWALES!E37,SWEST!E37,LPN!E37,SPN!E37,EPN!E37,SPD!E37,SPMW!E37,SSEH!E37,SSES!E37)</f>
        <v>Digitalisation Re-opener</v>
      </c>
      <c r="F37" s="82"/>
      <c r="G37" s="82" t="s">
        <v>105</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105</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1.44</v>
      </c>
      <c r="AS38" s="476">
        <f>CHOOSE($B$3,ENWL!AS38,NPgN!AS38,NPgY!AS38,WMID!AS38,EMID!AS38,SWALES!AS38,SWEST!AS38,LPN!AS38,SPN!AS38,EPN!AS38,SPD!AS38,SPMW!AS38,SSEH!AS38,SSES!AS38)</f>
        <v>1.43</v>
      </c>
      <c r="AT38" s="476">
        <f>CHOOSE($B$3,ENWL!AT38,NPgN!AT38,NPgY!AT38,WMID!AT38,EMID!AT38,SWALES!AT38,SWEST!AT38,LPN!AT38,SPN!AT38,EPN!AT38,SPD!AT38,SPMW!AT38,SSEH!AT38,SSES!AT38)</f>
        <v>1.1499999999999999</v>
      </c>
      <c r="AU38" s="476">
        <f>CHOOSE($B$3,ENWL!AU38,NPgN!AU38,NPgY!AU38,WMID!AU38,EMID!AU38,SWALES!AU38,SWEST!AU38,LPN!AU38,SPN!AU38,EPN!AU38,SPD!AU38,SPMW!AU38,SSEH!AU38,SSES!AU38)</f>
        <v>0.23</v>
      </c>
      <c r="AV38" s="476">
        <f>CHOOSE($B$3,ENWL!AV38,NPgN!AV38,NPgY!AV38,WMID!AV38,EMID!AV38,SWALES!AV38,SWEST!AV38,LPN!AV38,SPN!AV38,EPN!AV38,SPD!AV38,SPMW!AV38,SSEH!AV38,SSES!AV38)</f>
        <v>0.22</v>
      </c>
      <c r="AW38" s="184"/>
    </row>
    <row r="39" spans="1:50" ht="16.8">
      <c r="A39" s="82"/>
      <c r="B39" s="82"/>
      <c r="C39" s="82"/>
      <c r="D39" s="82"/>
      <c r="E39" s="82" t="str">
        <f>CHOOSE($B$3,ENWL!E39,NPgN!E39,NPgY!E39,WMID!E39,EMID!E39,SWALES!E39,SWEST!E39,LPN!E39,SPN!E39,EPN!E39,SPD!E39,SPMW!E39,SSEH!E39,SSES!E39)</f>
        <v>Visual Amenity Projects</v>
      </c>
      <c r="F39" s="82"/>
      <c r="G39" s="82" t="s">
        <v>105</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0.59853349772409703</v>
      </c>
      <c r="AS39" s="476">
        <f>CHOOSE($B$3,ENWL!AS39,NPgN!AS39,NPgY!AS39,WMID!AS39,EMID!AS39,SWALES!AS39,SWEST!AS39,LPN!AS39,SPN!AS39,EPN!AS39,SPD!AS39,SPMW!AS39,SSEH!AS39,SSES!AS39)</f>
        <v>0.60611606943002605</v>
      </c>
      <c r="AT39" s="476">
        <f>CHOOSE($B$3,ENWL!AT39,NPgN!AT39,NPgY!AT39,WMID!AT39,EMID!AT39,SWALES!AT39,SWEST!AT39,LPN!AT39,SPN!AT39,EPN!AT39,SPD!AT39,SPMW!AT39,SSEH!AT39,SSES!AT39)</f>
        <v>0.59842737201559371</v>
      </c>
      <c r="AU39" s="476">
        <f>CHOOSE($B$3,ENWL!AU39,NPgN!AU39,NPgY!AU39,WMID!AU39,EMID!AU39,SWALES!AU39,SWEST!AU39,LPN!AU39,SPN!AU39,EPN!AU39,SPD!AU39,SPMW!AU39,SSEH!AU39,SSES!AU39)</f>
        <v>0.59571359893736642</v>
      </c>
      <c r="AV39" s="476">
        <f>CHOOSE($B$3,ENWL!AV39,NPgN!AV39,NPgY!AV39,WMID!AV39,EMID!AV39,SWALES!AV39,SWEST!AV39,LPN!AV39,SPN!AV39,EPN!AV39,SPD!AV39,SPMW!AV39,SSEH!AV39,SSES!AV39)</f>
        <v>0.58623603593603724</v>
      </c>
      <c r="AW39" s="184"/>
    </row>
    <row r="40" spans="1:50" ht="16.8">
      <c r="A40" s="82"/>
      <c r="B40" s="82"/>
      <c r="C40" s="82"/>
      <c r="D40" s="82"/>
      <c r="E40" s="82" t="str">
        <f>CHOOSE($B$3,ENWL!E40,NPgN!E40,NPgY!E40,WMID!E40,EMID!E40,SWALES!E40,SWEST!E40,LPN!E40,SPN!E40,EPN!E40,SPD!E40,SPMW!E40,SSEH!E40,SSES!E40)</f>
        <v>Cyber Resilience OT baseline</v>
      </c>
      <c r="F40" s="82"/>
      <c r="G40" s="82" t="s">
        <v>105</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2.77</v>
      </c>
      <c r="AS40" s="476">
        <f>CHOOSE($B$3,ENWL!AS40,NPgN!AS40,NPgY!AS40,WMID!AS40,EMID!AS40,SWALES!AS40,SWEST!AS40,LPN!AS40,SPN!AS40,EPN!AS40,SPD!AS40,SPMW!AS40,SSEH!AS40,SSES!AS40)</f>
        <v>2.15</v>
      </c>
      <c r="AT40" s="476">
        <f>CHOOSE($B$3,ENWL!AT40,NPgN!AT40,NPgY!AT40,WMID!AT40,EMID!AT40,SWALES!AT40,SWEST!AT40,LPN!AT40,SPN!AT40,EPN!AT40,SPD!AT40,SPMW!AT40,SSEH!AT40,SSES!AT40)</f>
        <v>0.62</v>
      </c>
      <c r="AU40" s="476">
        <f>CHOOSE($B$3,ENWL!AU40,NPgN!AU40,NPgY!AU40,WMID!AU40,EMID!AU40,SWALES!AU40,SWEST!AU40,LPN!AU40,SPN!AU40,EPN!AU40,SPD!AU40,SPMW!AU40,SSEH!AU40,SSES!AU40)</f>
        <v>0</v>
      </c>
      <c r="AV40" s="476">
        <f>CHOOSE($B$3,ENWL!AV40,NPgN!AV40,NPgY!AV40,WMID!AV40,EMID!AV40,SWALES!AV40,SWEST!AV40,LPN!AV40,SPN!AV40,EPN!AV40,SPD!AV40,SPMW!AV40,SSEH!AV40,SSES!AV40)</f>
        <v>0</v>
      </c>
      <c r="AW40" s="184"/>
    </row>
    <row r="41" spans="1:50" ht="16.8">
      <c r="A41" s="82"/>
      <c r="B41" s="82"/>
      <c r="C41" s="82"/>
      <c r="D41" s="82"/>
      <c r="E41" s="82" t="str">
        <f>CHOOSE($B$3,ENWL!E41,NPgN!E41,NPgY!E41,WMID!E41,EMID!E41,SWALES!E41,SWEST!E41,LPN!E41,SPN!E41,EPN!E41,SPD!E41,SPMW!E41,SSEH!E41,SSES!E41)</f>
        <v>Cyber Resilience OT Re-opener</v>
      </c>
      <c r="F41" s="82"/>
      <c r="G41" s="82" t="s">
        <v>105</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2.1236676216401267</v>
      </c>
      <c r="AS41" s="476">
        <f>CHOOSE($B$3,ENWL!AS41,NPgN!AS41,NPgY!AS41,WMID!AS41,EMID!AS41,SWALES!AS41,SWEST!AS41,LPN!AS41,SPN!AS41,EPN!AS41,SPD!AS41,SPMW!AS41,SSEH!AS41,SSES!AS41)</f>
        <v>1.6491340571375821</v>
      </c>
      <c r="AT41" s="476">
        <f>CHOOSE($B$3,ENWL!AT41,NPgN!AT41,NPgY!AT41,WMID!AT41,EMID!AT41,SWALES!AT41,SWEST!AT41,LPN!AT41,SPN!AT41,EPN!AT41,SPD!AT41,SPMW!AT41,SSEH!AT41,SSES!AT41)</f>
        <v>1.5536428379876561</v>
      </c>
      <c r="AU41" s="476">
        <f>CHOOSE($B$3,ENWL!AU41,NPgN!AU41,NPgY!AU41,WMID!AU41,EMID!AU41,SWALES!AU41,SWEST!AU41,LPN!AU41,SPN!AU41,EPN!AU41,SPD!AU41,SPMW!AU41,SSEH!AU41,SSES!AU41)</f>
        <v>1.0564622481831907</v>
      </c>
      <c r="AV41" s="476">
        <f>CHOOSE($B$3,ENWL!AV41,NPgN!AV41,NPgY!AV41,WMID!AV41,EMID!AV41,SWALES!AV41,SWEST!AV41,LPN!AV41,SPN!AV41,EPN!AV41,SPD!AV41,SPMW!AV41,SSEH!AV41,SSES!AV41)</f>
        <v>1.0401742666999743</v>
      </c>
      <c r="AW41" s="184"/>
    </row>
    <row r="42" spans="1:50" ht="16.8">
      <c r="A42" s="82"/>
      <c r="B42" s="82"/>
      <c r="C42" s="82"/>
      <c r="D42" s="82"/>
      <c r="E42" s="82" t="str">
        <f>CHOOSE($B$3,ENWL!E42,NPgN!E42,NPgY!E42,WMID!E42,EMID!E42,SWALES!E42,SWEST!E42,LPN!E42,SPN!E42,EPN!E42,SPD!E42,SPMW!E42,SSEH!E42,SSES!E42)</f>
        <v>Cyber Resilience IT Re-opener</v>
      </c>
      <c r="F42" s="82"/>
      <c r="G42" s="82" t="s">
        <v>105</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3.0451211353233438E-2</v>
      </c>
      <c r="AS42" s="476">
        <f>CHOOSE($B$3,ENWL!AS42,NPgN!AS42,NPgY!AS42,WMID!AS42,EMID!AS42,SWALES!AS42,SWEST!AS42,LPN!AS42,SPN!AS42,EPN!AS42,SPD!AS42,SPMW!AS42,SSEH!AS42,SSES!AS42)</f>
        <v>2.6339489737609797E-2</v>
      </c>
      <c r="AT42" s="476">
        <f>CHOOSE($B$3,ENWL!AT42,NPgN!AT42,NPgY!AT42,WMID!AT42,EMID!AT42,SWALES!AT42,SWEST!AT42,LPN!AT42,SPN!AT42,EPN!AT42,SPD!AT42,SPMW!AT42,SSEH!AT42,SSES!AT42)</f>
        <v>0.17633948973760979</v>
      </c>
      <c r="AU42" s="476">
        <f>CHOOSE($B$3,ENWL!AU42,NPgN!AU42,NPgY!AU42,WMID!AU42,EMID!AU42,SWALES!AU42,SWEST!AU42,LPN!AU42,SPN!AU42,EPN!AU42,SPD!AU42,SPMW!AU42,SSEH!AU42,SSES!AU42)</f>
        <v>0.17633948973760979</v>
      </c>
      <c r="AV42" s="476">
        <f>CHOOSE($B$3,ENWL!AV42,NPgN!AV42,NPgY!AV42,WMID!AV42,EMID!AV42,SWALES!AV42,SWEST!AV42,LPN!AV42,SPN!AV42,EPN!AV42,SPD!AV42,SPMW!AV42,SSEH!AV42,SSES!AV42)</f>
        <v>0.17633948973760979</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105</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113</v>
      </c>
      <c r="F44" s="82"/>
      <c r="G44" s="82" t="s">
        <v>105</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105</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105</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105</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105</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105</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2.4680140659072911E-2</v>
      </c>
      <c r="AS50" s="476">
        <f>CHOOSE($B$3,ENWL!AS50,NPgN!AS50,NPgY!AS50,WMID!AS50,EMID!AS50,SWALES!AS50,SWEST!AS50,LPN!AS50,SPN!AS50,EPN!AS50,SPD!AS50,SPMW!AS50,SSEH!AS50,SSES!AS50)</f>
        <v>2.4882427570248951E-2</v>
      </c>
      <c r="AT50" s="476">
        <f>CHOOSE($B$3,ENWL!AT50,NPgN!AT50,NPgY!AT50,WMID!AT50,EMID!AT50,SWALES!AT50,SWEST!AT50,LPN!AT50,SPN!AT50,EPN!AT50,SPD!AT50,SPMW!AT50,SSEH!AT50,SSES!AT50)</f>
        <v>2.4584387889263166E-2</v>
      </c>
      <c r="AU50" s="476">
        <f>CHOOSE($B$3,ENWL!AU50,NPgN!AU50,NPgY!AU50,WMID!AU50,EMID!AU50,SWALES!AU50,SWEST!AU50,LPN!AU50,SPN!AU50,EPN!AU50,SPD!AU50,SPMW!AU50,SSEH!AU50,SSES!AU50)</f>
        <v>2.4510996379081312E-2</v>
      </c>
      <c r="AV50" s="476">
        <f>CHOOSE($B$3,ENWL!AV50,NPgN!AV50,NPgY!AV50,WMID!AV50,EMID!AV50,SWALES!AV50,SWEST!AV50,LPN!AV50,SPN!AV50,EPN!AV50,SPD!AV50,SPMW!AV50,SSEH!AV50,SSES!AV50)</f>
        <v>1.3420475023336598E-3</v>
      </c>
      <c r="AW50" s="184"/>
    </row>
    <row r="51" spans="1:49" ht="16.8">
      <c r="A51" s="82"/>
      <c r="B51" s="82"/>
      <c r="C51" s="82"/>
      <c r="D51" s="82"/>
      <c r="E51" s="82" t="str">
        <f>CHOOSE($B$3,ENWL!E51,NPgN!E51,NPgY!E51,WMID!E51,EMID!E51,SWALES!E51,SWEST!E51,LPN!E51,SPN!E51,EPN!E51,SPD!E51,SPMW!E51,SSEH!E51,SSES!E51)</f>
        <v>EV Optioneering Projects</v>
      </c>
      <c r="F51" s="82"/>
      <c r="G51" s="82" t="s">
        <v>105</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105</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4.72</v>
      </c>
      <c r="AS52" s="476">
        <f>CHOOSE($B$3,ENWL!AS52,NPgN!AS52,NPgY!AS52,WMID!AS52,EMID!AS52,SWALES!AS52,SWEST!AS52,LPN!AS52,SPN!AS52,EPN!AS52,SPD!AS52,SPMW!AS52,SSEH!AS52,SSES!AS52)</f>
        <v>3.7</v>
      </c>
      <c r="AT52" s="476">
        <f>CHOOSE($B$3,ENWL!AT52,NPgN!AT52,NPgY!AT52,WMID!AT52,EMID!AT52,SWALES!AT52,SWEST!AT52,LPN!AT52,SPN!AT52,EPN!AT52,SPD!AT52,SPMW!AT52,SSEH!AT52,SSES!AT52)</f>
        <v>3.32</v>
      </c>
      <c r="AU52" s="476">
        <f>CHOOSE($B$3,ENWL!AU52,NPgN!AU52,NPgY!AU52,WMID!AU52,EMID!AU52,SWALES!AU52,SWEST!AU52,LPN!AU52,SPN!AU52,EPN!AU52,SPD!AU52,SPMW!AU52,SSEH!AU52,SSES!AU52)</f>
        <v>0</v>
      </c>
      <c r="AV52" s="476">
        <f>CHOOSE($B$3,ENWL!AV52,NPgN!AV52,NPgY!AV52,WMID!AV52,EMID!AV52,SWALES!AV52,SWEST!AV52,LPN!AV52,SPN!AV52,EPN!AV52,SPD!AV52,SPMW!AV52,SSEH!AV52,SSES!AV52)</f>
        <v>0</v>
      </c>
      <c r="AW52" s="184"/>
    </row>
    <row r="53" spans="1:49" ht="16.8">
      <c r="A53" s="82"/>
      <c r="B53" s="82"/>
      <c r="C53" s="82"/>
      <c r="D53" s="82"/>
      <c r="E53" s="82" t="str">
        <f>CHOOSE($B$3,ENWL!E53,NPgN!E53,NPgY!E53,WMID!E53,EMID!E53,SWALES!E53,SWEST!E53,LPN!E53,SPN!E53,EPN!E53,SPD!E53,SPMW!E53,SSEH!E53,SSES!E53)</f>
        <v>Wayleaves and Diversions Re-opener</v>
      </c>
      <c r="F53" s="82"/>
      <c r="G53" s="82" t="s">
        <v>105</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105</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-0.31412116619263247</v>
      </c>
      <c r="AS54" s="476">
        <f>CHOOSE($B$3,ENWL!AS54,NPgN!AS54,NPgY!AS54,WMID!AS54,EMID!AS54,SWALES!AS54,SWEST!AS54,LPN!AS54,SPN!AS54,EPN!AS54,SPD!AS54,SPMW!AS54,SSEH!AS54,SSES!AS54)</f>
        <v>4.6763703728590285</v>
      </c>
      <c r="AT54" s="476">
        <f>CHOOSE($B$3,ENWL!AT54,NPgN!AT54,NPgY!AT54,WMID!AT54,EMID!AT54,SWALES!AT54,SWEST!AT54,LPN!AT54,SPN!AT54,EPN!AT54,SPD!AT54,SPMW!AT54,SSEH!AT54,SSES!AT54)</f>
        <v>8.0823826835238926</v>
      </c>
      <c r="AU54" s="476">
        <f>CHOOSE($B$3,ENWL!AU54,NPgN!AU54,NPgY!AU54,WMID!AU54,EMID!AU54,SWALES!AU54,SWEST!AU54,LPN!AU54,SPN!AU54,EPN!AU54,SPD!AU54,SPMW!AU54,SSEH!AU54,SSES!AU54)</f>
        <v>9.456264158735344</v>
      </c>
      <c r="AV54" s="476">
        <f>CHOOSE($B$3,ENWL!AV54,NPgN!AV54,NPgY!AV54,WMID!AV54,EMID!AV54,SWALES!AV54,SWEST!AV54,LPN!AV54,SPN!AV54,EPN!AV54,SPD!AV54,SPMW!AV54,SSEH!AV54,SSES!AV54)</f>
        <v>9.5285174889778013</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105</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105</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0.28999999999999998</v>
      </c>
      <c r="AS56" s="476">
        <f>CHOOSE($B$3,ENWL!AS56,NPgN!AS56,NPgY!AS56,WMID!AS56,EMID!AS56,SWALES!AS56,SWEST!AS56,LPN!AS56,SPN!AS56,EPN!AS56,SPD!AS56,SPMW!AS56,SSEH!AS56,SSES!AS56)</f>
        <v>0.99</v>
      </c>
      <c r="AT56" s="476">
        <f>CHOOSE($B$3,ENWL!AT56,NPgN!AT56,NPgY!AT56,WMID!AT56,EMID!AT56,SWALES!AT56,SWEST!AT56,LPN!AT56,SPN!AT56,EPN!AT56,SPD!AT56,SPMW!AT56,SSEH!AT56,SSES!AT56)</f>
        <v>2.56</v>
      </c>
      <c r="AU56" s="476">
        <f>CHOOSE($B$3,ENWL!AU56,NPgN!AU56,NPgY!AU56,WMID!AU56,EMID!AU56,SWALES!AU56,SWEST!AU56,LPN!AU56,SPN!AU56,EPN!AU56,SPD!AU56,SPMW!AU56,SSEH!AU56,SSES!AU56)</f>
        <v>0.34</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105</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105</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v>
      </c>
      <c r="AT58" s="476">
        <f>CHOOSE($B$3,ENWL!AT58,NPgN!AT58,NPgY!AT58,WMID!AT58,EMID!AT58,SWALES!AT58,SWEST!AT58,LPN!AT58,SPN!AT58,EPN!AT58,SPD!AT58,SPMW!AT58,SSEH!AT58,SSES!AT58)</f>
        <v>0</v>
      </c>
      <c r="AU58" s="476">
        <f>CHOOSE($B$3,ENWL!AU58,NPgN!AU58,NPgY!AU58,WMID!AU58,EMID!AU58,SWALES!AU58,SWEST!AU58,LPN!AU58,SPN!AU58,EPN!AU58,SPD!AU58,SPMW!AU58,SSEH!AU58,SSES!AU58)</f>
        <v>0</v>
      </c>
      <c r="AV58" s="476">
        <f>CHOOSE($B$3,ENWL!AV58,NPgN!AV58,NPgY!AV58,WMID!AV58,EMID!AV58,SWALES!AV58,SWEST!AV58,LPN!AV58,SPN!AV58,EPN!AV58,SPD!AV58,SPMW!AV58,SSEH!AV58,SSES!AV58)</f>
        <v>0</v>
      </c>
      <c r="AW58" s="184"/>
    </row>
    <row r="59" spans="1:49" ht="16.8">
      <c r="A59" s="82"/>
      <c r="B59" s="82"/>
      <c r="C59" s="82"/>
      <c r="D59" s="82"/>
      <c r="E59" s="182" t="str">
        <f>CHOOSE($B$3,ENWL!E59,NPgN!E59,NPgY!E59,WMID!E59,EMID!E59,SWALES!E59,SWEST!E59,LPN!E59,SPN!E59,EPN!E59,SPD!E59,SPMW!E59,SSEH!E59,SSES!E59)</f>
        <v>High Value Projects Re-opener</v>
      </c>
      <c r="F59" s="82"/>
      <c r="G59" s="82" t="s">
        <v>105</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105</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105</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105</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105</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105</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105</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105</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105</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105</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105</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105</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105</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t="s">
        <v>21</v>
      </c>
      <c r="AO73" s="495" t="s">
        <v>119</v>
      </c>
      <c r="AP73" s="495" t="s">
        <v>120</v>
      </c>
      <c r="AQ73" s="496" t="s">
        <v>121</v>
      </c>
      <c r="AR73" s="497" t="s">
        <v>122</v>
      </c>
      <c r="AS73" s="495" t="s">
        <v>123</v>
      </c>
      <c r="AT73" s="495" t="s">
        <v>124</v>
      </c>
      <c r="AU73" s="495" t="s">
        <v>125</v>
      </c>
      <c r="AV73" s="495"/>
      <c r="AW73" s="184"/>
    </row>
    <row r="74" spans="1:49" ht="16.8">
      <c r="A74" s="82"/>
      <c r="B74" s="82"/>
      <c r="C74" s="82"/>
      <c r="D74" s="82"/>
      <c r="E74" s="82" t="str">
        <f t="shared" ref="E74:E121" si="0">E24</f>
        <v>RPEs (bucket 1 allowances)</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0.13257512713823391</v>
      </c>
      <c r="AP74" s="263">
        <f>CHOOSE($B$3,ENWL!AP74,NPgN!AP74,NPgY!AP74,WMID!AP74,EMID!AP74,SWALES!AP74,SWEST!AP74,LPN!AP74,SPN!AP74,EPN!AP74,SPD!AP74,SPMW!AP74,SSEH!AP74,SSES!AP74)</f>
        <v>0.26075512405609491</v>
      </c>
      <c r="AQ74" s="494">
        <f>CHOOSE($B$3,ENWL!AQ74,NPgN!AQ74,NPgY!AQ74,WMID!AQ74,EMID!AQ74,SWALES!AQ74,SWEST!AQ74,LPN!AQ74,SPN!AQ74,EPN!AQ74,SPD!AQ74,SPMW!AQ74,SSEH!AQ74,SSES!AQ74)</f>
        <v>0.10583448913545999</v>
      </c>
      <c r="AR74" s="263">
        <f>CHOOSE($B$3,ENWL!AR74,NPgN!AR74,NPgY!AR74,WMID!AR74,EMID!AR74,SWALES!AR74,SWEST!AR74,LPN!AR74,SPN!AR74,EPN!AR74,SPD!AR74,SPMW!AR74,SSEH!AR74,SSES!AR74)</f>
        <v>9.5330559408229307E-2</v>
      </c>
      <c r="AS74" s="263">
        <f>CHOOSE($B$3,ENWL!AS74,NPgN!AS74,NPgY!AS74,WMID!AS74,EMID!AS74,SWALES!AS74,SWEST!AS74,LPN!AS74,SPN!AS74,EPN!AS74,SPD!AS74,SPMW!AS74,SSEH!AS74,SSES!AS74)</f>
        <v>2.859608568346432E-2</v>
      </c>
      <c r="AT74" s="263">
        <f>CHOOSE($B$3,ENWL!AT74,NPgN!AT74,NPgY!AT74,WMID!AT74,EMID!AT74,SWALES!AT74,SWEST!AT74,LPN!AT74,SPN!AT74,EPN!AT74,SPD!AT74,SPMW!AT74,SSEH!AT74,SSES!AT74)</f>
        <v>4.8808753274772687E-2</v>
      </c>
      <c r="AU74" s="263">
        <f>CHOOSE($B$3,ENWL!AU74,NPgN!AU74,NPgY!AU74,WMID!AU74,EMID!AU74,SWALES!AU74,SWEST!AU74,LPN!AU74,SPN!AU74,EPN!AU74,SPD!AU74,SPMW!AU74,SSEH!AU74,SSES!AU74)</f>
        <v>0.32809986130374474</v>
      </c>
      <c r="AV74" s="263"/>
      <c r="AW74" s="184"/>
    </row>
    <row r="75" spans="1:49" ht="16.8">
      <c r="A75" s="82"/>
      <c r="B75" s="82"/>
      <c r="C75" s="82"/>
      <c r="D75" s="82"/>
      <c r="E75" s="82" t="str">
        <f t="shared" si="0"/>
        <v>RPEs (bucket 2 allowances)</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0.965671635596967</v>
      </c>
      <c r="AP75" s="263">
        <f>CHOOSE($B$3,ENWL!AP75,NPgN!AP75,NPgY!AP75,WMID!AP75,EMID!AP75,SWALES!AP75,SWEST!AP75,LPN!AP75,SPN!AP75,EPN!AP75,SPD!AP75,SPMW!AP75,SSEH!AP75,SSES!AP75)</f>
        <v>3.4328364403033045E-2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58.072129554290498</v>
      </c>
      <c r="AS126" s="476">
        <f>CHOOSE($B$3,ENWL!AS126,NPgN!AS126,NPgY!AS126,WMID!AS126,EMID!AS126,SWALES!AS126,SWEST!AS126,LPN!AS126,SPN!AS126,EPN!AS126,SPD!AS126,SPMW!AS126,SSEH!AS126,SSES!AS126)</f>
        <v>58.460710157977431</v>
      </c>
      <c r="AT126" s="476">
        <f>CHOOSE($B$3,ENWL!AT126,NPgN!AT126,NPgY!AT126,WMID!AT126,EMID!AT126,SWALES!AT126,SWEST!AT126,LPN!AT126,SPN!AT126,EPN!AT126,SPD!AT126,SPMW!AT126,SSEH!AT126,SSES!AT126)</f>
        <v>36.542819649569466</v>
      </c>
      <c r="AU126" s="476">
        <f>CHOOSE($B$3,ENWL!AU126,NPgN!AU126,NPgY!AU126,WMID!AU126,EMID!AU126,SWALES!AU126,SWEST!AU126,LPN!AU126,SPN!AU126,EPN!AU126,SPD!AU126,SPMW!AU126,SSEH!AU126,SSES!AU126)</f>
        <v>29.07986615806918</v>
      </c>
      <c r="AV126" s="476">
        <f>CHOOSE($B$3,ENWL!AV126,NPgN!AV126,NPgY!AV126,WMID!AV126,EMID!AV126,SWALES!AV126,SWEST!AV126,LPN!AV126,SPN!AV126,EPN!AV126,SPD!AV126,SPMW!AV126,SSEH!AV126,SSES!AV126)</f>
        <v>12.600113399100593</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78.734195598046739</v>
      </c>
      <c r="AS127" s="476">
        <f>CHOOSE($B$3,ENWL!AS127,NPgN!AS127,NPgY!AS127,WMID!AS127,EMID!AS127,SWALES!AS127,SWEST!AS127,LPN!AS127,SPN!AS127,EPN!AS127,SPD!AS127,SPMW!AS127,SSEH!AS127,SSES!AS127)</f>
        <v>81.802619201111042</v>
      </c>
      <c r="AT127" s="476">
        <f>CHOOSE($B$3,ENWL!AT127,NPgN!AT127,NPgY!AT127,WMID!AT127,EMID!AT127,SWALES!AT127,SWEST!AT127,LPN!AT127,SPN!AT127,EPN!AT127,SPD!AT127,SPMW!AT127,SSEH!AT127,SSES!AT127)</f>
        <v>81.99015201160752</v>
      </c>
      <c r="AU127" s="476">
        <f>CHOOSE($B$3,ENWL!AU127,NPgN!AU127,NPgY!AU127,WMID!AU127,EMID!AU127,SWALES!AU127,SWEST!AU127,LPN!AU127,SPN!AU127,EPN!AU127,SPD!AU127,SPMW!AU127,SSEH!AU127,SSES!AU127)</f>
        <v>79.706388687718174</v>
      </c>
      <c r="AV127" s="476">
        <f>CHOOSE($B$3,ENWL!AV127,NPgN!AV127,NPgY!AV127,WMID!AV127,EMID!AV127,SWALES!AV127,SWEST!AV127,LPN!AV127,SPN!AV127,EPN!AV127,SPD!AV127,SPMW!AV127,SSEH!AV127,SSES!AV127)</f>
        <v>78.610855493311277</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29.015834018493472</v>
      </c>
      <c r="AS128" s="476">
        <f>CHOOSE($B$3,ENWL!AS128,NPgN!AS128,NPgY!AS128,WMID!AS128,EMID!AS128,SWALES!AS128,SWEST!AS128,LPN!AS128,SPN!AS128,EPN!AS128,SPD!AS128,SPMW!AS128,SSEH!AS128,SSES!AS128)</f>
        <v>32.47906459906212</v>
      </c>
      <c r="AT128" s="476">
        <f>CHOOSE($B$3,ENWL!AT128,NPgN!AT128,NPgY!AT128,WMID!AT128,EMID!AT128,SWALES!AT128,SWEST!AT128,LPN!AT128,SPN!AT128,EPN!AT128,SPD!AT128,SPMW!AT128,SSEH!AT128,SSES!AT128)</f>
        <v>30.172928823728558</v>
      </c>
      <c r="AU128" s="476">
        <f>CHOOSE($B$3,ENWL!AU128,NPgN!AU128,NPgY!AU128,WMID!AU128,EMID!AU128,SWALES!AU128,SWEST!AU128,LPN!AU128,SPN!AU128,EPN!AU128,SPD!AU128,SPMW!AU128,SSEH!AU128,SSES!AU128)</f>
        <v>19.111276507137248</v>
      </c>
      <c r="AV128" s="476">
        <f>CHOOSE($B$3,ENWL!AV128,NPgN!AV128,NPgY!AV128,WMID!AV128,EMID!AV128,SWALES!AV128,SWEST!AV128,LPN!AV128,SPN!AV128,EPN!AV128,SPD!AV128,SPMW!AV128,SSEH!AV128,SSES!AV128)</f>
        <v>19.648894168572031</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34.428572774428936</v>
      </c>
      <c r="AS129" s="476">
        <f>CHOOSE($B$3,ENWL!AS129,NPgN!AS129,NPgY!AS129,WMID!AS129,EMID!AS129,SWALES!AS129,SWEST!AS129,LPN!AS129,SPN!AS129,EPN!AS129,SPD!AS129,SPMW!AS129,SSEH!AS129,SSES!AS129)</f>
        <v>31.715637358075963</v>
      </c>
      <c r="AT129" s="476">
        <f>CHOOSE($B$3,ENWL!AT129,NPgN!AT129,NPgY!AT129,WMID!AT129,EMID!AT129,SWALES!AT129,SWEST!AT129,LPN!AT129,SPN!AT129,EPN!AT129,SPD!AT129,SPMW!AT129,SSEH!AT129,SSES!AT129)</f>
        <v>31.577691565562443</v>
      </c>
      <c r="AU129" s="476">
        <f>CHOOSE($B$3,ENWL!AU129,NPgN!AU129,NPgY!AU129,WMID!AU129,EMID!AU129,SWALES!AU129,SWEST!AU129,LPN!AU129,SPN!AU129,EPN!AU129,SPD!AU129,SPMW!AU129,SSEH!AU129,SSES!AU129)</f>
        <v>31.634701859016502</v>
      </c>
      <c r="AV129" s="476">
        <f>CHOOSE($B$3,ENWL!AV129,NPgN!AV129,NPgY!AV129,WMID!AV129,EMID!AV129,SWALES!AV129,SWEST!AV129,LPN!AV129,SPN!AV129,EPN!AV129,SPD!AV129,SPMW!AV129,SSEH!AV129,SSES!AV129)</f>
        <v>31.506312448195132</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9.4664327863789222</v>
      </c>
      <c r="AS130" s="476">
        <f>CHOOSE($B$3,ENWL!AS130,NPgN!AS130,NPgY!AS130,WMID!AS130,EMID!AS130,SWALES!AS130,SWEST!AS130,LPN!AS130,SPN!AS130,EPN!AS130,SPD!AS130,SPMW!AS130,SSEH!AS130,SSES!AS130)</f>
        <v>9.6345196533640021</v>
      </c>
      <c r="AT130" s="476">
        <f>CHOOSE($B$3,ENWL!AT130,NPgN!AT130,NPgY!AT130,WMID!AT130,EMID!AT130,SWALES!AT130,SWEST!AT130,LPN!AT130,SPN!AT130,EPN!AT130,SPD!AT130,SPMW!AT130,SSEH!AT130,SSES!AT130)</f>
        <v>8.4879240205414934</v>
      </c>
      <c r="AU130" s="476">
        <f>CHOOSE($B$3,ENWL!AU130,NPgN!AU130,NPgY!AU130,WMID!AU130,EMID!AU130,SWALES!AU130,SWEST!AU130,LPN!AU130,SPN!AU130,EPN!AU130,SPD!AU130,SPMW!AU130,SSEH!AU130,SSES!AU130)</f>
        <v>8.4806350812905613</v>
      </c>
      <c r="AV130" s="476">
        <f>CHOOSE($B$3,ENWL!AV130,NPgN!AV130,NPgY!AV130,WMID!AV130,EMID!AV130,SWALES!AV130,SWEST!AV130,LPN!AV130,SPN!AV130,EPN!AV130,SPD!AV130,SPMW!AV130,SSEH!AV130,SSES!AV130)</f>
        <v>8.2616456707062262</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17.718863413015335</v>
      </c>
      <c r="AS131" s="476">
        <f>CHOOSE($B$3,ENWL!AS131,NPgN!AS131,NPgY!AS131,WMID!AS131,EMID!AS131,SWALES!AS131,SWEST!AS131,LPN!AS131,SPN!AS131,EPN!AS131,SPD!AS131,SPMW!AS131,SSEH!AS131,SSES!AS131)</f>
        <v>17.453071905965054</v>
      </c>
      <c r="AT131" s="476">
        <f>CHOOSE($B$3,ENWL!AT131,NPgN!AT131,NPgY!AT131,WMID!AT131,EMID!AT131,SWALES!AT131,SWEST!AT131,LPN!AT131,SPN!AT131,EPN!AT131,SPD!AT131,SPMW!AT131,SSEH!AT131,SSES!AT131)</f>
        <v>17.163148325247263</v>
      </c>
      <c r="AU131" s="476">
        <f>CHOOSE($B$3,ENWL!AU131,NPgN!AU131,NPgY!AU131,WMID!AU131,EMID!AU131,SWALES!AU131,SWEST!AU131,LPN!AU131,SPN!AU131,EPN!AU131,SPD!AU131,SPMW!AU131,SSEH!AU131,SSES!AU131)</f>
        <v>16.635266531608472</v>
      </c>
      <c r="AV131" s="476">
        <f>CHOOSE($B$3,ENWL!AV131,NPgN!AV131,NPgY!AV131,WMID!AV131,EMID!AV131,SWALES!AV131,SWEST!AV131,LPN!AV131,SPN!AV131,EPN!AV131,SPD!AV131,SPMW!AV131,SSEH!AV131,SSES!AV131)</f>
        <v>16.024331060342469</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98.877568413639082</v>
      </c>
      <c r="AS132" s="476">
        <f>CHOOSE($B$3,ENWL!AS132,NPgN!AS132,NPgY!AS132,WMID!AS132,EMID!AS132,SWALES!AS132,SWEST!AS132,LPN!AS132,SPN!AS132,EPN!AS132,SPD!AS132,SPMW!AS132,SSEH!AS132,SSES!AS132)</f>
        <v>97.207905906424529</v>
      </c>
      <c r="AT132" s="476">
        <f>CHOOSE($B$3,ENWL!AT132,NPgN!AT132,NPgY!AT132,WMID!AT132,EMID!AT132,SWALES!AT132,SWEST!AT132,LPN!AT132,SPN!AT132,EPN!AT132,SPD!AT132,SPMW!AT132,SSEH!AT132,SSES!AT132)</f>
        <v>96.182295411854952</v>
      </c>
      <c r="AU132" s="476">
        <f>CHOOSE($B$3,ENWL!AU132,NPgN!AU132,NPgY!AU132,WMID!AU132,EMID!AU132,SWALES!AU132,SWEST!AU132,LPN!AU132,SPN!AU132,EPN!AU132,SPD!AU132,SPMW!AU132,SSEH!AU132,SSES!AU132)</f>
        <v>96.465851226509628</v>
      </c>
      <c r="AV132" s="476">
        <f>CHOOSE($B$3,ENWL!AV132,NPgN!AV132,NPgY!AV132,WMID!AV132,EMID!AV132,SWALES!AV132,SWEST!AV132,LPN!AV132,SPN!AV132,EPN!AV132,SPD!AV132,SPMW!AV132,SSEH!AV132,SSES!AV132)</f>
        <v>96.883145476469693</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-2.8962250694684784</v>
      </c>
      <c r="AS135" s="476">
        <f>CHOOSE($B$3,ENWL!AS135,NPgN!AS135,NPgY!AS135,WMID!AS135,EMID!AS135,SWALES!AS135,SWEST!AS135,LPN!AS135,SPN!AS135,EPN!AS135,SPD!AS135,SPMW!AS135,SSEH!AS135,SSES!AS135)</f>
        <v>42.959051116173043</v>
      </c>
      <c r="AT135" s="476">
        <f>CHOOSE($B$3,ENWL!AT135,NPgN!AT135,NPgY!AT135,WMID!AT135,EMID!AT135,SWALES!AT135,SWEST!AT135,LPN!AT135,SPN!AT135,EPN!AT135,SPD!AT135,SPMW!AT135,SSEH!AT135,SSES!AT135)</f>
        <v>74.235727456670773</v>
      </c>
      <c r="AU135" s="476">
        <f>CHOOSE($B$3,ENWL!AU135,NPgN!AU135,NPgY!AU135,WMID!AU135,EMID!AU135,SWALES!AU135,SWEST!AU135,LPN!AU135,SPN!AU135,EPN!AU135,SPD!AU135,SPMW!AU135,SSEH!AU135,SSES!AU135)</f>
        <v>86.84311834191746</v>
      </c>
      <c r="AV135" s="476">
        <f>CHOOSE($B$3,ENWL!AV135,NPgN!AV135,NPgY!AV135,WMID!AV135,EMID!AV135,SWALES!AV135,SWEST!AV135,LPN!AV135,SPN!AV135,EPN!AV135,SPD!AV135,SPMW!AV135,SSEH!AV135,SSES!AV135)</f>
        <v>87.487075418771553</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1.3861152702019404</v>
      </c>
      <c r="AS136" s="476">
        <f>CHOOSE($B$3,ENWL!AS136,NPgN!AS136,NPgY!AS136,WMID!AS136,EMID!AS136,SWALES!AS136,SWEST!AS136,LPN!AS136,SPN!AS136,EPN!AS136,SPD!AS136,SPMW!AS136,SSEH!AS136,SSES!AS136)</f>
        <v>1.376489469714427</v>
      </c>
      <c r="AT136" s="476">
        <f>CHOOSE($B$3,ENWL!AT136,NPgN!AT136,NPgY!AT136,WMID!AT136,EMID!AT136,SWALES!AT136,SWEST!AT136,LPN!AT136,SPN!AT136,EPN!AT136,SPD!AT136,SPMW!AT136,SSEH!AT136,SSES!AT136)</f>
        <v>1.1069670560640494</v>
      </c>
      <c r="AU136" s="476">
        <f>CHOOSE($B$3,ENWL!AU136,NPgN!AU136,NPgY!AU136,WMID!AU136,EMID!AU136,SWALES!AU136,SWEST!AU136,LPN!AU136,SPN!AU136,EPN!AU136,SPD!AU136,SPMW!AU136,SSEH!AU136,SSES!AU136)</f>
        <v>0.22139341121280995</v>
      </c>
      <c r="AV136" s="476">
        <f>CHOOSE($B$3,ENWL!AV136,NPgN!AV136,NPgY!AV136,WMID!AV136,EMID!AV136,SWALES!AV136,SWEST!AV136,LPN!AV136,SPN!AV136,EPN!AV136,SPD!AV136,SPMW!AV136,SSEH!AV136,SSES!AV136)</f>
        <v>0.21176761072529646</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2.043647741876045</v>
      </c>
      <c r="AS137" s="476">
        <f>CHOOSE($B$3,ENWL!AS137,NPgN!AS137,NPgY!AS137,WMID!AS137,EMID!AS137,SWALES!AS137,SWEST!AS137,LPN!AS137,SPN!AS137,EPN!AS137,SPD!AS137,SPMW!AS137,SSEH!AS137,SSES!AS137)</f>
        <v>1.5869946208047512</v>
      </c>
      <c r="AT137" s="476">
        <f>CHOOSE($B$3,ENWL!AT137,NPgN!AT137,NPgY!AT137,WMID!AT137,EMID!AT137,SWALES!AT137,SWEST!AT137,LPN!AT137,SPN!AT137,EPN!AT137,SPD!AT137,SPMW!AT137,SSEH!AT137,SSES!AT137)</f>
        <v>1.4951015145596125</v>
      </c>
      <c r="AU137" s="476">
        <f>CHOOSE($B$3,ENWL!AU137,NPgN!AU137,NPgY!AU137,WMID!AU137,EMID!AU137,SWALES!AU137,SWEST!AU137,LPN!AU137,SPN!AU137,EPN!AU137,SPD!AU137,SPMW!AU137,SSEH!AU137,SSES!AU137)</f>
        <v>1.0166547089932205</v>
      </c>
      <c r="AV137" s="476">
        <f>CHOOSE($B$3,ENWL!AV137,NPgN!AV137,NPgY!AV137,WMID!AV137,EMID!AV137,SWALES!AV137,SWEST!AV137,LPN!AV137,SPN!AV137,EPN!AV137,SPD!AV137,SPMW!AV137,SSEH!AV137,SSES!AV137)</f>
        <v>1.0009804592948679</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0.10592431567164982</v>
      </c>
      <c r="AS140" s="476">
        <f>CHOOSE($B$3,ENWL!AS140,NPgN!AS140,NPgY!AS140,WMID!AS140,EMID!AS140,SWALES!AS140,SWEST!AS140,LPN!AS140,SPN!AS140,EPN!AS140,SPD!AS140,SPMW!AS140,SSEH!AS140,SSES!AS140)</f>
        <v>0.45399924025876354</v>
      </c>
      <c r="AT140" s="476">
        <f>CHOOSE($B$3,ENWL!AT140,NPgN!AT140,NPgY!AT140,WMID!AT140,EMID!AT140,SWALES!AT140,SWEST!AT140,LPN!AT140,SPN!AT140,EPN!AT140,SPD!AT140,SPMW!AT140,SSEH!AT140,SSES!AT140)</f>
        <v>0.71273274947817722</v>
      </c>
      <c r="AU140" s="476">
        <f>CHOOSE($B$3,ENWL!AU140,NPgN!AU140,NPgY!AU140,WMID!AU140,EMID!AU140,SWALES!AU140,SWEST!AU140,LPN!AU140,SPN!AU140,EPN!AU140,SPD!AU140,SPMW!AU140,SSEH!AU140,SSES!AU140)</f>
        <v>0.78547716698342773</v>
      </c>
      <c r="AV140" s="476">
        <f>CHOOSE($B$3,ENWL!AV140,NPgN!AV140,NPgY!AV140,WMID!AV140,EMID!AV140,SWALES!AV140,SWEST!AV140,LPN!AV140,SPN!AV140,EPN!AV140,SPD!AV140,SPMW!AV140,SSEH!AV140,SSES!AV140)</f>
        <v>0.81200143900132637</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8.0408069880277322E-2</v>
      </c>
      <c r="AS141" s="476">
        <f>CHOOSE($B$3,ENWL!AS141,NPgN!AS141,NPgY!AS141,WMID!AS141,EMID!AS141,SWALES!AS141,SWEST!AS141,LPN!AS141,SPN!AS141,EPN!AS141,SPD!AS141,SPMW!AS141,SSEH!AS141,SSES!AS141)</f>
        <v>6.5096812448381558E-2</v>
      </c>
      <c r="AT141" s="476">
        <f>CHOOSE($B$3,ENWL!AT141,NPgN!AT141,NPgY!AT141,WMID!AT141,EMID!AT141,SWALES!AT141,SWEST!AT141,LPN!AT141,SPN!AT141,EPN!AT141,SPD!AT141,SPMW!AT141,SSEH!AT141,SSES!AT141)</f>
        <v>0.21078874415878804</v>
      </c>
      <c r="AU141" s="476">
        <f>CHOOSE($B$3,ENWL!AU141,NPgN!AU141,NPgY!AU141,WMID!AU141,EMID!AU141,SWALES!AU141,SWEST!AU141,LPN!AU141,SPN!AU141,EPN!AU141,SPD!AU141,SPMW!AU141,SSEH!AU141,SSES!AU141)</f>
        <v>0.19899603551633138</v>
      </c>
      <c r="AV141" s="476">
        <f>CHOOSE($B$3,ENWL!AV141,NPgN!AV141,NPgY!AV141,WMID!AV141,EMID!AV141,SWALES!AV141,SWEST!AV141,LPN!AV141,SPN!AV141,EPN!AV141,SPD!AV141,SPMW!AV141,SSEH!AV141,SSES!AV141)</f>
        <v>0.19860969818952454</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2.507620106176836</v>
      </c>
      <c r="AS145" s="476">
        <f>CHOOSE($B$3,ENWL!AS145,NPgN!AS145,NPgY!AS145,WMID!AS145,EMID!AS145,SWALES!AS145,SWEST!AS145,LPN!AS145,SPN!AS145,EPN!AS145,SPD!AS145,SPMW!AS145,SSEH!AS145,SSES!AS145)</f>
        <v>2.507620106176836</v>
      </c>
      <c r="AT145" s="476">
        <f>CHOOSE($B$3,ENWL!AT145,NPgN!AT145,NPgY!AT145,WMID!AT145,EMID!AT145,SWALES!AT145,SWEST!AT145,LPN!AT145,SPN!AT145,EPN!AT145,SPD!AT145,SPMW!AT145,SSEH!AT145,SSES!AT145)</f>
        <v>2.507620106176836</v>
      </c>
      <c r="AU145" s="476">
        <f>CHOOSE($B$3,ENWL!AU145,NPgN!AU145,NPgY!AU145,WMID!AU145,EMID!AU145,SWALES!AU145,SWEST!AU145,LPN!AU145,SPN!AU145,EPN!AU145,SPD!AU145,SPMW!AU145,SSEH!AU145,SSES!AU145)</f>
        <v>2.507620106176836</v>
      </c>
      <c r="AV145" s="476">
        <f>CHOOSE($B$3,ENWL!AV145,NPgN!AV145,NPgY!AV145,WMID!AV145,EMID!AV145,SWALES!AV145,SWEST!AV145,LPN!AV145,SPN!AV145,EPN!AV145,SPD!AV145,SPMW!AV145,SSEH!AV145,SSES!AV145)</f>
        <v>2.507620106176836</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27.383446597930391</v>
      </c>
      <c r="AS146" s="476">
        <f>CHOOSE($B$3,ENWL!AS146,NPgN!AS146,NPgY!AS146,WMID!AS146,EMID!AS146,SWALES!AS146,SWEST!AS146,LPN!AS146,SPN!AS146,EPN!AS146,SPD!AS146,SPMW!AS146,SSEH!AS146,SSES!AS146)</f>
        <v>29.206341852882311</v>
      </c>
      <c r="AT146" s="476">
        <f>CHOOSE($B$3,ENWL!AT146,NPgN!AT146,NPgY!AT146,WMID!AT146,EMID!AT146,SWALES!AT146,SWEST!AT146,LPN!AT146,SPN!AT146,EPN!AT146,SPD!AT146,SPMW!AT146,SSEH!AT146,SSES!AT146)</f>
        <v>29.273715320641898</v>
      </c>
      <c r="AU146" s="476">
        <f>CHOOSE($B$3,ENWL!AU146,NPgN!AU146,NPgY!AU146,WMID!AU146,EMID!AU146,SWALES!AU146,SWEST!AU146,LPN!AU146,SPN!AU146,EPN!AU146,SPD!AU146,SPMW!AU146,SSEH!AU146,SSES!AU146)</f>
        <v>29.570753694778208</v>
      </c>
      <c r="AV146" s="476">
        <f>CHOOSE($B$3,ENWL!AV146,NPgN!AV146,NPgY!AV146,WMID!AV146,EMID!AV146,SWALES!AV146,SWEST!AV146,LPN!AV146,SPN!AV146,EPN!AV146,SPD!AV146,SPMW!AV146,SSEH!AV146,SSES!AV146)</f>
        <v>29.949498618866734</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7.7919418484039609</v>
      </c>
      <c r="AS147" s="476">
        <f>CHOOSE($B$3,ENWL!AS147,NPgN!AS147,NPgY!AS147,WMID!AS147,EMID!AS147,SWALES!AS147,SWEST!AS147,LPN!AS147,SPN!AS147,EPN!AS147,SPD!AS147,SPMW!AS147,SSEH!AS147,SSES!AS147)</f>
        <v>7.7919418484039609</v>
      </c>
      <c r="AT147" s="476">
        <f>CHOOSE($B$3,ENWL!AT147,NPgN!AT147,NPgY!AT147,WMID!AT147,EMID!AT147,SWALES!AT147,SWEST!AT147,LPN!AT147,SPN!AT147,EPN!AT147,SPD!AT147,SPMW!AT147,SSEH!AT147,SSES!AT147)</f>
        <v>7.7919418484039591</v>
      </c>
      <c r="AU147" s="476">
        <f>CHOOSE($B$3,ENWL!AU147,NPgN!AU147,NPgY!AU147,WMID!AU147,EMID!AU147,SWALES!AU147,SWEST!AU147,LPN!AU147,SPN!AU147,EPN!AU147,SPD!AU147,SPMW!AU147,SSEH!AU147,SSES!AU147)</f>
        <v>7.7919418484039609</v>
      </c>
      <c r="AV147" s="476">
        <f>CHOOSE($B$3,ENWL!AV147,NPgN!AV147,NPgY!AV147,WMID!AV147,EMID!AV147,SWALES!AV147,SWEST!AV147,LPN!AV147,SPN!AV147,EPN!AV147,SPD!AV147,SPMW!AV147,SSEH!AV147,SSES!AV147)</f>
        <v>7.7919418484039609</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2.5670807612446285</v>
      </c>
      <c r="AS148" s="476">
        <f>CHOOSE($B$3,ENWL!AS148,NPgN!AS148,NPgY!AS148,WMID!AS148,EMID!AS148,SWALES!AS148,SWEST!AS148,LPN!AS148,SPN!AS148,EPN!AS148,SPD!AS148,SPMW!AS148,SSEH!AS148,SSES!AS148)</f>
        <v>2.5866515960565328</v>
      </c>
      <c r="AT148" s="476">
        <f>CHOOSE($B$3,ENWL!AT148,NPgN!AT148,NPgY!AT148,WMID!AT148,EMID!AT148,SWALES!AT148,SWEST!AT148,LPN!AT148,SPN!AT148,EPN!AT148,SPD!AT148,SPMW!AT148,SSEH!AT148,SSES!AT148)</f>
        <v>2.5941903729840567</v>
      </c>
      <c r="AU148" s="476">
        <f>CHOOSE($B$3,ENWL!AU148,NPgN!AU148,NPgY!AU148,WMID!AU148,EMID!AU148,SWALES!AU148,SWEST!AU148,LPN!AU148,SPN!AU148,EPN!AU148,SPD!AU148,SPMW!AU148,SSEH!AU148,SSES!AU148)</f>
        <v>2.5762437645696572</v>
      </c>
      <c r="AV148" s="476">
        <f>CHOOSE($B$3,ENWL!AV148,NPgN!AV148,NPgY!AV148,WMID!AV148,EMID!AV148,SWALES!AV148,SWEST!AV148,LPN!AV148,SPN!AV148,EPN!AV148,SPD!AV148,SPMW!AV148,SSEH!AV148,SSES!AV148)</f>
        <v>2.5837522217626647</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0.54410000000000003</v>
      </c>
      <c r="AS149" s="476">
        <f>CHOOSE($B$3,ENWL!AS149,NPgN!AS149,NPgY!AS149,WMID!AS149,EMID!AS149,SWALES!AS149,SWEST!AS149,LPN!AS149,SPN!AS149,EPN!AS149,SPD!AS149,SPMW!AS149,SSEH!AS149,SSES!AS149)</f>
        <v>0.51829999999999998</v>
      </c>
      <c r="AT149" s="476">
        <f>CHOOSE($B$3,ENWL!AT149,NPgN!AT149,NPgY!AT149,WMID!AT149,EMID!AT149,SWALES!AT149,SWEST!AT149,LPN!AT149,SPN!AT149,EPN!AT149,SPD!AT149,SPMW!AT149,SSEH!AT149,SSES!AT149)</f>
        <v>0.7026</v>
      </c>
      <c r="AU149" s="476">
        <f>CHOOSE($B$3,ENWL!AU149,NPgN!AU149,NPgY!AU149,WMID!AU149,EMID!AU149,SWALES!AU149,SWEST!AU149,LPN!AU149,SPN!AU149,EPN!AU149,SPD!AU149,SPMW!AU149,SSEH!AU149,SSES!AU149)</f>
        <v>0.49709999999999999</v>
      </c>
      <c r="AV149" s="476">
        <f>CHOOSE($B$3,ENWL!AV149,NPgN!AV149,NPgY!AV149,WMID!AV149,EMID!AV149,SWALES!AV149,SWEST!AV149,LPN!AV149,SPN!AV149,EPN!AV149,SPD!AV149,SPMW!AV149,SSEH!AV149,SSES!AV149)</f>
        <v>0.50190000000000001</v>
      </c>
      <c r="AW149" s="184"/>
    </row>
    <row r="150" spans="1:49" ht="16.8">
      <c r="A150" s="82"/>
      <c r="B150" s="82"/>
      <c r="C150" s="82"/>
      <c r="D150" s="82"/>
      <c r="E150" s="82" t="s">
        <v>162</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4.3400000000000001E-2</v>
      </c>
      <c r="AS150" s="476">
        <f>CHOOSE($B$3,ENWL!AS150,NPgN!AS150,NPgY!AS150,WMID!AS150,EMID!AS150,SWALES!AS150,SWEST!AS150,LPN!AS150,SPN!AS150,EPN!AS150,SPD!AS150,SPMW!AS150,SSEH!AS150,SSES!AS150)</f>
        <v>4.3400000000000001E-2</v>
      </c>
      <c r="AT150" s="476">
        <f>CHOOSE($B$3,ENWL!AT150,NPgN!AT150,NPgY!AT150,WMID!AT150,EMID!AT150,SWALES!AT150,SWEST!AT150,LPN!AT150,SPN!AT150,EPN!AT150,SPD!AT150,SPMW!AT150,SSEH!AT150,SSES!AT150)</f>
        <v>4.3400000000000001E-2</v>
      </c>
      <c r="AU150" s="476">
        <f>CHOOSE($B$3,ENWL!AU150,NPgN!AU150,NPgY!AU150,WMID!AU150,EMID!AU150,SWALES!AU150,SWEST!AU150,LPN!AU150,SPN!AU150,EPN!AU150,SPD!AU150,SPMW!AU150,SSEH!AU150,SSES!AU150)</f>
        <v>4.3400000000000001E-2</v>
      </c>
      <c r="AV150" s="476">
        <f>CHOOSE($B$3,ENWL!AV150,NPgN!AV150,NPgY!AV150,WMID!AV150,EMID!AV150,SWALES!AV150,SWEST!AV150,LPN!AV150,SPN!AV150,EPN!AV150,SPD!AV150,SPMW!AV150,SSEH!AV150,SSES!AV150)</f>
        <v>4.3400000000000001E-2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18.699818580722418</v>
      </c>
      <c r="AS151" s="476">
        <f>CHOOSE($B$3,ENWL!AS151,NPgN!AS151,NPgY!AS151,WMID!AS151,EMID!AS151,SWALES!AS151,SWEST!AS151,LPN!AS151,SPN!AS151,EPN!AS151,SPD!AS151,SPMW!AS151,SSEH!AS151,SSES!AS151)</f>
        <v>-0.33902060990391636</v>
      </c>
      <c r="AT151" s="476">
        <f>CHOOSE($B$3,ENWL!AT151,NPgN!AT151,NPgY!AT151,WMID!AT151,EMID!AT151,SWALES!AT151,SWEST!AT151,LPN!AT151,SPN!AT151,EPN!AT151,SPD!AT151,SPMW!AT151,SSEH!AT151,SSES!AT151)</f>
        <v>0</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5.6711690004262363E-2</v>
      </c>
      <c r="AS152" s="476">
        <f>CHOOSE($B$3,ENWL!AS152,NPgN!AS152,NPgY!AS152,WMID!AS152,EMID!AS152,SWALES!AS152,SWEST!AS152,LPN!AS152,SPN!AS152,EPN!AS152,SPD!AS152,SPMW!AS152,SSEH!AS152,SSES!AS152)</f>
        <v>0.17443500912767262</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-5.5</v>
      </c>
      <c r="AT153" s="476">
        <f>CHOOSE($B$3,ENWL!AT153,NPgN!AT153,NPgY!AT153,WMID!AT153,EMID!AT153,SWALES!AT153,SWEST!AT153,LPN!AT153,SPN!AT153,EPN!AT153,SPD!AT153,SPMW!AT153,SSEH!AT153,SSES!AT153)</f>
        <v>-5.5</v>
      </c>
      <c r="AU153" s="476">
        <f>CHOOSE($B$3,ENWL!AU153,NPgN!AU153,NPgY!AU153,WMID!AU153,EMID!AU153,SWALES!AU153,SWEST!AU153,LPN!AU153,SPN!AU153,EPN!AU153,SPD!AU153,SPMW!AU153,SSEH!AU153,SSES!AU153)</f>
        <v>-5.5</v>
      </c>
      <c r="AV153" s="476">
        <f>CHOOSE($B$3,ENWL!AV153,NPgN!AV153,NPgY!AV153,WMID!AV153,EMID!AV153,SWALES!AV153,SWEST!AV153,LPN!AV153,SPN!AV153,EPN!AV153,SPD!AV153,SPMW!AV153,SSEH!AV153,SSES!AV153)</f>
        <v>-5.3000000000000007</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0.69830246101436577</v>
      </c>
      <c r="AS162" s="476">
        <f>CHOOSE($B$3,ENWL!AS162,NPgN!AS162,NPgY!AS162,WMID!AS162,EMID!AS162,SWALES!AS162,SWEST!AS162,LPN!AS162,SPN!AS162,EPN!AS162,SPD!AS162,SPMW!AS162,SSEH!AS162,SSES!AS162)</f>
        <v>0.69830246101436577</v>
      </c>
      <c r="AT162" s="476">
        <f>CHOOSE($B$3,ENWL!AT162,NPgN!AT162,NPgY!AT162,WMID!AT162,EMID!AT162,SWALES!AT162,SWEST!AT162,LPN!AT162,SPN!AT162,EPN!AT162,SPD!AT162,SPMW!AT162,SSEH!AT162,SSES!AT162)</f>
        <v>0.69830246101436577</v>
      </c>
      <c r="AU162" s="476">
        <f>CHOOSE($B$3,ENWL!AU162,NPgN!AU162,NPgY!AU162,WMID!AU162,EMID!AU162,SWALES!AU162,SWEST!AU162,LPN!AU162,SPN!AU162,EPN!AU162,SPD!AU162,SPMW!AU162,SSEH!AU162,SSES!AU162)</f>
        <v>0.69830246101436577</v>
      </c>
      <c r="AV162" s="476">
        <f>CHOOSE($B$3,ENWL!AV162,NPgN!AV162,NPgY!AV162,WMID!AV162,EMID!AV162,SWALES!AV162,SWEST!AV162,LPN!AV162,SPN!AV162,EPN!AV162,SPD!AV162,SPMW!AV162,SSEH!AV162,SSES!AV162)</f>
        <v>0.69830246101436577</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0.72875880000000026</v>
      </c>
      <c r="AS163" s="476">
        <f>CHOOSE($B$3,ENWL!AS163,NPgN!AS163,NPgY!AS163,WMID!AS163,EMID!AS163,SWALES!AS163,SWEST!AS163,LPN!AS163,SPN!AS163,EPN!AS163,SPD!AS163,SPMW!AS163,SSEH!AS163,SSES!AS163)</f>
        <v>0.72875880000000026</v>
      </c>
      <c r="AT163" s="476">
        <f>CHOOSE($B$3,ENWL!AT163,NPgN!AT163,NPgY!AT163,WMID!AT163,EMID!AT163,SWALES!AT163,SWEST!AT163,LPN!AT163,SPN!AT163,EPN!AT163,SPD!AT163,SPMW!AT163,SSEH!AT163,SSES!AT163)</f>
        <v>0.72875880000000026</v>
      </c>
      <c r="AU163" s="476">
        <f>CHOOSE($B$3,ENWL!AU163,NPgN!AU163,NPgY!AU163,WMID!AU163,EMID!AU163,SWALES!AU163,SWEST!AU163,LPN!AU163,SPN!AU163,EPN!AU163,SPD!AU163,SPMW!AU163,SSEH!AU163,SSES!AU163)</f>
        <v>0.72875880000000026</v>
      </c>
      <c r="AV163" s="476">
        <f>CHOOSE($B$3,ENWL!AV163,NPgN!AV163,NPgY!AV163,WMID!AV163,EMID!AV163,SWALES!AV163,SWEST!AV163,LPN!AV163,SPN!AV163,EPN!AV163,SPD!AV163,SPMW!AV163,SSEH!AV163,SSES!AV163)</f>
        <v>0.72875880000000026</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1.6231644637475857</v>
      </c>
      <c r="AS164" s="476">
        <f>CHOOSE($B$3,ENWL!AS164,NPgN!AS164,NPgY!AS164,WMID!AS164,EMID!AS164,SWALES!AS164,SWEST!AS164,LPN!AS164,SPN!AS164,EPN!AS164,SPD!AS164,SPMW!AS164,SSEH!AS164,SSES!AS164)</f>
        <v>1.4423794637475855</v>
      </c>
      <c r="AT164" s="476">
        <f>CHOOSE($B$3,ENWL!AT164,NPgN!AT164,NPgY!AT164,WMID!AT164,EMID!AT164,SWALES!AT164,SWEST!AT164,LPN!AT164,SPN!AT164,EPN!AT164,SPD!AT164,SPMW!AT164,SSEH!AT164,SSES!AT164)</f>
        <v>1.2632144637475862</v>
      </c>
      <c r="AU164" s="476">
        <f>CHOOSE($B$3,ENWL!AU164,NPgN!AU164,NPgY!AU164,WMID!AU164,EMID!AU164,SWALES!AU164,SWEST!AU164,LPN!AU164,SPN!AU164,EPN!AU164,SPD!AU164,SPMW!AU164,SSEH!AU164,SSES!AU164)</f>
        <v>1.0872894637475863</v>
      </c>
      <c r="AV164" s="476">
        <f>CHOOSE($B$3,ENWL!AV164,NPgN!AV164,NPgY!AV164,WMID!AV164,EMID!AV164,SWALES!AV164,SWEST!AV164,LPN!AV164,SPN!AV164,EPN!AV164,SPD!AV164,SPMW!AV164,SSEH!AV164,SSES!AV164)</f>
        <v>1.0071794637475855</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0</v>
      </c>
      <c r="AS167" s="476">
        <f>CHOOSE($B$3,ENWL!AS167,NPgN!AS167,NPgY!AS167,WMID!AS167,EMID!AS167,SWALES!AS167,SWEST!AS167,LPN!AS167,SPN!AS167,EPN!AS167,SPD!AS167,SPMW!AS167,SSEH!AS167,SSES!AS167)</f>
        <v>0</v>
      </c>
      <c r="AT167" s="476">
        <f>CHOOSE($B$3,ENWL!AT167,NPgN!AT167,NPgY!AT167,WMID!AT167,EMID!AT167,SWALES!AT167,SWEST!AT167,LPN!AT167,SPN!AT167,EPN!AT167,SPD!AT167,SPMW!AT167,SSEH!AT167,SSES!AT167)</f>
        <v>0</v>
      </c>
      <c r="AU167" s="476">
        <f>CHOOSE($B$3,ENWL!AU167,NPgN!AU167,NPgY!AU167,WMID!AU167,EMID!AU167,SWALES!AU167,SWEST!AU167,LPN!AU167,SPN!AU167,EPN!AU167,SPD!AU167,SPMW!AU167,SSEH!AU167,SSES!AU167)</f>
        <v>0</v>
      </c>
      <c r="AV167" s="476">
        <f>CHOOSE($B$3,ENWL!AV167,NPgN!AV167,NPgY!AV167,WMID!AV167,EMID!AV167,SWALES!AV167,SWEST!AV167,LPN!AV167,SPN!AV167,EPN!AV167,SPD!AV167,SPMW!AV167,SSEH!AV167,SSES!AV167)</f>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1.38</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1.1170436038956284</v>
      </c>
      <c r="AS177" s="476">
        <f>CHOOSE($B$3,ENWL!AS177,NPgN!AS177,NPgY!AS177,WMID!AS177,EMID!AS177,SWALES!AS177,SWEST!AS177,LPN!AS177,SPN!AS177,EPN!AS177,SPD!AS177,SPMW!AS177,SSEH!AS177,SSES!AS177)</f>
        <v>1.1170436038956284</v>
      </c>
      <c r="AT177" s="476">
        <f>CHOOSE($B$3,ENWL!AT177,NPgN!AT177,NPgY!AT177,WMID!AT177,EMID!AT177,SWALES!AT177,SWEST!AT177,LPN!AT177,SPN!AT177,EPN!AT177,SPD!AT177,SPMW!AT177,SSEH!AT177,SSES!AT177)</f>
        <v>1.1170436038956284</v>
      </c>
      <c r="AU177" s="476">
        <f>CHOOSE($B$3,ENWL!AU177,NPgN!AU177,NPgY!AU177,WMID!AU177,EMID!AU177,SWALES!AU177,SWEST!AU177,LPN!AU177,SPN!AU177,EPN!AU177,SPD!AU177,SPMW!AU177,SSEH!AU177,SSES!AU177)</f>
        <v>1.1170436038956284</v>
      </c>
      <c r="AV177" s="476">
        <f>CHOOSE($B$3,ENWL!AV177,NPgN!AV177,NPgY!AV177,WMID!AV177,EMID!AV177,SWALES!AV177,SWEST!AV177,LPN!AV177,SPN!AV177,EPN!AV177,SPD!AV177,SPMW!AV177,SSEH!AV177,SSES!AV177)</f>
        <v>1.1170436038956284</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208</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55.821199999999997</v>
      </c>
      <c r="AS191" s="476">
        <f>CHOOSE($B$3,ENWL!AS191,NPgN!AS191,NPgY!AS191,WMID!AS191,EMID!AS191,SWALES!AS191,SWEST!AS191,LPN!AS191,SPN!AS191,EPN!AS191,SPD!AS191,SPMW!AS191,SSEH!AS191,SSES!AS191)</f>
        <v>54.239100000000001</v>
      </c>
      <c r="AT191" s="476">
        <f>CHOOSE($B$3,ENWL!AT191,NPgN!AT191,NPgY!AT191,WMID!AT191,EMID!AT191,SWALES!AT191,SWEST!AT191,LPN!AT191,SPN!AT191,EPN!AT191,SPD!AT191,SPMW!AT191,SSEH!AT191,SSES!AT191)</f>
        <v>53.041899999999998</v>
      </c>
      <c r="AU191" s="476">
        <f>CHOOSE($B$3,ENWL!AU191,NPgN!AU191,NPgY!AU191,WMID!AU191,EMID!AU191,SWALES!AU191,SWEST!AU191,LPN!AU191,SPN!AU191,EPN!AU191,SPD!AU191,SPMW!AU191,SSEH!AU191,SSES!AU191)</f>
        <v>53.295999999999999</v>
      </c>
      <c r="AV191" s="476">
        <f>CHOOSE($B$3,ENWL!AV191,NPgN!AV191,NPgY!AV191,WMID!AV191,EMID!AV191,SWALES!AV191,SWEST!AV191,LPN!AV191,SPN!AV191,EPN!AV191,SPD!AV191,SPMW!AV191,SSEH!AV191,SSES!AV191)</f>
        <v>53.920999999999999</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-55.489699999999999</v>
      </c>
      <c r="AS192" s="476">
        <f>CHOOSE($B$3,ENWL!AS192,NPgN!AS192,NPgY!AS192,WMID!AS192,EMID!AS192,SWALES!AS192,SWEST!AS192,LPN!AS192,SPN!AS192,EPN!AS192,SPD!AS192,SPMW!AS192,SSEH!AS192,SSES!AS192)</f>
        <v>-53.9602</v>
      </c>
      <c r="AT192" s="476">
        <f>CHOOSE($B$3,ENWL!AT192,NPgN!AT192,NPgY!AT192,WMID!AT192,EMID!AT192,SWALES!AT192,SWEST!AT192,LPN!AT192,SPN!AT192,EPN!AT192,SPD!AT192,SPMW!AT192,SSEH!AT192,SSES!AT192)</f>
        <v>-52.805400000000006</v>
      </c>
      <c r="AU192" s="476">
        <f>CHOOSE($B$3,ENWL!AU192,NPgN!AU192,NPgY!AU192,WMID!AU192,EMID!AU192,SWALES!AU192,SWEST!AU192,LPN!AU192,SPN!AU192,EPN!AU192,SPD!AU192,SPMW!AU192,SSEH!AU192,SSES!AU192)</f>
        <v>-53.057499999999997</v>
      </c>
      <c r="AV192" s="476">
        <f>CHOOSE($B$3,ENWL!AV192,NPgN!AV192,NPgY!AV192,WMID!AV192,EMID!AV192,SWALES!AV192,SWEST!AV192,LPN!AV192,SPN!AV192,EPN!AV192,SPD!AV192,SPMW!AV192,SSEH!AV192,SSES!AV192)</f>
        <v>-53.573500000000003</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10.138</v>
      </c>
      <c r="AS193" s="476">
        <f>CHOOSE($B$3,ENWL!AS193,NPgN!AS193,NPgY!AS193,WMID!AS193,EMID!AS193,SWALES!AS193,SWEST!AS193,LPN!AS193,SPN!AS193,EPN!AS193,SPD!AS193,SPMW!AS193,SSEH!AS193,SSES!AS193)</f>
        <v>30.062000000000001</v>
      </c>
      <c r="AT193" s="476">
        <f>CHOOSE($B$3,ENWL!AT193,NPgN!AT193,NPgY!AT193,WMID!AT193,EMID!AT193,SWALES!AT193,SWEST!AT193,LPN!AT193,SPN!AT193,EPN!AT193,SPD!AT193,SPMW!AT193,SSEH!AT193,SSES!AT193)</f>
        <v>29.350999999999999</v>
      </c>
      <c r="AU193" s="476">
        <f>CHOOSE($B$3,ENWL!AU193,NPgN!AU193,NPgY!AU193,WMID!AU193,EMID!AU193,SWALES!AU193,SWEST!AU193,LPN!AU193,SPN!AU193,EPN!AU193,SPD!AU193,SPMW!AU193,SSEH!AU193,SSES!AU193)</f>
        <v>29.939</v>
      </c>
      <c r="AV193" s="476">
        <f>CHOOSE($B$3,ENWL!AV193,NPgN!AV193,NPgY!AV193,WMID!AV193,EMID!AV193,SWALES!AV193,SWEST!AV193,LPN!AV193,SPN!AV193,EPN!AV193,SPD!AV193,SPMW!AV193,SSEH!AV193,SSES!AV193)</f>
        <v>30.922000000000001</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-10.137896577311288</v>
      </c>
      <c r="AS194" s="476">
        <f>CHOOSE($B$3,ENWL!AS194,NPgN!AS194,NPgY!AS194,WMID!AS194,EMID!AS194,SWALES!AS194,SWEST!AS194,LPN!AS194,SPN!AS194,EPN!AS194,SPD!AS194,SPMW!AS194,SSEH!AS194,SSES!AS194)</f>
        <v>-30.062315292144778</v>
      </c>
      <c r="AT194" s="476">
        <f>CHOOSE($B$3,ENWL!AT194,NPgN!AT194,NPgY!AT194,WMID!AT194,EMID!AT194,SWALES!AT194,SWEST!AT194,LPN!AT194,SPN!AT194,EPN!AT194,SPD!AT194,SPMW!AT194,SSEH!AT194,SSES!AT194)</f>
        <v>-29.350700260175508</v>
      </c>
      <c r="AU194" s="476">
        <f>CHOOSE($B$3,ENWL!AU194,NPgN!AU194,NPgY!AU194,WMID!AU194,EMID!AU194,SWALES!AU194,SWEST!AU194,LPN!AU194,SPN!AU194,EPN!AU194,SPD!AU194,SPMW!AU194,SSEH!AU194,SSES!AU194)</f>
        <v>-29.938500473824789</v>
      </c>
      <c r="AV194" s="476">
        <f>CHOOSE($B$3,ENWL!AV194,NPgN!AV194,NPgY!AV194,WMID!AV194,EMID!AV194,SWALES!AV194,SWEST!AV194,LPN!AV194,SPN!AV194,EPN!AV194,SPD!AV194,SPMW!AV194,SSEH!AV194,SSES!AV194)</f>
        <v>-30.922047179351072</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4.0030000000000001</v>
      </c>
      <c r="AS195" s="476">
        <f>CHOOSE($B$3,ENWL!AS195,NPgN!AS195,NPgY!AS195,WMID!AS195,EMID!AS195,SWALES!AS195,SWEST!AS195,LPN!AS195,SPN!AS195,EPN!AS195,SPD!AS195,SPMW!AS195,SSEH!AS195,SSES!AS195)</f>
        <v>3.9489999999999998</v>
      </c>
      <c r="AT195" s="476">
        <f>CHOOSE($B$3,ENWL!AT195,NPgN!AT195,NPgY!AT195,WMID!AT195,EMID!AT195,SWALES!AT195,SWEST!AT195,LPN!AT195,SPN!AT195,EPN!AT195,SPD!AT195,SPMW!AT195,SSEH!AT195,SSES!AT195)</f>
        <v>3.8330000000000002</v>
      </c>
      <c r="AU195" s="476">
        <f>CHOOSE($B$3,ENWL!AU195,NPgN!AU195,NPgY!AU195,WMID!AU195,EMID!AU195,SWALES!AU195,SWEST!AU195,LPN!AU195,SPN!AU195,EPN!AU195,SPD!AU195,SPMW!AU195,SSEH!AU195,SSES!AU195)</f>
        <v>3.8159999999999998</v>
      </c>
      <c r="AV195" s="476">
        <f>CHOOSE($B$3,ENWL!AV195,NPgN!AV195,NPgY!AV195,WMID!AV195,EMID!AV195,SWALES!AV195,SWEST!AV195,LPN!AV195,SPN!AV195,EPN!AV195,SPD!AV195,SPMW!AV195,SSEH!AV195,SSES!AV195)</f>
        <v>3.8050000000000002</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-4.00309432891068</v>
      </c>
      <c r="AS196" s="476">
        <f>CHOOSE($B$3,ENWL!AS196,NPgN!AS196,NPgY!AS196,WMID!AS196,EMID!AS196,SWALES!AS196,SWEST!AS196,LPN!AS196,SPN!AS196,EPN!AS196,SPD!AS196,SPMW!AS196,SSEH!AS196,SSES!AS196)</f>
        <v>-3.9490212866034931</v>
      </c>
      <c r="AT196" s="476">
        <f>CHOOSE($B$3,ENWL!AT196,NPgN!AT196,NPgY!AT196,WMID!AT196,EMID!AT196,SWALES!AT196,SWEST!AT196,LPN!AT196,SPN!AT196,EPN!AT196,SPD!AT196,SPMW!AT196,SSEH!AT196,SSES!AT196)</f>
        <v>-3.8326887230665707</v>
      </c>
      <c r="AU196" s="476">
        <f>CHOOSE($B$3,ENWL!AU196,NPgN!AU196,NPgY!AU196,WMID!AU196,EMID!AU196,SWALES!AU196,SWEST!AU196,LPN!AU196,SPN!AU196,EPN!AU196,SPD!AU196,SPMW!AU196,SSEH!AU196,SSES!AU196)</f>
        <v>-3.8164840484157558</v>
      </c>
      <c r="AV196" s="476">
        <f>CHOOSE($B$3,ENWL!AV196,NPgN!AV196,NPgY!AV196,WMID!AV196,EMID!AV196,SWALES!AV196,SWEST!AV196,LPN!AV196,SPN!AV196,EPN!AV196,SPD!AV196,SPMW!AV196,SSEH!AV196,SSES!AV196)</f>
        <v>-3.8054337359571058</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0</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0</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3.04E-2</v>
      </c>
      <c r="AS211" s="390">
        <f>CHOOSE($B$3,ENWL!AS211,NPgN!AS211,NPgY!AS211,WMID!AS211,EMID!AS211,SWALES!AS211,SWEST!AS211,LPN!AS211,SPN!AS211,EPN!AS211,SPD!AS211,SPMW!AS211,SSEH!AS211,SSES!AS211)</f>
        <v>3.1099999999999999E-2</v>
      </c>
      <c r="AT211" s="390">
        <f>CHOOSE($B$3,ENWL!AT211,NPgN!AT211,NPgY!AT211,WMID!AT211,EMID!AT211,SWALES!AT211,SWEST!AT211,LPN!AT211,SPN!AT211,EPN!AT211,SPD!AT211,SPMW!AT211,SSEH!AT211,SSES!AT211)</f>
        <v>3.1699999999999999E-2</v>
      </c>
      <c r="AU211" s="390">
        <f>CHOOSE($B$3,ENWL!AU211,NPgN!AU211,NPgY!AU211,WMID!AU211,EMID!AU211,SWALES!AU211,SWEST!AU211,LPN!AU211,SPN!AU211,EPN!AU211,SPD!AU211,SPMW!AU211,SSEH!AU211,SSES!AU211)</f>
        <v>3.1800000000000002E-2</v>
      </c>
      <c r="AV211" s="390">
        <f>CHOOSE($B$3,ENWL!AV211,NPgN!AV211,NPgY!AV211,WMID!AV211,EMID!AV211,SWALES!AV211,SWEST!AV211,LPN!AV211,SPN!AV211,EPN!AV211,SPD!AV211,SPMW!AV211,SSEH!AV211,SSES!AV211)</f>
        <v>3.2000000000000001E-2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2.4299999999999999E-2</v>
      </c>
      <c r="AU213" s="390">
        <f>CHOOSE($B$3,ENWL!AU213,NPgN!AU213,NPgY!AU213,WMID!AU213,EMID!AU213,SWALES!AU213,SWEST!AU213,LPN!AU213,SPN!AU213,EPN!AU213,SPD!AU213,SPMW!AU213,SSEH!AU213,SSES!AU213)</f>
        <v>2.4899999999999999E-2</v>
      </c>
      <c r="AV213" s="390">
        <f>CHOOSE($B$3,ENWL!AV213,NPgN!AV213,NPgY!AV213,WMID!AV213,EMID!AV213,SWALES!AV213,SWEST!AV213,LPN!AV213,SPN!AV213,EPN!AV213,SPD!AV213,SPMW!AV213,SSEH!AV213,SSES!AV213)</f>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257</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0.9919</v>
      </c>
      <c r="AS223" s="390">
        <f>CHOOSE($B$3,ENWL!AS223,NPgN!AS223,NPgY!AS223,WMID!AS223,EMID!AS223,SWALES!AS223,SWEST!AS223,LPN!AS223,SPN!AS223,EPN!AS223,SPD!AS223,SPMW!AS223,SSEH!AS223,SSES!AS223)</f>
        <v>1.0008999999999999</v>
      </c>
      <c r="AT223" s="390">
        <f>CHOOSE($B$3,ENWL!AT223,NPgN!AT223,NPgY!AT223,WMID!AT223,EMID!AT223,SWALES!AT223,SWEST!AT223,LPN!AT223,SPN!AT223,EPN!AT223,SPD!AT223,SPMW!AT223,SSEH!AT223,SSES!AT223)</f>
        <v>1.0102</v>
      </c>
      <c r="AU223" s="390">
        <f>CHOOSE($B$3,ENWL!AU223,NPgN!AU223,NPgY!AU223,WMID!AU223,EMID!AU223,SWALES!AU223,SWEST!AU223,LPN!AU223,SPN!AU223,EPN!AU223,SPD!AU223,SPMW!AU223,SSEH!AU223,SSES!AU223)</f>
        <v>1.0202</v>
      </c>
      <c r="AV223" s="390">
        <f>CHOOSE($B$3,ENWL!AV223,NPgN!AV223,NPgY!AV223,WMID!AV223,EMID!AV223,SWALES!AV223,SWEST!AV223,LPN!AV223,SPN!AV223,EPN!AV223,SPD!AV223,SPMW!AV223,SSEH!AV223,SSES!AV223)</f>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f>CHOOSE($B$3,ENWL!I234,NPgN!I234,NPgY!I234,WMID!I234,EMID!I234,SWALES!I234,SWEST!I234,LPN!I234,SPN!I234,EPN!I234,SPD!I234,SPMW!I234,SSEH!I234,SSES!I234)</f>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f>CHOOSE($B$3,ENWL!I241,NPgN!I241,NPgY!I241,WMID!I241,EMID!I241,SWALES!I241,SWEST!I241,LPN!I241,SPN!I241,EPN!I241,SPD!I241,SPMW!I241,SSEH!I241,SSES!I241)</f>
        <v>29.993840965466223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283</v>
      </c>
      <c r="F247" s="82"/>
      <c r="G247" s="7" t="s">
        <v>281</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284</v>
      </c>
      <c r="F248" s="82"/>
      <c r="G248" s="2" t="s">
        <v>281</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f>CHOOSE($B$3,ENWL!K250,NPgN!K250,NPgY!K250,WMID!K250,EMID!K250,SWALES!K250,SWEST!K250,LPN!K250,SPN!K250,EPN!K250,SPD!K250,SPMW!K250,SSEH!K250,SSES!K250)</f>
        <v>48.901715904916827</v>
      </c>
      <c r="L250" s="413">
        <f>CHOOSE($B$3,ENWL!L250,NPgN!L250,NPgY!L250,WMID!L250,EMID!L250,SWALES!L250,SWEST!L250,LPN!L250,SPN!L250,EPN!L250,SPD!L250,SPMW!L250,SSEH!L250,SSES!L250)</f>
        <v>162.07955082122055</v>
      </c>
      <c r="M250" s="413">
        <f>CHOOSE($B$3,ENWL!M250,NPgN!M250,NPgY!M250,WMID!M250,EMID!M250,SWALES!M250,SWEST!M250,LPN!M250,SPN!M250,EPN!M250,SPD!M250,SPMW!M250,SSEH!M250,SSES!M250)</f>
        <v>158.74534291861255</v>
      </c>
      <c r="N250" s="413">
        <f>CHOOSE($B$3,ENWL!N250,NPgN!N250,NPgY!N250,WMID!N250,EMID!N250,SWALES!N250,SWEST!N250,LPN!N250,SPN!N250,EPN!N250,SPD!N250,SPMW!N250,SSEH!N250,SSES!N250)</f>
        <v>174.86068111455111</v>
      </c>
      <c r="O250" s="413">
        <f>CHOOSE($B$3,ENWL!O250,NPgN!O250,NPgY!O250,WMID!O250,EMID!O250,SWALES!O250,SWEST!O250,LPN!O250,SPN!O250,EPN!O250,SPD!O250,SPMW!O250,SSEH!O250,SSES!O250)</f>
        <v>104.65708138741668</v>
      </c>
      <c r="P250" s="413">
        <f>CHOOSE($B$3,ENWL!P250,NPgN!P250,NPgY!P250,WMID!P250,EMID!P250,SWALES!P250,SWEST!P250,LPN!P250,SPN!P250,EPN!P250,SPD!P250,SPMW!P250,SSEH!P250,SSES!P250)</f>
        <v>107.62082174529043</v>
      </c>
      <c r="Q250" s="413">
        <f>CHOOSE($B$3,ENWL!Q250,NPgN!Q250,NPgY!Q250,WMID!Q250,EMID!Q250,SWALES!Q250,SWEST!Q250,LPN!Q250,SPN!Q250,EPN!Q250,SPD!Q250,SPMW!Q250,SSEH!Q250,SSES!Q250)</f>
        <v>116.32680904654455</v>
      </c>
      <c r="R250" s="413">
        <f>CHOOSE($B$3,ENWL!R250,NPgN!R250,NPgY!R250,WMID!R250,EMID!R250,SWALES!R250,SWEST!R250,LPN!R250,SPN!R250,EPN!R250,SPD!R250,SPMW!R250,SSEH!R250,SSES!R250)</f>
        <v>139.11056304769897</v>
      </c>
      <c r="S250" s="413">
        <f>CHOOSE($B$3,ENWL!S250,NPgN!S250,NPgY!S250,WMID!S250,EMID!S250,SWALES!S250,SWEST!S250,LPN!S250,SPN!S250,EPN!S250,SPD!S250,SPMW!S250,SSEH!S250,SSES!S250)</f>
        <v>135.05514025886723</v>
      </c>
      <c r="T250" s="413">
        <f>CHOOSE($B$3,ENWL!T250,NPgN!T250,NPgY!T250,WMID!T250,EMID!T250,SWALES!T250,SWEST!T250,LPN!T250,SPN!T250,EPN!T250,SPD!T250,SPMW!T250,SSEH!T250,SSES!T250)</f>
        <v>134.39535116721777</v>
      </c>
      <c r="U250" s="413">
        <f>CHOOSE($B$3,ENWL!U250,NPgN!U250,NPgY!U250,WMID!U250,EMID!U250,SWALES!U250,SWEST!U250,LPN!U250,SPN!U250,EPN!U250,SPD!U250,SPMW!U250,SSEH!U250,SSES!U250)</f>
        <v>164.49751921393135</v>
      </c>
      <c r="V250" s="413">
        <f>CHOOSE($B$3,ENWL!V250,NPgN!V250,NPgY!V250,WMID!V250,EMID!V250,SWALES!V250,SWEST!V250,LPN!V250,SPN!V250,EPN!V250,SPD!V250,SPMW!V250,SSEH!V250,SSES!V250)</f>
        <v>101.17133956386293</v>
      </c>
      <c r="W250" s="413">
        <f>CHOOSE($B$3,ENWL!W250,NPgN!W250,NPgY!W250,WMID!W250,EMID!W250,SWALES!W250,SWEST!W250,LPN!W250,SPN!W250,EPN!W250,SPD!W250,SPMW!W250,SSEH!W250,SSES!W250)</f>
        <v>120.63821117601886</v>
      </c>
      <c r="X250" s="413">
        <f>CHOOSE($B$3,ENWL!X250,NPgN!X250,NPgY!X250,WMID!X250,EMID!X250,SWALES!X250,SWEST!X250,LPN!X250,SPN!X250,EPN!X250,SPD!X250,SPMW!X250,SSEH!X250,SSES!X250)</f>
        <v>133.80371740421066</v>
      </c>
      <c r="Y250" s="413">
        <f>CHOOSE($B$3,ENWL!Y250,NPgN!Y250,NPgY!Y250,WMID!Y250,EMID!Y250,SWALES!Y250,SWEST!Y250,LPN!Y250,SPN!Y250,EPN!Y250,SPD!Y250,SPMW!Y250,SSEH!Y250,SSES!Y250)</f>
        <v>127.56180274321524</v>
      </c>
      <c r="Z250" s="413">
        <f>CHOOSE($B$3,ENWL!Z250,NPgN!Z250,NPgY!Z250,WMID!Z250,EMID!Z250,SWALES!Z250,SWEST!Z250,LPN!Z250,SPN!Z250,EPN!Z250,SPD!Z250,SPMW!Z250,SSEH!Z250,SSES!Z250)</f>
        <v>163.60508585078944</v>
      </c>
      <c r="AA250" s="413">
        <f>CHOOSE($B$3,ENWL!AA250,NPgN!AA250,NPgY!AA250,WMID!AA250,EMID!AA250,SWALES!AA250,SWEST!AA250,LPN!AA250,SPN!AA250,EPN!AA250,SPD!AA250,SPMW!AA250,SSEH!AA250,SSES!AA250)</f>
        <v>171.96228106127285</v>
      </c>
      <c r="AB250" s="413">
        <f>CHOOSE($B$3,ENWL!AB250,NPgN!AB250,NPgY!AB250,WMID!AB250,EMID!AB250,SWALES!AB250,SWEST!AB250,LPN!AB250,SPN!AB250,EPN!AB250,SPD!AB250,SPMW!AB250,SSEH!AB250,SSES!AB250)</f>
        <v>216.89661349580709</v>
      </c>
      <c r="AC250" s="413">
        <f>CHOOSE($B$3,ENWL!AC250,NPgN!AC250,NPgY!AC250,WMID!AC250,EMID!AC250,SWALES!AC250,SWEST!AC250,LPN!AC250,SPN!AC250,EPN!AC250,SPD!AC250,SPMW!AC250,SSEH!AC250,SSES!AC250)</f>
        <v>241.45999844804848</v>
      </c>
      <c r="AD250" s="413">
        <f>CHOOSE($B$3,ENWL!AD250,NPgN!AD250,NPgY!AD250,WMID!AD250,EMID!AD250,SWALES!AD250,SWEST!AD250,LPN!AD250,SPN!AD250,EPN!AD250,SPD!AD250,SPMW!AD250,SSEH!AD250,SSES!AD250)</f>
        <v>197.02058631036226</v>
      </c>
      <c r="AE250" s="413">
        <f>CHOOSE($B$3,ENWL!AE250,NPgN!AE250,NPgY!AE250,WMID!AE250,EMID!AE250,SWALES!AE250,SWEST!AE250,LPN!AE250,SPN!AE250,EPN!AE250,SPD!AE250,SPMW!AE250,SSEH!AE250,SSES!AE250)</f>
        <v>203.50475801997527</v>
      </c>
      <c r="AF250" s="413">
        <f>CHOOSE($B$3,ENWL!AF250,NPgN!AF250,NPgY!AF250,WMID!AF250,EMID!AF250,SWALES!AF250,SWEST!AF250,LPN!AF250,SPN!AF250,EPN!AF250,SPD!AF250,SPMW!AF250,SSEH!AF250,SSES!AF250)</f>
        <v>219.29651147851237</v>
      </c>
      <c r="AG250" s="413">
        <f>CHOOSE($B$3,ENWL!AG250,NPgN!AG250,NPgY!AG250,WMID!AG250,EMID!AG250,SWALES!AG250,SWEST!AG250,LPN!AG250,SPN!AG250,EPN!AG250,SPD!AG250,SPMW!AG250,SSEH!AG250,SSES!AG250)</f>
        <v>277.11848278310407</v>
      </c>
      <c r="AH250" s="413">
        <f>CHOOSE($B$3,ENWL!AH250,NPgN!AH250,NPgY!AH250,WMID!AH250,EMID!AH250,SWALES!AH250,SWEST!AH250,LPN!AH250,SPN!AH250,EPN!AH250,SPD!AH250,SPMW!AH250,SSEH!AH250,SSES!AH250)</f>
        <v>300.36393808112814</v>
      </c>
      <c r="AI250" s="413">
        <f>CHOOSE($B$3,ENWL!AI250,NPgN!AI250,NPgY!AI250,WMID!AI250,EMID!AI250,SWALES!AI250,SWEST!AI250,LPN!AI250,SPN!AI250,EPN!AI250,SPD!AI250,SPMW!AI250,SSEH!AI250,SSES!AI250)</f>
        <v>235.57913404646982</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-0.53673992636130419</v>
      </c>
      <c r="AI252" s="413">
        <f>CHOOSE($B$3,ENWL!AI252,NPgN!AI252,NPgY!AI252,WMID!AI252,EMID!AI252,SWALES!AI252,SWEST!AI252,LPN!AI252,SPN!AI252,EPN!AI252,SPD!AI252,SPMW!AI252,SSEH!AI252,SSES!AI252)</f>
        <v>101.56243194745407</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300</v>
      </c>
      <c r="F264" s="2"/>
      <c r="G264" s="82" t="s">
        <v>301</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f>CHOOSE($B$3,ENWL!AQ264,NPgN!AQ264,NPgY!AQ264,WMID!AQ264,EMID!AQ264,SWALES!AQ264,SWEST!AQ264,LPN!AQ264,SPN!AQ264,EPN!AQ264,SPD!AQ264,SPMW!AQ264,SSEH!AQ264,SSES!AQ264)</f>
        <v>0</v>
      </c>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528.96250395509298</v>
      </c>
      <c r="AS265" s="476">
        <f>CHOOSE($B$3,ENWL!AS265,NPgN!AS265,NPgY!AS265,WMID!AS265,EMID!AS265,SWALES!AS265,SWEST!AS265,LPN!AS265,SPN!AS265,EPN!AS265,SPD!AS265,SPMW!AS265,SSEH!AS265,SSES!AS265)</f>
        <v>712.11301719966173</v>
      </c>
      <c r="AT265" s="476">
        <f>CHOOSE($B$3,ENWL!AT265,NPgN!AT265,NPgY!AT265,WMID!AT265,EMID!AT265,SWALES!AT265,SWEST!AT265,LPN!AT265,SPN!AT265,EPN!AT265,SPD!AT265,SPMW!AT265,SSEH!AT265,SSES!AT265)</f>
        <v>0</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f>CHOOSE($B$3,ENWL!AR266,NPgN!AR266,NPgY!AR266,WMID!AR266,EMID!AR266,SWALES!AR266,SWEST!AR266,LPN!AR266,SPN!AR266,EPN!AR266,SPD!AR266,SPMW!AR266,SSEH!AR266,SSES!AR266)</f>
        <v>520.81434287343518</v>
      </c>
      <c r="AS266" s="476">
        <f>CHOOSE($B$3,ENWL!AS266,NPgN!AS266,NPgY!AS266,WMID!AS266,EMID!AS266,SWALES!AS266,SWEST!AS266,LPN!AS266,SPN!AS266,EPN!AS266,SPD!AS266,SPMW!AS266,SSEH!AS266,SSES!AS266)</f>
        <v>710.56167651617056</v>
      </c>
      <c r="AT266" s="476">
        <f>CHOOSE($B$3,ENWL!AT266,NPgN!AT266,NPgY!AT266,WMID!AT266,EMID!AT266,SWALES!AT266,SWEST!AT266,LPN!AT266,SPN!AT266,EPN!AT266,SPD!AT266,SPMW!AT266,SSEH!AT266,SSES!AT266)</f>
        <v>568.95486167833837</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308</v>
      </c>
      <c r="F267" s="2"/>
      <c r="G267" s="82" t="s">
        <v>301</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f>CHOOSE($B$3,ENWL!AQ267,NPgN!AQ267,NPgY!AQ267,WMID!AQ267,EMID!AQ267,SWALES!AQ267,SWEST!AQ267,LPN!AQ267,SPN!AQ267,EPN!AQ267,SPD!AQ267,SPMW!AQ267,SSEH!AQ267,SSES!AQ267)</f>
        <v>0</v>
      </c>
      <c r="AR267" s="476">
        <f>CHOOSE($B$3,ENWL!AR267,NPgN!AR267,NPgY!AR267,WMID!AR267,EMID!AR267,SWALES!AR267,SWEST!AR267,LPN!AR267,SPN!AR267,EPN!AR267,SPD!AR267,SPMW!AR267,SSEH!AR267,SSES!AR267)</f>
        <v>0</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429.14144932565534</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82" t="s">
        <v>312</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f>CHOOSE($B$3,ENWL!AR269,NPgN!AR269,NPgY!AR269,WMID!AR269,EMID!AR269,SWALES!AR269,SWEST!AR269,LPN!AR269,SPN!AR269,EPN!AR269,SPD!AR269,SPMW!AR269,SSEH!AR269,SSES!AR269)</f>
        <v>0</v>
      </c>
      <c r="AS269" s="476">
        <f>CHOOSE($B$3,ENWL!AS269,NPgN!AS269,NPgY!AS269,WMID!AS269,EMID!AS269,SWALES!AS269,SWEST!AS269,LPN!AS269,SPN!AS269,EPN!AS269,SPD!AS269,SPMW!AS269,SSEH!AS269,SSES!AS269)</f>
        <v>0</v>
      </c>
      <c r="AT269" s="476">
        <f>CHOOSE($B$3,ENWL!AT269,NPgN!AT269,NPgY!AT269,WMID!AT269,EMID!AT269,SWALES!AT269,SWEST!AT269,LPN!AT269,SPN!AT269,EPN!AT269,SPD!AT269,SPMW!AT269,SSEH!AT269,SSES!AT269)</f>
        <v>0</v>
      </c>
      <c r="AU269" s="476">
        <f>CHOOSE($B$3,ENWL!AU269,NPgN!AU269,NPgY!AU269,WMID!AU269,EMID!AU269,SWALES!AU269,SWEST!AU269,LPN!AU269,SPN!AU269,EPN!AU269,SPD!AU269,SPMW!AU269,SSEH!AU269,SSES!AU269)</f>
        <v>0</v>
      </c>
      <c r="AV269" s="476">
        <f>CHOOSE($B$3,ENWL!AV269,NPgN!AV269,NPgY!AV269,WMID!AV269,EMID!AV269,SWALES!AV269,SWEST!AV269,LPN!AV269,SPN!AV269,EPN!AV269,SPD!AV269,SPMW!AV269,SSEH!AV269,SSES!AV269)</f>
        <v>0</v>
      </c>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0</v>
      </c>
      <c r="AS270" s="476">
        <f>CHOOSE($B$3,ENWL!AS270,NPgN!AS270,NPgY!AS270,WMID!AS270,EMID!AS270,SWALES!AS270,SWEST!AS270,LPN!AS270,SPN!AS270,EPN!AS270,SPD!AS270,SPMW!AS270,SSEH!AS270,SSES!AS270)</f>
        <v>0</v>
      </c>
      <c r="AT270" s="476">
        <f>CHOOSE($B$3,ENWL!AT270,NPgN!AT270,NPgY!AT270,WMID!AT270,EMID!AT270,SWALES!AT270,SWEST!AT270,LPN!AT270,SPN!AT270,EPN!AT270,SPD!AT270,SPMW!AT270,SSEH!AT270,SSES!AT270)</f>
        <v>0</v>
      </c>
      <c r="AU270" s="476">
        <f>CHOOSE($B$3,ENWL!AU270,NPgN!AU270,NPgY!AU270,WMID!AU270,EMID!AU270,SWALES!AU270,SWEST!AU270,LPN!AU270,SPN!AU270,EPN!AU270,SPD!AU270,SPMW!AU270,SSEH!AU270,SSES!AU270)</f>
        <v>0</v>
      </c>
      <c r="AV270" s="476">
        <f>CHOOSE($B$3,ENWL!AV270,NPgN!AV270,NPgY!AV270,WMID!AV270,EMID!AV270,SWALES!AV270,SWEST!AV270,LPN!AV270,SPN!AV270,EPN!AV270,SPD!AV270,SPMW!AV270,SSEH!AV270,SSES!AV270)</f>
        <v>0</v>
      </c>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f>CHOOSE($B$3,ENWL!AQ271,NPgN!AQ271,NPgY!AQ271,WMID!AQ271,EMID!AQ271,SWALES!AQ271,SWEST!AQ271,LPN!AQ271,SPN!AQ271,EPN!AQ271,SPD!AQ271,SPMW!AQ271,SSEH!AQ271,SSES!AQ271)</f>
        <v>0</v>
      </c>
      <c r="AR271" s="476">
        <f>CHOOSE($B$3,ENWL!AR271,NPgN!AR271,NPgY!AR271,WMID!AR271,EMID!AR271,SWALES!AR271,SWEST!AR271,LPN!AR271,SPN!AR271,EPN!AR271,SPD!AR271,SPMW!AR271,SSEH!AR271,SSES!AR271)</f>
        <v>0</v>
      </c>
      <c r="AS271" s="476">
        <f>CHOOSE($B$3,ENWL!AS271,NPgN!AS271,NPgY!AS271,WMID!AS271,EMID!AS271,SWALES!AS271,SWEST!AS271,LPN!AS271,SPN!AS271,EPN!AS271,SPD!AS271,SPMW!AS271,SSEH!AS271,SSES!AS271)</f>
        <v>0</v>
      </c>
      <c r="AT271" s="476">
        <f>CHOOSE($B$3,ENWL!AT271,NPgN!AT271,NPgY!AT271,WMID!AT271,EMID!AT271,SWALES!AT271,SWEST!AT271,LPN!AT271,SPN!AT271,EPN!AT271,SPD!AT271,SPMW!AT271,SSEH!AT271,SSES!AT271)</f>
        <v>0</v>
      </c>
      <c r="AU271" s="476">
        <f>CHOOSE($B$3,ENWL!AU271,NPgN!AU271,NPgY!AU271,WMID!AU271,EMID!AU271,SWALES!AU271,SWEST!AU271,LPN!AU271,SPN!AU271,EPN!AU271,SPD!AU271,SPMW!AU271,SSEH!AU271,SSES!AU271)</f>
        <v>0</v>
      </c>
      <c r="AV271" s="476">
        <f>CHOOSE($B$3,ENWL!AV271,NPgN!AV271,NPgY!AV271,WMID!AV271,EMID!AV271,SWALES!AV271,SWEST!AV271,LPN!AV271,SPN!AV271,EPN!AV271,SPD!AV271,SPMW!AV271,SSEH!AV271,SSES!AV271)</f>
        <v>0</v>
      </c>
      <c r="AW271" s="184"/>
    </row>
    <row r="272" spans="1:49" ht="16.8">
      <c r="A272" s="82"/>
      <c r="B272" s="82"/>
      <c r="C272" s="82"/>
      <c r="D272" s="82"/>
      <c r="E272" s="82" t="s">
        <v>319</v>
      </c>
      <c r="F272" s="2"/>
      <c r="G272" s="82" t="s">
        <v>209</v>
      </c>
      <c r="H272" s="82"/>
      <c r="I272" s="409">
        <f>CHOOSE($B$3,ENWL!I272,NPgN!I272,NPgY!I272,WMID!I272,EMID!I272,SWALES!I272,SWEST!I272,LPN!I272,SPN!I272,EPN!I272,SPD!I272,SPMW!I272,SSEH!I272,SSES!I272)</f>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f>CHOOSE($B$3,ENWL!I274,NPgN!I274,NPgY!I274,WMID!I274,EMID!I274,SWALES!I274,SWEST!I274,LPN!I274,SPN!I274,EPN!I274,SPD!I274,SPMW!I274,SSEH!I274,SSES!I274)</f>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-26.022578404756985</v>
      </c>
      <c r="AS278" s="476">
        <f>CHOOSE($B$3,ENWL!AS278,NPgN!AS278,NPgY!AS278,WMID!AS278,EMID!AS278,SWALES!AS278,SWEST!AS278,LPN!AS278,SPN!AS278,EPN!AS278,SPD!AS278,SPMW!AS278,SSEH!AS278,SSES!AS278)</f>
        <v>-33.702749150650604</v>
      </c>
      <c r="AT278" s="476">
        <f>CHOOSE($B$3,ENWL!AT278,NPgN!AT278,NPgY!AT278,WMID!AT278,EMID!AT278,SWALES!AT278,SWEST!AT278,LPN!AT278,SPN!AT278,EPN!AT278,SPD!AT278,SPMW!AT278,SSEH!AT278,SSES!AT278)</f>
        <v>-33.811660201041505</v>
      </c>
      <c r="AU278" s="476">
        <f>CHOOSE($B$3,ENWL!AU278,NPgN!AU278,NPgY!AU278,WMID!AU278,EMID!AU278,SWALES!AU278,SWEST!AU278,LPN!AU278,SPN!AU278,EPN!AU278,SPD!AU278,SPMW!AU278,SSEH!AU278,SSES!AU278)</f>
        <v>-31.304908182617041</v>
      </c>
      <c r="AV278" s="476">
        <f>CHOOSE($B$3,ENWL!AV278,NPgN!AV278,NPgY!AV278,WMID!AV278,EMID!AV278,SWALES!AV278,SWEST!AV278,LPN!AV278,SPN!AV278,EPN!AV278,SPD!AV278,SPMW!AV278,SSEH!AV278,SSES!AV278)</f>
        <v>-29.089499784324939</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0</v>
      </c>
      <c r="AS279" s="476">
        <f>CHOOSE($B$3,ENWL!AS279,NPgN!AS279,NPgY!AS279,WMID!AS279,EMID!AS279,SWALES!AS279,SWEST!AS279,LPN!AS279,SPN!AS279,EPN!AS279,SPD!AS279,SPMW!AS279,SSEH!AS279,SSES!AS279)</f>
        <v>0</v>
      </c>
      <c r="AT279" s="476">
        <f>CHOOSE($B$3,ENWL!AT279,NPgN!AT279,NPgY!AT279,WMID!AT279,EMID!AT279,SWALES!AT279,SWEST!AT279,LPN!AT279,SPN!AT279,EPN!AT279,SPD!AT279,SPMW!AT279,SSEH!AT279,SSES!AT279)</f>
        <v>0</v>
      </c>
      <c r="AU279" s="476">
        <f>CHOOSE($B$3,ENWL!AU279,NPgN!AU279,NPgY!AU279,WMID!AU279,EMID!AU279,SWALES!AU279,SWEST!AU279,LPN!AU279,SPN!AU279,EPN!AU279,SPD!AU279,SPMW!AU279,SSEH!AU279,SSES!AU279)</f>
        <v>0</v>
      </c>
      <c r="AV279" s="476">
        <f>CHOOSE($B$3,ENWL!AV279,NPgN!AV279,NPgY!AV279,WMID!AV279,EMID!AV279,SWALES!AV279,SWEST!AV279,LPN!AV279,SPN!AV279,EPN!AV279,SPD!AV279,SPMW!AV279,SSEH!AV279,SSES!AV279)</f>
        <v>0</v>
      </c>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f>CHOOSE($B$3,ENWL!AR281,NPgN!AR281,NPgY!AR281,WMID!AR281,EMID!AR281,SWALES!AR281,SWEST!AR281,LPN!AR281,SPN!AR281,EPN!AR281,SPD!AR281,SPMW!AR281,SSEH!AR281,SSES!AR281)</f>
        <v>0</v>
      </c>
      <c r="AS281" s="476">
        <f>CHOOSE($B$3,ENWL!AS281,NPgN!AS281,NPgY!AS281,WMID!AS281,EMID!AS281,SWALES!AS281,SWEST!AS281,LPN!AS281,SPN!AS281,EPN!AS281,SPD!AS281,SPMW!AS281,SSEH!AS281,SSES!AS281)</f>
        <v>0</v>
      </c>
      <c r="AT281" s="476">
        <f>CHOOSE($B$3,ENWL!AT281,NPgN!AT281,NPgY!AT281,WMID!AT281,EMID!AT281,SWALES!AT281,SWEST!AT281,LPN!AT281,SPN!AT281,EPN!AT281,SPD!AT281,SPMW!AT281,SSEH!AT281,SSES!AT281)</f>
        <v>0</v>
      </c>
      <c r="AU281" s="476">
        <f>CHOOSE($B$3,ENWL!AU281,NPgN!AU281,NPgY!AU281,WMID!AU281,EMID!AU281,SWALES!AU281,SWEST!AU281,LPN!AU281,SPN!AU281,EPN!AU281,SPD!AU281,SPMW!AU281,SSEH!AU281,SSES!AU281)</f>
        <v>0</v>
      </c>
      <c r="AV281" s="476">
        <f>CHOOSE($B$3,ENWL!AV281,NPgN!AV281,NPgY!AV281,WMID!AV281,EMID!AV281,SWALES!AV281,SWEST!AV281,LPN!AV281,SPN!AV281,EPN!AV281,SPD!AV281,SPMW!AV281,SSEH!AV281,SSES!AV281)</f>
        <v>0</v>
      </c>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-37.133149128999662</v>
      </c>
      <c r="AT283" s="476">
        <f>CHOOSE($B$3,ENWL!AT283,NPgN!AT283,NPgY!AT283,WMID!AT283,EMID!AT283,SWALES!AT283,SWEST!AT283,LPN!AT283,SPN!AT283,EPN!AT283,SPD!AT283,SPMW!AT283,SSEH!AT283,SSES!AT283)</f>
        <v>-40.909115638530906</v>
      </c>
      <c r="AU283" s="476">
        <f>CHOOSE($B$3,ENWL!AU283,NPgN!AU283,NPgY!AU283,WMID!AU283,EMID!AU283,SWALES!AU283,SWEST!AU283,LPN!AU283,SPN!AU283,EPN!AU283,SPD!AU283,SPMW!AU283,SSEH!AU283,SSES!AU283)</f>
        <v>-36.50114102051959</v>
      </c>
      <c r="AV283" s="476">
        <f>CHOOSE($B$3,ENWL!AV283,NPgN!AV283,NPgY!AV283,WMID!AV283,EMID!AV283,SWALES!AV283,SWEST!AV283,LPN!AV283,SPN!AV283,EPN!AV283,SPD!AV283,SPMW!AV283,SSEH!AV283,SSES!AV283)</f>
        <v>-24.862792911539664</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f>CHOOSE($B$3,ENWL!AR284,NPgN!AR284,NPgY!AR284,WMID!AR284,EMID!AR284,SWALES!AR284,SWEST!AR284,LPN!AR284,SPN!AR284,EPN!AR284,SPD!AR284,SPMW!AR284,SSEH!AR284,SSES!AR284)</f>
        <v>0</v>
      </c>
      <c r="AS284" s="476">
        <f>CHOOSE($B$3,ENWL!AS284,NPgN!AS284,NPgY!AS284,WMID!AS284,EMID!AS284,SWALES!AS284,SWEST!AS284,LPN!AS284,SPN!AS284,EPN!AS284,SPD!AS284,SPMW!AS284,SSEH!AS284,SSES!AS284)</f>
        <v>-63.507919669870773</v>
      </c>
      <c r="AT284" s="476">
        <f>CHOOSE($B$3,ENWL!AT284,NPgN!AT284,NPgY!AT284,WMID!AT284,EMID!AT284,SWALES!AT284,SWEST!AT284,LPN!AT284,SPN!AT284,EPN!AT284,SPD!AT284,SPMW!AT284,SSEH!AT284,SSES!AT284)</f>
        <v>-93.406734209051024</v>
      </c>
      <c r="AU284" s="476">
        <f>CHOOSE($B$3,ENWL!AU284,NPgN!AU284,NPgY!AU284,WMID!AU284,EMID!AU284,SWALES!AU284,SWEST!AU284,LPN!AU284,SPN!AU284,EPN!AU284,SPD!AU284,SPMW!AU284,SSEH!AU284,SSES!AU284)</f>
        <v>-100.55321198682914</v>
      </c>
      <c r="AV284" s="476">
        <f>CHOOSE($B$3,ENWL!AV284,NPgN!AV284,NPgY!AV284,WMID!AV284,EMID!AV284,SWALES!AV284,SWEST!AV284,LPN!AV284,SPN!AV284,EPN!AV284,SPD!AV284,SPMW!AV284,SSEH!AV284,SSES!AV284)</f>
        <v>-103.98742632902321</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0.25</v>
      </c>
      <c r="AS286" s="420">
        <f>CHOOSE($B$3,ENWL!AS286,NPgN!AS286,NPgY!AS286,WMID!AS286,EMID!AS286,SWALES!AS286,SWEST!AS286,LPN!AS286,SPN!AS286,EPN!AS286,SPD!AS286,SPMW!AS286,SSEH!AS286,SSES!AS286)</f>
        <v>0.25</v>
      </c>
      <c r="AT286" s="420">
        <f>CHOOSE($B$3,ENWL!AT286,NPgN!AT286,NPgY!AT286,WMID!AT286,EMID!AT286,SWALES!AT286,SWEST!AT286,LPN!AT286,SPN!AT286,EPN!AT286,SPD!AT286,SPMW!AT286,SSEH!AT286,SSES!AT286)</f>
        <v>0.25</v>
      </c>
      <c r="AU286" s="420">
        <f>CHOOSE($B$3,ENWL!AU286,NPgN!AU286,NPgY!AU286,WMID!AU286,EMID!AU286,SWALES!AU286,SWEST!AU286,LPN!AU286,SPN!AU286,EPN!AU286,SPD!AU286,SPMW!AU286,SSEH!AU286,SSES!AU286)</f>
        <v>0.25</v>
      </c>
      <c r="AV286" s="420">
        <f>CHOOSE($B$3,ENWL!AV286,NPgN!AV286,NPgY!AV286,WMID!AV286,EMID!AV286,SWALES!AV286,SWEST!AV286,LPN!AV286,SPN!AV286,EPN!AV286,SPD!AV286,SPMW!AV286,SSEH!AV286,SSES!AV286)</f>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0.18</v>
      </c>
      <c r="AS287" s="420">
        <f>CHOOSE($B$3,ENWL!AS287,NPgN!AS287,NPgY!AS287,WMID!AS287,EMID!AS287,SWALES!AS287,SWEST!AS287,LPN!AS287,SPN!AS287,EPN!AS287,SPD!AS287,SPMW!AS287,SSEH!AS287,SSES!AS287)</f>
        <v>0.18</v>
      </c>
      <c r="AT287" s="420">
        <f>CHOOSE($B$3,ENWL!AT287,NPgN!AT287,NPgY!AT287,WMID!AT287,EMID!AT287,SWALES!AT287,SWEST!AT287,LPN!AT287,SPN!AT287,EPN!AT287,SPD!AT287,SPMW!AT287,SSEH!AT287,SSES!AT287)</f>
        <v>0.18</v>
      </c>
      <c r="AU287" s="420">
        <f>CHOOSE($B$3,ENWL!AU287,NPgN!AU287,NPgY!AU287,WMID!AU287,EMID!AU287,SWALES!AU287,SWEST!AU287,LPN!AU287,SPN!AU287,EPN!AU287,SPD!AU287,SPMW!AU287,SSEH!AU287,SSES!AU287)</f>
        <v>0.18</v>
      </c>
      <c r="AV287" s="420">
        <f>CHOOSE($B$3,ENWL!AV287,NPgN!AV287,NPgY!AV287,WMID!AV287,EMID!AV287,SWALES!AV287,SWEST!AV287,LPN!AV287,SPN!AV287,EPN!AV287,SPD!AV287,SPMW!AV287,SSEH!AV287,SSES!AV287)</f>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0.06</v>
      </c>
      <c r="AS288" s="420">
        <f>CHOOSE($B$3,ENWL!AS288,NPgN!AS288,NPgY!AS288,WMID!AS288,EMID!AS288,SWALES!AS288,SWEST!AS288,LPN!AS288,SPN!AS288,EPN!AS288,SPD!AS288,SPMW!AS288,SSEH!AS288,SSES!AS288)</f>
        <v>0.06</v>
      </c>
      <c r="AT288" s="420">
        <f>CHOOSE($B$3,ENWL!AT288,NPgN!AT288,NPgY!AT288,WMID!AT288,EMID!AT288,SWALES!AT288,SWEST!AT288,LPN!AT288,SPN!AT288,EPN!AT288,SPD!AT288,SPMW!AT288,SSEH!AT288,SSES!AT288)</f>
        <v>0.06</v>
      </c>
      <c r="AU288" s="420">
        <f>CHOOSE($B$3,ENWL!AU288,NPgN!AU288,NPgY!AU288,WMID!AU288,EMID!AU288,SWALES!AU288,SWEST!AU288,LPN!AU288,SPN!AU288,EPN!AU288,SPD!AU288,SPMW!AU288,SSEH!AU288,SSES!AU288)</f>
        <v>0.06</v>
      </c>
      <c r="AV288" s="420">
        <f>CHOOSE($B$3,ENWL!AV288,NPgN!AV288,NPgY!AV288,WMID!AV288,EMID!AV288,SWALES!AV288,SWEST!AV288,LPN!AV288,SPN!AV288,EPN!AV288,SPD!AV288,SPMW!AV288,SSEH!AV288,SSES!AV288)</f>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0.03</v>
      </c>
      <c r="AS289" s="420">
        <f>CHOOSE($B$3,ENWL!AS289,NPgN!AS289,NPgY!AS289,WMID!AS289,EMID!AS289,SWALES!AS289,SWEST!AS289,LPN!AS289,SPN!AS289,EPN!AS289,SPD!AS289,SPMW!AS289,SSEH!AS289,SSES!AS289)</f>
        <v>0.03</v>
      </c>
      <c r="AT289" s="420">
        <f>CHOOSE($B$3,ENWL!AT289,NPgN!AT289,NPgY!AT289,WMID!AT289,EMID!AT289,SWALES!AT289,SWEST!AT289,LPN!AT289,SPN!AT289,EPN!AT289,SPD!AT289,SPMW!AT289,SSEH!AT289,SSES!AT289)</f>
        <v>0.03</v>
      </c>
      <c r="AU289" s="420">
        <f>CHOOSE($B$3,ENWL!AU289,NPgN!AU289,NPgY!AU289,WMID!AU289,EMID!AU289,SWALES!AU289,SWEST!AU289,LPN!AU289,SPN!AU289,EPN!AU289,SPD!AU289,SPMW!AU289,SSEH!AU289,SSES!AU289)</f>
        <v>0.03</v>
      </c>
      <c r="AV289" s="420">
        <f>CHOOSE($B$3,ENWL!AV289,NPgN!AV289,NPgY!AV289,WMID!AV289,EMID!AV289,SWALES!AV289,SWEST!AV289,LPN!AV289,SPN!AV289,EPN!AV289,SPD!AV289,SPMW!AV289,SSEH!AV289,SSES!AV289)</f>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f>CHOOSE($B$3,ENWL!AR290,NPgN!AR290,NPgY!AR290,WMID!AR290,EMID!AR290,SWALES!AR290,SWEST!AR290,LPN!AR290,SPN!AR290,EPN!AR290,SPD!AR290,SPMW!AR290,SSEH!AR290,SSES!AR290)</f>
        <v>1.4492753623188406E-2</v>
      </c>
      <c r="AS290" s="420">
        <f>CHOOSE($B$3,ENWL!AS290,NPgN!AS290,NPgY!AS290,WMID!AS290,EMID!AS290,SWALES!AS290,SWEST!AS290,LPN!AS290,SPN!AS290,EPN!AS290,SPD!AS290,SPMW!AS290,SSEH!AS290,SSES!AS290)</f>
        <v>1.4492753623188406E-2</v>
      </c>
      <c r="AT290" s="420">
        <f>CHOOSE($B$3,ENWL!AT290,NPgN!AT290,NPgY!AT290,WMID!AT290,EMID!AT290,SWALES!AT290,SWEST!AT290,LPN!AT290,SPN!AT290,EPN!AT290,SPD!AT290,SPMW!AT290,SSEH!AT290,SSES!AT290)</f>
        <v>1.4492753623188406E-2</v>
      </c>
      <c r="AU290" s="420">
        <f>CHOOSE($B$3,ENWL!AU290,NPgN!AU290,NPgY!AU290,WMID!AU290,EMID!AU290,SWALES!AU290,SWEST!AU290,LPN!AU290,SPN!AU290,EPN!AU290,SPD!AU290,SPMW!AU290,SSEH!AU290,SSES!AU290)</f>
        <v>1.4492753623188406E-2</v>
      </c>
      <c r="AV290" s="420">
        <f>CHOOSE($B$3,ENWL!AV290,NPgN!AV290,NPgY!AV290,WMID!AV290,EMID!AV290,SWALES!AV290,SWEST!AV290,LPN!AV290,SPN!AV290,EPN!AV290,SPD!AV290,SPMW!AV290,SSEH!AV290,SSES!AV290)</f>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f>CHOOSE($B$3,ENWL!AR292,NPgN!AR292,NPgY!AR292,WMID!AR292,EMID!AR292,SWALES!AR292,SWEST!AR292,LPN!AR292,SPN!AR292,EPN!AR292,SPD!AR292,SPMW!AR292,SSEH!AR292,SSES!AR292)</f>
        <v>2.1594507853983487</v>
      </c>
      <c r="AS292" s="528">
        <f>CHOOSE($B$3,ENWL!AS292,NPgN!AS292,NPgY!AS292,WMID!AS292,EMID!AS292,SWALES!AS292,SWEST!AS292,LPN!AS292,SPN!AS292,EPN!AS292,SPD!AS292,SPMW!AS292,SSEH!AS292,SSES!AS292)</f>
        <v>2.108783385973247</v>
      </c>
      <c r="AT292" s="528">
        <f>CHOOSE($B$3,ENWL!AT292,NPgN!AT292,NPgY!AT292,WMID!AT292,EMID!AT292,SWALES!AT292,SWEST!AT292,LPN!AT292,SPN!AT292,EPN!AT292,SPD!AT292,SPMW!AT292,SSEH!AT292,SSES!AT292)</f>
        <v>1.9571099436141921</v>
      </c>
      <c r="AU292" s="528">
        <f>CHOOSE($B$3,ENWL!AU292,NPgN!AU292,NPgY!AU292,WMID!AU292,EMID!AU292,SWALES!AU292,SWEST!AU292,LPN!AU292,SPN!AU292,EPN!AU292,SPD!AU292,SPMW!AU292,SSEH!AU292,SSES!AU292)</f>
        <v>1.6739883971269975</v>
      </c>
      <c r="AV292" s="528">
        <f>CHOOSE($B$3,ENWL!AV292,NPgN!AV292,NPgY!AV292,WMID!AV292,EMID!AV292,SWALES!AV292,SWEST!AV292,LPN!AV292,SPN!AV292,EPN!AV292,SPD!AV292,SPMW!AV292,SSEH!AV292,SSES!AV292)</f>
        <v>1.4057277322201749</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f>CHOOSE($B$3,ENWL!AR293,NPgN!AR293,NPgY!AR293,WMID!AR293,EMID!AR293,SWALES!AR293,SWEST!AR293,LPN!AR293,SPN!AR293,EPN!AR293,SPD!AR293,SPMW!AR293,SSEH!AR293,SSES!AR293)</f>
        <v>0.65</v>
      </c>
      <c r="AS293" s="410">
        <f>CHOOSE($B$3,ENWL!AS293,NPgN!AS293,NPgY!AS293,WMID!AS293,EMID!AS293,SWALES!AS293,SWEST!AS293,LPN!AS293,SPN!AS293,EPN!AS293,SPD!AS293,SPMW!AS293,SSEH!AS293,SSES!AS293)</f>
        <v>0.64</v>
      </c>
      <c r="AT293" s="410">
        <f>CHOOSE($B$3,ENWL!AT293,NPgN!AT293,NPgY!AT293,WMID!AT293,EMID!AT293,SWALES!AT293,SWEST!AT293,LPN!AT293,SPN!AT293,EPN!AT293,SPD!AT293,SPMW!AT293,SSEH!AT293,SSES!AT293)</f>
        <v>0.63</v>
      </c>
      <c r="AU293" s="410">
        <f>CHOOSE($B$3,ENWL!AU293,NPgN!AU293,NPgY!AU293,WMID!AU293,EMID!AU293,SWALES!AU293,SWEST!AU293,LPN!AU293,SPN!AU293,EPN!AU293,SPD!AU293,SPMW!AU293,SSEH!AU293,SSES!AU293)</f>
        <v>0.61</v>
      </c>
      <c r="AV293" s="410">
        <f>CHOOSE($B$3,ENWL!AV293,NPgN!AV293,NPgY!AV293,WMID!AV293,EMID!AV293,SWALES!AV293,SWEST!AV293,LPN!AV293,SPN!AV293,EPN!AV293,SPD!AV293,SPMW!AV293,SSEH!AV293,SSES!AV293)</f>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3.7961272914927733E-3</v>
      </c>
      <c r="AS296" s="508">
        <f>CHOOSE($B$3,ENWL!AS296,NPgN!AS296,NPgY!AS296,WMID!AS296,EMID!AS296,SWALES!AS296,SWEST!AS296,LPN!AS296,SPN!AS296,EPN!AS296,SPD!AS296,SPMW!AS296,SSEH!AS296,SSES!AS296)</f>
        <v>4.0111550709611985E-3</v>
      </c>
      <c r="AT296" s="508">
        <f>CHOOSE($B$3,ENWL!AT296,NPgN!AT296,NPgY!AT296,WMID!AT296,EMID!AT296,SWALES!AT296,SWEST!AT296,LPN!AT296,SPN!AT296,EPN!AT296,SPD!AT296,SPMW!AT296,SSEH!AT296,SSES!AT296)</f>
        <v>3.6064790487525273E-3</v>
      </c>
      <c r="AU296" s="508">
        <f>CHOOSE($B$3,ENWL!AU296,NPgN!AU296,NPgY!AU296,WMID!AU296,EMID!AU296,SWALES!AU296,SWEST!AU296,LPN!AU296,SPN!AU296,EPN!AU296,SPD!AU296,SPMW!AU296,SSEH!AU296,SSES!AU296)</f>
        <v>3.7322867230633089E-3</v>
      </c>
      <c r="AV296" s="508">
        <f>CHOOSE($B$3,ENWL!AV296,NPgN!AV296,NPgY!AV296,WMID!AV296,EMID!AV296,SWALES!AV296,SWEST!AV296,LPN!AV296,SPN!AV296,EPN!AV296,SPD!AV296,SPMW!AV296,SSEH!AV296,SSES!AV296)</f>
        <v>2.9968089359649103E-3</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1.180866608190769E-2</v>
      </c>
      <c r="AS297" s="508">
        <f>CHOOSE($B$3,ENWL!AS297,NPgN!AS297,NPgY!AS297,WMID!AS297,EMID!AS297,SWALES!AS297,SWEST!AS297,LPN!AS297,SPN!AS297,EPN!AS297,SPD!AS297,SPMW!AS297,SSEH!AS297,SSES!AS297)</f>
        <v>1.1371724330887217E-2</v>
      </c>
      <c r="AT297" s="508">
        <f>CHOOSE($B$3,ENWL!AT297,NPgN!AT297,NPgY!AT297,WMID!AT297,EMID!AT297,SWALES!AT297,SWEST!AT297,LPN!AT297,SPN!AT297,EPN!AT297,SPD!AT297,SPMW!AT297,SSEH!AT297,SSES!AT297)</f>
        <v>1.1365008103692443E-2</v>
      </c>
      <c r="AU297" s="508">
        <f>CHOOSE($B$3,ENWL!AU297,NPgN!AU297,NPgY!AU297,WMID!AU297,EMID!AU297,SWALES!AU297,SWEST!AU297,LPN!AU297,SPN!AU297,EPN!AU297,SPD!AU297,SPMW!AU297,SSEH!AU297,SSES!AU297)</f>
        <v>1.1747485427262963E-2</v>
      </c>
      <c r="AV297" s="508">
        <f>CHOOSE($B$3,ENWL!AV297,NPgN!AV297,NPgY!AV297,WMID!AV297,EMID!AV297,SWALES!AV297,SWEST!AV297,LPN!AV297,SPN!AV297,EPN!AV297,SPD!AV297,SPMW!AV297,SSEH!AV297,SSES!AV297)</f>
        <v>1.1786283258971532E-2</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0.9652593138635156</v>
      </c>
      <c r="AS298" s="508">
        <f>CHOOSE($B$3,ENWL!AS298,NPgN!AS298,NPgY!AS298,WMID!AS298,EMID!AS298,SWALES!AS298,SWEST!AS298,LPN!AS298,SPN!AS298,EPN!AS298,SPD!AS298,SPMW!AS298,SSEH!AS298,SSES!AS298)</f>
        <v>0.96327093662163465</v>
      </c>
      <c r="AT298" s="508">
        <f>CHOOSE($B$3,ENWL!AT298,NPgN!AT298,NPgY!AT298,WMID!AT298,EMID!AT298,SWALES!AT298,SWEST!AT298,LPN!AT298,SPN!AT298,EPN!AT298,SPD!AT298,SPMW!AT298,SSEH!AT298,SSES!AT298)</f>
        <v>0.94729610997664793</v>
      </c>
      <c r="AU298" s="508">
        <f>CHOOSE($B$3,ENWL!AU298,NPgN!AU298,NPgY!AU298,WMID!AU298,EMID!AU298,SWALES!AU298,SWEST!AU298,LPN!AU298,SPN!AU298,EPN!AU298,SPD!AU298,SPMW!AU298,SSEH!AU298,SSES!AU298)</f>
        <v>0.94969140235781058</v>
      </c>
      <c r="AV298" s="508">
        <f>CHOOSE($B$3,ENWL!AV298,NPgN!AV298,NPgY!AV298,WMID!AV298,EMID!AV298,SWALES!AV298,SWEST!AV298,LPN!AV298,SPN!AV298,EPN!AV298,SPD!AV298,SPMW!AV298,SSEH!AV298,SSES!AV298)</f>
        <v>0.95676877682565287</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0</v>
      </c>
      <c r="AS301" s="508">
        <f>CHOOSE($B$3,ENWL!AS301,NPgN!AS301,NPgY!AS301,WMID!AS301,EMID!AS301,SWALES!AS301,SWEST!AS301,LPN!AS301,SPN!AS301,EPN!AS301,SPD!AS301,SPMW!AS301,SSEH!AS301,SSES!AS301)</f>
        <v>0</v>
      </c>
      <c r="AT301" s="508">
        <f>CHOOSE($B$3,ENWL!AT301,NPgN!AT301,NPgY!AT301,WMID!AT301,EMID!AT301,SWALES!AT301,SWEST!AT301,LPN!AT301,SPN!AT301,EPN!AT301,SPD!AT301,SPMW!AT301,SSEH!AT301,SSES!AT301)</f>
        <v>0</v>
      </c>
      <c r="AU301" s="508">
        <f>CHOOSE($B$3,ENWL!AU301,NPgN!AU301,NPgY!AU301,WMID!AU301,EMID!AU301,SWALES!AU301,SWEST!AU301,LPN!AU301,SPN!AU301,EPN!AU301,SPD!AU301,SPMW!AU301,SSEH!AU301,SSES!AU301)</f>
        <v>0</v>
      </c>
      <c r="AV301" s="508">
        <f>CHOOSE($B$3,ENWL!AV301,NPgN!AV301,NPgY!AV301,WMID!AV301,EMID!AV301,SWALES!AV301,SWEST!AV301,LPN!AV301,SPN!AV301,EPN!AV301,SPD!AV301,SPMW!AV301,SSEH!AV301,SSES!AV301)</f>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4.0332642918723016E-2</v>
      </c>
      <c r="AS302" s="508">
        <f>CHOOSE($B$3,ENWL!AS302,NPgN!AS302,NPgY!AS302,WMID!AS302,EMID!AS302,SWALES!AS302,SWEST!AS302,LPN!AS302,SPN!AS302,EPN!AS302,SPD!AS302,SPMW!AS302,SSEH!AS302,SSES!AS302)</f>
        <v>3.4822240632036323E-2</v>
      </c>
      <c r="AT302" s="508">
        <f>CHOOSE($B$3,ENWL!AT302,NPgN!AT302,NPgY!AT302,WMID!AT302,EMID!AT302,SWALES!AT302,SWEST!AT302,LPN!AT302,SPN!AT302,EPN!AT302,SPD!AT302,SPMW!AT302,SSEH!AT302,SSES!AT302)</f>
        <v>1.6618680491146207E-2</v>
      </c>
      <c r="AU302" s="508">
        <f>CHOOSE($B$3,ENWL!AU302,NPgN!AU302,NPgY!AU302,WMID!AU302,EMID!AU302,SWALES!AU302,SWEST!AU302,LPN!AU302,SPN!AU302,EPN!AU302,SPD!AU302,SPMW!AU302,SSEH!AU302,SSES!AU302)</f>
        <v>1.6683183440506965E-2</v>
      </c>
      <c r="AV302" s="508">
        <f>CHOOSE($B$3,ENWL!AV302,NPgN!AV302,NPgY!AV302,WMID!AV302,EMID!AV302,SWALES!AV302,SWEST!AV302,LPN!AV302,SPN!AV302,EPN!AV302,SPD!AV302,SPMW!AV302,SSEH!AV302,SSES!AV302)</f>
        <v>1.6699656614977833E-2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0.99268003845220665</v>
      </c>
      <c r="AS303" s="508">
        <f>CHOOSE($B$3,ENWL!AS303,NPgN!AS303,NPgY!AS303,WMID!AS303,EMID!AS303,SWALES!AS303,SWEST!AS303,LPN!AS303,SPN!AS303,EPN!AS303,SPD!AS303,SPMW!AS303,SSEH!AS303,SSES!AS303)</f>
        <v>0.99108669076217981</v>
      </c>
      <c r="AT303" s="508">
        <f>CHOOSE($B$3,ENWL!AT303,NPgN!AT303,NPgY!AT303,WMID!AT303,EMID!AT303,SWALES!AT303,SWEST!AT303,LPN!AT303,SPN!AT303,EPN!AT303,SPD!AT303,SPMW!AT303,SSEH!AT303,SSES!AT303)</f>
        <v>0.99173422253771593</v>
      </c>
      <c r="AU303" s="508">
        <f>CHOOSE($B$3,ENWL!AU303,NPgN!AU303,NPgY!AU303,WMID!AU303,EMID!AU303,SWALES!AU303,SWEST!AU303,LPN!AU303,SPN!AU303,EPN!AU303,SPD!AU303,SPMW!AU303,SSEH!AU303,SSES!AU303)</f>
        <v>0.99323654040459808</v>
      </c>
      <c r="AV303" s="508">
        <f>CHOOSE($B$3,ENWL!AV303,NPgN!AV303,NPgY!AV303,WMID!AV303,EMID!AV303,SWALES!AV303,SWEST!AV303,LPN!AV303,SPN!AV303,EPN!AV303,SPD!AV303,SPMW!AV303,SSEH!AV303,SSES!AV303)</f>
        <v>0.99450339694196233</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0.38097339235581751</v>
      </c>
      <c r="AS304" s="508">
        <f>CHOOSE($B$3,ENWL!AS304,NPgN!AS304,NPgY!AS304,WMID!AS304,EMID!AS304,SWALES!AS304,SWEST!AS304,LPN!AS304,SPN!AS304,EPN!AS304,SPD!AS304,SPMW!AS304,SSEH!AS304,SSES!AS304)</f>
        <v>0.38881201368350088</v>
      </c>
      <c r="AT304" s="508">
        <f>CHOOSE($B$3,ENWL!AT304,NPgN!AT304,NPgY!AT304,WMID!AT304,EMID!AT304,SWALES!AT304,SWEST!AT304,LPN!AT304,SPN!AT304,EPN!AT304,SPD!AT304,SPMW!AT304,SSEH!AT304,SSES!AT304)</f>
        <v>0.38270309938468977</v>
      </c>
      <c r="AU304" s="508">
        <f>CHOOSE($B$3,ENWL!AU304,NPgN!AU304,NPgY!AU304,WMID!AU304,EMID!AU304,SWALES!AU304,SWEST!AU304,LPN!AU304,SPN!AU304,EPN!AU304,SPD!AU304,SPMW!AU304,SSEH!AU304,SSES!AU304)</f>
        <v>0.37108192863501066</v>
      </c>
      <c r="AV304" s="508">
        <f>CHOOSE($B$3,ENWL!AV304,NPgN!AV304,NPgY!AV304,WMID!AV304,EMID!AV304,SWALES!AV304,SWEST!AV304,LPN!AV304,SPN!AV304,EPN!AV304,SPD!AV304,SPMW!AV304,SSEH!AV304,SSES!AV304)</f>
        <v>0.36812775750716387</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2.1596865904082906E-2</v>
      </c>
      <c r="AS305" s="508">
        <f>CHOOSE($B$3,ENWL!AS305,NPgN!AS305,NPgY!AS305,WMID!AS305,EMID!AS305,SWALES!AS305,SWEST!AS305,LPN!AS305,SPN!AS305,EPN!AS305,SPD!AS305,SPMW!AS305,SSEH!AS305,SSES!AS305)</f>
        <v>2.0525344947412146E-2</v>
      </c>
      <c r="AT305" s="508">
        <f>CHOOSE($B$3,ENWL!AT305,NPgN!AT305,NPgY!AT305,WMID!AT305,EMID!AT305,SWALES!AT305,SWEST!AT305,LPN!AT305,SPN!AT305,EPN!AT305,SPD!AT305,SPMW!AT305,SSEH!AT305,SSES!AT305)</f>
        <v>2.678540389236023E-2</v>
      </c>
      <c r="AU305" s="508">
        <f>CHOOSE($B$3,ENWL!AU305,NPgN!AU305,NPgY!AU305,WMID!AU305,EMID!AU305,SWALES!AU305,SWEST!AU305,LPN!AU305,SPN!AU305,EPN!AU305,SPD!AU305,SPMW!AU305,SSEH!AU305,SSES!AU305)</f>
        <v>3.4208842417764063E-2</v>
      </c>
      <c r="AV305" s="508">
        <f>CHOOSE($B$3,ENWL!AV305,NPgN!AV305,NPgY!AV305,WMID!AV305,EMID!AV305,SWALES!AV305,SWEST!AV305,LPN!AV305,SPN!AV305,EPN!AV305,SPD!AV305,SPMW!AV305,SSEH!AV305,SSES!AV305)</f>
        <v>3.1841007326165668E-2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v>
      </c>
      <c r="AS308" s="508">
        <f>CHOOSE($B$3,ENWL!AS308,NPgN!AS308,NPgY!AS308,WMID!AS308,EMID!AS308,SWALES!AS308,SWEST!AS308,LPN!AS308,SPN!AS308,EPN!AS308,SPD!AS308,SPMW!AS308,SSEH!AS308,SSES!AS308)</f>
        <v>0</v>
      </c>
      <c r="AT308" s="508">
        <f>CHOOSE($B$3,ENWL!AT308,NPgN!AT308,NPgY!AT308,WMID!AT308,EMID!AT308,SWALES!AT308,SWEST!AT308,LPN!AT308,SPN!AT308,EPN!AT308,SPD!AT308,SPMW!AT308,SSEH!AT308,SSES!AT308)</f>
        <v>0</v>
      </c>
      <c r="AU308" s="508">
        <f>CHOOSE($B$3,ENWL!AU308,NPgN!AU308,NPgY!AU308,WMID!AU308,EMID!AU308,SWALES!AU308,SWEST!AU308,LPN!AU308,SPN!AU308,EPN!AU308,SPD!AU308,SPMW!AU308,SSEH!AU308,SSES!AU308)</f>
        <v>0</v>
      </c>
      <c r="AV308" s="508">
        <f>CHOOSE($B$3,ENWL!AV308,NPgN!AV308,NPgY!AV308,WMID!AV308,EMID!AV308,SWALES!AV308,SWEST!AV308,LPN!AV308,SPN!AV308,EPN!AV308,SPD!AV308,SPMW!AV308,SSEH!AV308,SSES!AV308)</f>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0.26269453521024522</v>
      </c>
      <c r="AS309" s="508">
        <f>CHOOSE($B$3,ENWL!AS309,NPgN!AS309,NPgY!AS309,WMID!AS309,EMID!AS309,SWALES!AS309,SWEST!AS309,LPN!AS309,SPN!AS309,EPN!AS309,SPD!AS309,SPMW!AS309,SSEH!AS309,SSES!AS309)</f>
        <v>0.26982752871695159</v>
      </c>
      <c r="AT309" s="508">
        <f>CHOOSE($B$3,ENWL!AT309,NPgN!AT309,NPgY!AT309,WMID!AT309,EMID!AT309,SWALES!AT309,SWEST!AT309,LPN!AT309,SPN!AT309,EPN!AT309,SPD!AT309,SPMW!AT309,SSEH!AT309,SSES!AT309)</f>
        <v>0.2762043407325997</v>
      </c>
      <c r="AU309" s="508">
        <f>CHOOSE($B$3,ENWL!AU309,NPgN!AU309,NPgY!AU309,WMID!AU309,EMID!AU309,SWALES!AU309,SWEST!AU309,LPN!AU309,SPN!AU309,EPN!AU309,SPD!AU309,SPMW!AU309,SSEH!AU309,SSES!AU309)</f>
        <v>0.27693281468397329</v>
      </c>
      <c r="AV309" s="508">
        <f>CHOOSE($B$3,ENWL!AV309,NPgN!AV309,NPgY!AV309,WMID!AV309,EMID!AV309,SWALES!AV309,SWEST!AV309,LPN!AV309,SPN!AV309,EPN!AV309,SPD!AV309,SPMW!AV309,SSEH!AV309,SSES!AV309)</f>
        <v>0.27805689816945961</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2.2935832234116589E-4</v>
      </c>
      <c r="AS310" s="508">
        <f>CHOOSE($B$3,ENWL!AS310,NPgN!AS310,NPgY!AS310,WMID!AS310,EMID!AS310,SWALES!AS310,SWEST!AS310,LPN!AS310,SPN!AS310,EPN!AS310,SPD!AS310,SPMW!AS310,SSEH!AS310,SSES!AS310)</f>
        <v>1.1479850715425457E-4</v>
      </c>
      <c r="AT310" s="508">
        <f>CHOOSE($B$3,ENWL!AT310,NPgN!AT310,NPgY!AT310,WMID!AT310,EMID!AT310,SWALES!AT310,SWEST!AT310,LPN!AT310,SPN!AT310,EPN!AT310,SPD!AT310,SPMW!AT310,SSEH!AT310,SSES!AT310)</f>
        <v>1.6701418393896906E-4</v>
      </c>
      <c r="AU310" s="508">
        <f>CHOOSE($B$3,ENWL!AU310,NPgN!AU310,NPgY!AU310,WMID!AU310,EMID!AU310,SWALES!AU310,SWEST!AU310,LPN!AU310,SPN!AU310,EPN!AU310,SPD!AU310,SPMW!AU310,SSEH!AU310,SSES!AU310)</f>
        <v>1.9815524848705392E-4</v>
      </c>
      <c r="AV310" s="508">
        <f>CHOOSE($B$3,ENWL!AV310,NPgN!AV310,NPgY!AV310,WMID!AV310,EMID!AV310,SWALES!AV310,SWEST!AV310,LPN!AV310,SPN!AV310,EPN!AV310,SPD!AV310,SPMW!AV310,SSEH!AV310,SSES!AV310)</f>
        <v>2.9287358271805119E-4</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0.55543889781297262</v>
      </c>
      <c r="AS311" s="508">
        <f>CHOOSE($B$3,ENWL!AS311,NPgN!AS311,NPgY!AS311,WMID!AS311,EMID!AS311,SWALES!AS311,SWEST!AS311,LPN!AS311,SPN!AS311,EPN!AS311,SPD!AS311,SPMW!AS311,SSEH!AS311,SSES!AS311)</f>
        <v>0.5458579397919251</v>
      </c>
      <c r="AT311" s="508">
        <f>CHOOSE($B$3,ENWL!AT311,NPgN!AT311,NPgY!AT311,WMID!AT311,EMID!AT311,SWALES!AT311,SWEST!AT311,LPN!AT311,SPN!AT311,EPN!AT311,SPD!AT311,SPMW!AT311,SSEH!AT311,SSES!AT311)</f>
        <v>0.55006587547579788</v>
      </c>
      <c r="AU311" s="508">
        <f>CHOOSE($B$3,ENWL!AU311,NPgN!AU311,NPgY!AU311,WMID!AU311,EMID!AU311,SWALES!AU311,SWEST!AU311,LPN!AU311,SPN!AU311,EPN!AU311,SPD!AU311,SPMW!AU311,SSEH!AU311,SSES!AU311)</f>
        <v>0.56016946419374303</v>
      </c>
      <c r="AV311" s="508">
        <f>CHOOSE($B$3,ENWL!AV311,NPgN!AV311,NPgY!AV311,WMID!AV311,EMID!AV311,SWALES!AV311,SWEST!AV311,LPN!AV311,SPN!AV311,EPN!AV311,SPD!AV311,SPMW!AV311,SSEH!AV311,SSES!AV311)</f>
        <v>0.56289960784694926</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8.4488661356552173E-3</v>
      </c>
      <c r="AS312" s="508">
        <f>CHOOSE($B$3,ENWL!AS312,NPgN!AS312,NPgY!AS312,WMID!AS312,EMID!AS312,SWALES!AS312,SWEST!AS312,LPN!AS312,SPN!AS312,EPN!AS312,SPD!AS312,SPMW!AS312,SSEH!AS312,SSES!AS312)</f>
        <v>9.826049904777194E-3</v>
      </c>
      <c r="AT312" s="508">
        <f>CHOOSE($B$3,ENWL!AT312,NPgN!AT312,NPgY!AT312,WMID!AT312,EMID!AT312,SWALES!AT312,SWEST!AT312,LPN!AT312,SPN!AT312,EPN!AT312,SPD!AT312,SPMW!AT312,SSEH!AT312,SSES!AT312)</f>
        <v>1.4497759358956228E-2</v>
      </c>
      <c r="AU312" s="508">
        <f>CHOOSE($B$3,ENWL!AU312,NPgN!AU312,NPgY!AU312,WMID!AU312,EMID!AU312,SWALES!AU312,SWEST!AU312,LPN!AU312,SPN!AU312,EPN!AU312,SPD!AU312,SPMW!AU312,SSEH!AU312,SSES!AU312)</f>
        <v>9.8080692104306824E-3</v>
      </c>
      <c r="AV312" s="508">
        <f>CHOOSE($B$3,ENWL!AV312,NPgN!AV312,NPgY!AV312,WMID!AV312,EMID!AV312,SWALES!AV312,SWEST!AV312,LPN!AV312,SPN!AV312,EPN!AV312,SPD!AV312,SPMW!AV312,SSEH!AV312,SSES!AV312)</f>
        <v>7.2458672936976535E-3</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0.80000000000000016</v>
      </c>
      <c r="AS313" s="508">
        <f>CHOOSE($B$3,ENWL!AS313,NPgN!AS313,NPgY!AS313,WMID!AS313,EMID!AS313,SWALES!AS313,SWEST!AS313,LPN!AS313,SPN!AS313,EPN!AS313,SPD!AS313,SPMW!AS313,SSEH!AS313,SSES!AS313)</f>
        <v>0.8</v>
      </c>
      <c r="AT313" s="508">
        <f>CHOOSE($B$3,ENWL!AT313,NPgN!AT313,NPgY!AT313,WMID!AT313,EMID!AT313,SWALES!AT313,SWEST!AT313,LPN!AT313,SPN!AT313,EPN!AT313,SPD!AT313,SPMW!AT313,SSEH!AT313,SSES!AT313)</f>
        <v>0.8</v>
      </c>
      <c r="AU313" s="508">
        <f>CHOOSE($B$3,ENWL!AU313,NPgN!AU313,NPgY!AU313,WMID!AU313,EMID!AU313,SWALES!AU313,SWEST!AU313,LPN!AU313,SPN!AU313,EPN!AU313,SPD!AU313,SPMW!AU313,SSEH!AU313,SSES!AU313)</f>
        <v>0.8</v>
      </c>
      <c r="AV313" s="508">
        <f>CHOOSE($B$3,ENWL!AV313,NPgN!AV313,NPgY!AV313,WMID!AV313,EMID!AV313,SWALES!AV313,SWEST!AV313,LPN!AV313,SPN!AV313,EPN!AV313,SPD!AV313,SPMW!AV313,SSEH!AV313,SSES!AV313)</f>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v>
      </c>
      <c r="AS315" s="508">
        <f>CHOOSE($B$3,ENWL!AS315,NPgN!AS315,NPgY!AS315,WMID!AS315,EMID!AS315,SWALES!AS315,SWEST!AS315,LPN!AS315,SPN!AS315,EPN!AS315,SPD!AS315,SPMW!AS315,SSEH!AS315,SSES!AS315)</f>
        <v>0</v>
      </c>
      <c r="AT315" s="508">
        <f>CHOOSE($B$3,ENWL!AT315,NPgN!AT315,NPgY!AT315,WMID!AT315,EMID!AT315,SWALES!AT315,SWEST!AT315,LPN!AT315,SPN!AT315,EPN!AT315,SPD!AT315,SPMW!AT315,SSEH!AT315,SSES!AT315)</f>
        <v>0</v>
      </c>
      <c r="AU315" s="508">
        <f>CHOOSE($B$3,ENWL!AU315,NPgN!AU315,NPgY!AU315,WMID!AU315,EMID!AU315,SWALES!AU315,SWEST!AU315,LPN!AU315,SPN!AU315,EPN!AU315,SPD!AU315,SPMW!AU315,SSEH!AU315,SSES!AU315)</f>
        <v>0</v>
      </c>
      <c r="AV315" s="508">
        <f>CHOOSE($B$3,ENWL!AV315,NPgN!AV315,NPgY!AV315,WMID!AV315,EMID!AV315,SWALES!AV315,SWEST!AV315,LPN!AV315,SPN!AV315,EPN!AV315,SPD!AV315,SPMW!AV315,SSEH!AV315,SSES!AV315)</f>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0.20972620472749554</v>
      </c>
      <c r="AS316" s="508">
        <f>CHOOSE($B$3,ENWL!AS316,NPgN!AS316,NPgY!AS316,WMID!AS316,EMID!AS316,SWALES!AS316,SWEST!AS316,LPN!AS316,SPN!AS316,EPN!AS316,SPD!AS316,SPMW!AS316,SSEH!AS316,SSES!AS316)</f>
        <v>0.21542814425387247</v>
      </c>
      <c r="AT316" s="508">
        <f>CHOOSE($B$3,ENWL!AT316,NPgN!AT316,NPgY!AT316,WMID!AT316,EMID!AT316,SWALES!AT316,SWEST!AT316,LPN!AT316,SPN!AT316,EPN!AT316,SPD!AT316,SPMW!AT316,SSEH!AT316,SSES!AT316)</f>
        <v>0.22053017077501041</v>
      </c>
      <c r="AU316" s="508">
        <f>CHOOSE($B$3,ENWL!AU316,NPgN!AU316,NPgY!AU316,WMID!AU316,EMID!AU316,SWALES!AU316,SWEST!AU316,LPN!AU316,SPN!AU316,EPN!AU316,SPD!AU316,SPMW!AU316,SSEH!AU316,SSES!AU316)</f>
        <v>0.22110834676765082</v>
      </c>
      <c r="AV316" s="508">
        <f>CHOOSE($B$3,ENWL!AV316,NPgN!AV316,NPgY!AV316,WMID!AV316,EMID!AV316,SWALES!AV316,SWEST!AV316,LPN!AV316,SPN!AV316,EPN!AV316,SPD!AV316,SPMW!AV316,SSEH!AV316,SSES!AV316)</f>
        <v>0.22201441406822991</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1.4826627308179125E-3</v>
      </c>
      <c r="AS317" s="508">
        <f>CHOOSE($B$3,ENWL!AS317,NPgN!AS317,NPgY!AS317,WMID!AS317,EMID!AS317,SWALES!AS317,SWEST!AS317,LPN!AS317,SPN!AS317,EPN!AS317,SPD!AS317,SPMW!AS317,SSEH!AS317,SSES!AS317)</f>
        <v>2.2784738418495354E-3</v>
      </c>
      <c r="AT317" s="508">
        <f>CHOOSE($B$3,ENWL!AT317,NPgN!AT317,NPgY!AT317,WMID!AT317,EMID!AT317,SWALES!AT317,SWEST!AT317,LPN!AT317,SPN!AT317,EPN!AT317,SPD!AT317,SPMW!AT317,SSEH!AT317,SSES!AT317)</f>
        <v>2.1751951871556295E-3</v>
      </c>
      <c r="AU317" s="508">
        <f>CHOOSE($B$3,ENWL!AU317,NPgN!AU317,NPgY!AU317,WMID!AU317,EMID!AU317,SWALES!AU317,SWEST!AU317,LPN!AU317,SPN!AU317,EPN!AU317,SPD!AU317,SPMW!AU317,SSEH!AU317,SSES!AU317)</f>
        <v>4.8025325431040757E-4</v>
      </c>
      <c r="AV317" s="508">
        <f>CHOOSE($B$3,ENWL!AV317,NPgN!AV317,NPgY!AV317,WMID!AV317,EMID!AV317,SWALES!AV317,SWEST!AV317,LPN!AV317,SPN!AV317,EPN!AV317,SPD!AV317,SPMW!AV317,SSEH!AV317,SSES!AV317)</f>
        <v>1.3543850817943399E-4</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7.0672384292216591E-3</v>
      </c>
      <c r="AS318" s="508">
        <f>CHOOSE($B$3,ENWL!AS318,NPgN!AS318,NPgY!AS318,WMID!AS318,EMID!AS318,SWALES!AS318,SWEST!AS318,LPN!AS318,SPN!AS318,EPN!AS318,SPD!AS318,SPMW!AS318,SSEH!AS318,SSES!AS318)</f>
        <v>6.8789987412331138E-3</v>
      </c>
      <c r="AT318" s="508">
        <f>CHOOSE($B$3,ENWL!AT318,NPgN!AT318,NPgY!AT318,WMID!AT318,EMID!AT318,SWALES!AT318,SWEST!AT318,LPN!AT318,SPN!AT318,EPN!AT318,SPD!AT318,SPMW!AT318,SSEH!AT318,SSES!AT318)</f>
        <v>6.8962389832549738E-3</v>
      </c>
      <c r="AU318" s="508">
        <f>CHOOSE($B$3,ENWL!AU318,NPgN!AU318,NPgY!AU318,WMID!AU318,EMID!AU318,SWALES!AU318,SWEST!AU318,LPN!AU318,SPN!AU318,EPN!AU318,SPD!AU318,SPMW!AU318,SSEH!AU318,SSES!AU318)</f>
        <v>7.1541016324951062E-3</v>
      </c>
      <c r="AV318" s="508">
        <f>CHOOSE($B$3,ENWL!AV318,NPgN!AV318,NPgY!AV318,WMID!AV318,EMID!AV318,SWALES!AV318,SWEST!AV318,LPN!AV318,SPN!AV318,EPN!AV318,SPD!AV318,SPMW!AV318,SSEH!AV318,SSES!AV318)</f>
        <v>7.1967782818398301E-3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2.0782219840882158E-3</v>
      </c>
      <c r="AS319" s="508">
        <f>CHOOSE($B$3,ENWL!AS319,NPgN!AS319,NPgY!AS319,WMID!AS319,EMID!AS319,SWALES!AS319,SWEST!AS319,LPN!AS319,SPN!AS319,EPN!AS319,SPD!AS319,SPMW!AS319,SSEH!AS319,SSES!AS319)</f>
        <v>2.8085003558069978E-3</v>
      </c>
      <c r="AT319" s="508">
        <f>CHOOSE($B$3,ENWL!AT319,NPgN!AT319,NPgY!AT319,WMID!AT319,EMID!AT319,SWALES!AT319,SWEST!AT319,LPN!AT319,SPN!AT319,EPN!AT319,SPD!AT319,SPMW!AT319,SSEH!AT319,SSES!AT319)</f>
        <v>5.0140883323916046E-3</v>
      </c>
      <c r="AU319" s="508">
        <f>CHOOSE($B$3,ENWL!AU319,NPgN!AU319,NPgY!AU319,WMID!AU319,EMID!AU319,SWALES!AU319,SWEST!AU319,LPN!AU319,SPN!AU319,EPN!AU319,SPD!AU319,SPMW!AU319,SSEH!AU319,SSES!AU319)</f>
        <v>2.7756716555307568E-3</v>
      </c>
      <c r="AV319" s="508">
        <f>CHOOSE($B$3,ENWL!AV319,NPgN!AV319,NPgY!AV319,WMID!AV319,EMID!AV319,SWALES!AV319,SWEST!AV319,LPN!AV319,SPN!AV319,EPN!AV319,SPD!AV319,SPMW!AV319,SSEH!AV319,SSES!AV319)</f>
        <v>1.8357346014738804E-3</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5.742709518412318E-4</v>
      </c>
      <c r="AS323" s="508">
        <f>CHOOSE($B$3,ENWL!AS323,NPgN!AS323,NPgY!AS323,WMID!AS323,EMID!AS323,SWALES!AS323,SWEST!AS323,LPN!AS323,SPN!AS323,EPN!AS323,SPD!AS323,SPMW!AS323,SSEH!AS323,SSES!AS323)</f>
        <v>5.8814613038011871E-4</v>
      </c>
      <c r="AT323" s="508">
        <f>CHOOSE($B$3,ENWL!AT323,NPgN!AT323,NPgY!AT323,WMID!AT323,EMID!AT323,SWALES!AT323,SWEST!AT323,LPN!AT323,SPN!AT323,EPN!AT323,SPD!AT323,SPMW!AT323,SSEH!AT323,SSES!AT323)</f>
        <v>5.9946301671943709E-4</v>
      </c>
      <c r="AU323" s="508">
        <f>CHOOSE($B$3,ENWL!AU323,NPgN!AU323,NPgY!AU323,WMID!AU323,EMID!AU323,SWALES!AU323,SWEST!AU323,LPN!AU323,SPN!AU323,EPN!AU323,SPD!AU323,SPMW!AU323,SSEH!AU323,SSES!AU323)</f>
        <v>6.0186923377769598E-4</v>
      </c>
      <c r="AV323" s="508">
        <f>CHOOSE($B$3,ENWL!AV323,NPgN!AV323,NPgY!AV323,WMID!AV323,EMID!AV323,SWALES!AV323,SWEST!AV323,LPN!AV323,SPN!AV323,EPN!AV323,SPD!AV323,SPMW!AV323,SSEH!AV323,SSES!AV323)</f>
        <v>6.0226672045090635E-4</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v>
      </c>
      <c r="AS326" s="508">
        <f>CHOOSE($B$3,ENWL!AS326,NPgN!AS326,NPgY!AS326,WMID!AS326,EMID!AS326,SWALES!AS326,SWEST!AS326,LPN!AS326,SPN!AS326,EPN!AS326,SPD!AS326,SPMW!AS326,SSEH!AS326,SSES!AS326)</f>
        <v>0</v>
      </c>
      <c r="AT326" s="508">
        <f>CHOOSE($B$3,ENWL!AT326,NPgN!AT326,NPgY!AT326,WMID!AT326,EMID!AT326,SWALES!AT326,SWEST!AT326,LPN!AT326,SPN!AT326,EPN!AT326,SPD!AT326,SPMW!AT326,SSEH!AT326,SSES!AT326)</f>
        <v>0</v>
      </c>
      <c r="AU326" s="508">
        <f>CHOOSE($B$3,ENWL!AU326,NPgN!AU326,NPgY!AU326,WMID!AU326,EMID!AU326,SWALES!AU326,SWEST!AU326,LPN!AU326,SPN!AU326,EPN!AU326,SPD!AU326,SPMW!AU326,SSEH!AU326,SSES!AU326)</f>
        <v>0</v>
      </c>
      <c r="AV326" s="508">
        <f>CHOOSE($B$3,ENWL!AV326,NPgN!AV326,NPgY!AV326,WMID!AV326,EMID!AV326,SWALES!AV326,SWEST!AV326,LPN!AV326,SPN!AV326,EPN!AV326,SPD!AV326,SPMW!AV326,SSEH!AV326,SSES!AV326)</f>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0.19999999999999998</v>
      </c>
      <c r="AS327" s="508">
        <f>CHOOSE($B$3,ENWL!AS327,NPgN!AS327,NPgY!AS327,WMID!AS327,EMID!AS327,SWALES!AS327,SWEST!AS327,LPN!AS327,SPN!AS327,EPN!AS327,SPD!AS327,SPMW!AS327,SSEH!AS327,SSES!AS327)</f>
        <v>0.19999999999999998</v>
      </c>
      <c r="AT327" s="508">
        <f>CHOOSE($B$3,ENWL!AT327,NPgN!AT327,NPgY!AT327,WMID!AT327,EMID!AT327,SWALES!AT327,SWEST!AT327,LPN!AT327,SPN!AT327,EPN!AT327,SPD!AT327,SPMW!AT327,SSEH!AT327,SSES!AT327)</f>
        <v>0.19999999999999996</v>
      </c>
      <c r="AU327" s="508">
        <f>CHOOSE($B$3,ENWL!AU327,NPgN!AU327,NPgY!AU327,WMID!AU327,EMID!AU327,SWALES!AU327,SWEST!AU327,LPN!AU327,SPN!AU327,EPN!AU327,SPD!AU327,SPMW!AU327,SSEH!AU327,SSES!AU327)</f>
        <v>0.19999999999999998</v>
      </c>
      <c r="AV327" s="508">
        <f>CHOOSE($B$3,ENWL!AV327,NPgN!AV327,NPgY!AV327,WMID!AV327,EMID!AV327,SWALES!AV327,SWEST!AV327,LPN!AV327,SPN!AV327,EPN!AV327,SPD!AV327,SPMW!AV327,SSEH!AV327,SSES!AV327)</f>
        <v>0.19999999999999993</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1</v>
      </c>
      <c r="AS329" s="508">
        <f>CHOOSE($B$3,ENWL!AS329,NPgN!AS329,NPgY!AS329,WMID!AS329,EMID!AS329,SWALES!AS329,SWEST!AS329,LPN!AS329,SPN!AS329,EPN!AS329,SPD!AS329,SPMW!AS329,SSEH!AS329,SSES!AS329)</f>
        <v>1</v>
      </c>
      <c r="AT329" s="508">
        <f>CHOOSE($B$3,ENWL!AT329,NPgN!AT329,NPgY!AT329,WMID!AT329,EMID!AT329,SWALES!AT329,SWEST!AT329,LPN!AT329,SPN!AT329,EPN!AT329,SPD!AT329,SPMW!AT329,SSEH!AT329,SSES!AT329)</f>
        <v>1</v>
      </c>
      <c r="AU329" s="508">
        <f>CHOOSE($B$3,ENWL!AU329,NPgN!AU329,NPgY!AU329,WMID!AU329,EMID!AU329,SWALES!AU329,SWEST!AU329,LPN!AU329,SPN!AU329,EPN!AU329,SPD!AU329,SPMW!AU329,SSEH!AU329,SSES!AU329)</f>
        <v>1</v>
      </c>
      <c r="AV329" s="508">
        <f>CHOOSE($B$3,ENWL!AV329,NPgN!AV329,NPgY!AV329,WMID!AV329,EMID!AV329,SWALES!AV329,SWEST!AV329,LPN!AV329,SPN!AV329,EPN!AV329,SPD!AV329,SPMW!AV329,SSEH!AV329,SSES!AV329)</f>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0.48348756170246243</v>
      </c>
      <c r="AS330" s="508">
        <f>CHOOSE($B$3,ENWL!AS330,NPgN!AS330,NPgY!AS330,WMID!AS330,EMID!AS330,SWALES!AS330,SWEST!AS330,LPN!AS330,SPN!AS330,EPN!AS330,SPD!AS330,SPMW!AS330,SSEH!AS330,SSES!AS330)</f>
        <v>0.47607126625368934</v>
      </c>
      <c r="AT330" s="508">
        <f>CHOOSE($B$3,ENWL!AT330,NPgN!AT330,NPgY!AT330,WMID!AT330,EMID!AT330,SWALES!AT330,SWEST!AT330,LPN!AT330,SPN!AT330,EPN!AT330,SPD!AT330,SPMW!AT330,SSEH!AT330,SSES!AT330)</f>
        <v>0.48272047354555203</v>
      </c>
      <c r="AU330" s="508">
        <f>CHOOSE($B$3,ENWL!AU330,NPgN!AU330,NPgY!AU330,WMID!AU330,EMID!AU330,SWALES!AU330,SWEST!AU330,LPN!AU330,SPN!AU330,EPN!AU330,SPD!AU330,SPMW!AU330,SSEH!AU330,SSES!AU330)</f>
        <v>0.48133401561109224</v>
      </c>
      <c r="AV330" s="508">
        <f>CHOOSE($B$3,ENWL!AV330,NPgN!AV330,NPgY!AV330,WMID!AV330,EMID!AV330,SWALES!AV330,SWEST!AV330,LPN!AV330,SPN!AV330,EPN!AV330,SPD!AV330,SPMW!AV330,SSEH!AV330,SSES!AV330)</f>
        <v>0.47928366193325</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1.811813203141483E-3</v>
      </c>
      <c r="AS331" s="508">
        <f>CHOOSE($B$3,ENWL!AS331,NPgN!AS331,NPgY!AS331,WMID!AS331,EMID!AS331,SWALES!AS331,SWEST!AS331,LPN!AS331,SPN!AS331,EPN!AS331,SPD!AS331,SPMW!AS331,SSEH!AS331,SSES!AS331)</f>
        <v>2.5088818178552511E-3</v>
      </c>
      <c r="AT331" s="508">
        <f>CHOOSE($B$3,ENWL!AT331,NPgN!AT331,NPgY!AT331,WMID!AT331,EMID!AT331,SWALES!AT331,SWEST!AT331,LPN!AT331,SPN!AT331,EPN!AT331,SPD!AT331,SPMW!AT331,SSEH!AT331,SSES!AT331)</f>
        <v>2.3170890424370582E-3</v>
      </c>
      <c r="AU331" s="508">
        <f>CHOOSE($B$3,ENWL!AU331,NPgN!AU331,NPgY!AU331,WMID!AU331,EMID!AU331,SWALES!AU331,SWEST!AU331,LPN!AU331,SPN!AU331,EPN!AU331,SPD!AU331,SPMW!AU331,SSEH!AU331,SSES!AU331)</f>
        <v>2.3527643695411609E-3</v>
      </c>
      <c r="AV331" s="508">
        <f>CHOOSE($B$3,ENWL!AV331,NPgN!AV331,NPgY!AV331,WMID!AV331,EMID!AV331,SWALES!AV331,SWEST!AV331,LPN!AV331,SPN!AV331,EPN!AV331,SPD!AV331,SPMW!AV331,SSEH!AV331,SSES!AV331)</f>
        <v>2.0714820311753938E-3</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4.4711805320080365E-2</v>
      </c>
      <c r="AS332" s="508">
        <f>CHOOSE($B$3,ENWL!AS332,NPgN!AS332,NPgY!AS332,WMID!AS332,EMID!AS332,SWALES!AS332,SWEST!AS332,LPN!AS332,SPN!AS332,EPN!AS332,SPD!AS332,SPMW!AS332,SSEH!AS332,SSES!AS332)</f>
        <v>4.7079323452453581E-2</v>
      </c>
      <c r="AT332" s="508">
        <f>CHOOSE($B$3,ENWL!AT332,NPgN!AT332,NPgY!AT332,WMID!AT332,EMID!AT332,SWALES!AT332,SWEST!AT332,LPN!AT332,SPN!AT332,EPN!AT332,SPD!AT332,SPMW!AT332,SSEH!AT332,SSES!AT332)</f>
        <v>4.8969778052565006E-2</v>
      </c>
      <c r="AU332" s="508">
        <f>CHOOSE($B$3,ENWL!AU332,NPgN!AU332,NPgY!AU332,WMID!AU332,EMID!AU332,SWALES!AU332,SWEST!AU332,LPN!AU332,SPN!AU332,EPN!AU332,SPD!AU332,SPMW!AU332,SSEH!AU332,SSES!AU332)</f>
        <v>4.984702011148813E-2</v>
      </c>
      <c r="AV332" s="508">
        <f>CHOOSE($B$3,ENWL!AV332,NPgN!AV332,NPgY!AV332,WMID!AV332,EMID!AV332,SWALES!AV332,SWEST!AV332,LPN!AV332,SPN!AV332,EPN!AV332,SPD!AV332,SPMW!AV332,SSEH!AV332,SSES!AV332)</f>
        <v>4.998957310507568E-2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2.6167321126580709E-3</v>
      </c>
      <c r="AS333" s="508">
        <f>CHOOSE($B$3,ENWL!AS333,NPgN!AS333,NPgY!AS333,WMID!AS333,EMID!AS333,SWALES!AS333,SWEST!AS333,LPN!AS333,SPN!AS333,EPN!AS333,SPD!AS333,SPMW!AS333,SSEH!AS333,SSES!AS333)</f>
        <v>3.569168170369094E-3</v>
      </c>
      <c r="AT333" s="508">
        <f>CHOOSE($B$3,ENWL!AT333,NPgN!AT333,NPgY!AT333,WMID!AT333,EMID!AT333,SWALES!AT333,SWEST!AT333,LPN!AT333,SPN!AT333,EPN!AT333,SPD!AT333,SPMW!AT333,SSEH!AT333,SSES!AT333)</f>
        <v>6.4066384396439012E-3</v>
      </c>
      <c r="AU333" s="508">
        <f>CHOOSE($B$3,ENWL!AU333,NPgN!AU333,NPgY!AU333,WMID!AU333,EMID!AU333,SWALES!AU333,SWEST!AU333,LPN!AU333,SPN!AU333,EPN!AU333,SPD!AU333,SPMW!AU333,SSEH!AU333,SSES!AU333)</f>
        <v>3.5160143584639062E-3</v>
      </c>
      <c r="AV333" s="508">
        <f>CHOOSE($B$3,ENWL!AV333,NPgN!AV333,NPgY!AV333,WMID!AV333,EMID!AV333,SWALES!AV333,SWEST!AV333,LPN!AV333,SPN!AV333,EPN!AV333,SPD!AV333,SPMW!AV333,SSEH!AV333,SSES!AV333)</f>
        <v>2.3086139530096644E-3</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0</v>
      </c>
      <c r="AS336" s="508">
        <f>CHOOSE($B$3,ENWL!AS336,NPgN!AS336,NPgY!AS336,WMID!AS336,EMID!AS336,SWALES!AS336,SWEST!AS336,LPN!AS336,SPN!AS336,EPN!AS336,SPD!AS336,SPMW!AS336,SSEH!AS336,SSES!AS336)</f>
        <v>0</v>
      </c>
      <c r="AT336" s="508">
        <f>CHOOSE($B$3,ENWL!AT336,NPgN!AT336,NPgY!AT336,WMID!AT336,EMID!AT336,SWALES!AT336,SWEST!AT336,LPN!AT336,SPN!AT336,EPN!AT336,SPD!AT336,SPMW!AT336,SSEH!AT336,SSES!AT336)</f>
        <v>0</v>
      </c>
      <c r="AU336" s="508">
        <f>CHOOSE($B$3,ENWL!AU336,NPgN!AU336,NPgY!AU336,WMID!AU336,EMID!AU336,SWALES!AU336,SWEST!AU336,LPN!AU336,SPN!AU336,EPN!AU336,SPD!AU336,SPMW!AU336,SSEH!AU336,SSES!AU336)</f>
        <v>0</v>
      </c>
      <c r="AV336" s="508">
        <f>CHOOSE($B$3,ENWL!AV336,NPgN!AV336,NPgY!AV336,WMID!AV336,EMID!AV336,SWALES!AV336,SWEST!AV336,LPN!AV336,SPN!AV336,EPN!AV336,SPD!AV336,SPMW!AV336,SSEH!AV336,SSES!AV336)</f>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f>CHOOSE($B$3,ENWL!AR337,NPgN!AR337,NPgY!AR337,WMID!AR337,EMID!AR337,SWALES!AR337,SWEST!AR337,LPN!AR337,SPN!AR337,EPN!AR337,SPD!AR337,SPMW!AR337,SSEH!AR337,SSES!AR337)</f>
        <v>3.1847844892325004E-3</v>
      </c>
      <c r="AS337" s="508">
        <f>CHOOSE($B$3,ENWL!AS337,NPgN!AS337,NPgY!AS337,WMID!AS337,EMID!AS337,SWALES!AS337,SWEST!AS337,LPN!AS337,SPN!AS337,EPN!AS337,SPD!AS337,SPMW!AS337,SSEH!AS337,SSES!AS337)</f>
        <v>3.2626740130701432E-3</v>
      </c>
      <c r="AT337" s="508">
        <f>CHOOSE($B$3,ENWL!AT337,NPgN!AT337,NPgY!AT337,WMID!AT337,EMID!AT337,SWALES!AT337,SWEST!AT337,LPN!AT337,SPN!AT337,EPN!AT337,SPD!AT337,SPMW!AT337,SSEH!AT337,SSES!AT337)</f>
        <v>3.3268714389721524E-3</v>
      </c>
      <c r="AU337" s="508">
        <f>CHOOSE($B$3,ENWL!AU337,NPgN!AU337,NPgY!AU337,WMID!AU337,EMID!AU337,SWALES!AU337,SWEST!AU337,LPN!AU337,SPN!AU337,EPN!AU337,SPD!AU337,SPMW!AU337,SSEH!AU337,SSES!AU337)</f>
        <v>3.339770262999143E-3</v>
      </c>
      <c r="AV337" s="508">
        <f>CHOOSE($B$3,ENWL!AV337,NPgN!AV337,NPgY!AV337,WMID!AV337,EMID!AV337,SWALES!AV337,SWEST!AV337,LPN!AV337,SPN!AV337,EPN!AV337,SPD!AV337,SPMW!AV337,SSEH!AV337,SSES!AV337)</f>
        <v>3.343102493631683E-3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f>CHOOSE($B$3,ENWL!AR342,NPgN!AR342,NPgY!AR342,WMID!AR342,EMID!AR342,SWALES!AR342,SWEST!AR342,LPN!AR342,SPN!AR342,EPN!AR342,SPD!AR342,SPMW!AR342,SSEH!AR342,SSES!AR342)</f>
        <v>4.5351225341662396</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f>CHOOSE($B$3,ENWL!AJ343,NPgN!AJ343,NPgY!AJ343,WMID!AJ343,EMID!AJ343,SWALES!AJ343,SWEST!AJ343,LPN!AJ343,SPN!AJ343,EPN!AJ343,SPD!AJ343,SPMW!AJ343,SSEH!AJ343,SSES!AJ343)</f>
        <v>229.44649179936528</v>
      </c>
      <c r="AK343" s="476">
        <f>CHOOSE($B$3,ENWL!AK343,NPgN!AK343,NPgY!AK343,WMID!AK343,EMID!AK343,SWALES!AK343,SWEST!AK343,LPN!AK343,SPN!AK343,EPN!AK343,SPD!AK343,SPMW!AK343,SSEH!AK343,SSES!AK343)</f>
        <v>226.82219039952693</v>
      </c>
      <c r="AL343" s="476">
        <f>CHOOSE($B$3,ENWL!AL343,NPgN!AL343,NPgY!AL343,WMID!AL343,EMID!AL343,SWALES!AL343,SWEST!AL343,LPN!AL343,SPN!AL343,EPN!AL343,SPD!AL343,SPMW!AL343,SSEH!AL343,SSES!AL343)</f>
        <v>200.46364810682067</v>
      </c>
      <c r="AM343" s="476">
        <f>CHOOSE($B$3,ENWL!AM343,NPgN!AM343,NPgY!AM343,WMID!AM343,EMID!AM343,SWALES!AM343,SWEST!AM343,LPN!AM343,SPN!AM343,EPN!AM343,SPD!AM343,SPMW!AM343,SSEH!AM343,SSES!AM343)</f>
        <v>197.33579697950069</v>
      </c>
      <c r="AN343" s="476">
        <f>CHOOSE($B$3,ENWL!AN343,NPgN!AN343,NPgY!AN343,WMID!AN343,EMID!AN343,SWALES!AN343,SWEST!AN343,LPN!AN343,SPN!AN343,EPN!AN343,SPD!AN343,SPMW!AN343,SSEH!AN343,SSES!AN343)</f>
        <v>199.33085016254088</v>
      </c>
      <c r="AO343" s="476">
        <f>CHOOSE($B$3,ENWL!AO343,NPgN!AO343,NPgY!AO343,WMID!AO343,EMID!AO343,SWALES!AO343,SWEST!AO343,LPN!AO343,SPN!AO343,EPN!AO343,SPD!AO343,SPMW!AO343,SSEH!AO343,SSES!AO343)</f>
        <v>205.26479830265859</v>
      </c>
      <c r="AP343" s="476">
        <f>CHOOSE($B$3,ENWL!AP343,NPgN!AP343,NPgY!AP343,WMID!AP343,EMID!AP343,SWALES!AP343,SWEST!AP343,LPN!AP343,SPN!AP343,EPN!AP343,SPD!AP343,SPMW!AP343,SSEH!AP343,SSES!AP343)</f>
        <v>212.55173312846588</v>
      </c>
      <c r="AQ343" s="477">
        <f>CHOOSE($B$3,ENWL!AQ343,NPgN!AQ343,NPgY!AQ343,WMID!AQ343,EMID!AQ343,SWALES!AQ343,SWEST!AQ343,LPN!AQ343,SPN!AQ343,EPN!AQ343,SPD!AQ343,SPMW!AQ343,SSEH!AQ343,SSES!AQ343)</f>
        <v>211.80084322901143</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96.822677142231498</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901.64469052178902</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f>CHOOSE($B$3,ENWL!AR347,NPgN!AR347,NPgY!AR347,WMID!AR347,EMID!AR347,SWALES!AR347,SWEST!AR347,LPN!AR347,SPN!AR347,EPN!AR347,SPD!AR347,SPMW!AR347,SSEH!AR347,SSES!AR347)</f>
        <v>1346.9416163441822</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f>CHOOSE($B$3,ENWL!AQ348,NPgN!AQ348,NPgY!AQ348,WMID!AQ348,EMID!AQ348,SWALES!AQ348,SWEST!AQ348,LPN!AQ348,SPN!AQ348,EPN!AQ348,SPD!AQ348,SPMW!AQ348,SSEH!AQ348,SSES!AQ348)</f>
        <v>1641.6422127756323</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414</v>
      </c>
      <c r="F350" s="82"/>
      <c r="G350" s="82" t="s">
        <v>304</v>
      </c>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f>CHOOSE($B$3,ENWL!AR350,NPgN!AR350,NPgY!AR350,WMID!AR350,EMID!AR350,SWALES!AR350,SWEST!AR350,LPN!AR350,SPN!AR350,EPN!AR350,SPD!AR350,SPMW!AR350,SSEH!AR350,SSES!AR350)</f>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f>CHOOSE($B$3,ENWL!AP352,NPgN!AP352,NPgY!AP352,WMID!AP352,EMID!AP352,SWALES!AP352,SWEST!AP352,LPN!AP352,SPN!AP352,EPN!AP352,SPD!AP352,SPMW!AP352,SSEH!AP352,SSES!AP352)</f>
        <v>399.10770482154794</v>
      </c>
      <c r="AQ352" s="477">
        <f>CHOOSE($B$3,ENWL!AQ352,NPgN!AQ352,NPgY!AQ352,WMID!AQ352,EMID!AQ352,SWALES!AQ352,SWEST!AQ352,LPN!AQ352,SPN!AQ352,EPN!AQ352,SPD!AQ352,SPMW!AQ352,SSEH!AQ352,SSES!AQ352)</f>
        <v>377.20968760553592</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f>CHOOSE($B$3,ENWL!AJ353,NPgN!AJ353,NPgY!AJ353,WMID!AJ353,EMID!AJ353,SWALES!AJ353,SWEST!AJ353,LPN!AJ353,SPN!AJ353,EPN!AJ353,SPD!AJ353,SPMW!AJ353,SSEH!AJ353,SSES!AJ353)</f>
        <v>0</v>
      </c>
      <c r="AK353" s="476">
        <f>CHOOSE($B$3,ENWL!AK353,NPgN!AK353,NPgY!AK353,WMID!AK353,EMID!AK353,SWALES!AK353,SWEST!AK353,LPN!AK353,SPN!AK353,EPN!AK353,SPD!AK353,SPMW!AK353,SSEH!AK353,SSES!AK353)</f>
        <v>0</v>
      </c>
      <c r="AL353" s="476">
        <f>CHOOSE($B$3,ENWL!AL353,NPgN!AL353,NPgY!AL353,WMID!AL353,EMID!AL353,SWALES!AL353,SWEST!AL353,LPN!AL353,SPN!AL353,EPN!AL353,SPD!AL353,SPMW!AL353,SSEH!AL353,SSES!AL353)</f>
        <v>0</v>
      </c>
      <c r="AM353" s="476">
        <f>CHOOSE($B$3,ENWL!AM353,NPgN!AM353,NPgY!AM353,WMID!AM353,EMID!AM353,SWALES!AM353,SWEST!AM353,LPN!AM353,SPN!AM353,EPN!AM353,SPD!AM353,SPMW!AM353,SSEH!AM353,SSES!AM353)</f>
        <v>0</v>
      </c>
      <c r="AN353" s="476">
        <f>CHOOSE($B$3,ENWL!AN353,NPgN!AN353,NPgY!AN353,WMID!AN353,EMID!AN353,SWALES!AN353,SWEST!AN353,LPN!AN353,SPN!AN353,EPN!AN353,SPD!AN353,SPMW!AN353,SSEH!AN353,SSES!AN353)</f>
        <v>0</v>
      </c>
      <c r="AO353" s="476">
        <f>CHOOSE($B$3,ENWL!AO353,NPgN!AO353,NPgY!AO353,WMID!AO353,EMID!AO353,SWALES!AO353,SWEST!AO353,LPN!AO353,SPN!AO353,EPN!AO353,SPD!AO353,SPMW!AO353,SSEH!AO353,SSES!AO353)</f>
        <v>0</v>
      </c>
      <c r="AP353" s="476">
        <f>CHOOSE($B$3,ENWL!AP353,NPgN!AP353,NPgY!AP353,WMID!AP353,EMID!AP353,SWALES!AP353,SWEST!AP353,LPN!AP353,SPN!AP353,EPN!AP353,SPD!AP353,SPMW!AP353,SSEH!AP353,SSES!AP353)</f>
        <v>1.238</v>
      </c>
      <c r="AQ353" s="477">
        <f>CHOOSE($B$3,ENWL!AQ353,NPgN!AQ353,NPgY!AQ353,WMID!AQ353,EMID!AQ353,SWALES!AQ353,SWEST!AQ353,LPN!AQ353,SPN!AQ353,EPN!AQ353,SPD!AQ353,SPMW!AQ353,SSEH!AQ353,SSES!AQ353)</f>
        <v>1.321</v>
      </c>
      <c r="AR353" s="364"/>
      <c r="AS353" s="184"/>
      <c r="AT353" s="184"/>
      <c r="AU353" s="184"/>
      <c r="AV353" s="184"/>
      <c r="AW353" s="184"/>
    </row>
    <row r="354" spans="1:49" ht="16.8">
      <c r="A354" s="82"/>
      <c r="B354" s="82"/>
      <c r="C354" s="82"/>
      <c r="D354" s="82"/>
      <c r="E354" s="346" t="s">
        <v>422</v>
      </c>
      <c r="F354" s="82"/>
      <c r="G354" s="82" t="s">
        <v>304</v>
      </c>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437.17081265000007</v>
      </c>
      <c r="AK355" s="476">
        <f>CHOOSE($B$3,ENWL!AK355,NPgN!AK355,NPgY!AK355,WMID!AK355,EMID!AK355,SWALES!AK355,SWEST!AK355,LPN!AK355,SPN!AK355,EPN!AK355,SPD!AK355,SPMW!AK355,SSEH!AK355,SSES!AK355)</f>
        <v>481.8225587199999</v>
      </c>
      <c r="AL355" s="476">
        <f>CHOOSE($B$3,ENWL!AL355,NPgN!AL355,NPgY!AL355,WMID!AL355,EMID!AL355,SWALES!AL355,SWEST!AL355,LPN!AL355,SPN!AL355,EPN!AL355,SPD!AL355,SPMW!AL355,SSEH!AL355,SSES!AL355)</f>
        <v>466.14544891000003</v>
      </c>
      <c r="AM355" s="476">
        <f>CHOOSE($B$3,ENWL!AM355,NPgN!AM355,NPgY!AM355,WMID!AM355,EMID!AM355,SWALES!AM355,SWEST!AM355,LPN!AM355,SPN!AM355,EPN!AM355,SPD!AM355,SPMW!AM355,SSEH!AM355,SSES!AM355)</f>
        <v>483.27203402999999</v>
      </c>
      <c r="AN355" s="476">
        <f>CHOOSE($B$3,ENWL!AN355,NPgN!AN355,NPgY!AN355,WMID!AN355,EMID!AN355,SWALES!AN355,SWEST!AN355,LPN!AN355,SPN!AN355,EPN!AN355,SPD!AN355,SPMW!AN355,SSEH!AN355,SSES!AN355)</f>
        <v>502.02997776999996</v>
      </c>
      <c r="AO355" s="476">
        <f>CHOOSE($B$3,ENWL!AO355,NPgN!AO355,NPgY!AO355,WMID!AO355,EMID!AO355,SWALES!AO355,SWEST!AO355,LPN!AO355,SPN!AO355,EPN!AO355,SPD!AO355,SPMW!AO355,SSEH!AO355,SSES!AO355)</f>
        <v>480.6161768169132</v>
      </c>
      <c r="AP355" s="476">
        <f>CHOOSE($B$3,ENWL!AP355,NPgN!AP355,NPgY!AP355,WMID!AP355,EMID!AP355,SWALES!AP355,SWEST!AP355,LPN!AP355,SPN!AP355,EPN!AP355,SPD!AP355,SPMW!AP355,SSEH!AP355,SSES!AP355)</f>
        <v>528.85150836999992</v>
      </c>
      <c r="AQ355" s="477">
        <f>CHOOSE($B$3,ENWL!AQ355,NPgN!AQ355,NPgY!AQ355,WMID!AQ355,EMID!AQ355,SWALES!AQ355,SWEST!AQ355,LPN!AQ355,SPN!AQ355,EPN!AQ355,SPD!AQ355,SPMW!AQ355,SSEH!AQ355,SSES!AQ355)</f>
        <v>623.07913960999997</v>
      </c>
      <c r="AR355" s="184"/>
      <c r="AS355" s="184"/>
      <c r="AT355" s="184"/>
      <c r="AU355" s="184"/>
      <c r="AV355" s="184"/>
      <c r="AW355" s="184"/>
    </row>
    <row r="356" spans="1:49" ht="16.8">
      <c r="A356" s="82"/>
      <c r="B356" s="82"/>
      <c r="C356" s="82"/>
      <c r="D356" s="82"/>
      <c r="E356" s="363" t="s">
        <v>425</v>
      </c>
      <c r="F356" s="82"/>
      <c r="G356" s="82" t="s">
        <v>304</v>
      </c>
      <c r="H356" s="82" t="s">
        <v>69</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436.50423033893748</v>
      </c>
      <c r="AK356" s="476">
        <f>CHOOSE($B$3,ENWL!AK356,NPgN!AK356,NPgY!AK356,WMID!AK356,EMID!AK356,SWALES!AK356,SWEST!AK356,LPN!AK356,SPN!AK356,EPN!AK356,SPD!AK356,SPMW!AK356,SSEH!AK356,SSES!AK356)</f>
        <v>475.11450238225547</v>
      </c>
      <c r="AL356" s="476">
        <f>CHOOSE($B$3,ENWL!AL356,NPgN!AL356,NPgY!AL356,WMID!AL356,EMID!AL356,SWALES!AL356,SWEST!AL356,LPN!AL356,SPN!AL356,EPN!AL356,SPD!AL356,SPMW!AL356,SSEH!AL356,SSES!AL356)</f>
        <v>467.30257016776852</v>
      </c>
      <c r="AM356" s="476">
        <f>CHOOSE($B$3,ENWL!AM356,NPgN!AM356,NPgY!AM356,WMID!AM356,EMID!AM356,SWALES!AM356,SWEST!AM356,LPN!AM356,SPN!AM356,EPN!AM356,SPD!AM356,SPMW!AM356,SSEH!AM356,SSES!AM356)</f>
        <v>483.95431810041595</v>
      </c>
      <c r="AN356" s="476">
        <f>CHOOSE($B$3,ENWL!AN356,NPgN!AN356,NPgY!AN356,WMID!AN356,EMID!AN356,SWALES!AN356,SWEST!AN356,LPN!AN356,SPN!AN356,EPN!AN356,SPD!AN356,SPMW!AN356,SSEH!AN356,SSES!AN356)</f>
        <v>511.20975386073508</v>
      </c>
      <c r="AO356" s="476">
        <f>CHOOSE($B$3,ENWL!AO356,NPgN!AO356,NPgY!AO356,WMID!AO356,EMID!AO356,SWALES!AO356,SWEST!AO356,LPN!AO356,SPN!AO356,EPN!AO356,SPD!AO356,SPMW!AO356,SSEH!AO356,SSES!AO356)</f>
        <v>506.63050026905017</v>
      </c>
      <c r="AP356" s="476">
        <f>CHOOSE($B$3,ENWL!AP356,NPgN!AP356,NPgY!AP356,WMID!AP356,EMID!AP356,SWALES!AP356,SWEST!AP356,LPN!AP356,SPN!AP356,EPN!AP356,SPD!AP356,SPMW!AP356,SSEH!AP356,SSES!AP356)</f>
        <v>512.71431354024332</v>
      </c>
      <c r="AQ356" s="477">
        <f>CHOOSE($B$3,ENWL!AQ356,NPgN!AQ356,NPgY!AQ356,WMID!AQ356,EMID!AQ356,SWALES!AQ356,SWEST!AQ356,LPN!AQ356,SPN!AQ356,EPN!AQ356,SPD!AQ356,SPMW!AQ356,SSEH!AQ356,SSES!AQ356)</f>
        <v>621.72859670850801</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0.5</v>
      </c>
      <c r="AK357" s="476">
        <f>CHOOSE($B$3,ENWL!AK357,NPgN!AK357,NPgY!AK357,WMID!AK357,EMID!AK357,SWALES!AK357,SWEST!AK357,LPN!AK357,SPN!AK357,EPN!AK357,SPD!AK357,SPMW!AK357,SSEH!AK357,SSES!AK357)</f>
        <v>0.33561643835616445</v>
      </c>
      <c r="AL357" s="476">
        <f>CHOOSE($B$3,ENWL!AL357,NPgN!AL357,NPgY!AL357,WMID!AL357,EMID!AL357,SWALES!AL357,SWEST!AL357,LPN!AL357,SPN!AL357,EPN!AL357,SPD!AL357,SPMW!AL357,SSEH!AL357,SSES!AL357)</f>
        <v>0.35273972602739728</v>
      </c>
      <c r="AM357" s="476">
        <f>CHOOSE($B$3,ENWL!AM357,NPgN!AM357,NPgY!AM357,WMID!AM357,EMID!AM357,SWALES!AM357,SWEST!AM357,LPN!AM357,SPN!AM357,EPN!AM357,SPD!AM357,SPMW!AM357,SSEH!AM357,SSES!AM357)</f>
        <v>0.66575342465753418</v>
      </c>
      <c r="AN357" s="476">
        <f>CHOOSE($B$3,ENWL!AN357,NPgN!AN357,NPgY!AN357,WMID!AN357,EMID!AN357,SWALES!AN357,SWEST!AN357,LPN!AN357,SPN!AN357,EPN!AN357,SPD!AN357,SPMW!AN357,SSEH!AN357,SSES!AN357)</f>
        <v>0.71598360655737692</v>
      </c>
      <c r="AO357" s="476">
        <f>CHOOSE($B$3,ENWL!AO357,NPgN!AO357,NPgY!AO357,WMID!AO357,EMID!AO357,SWALES!AO357,SWEST!AO357,LPN!AO357,SPN!AO357,EPN!AO357,SPD!AO357,SPMW!AO357,SSEH!AO357,SSES!AO357)</f>
        <v>0.1</v>
      </c>
      <c r="AP357" s="476">
        <f>CHOOSE($B$3,ENWL!AP357,NPgN!AP357,NPgY!AP357,WMID!AP357,EMID!AP357,SWALES!AP357,SWEST!AP357,LPN!AP357,SPN!AP357,EPN!AP357,SPD!AP357,SPMW!AP357,SSEH!AP357,SSES!AP357)</f>
        <v>0.1928767123287671</v>
      </c>
      <c r="AQ357" s="477">
        <f>CHOOSE($B$3,ENWL!AQ357,NPgN!AQ357,NPgY!AQ357,WMID!AQ357,EMID!AQ357,SWALES!AQ357,SWEST!AQ357,LPN!AQ357,SPN!AQ357,EPN!AQ357,SPD!AQ357,SPMW!AQ357,SSEH!AQ357,SSES!AQ357)</f>
        <v>2.3034246575342467</v>
      </c>
      <c r="AR357" s="419">
        <f>CHOOSE($B$3,ENWL!AR357,NPgN!AR357,NPgY!AR357,WMID!AR357,EMID!AR357,SWALES!AR357,SWEST!AR357,LPN!AR357,SPN!AR357,EPN!AR357,SPD!AR357,SPMW!AR357,SSEH!AR357,SSES!AR357)</f>
        <v>0</v>
      </c>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f>CHOOSE($B$3,ENWL!AJ358,NPgN!AJ358,NPgY!AJ358,WMID!AJ358,EMID!AJ358,SWALES!AJ358,SWEST!AJ358,LPN!AJ358,SPN!AJ358,EPN!AJ358,SPD!AJ358,SPMW!AJ358,SSEH!AJ358,SSES!AJ358)</f>
        <v>0</v>
      </c>
      <c r="AK358" s="476">
        <f>CHOOSE($B$3,ENWL!AK358,NPgN!AK358,NPgY!AK358,WMID!AK358,EMID!AK358,SWALES!AK358,SWEST!AK358,LPN!AK358,SPN!AK358,EPN!AK358,SPD!AK358,SPMW!AK358,SSEH!AK358,SSES!AK358)</f>
        <v>0</v>
      </c>
      <c r="AL358" s="476">
        <f>CHOOSE($B$3,ENWL!AL358,NPgN!AL358,NPgY!AL358,WMID!AL358,EMID!AL358,SWALES!AL358,SWEST!AL358,LPN!AL358,SPN!AL358,EPN!AL358,SPD!AL358,SPMW!AL358,SSEH!AL358,SSES!AL358)</f>
        <v>0</v>
      </c>
      <c r="AM358" s="476">
        <f>CHOOSE($B$3,ENWL!AM358,NPgN!AM358,NPgY!AM358,WMID!AM358,EMID!AM358,SWALES!AM358,SWEST!AM358,LPN!AM358,SPN!AM358,EPN!AM358,SPD!AM358,SPMW!AM358,SSEH!AM358,SSES!AM358)</f>
        <v>0</v>
      </c>
      <c r="AN358" s="476">
        <f>CHOOSE($B$3,ENWL!AN358,NPgN!AN358,NPgY!AN358,WMID!AN358,EMID!AN358,SWALES!AN358,SWEST!AN358,LPN!AN358,SPN!AN358,EPN!AN358,SPD!AN358,SPMW!AN358,SSEH!AN358,SSES!AN358)</f>
        <v>0</v>
      </c>
      <c r="AO358" s="476">
        <f>CHOOSE($B$3,ENWL!AO358,NPgN!AO358,NPgY!AO358,WMID!AO358,EMID!AO358,SWALES!AO358,SWEST!AO358,LPN!AO358,SPN!AO358,EPN!AO358,SPD!AO358,SPMW!AO358,SSEH!AO358,SSES!AO358)</f>
        <v>0</v>
      </c>
      <c r="AP358" s="476">
        <f>CHOOSE($B$3,ENWL!AP358,NPgN!AP358,NPgY!AP358,WMID!AP358,EMID!AP358,SWALES!AP358,SWEST!AP358,LPN!AP358,SPN!AP358,EPN!AP358,SPD!AP358,SPMW!AP358,SSEH!AP358,SSES!AP358)</f>
        <v>0</v>
      </c>
      <c r="AQ358" s="477">
        <f>CHOOSE($B$3,ENWL!AQ358,NPgN!AQ358,NPgY!AQ358,WMID!AQ358,EMID!AQ358,SWALES!AQ358,SWEST!AQ358,LPN!AQ358,SPN!AQ358,EPN!AQ358,SPD!AQ358,SPMW!AQ358,SSEH!AQ358,SSES!AQ358)</f>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f>CHOOSE($B$3,ENWL!AR361,NPgN!AR361,NPgY!AR361,WMID!AR361,EMID!AR361,SWALES!AR361,SWEST!AR361,LPN!AR361,SPN!AR361,EPN!AR361,SPD!AR361,SPMW!AR361,SSEH!AR361,SSES!AR361)</f>
        <v>0</v>
      </c>
      <c r="AS361" s="419">
        <f>CHOOSE($B$3,ENWL!AS361,NPgN!AS361,NPgY!AS361,WMID!AS361,EMID!AS361,SWALES!AS361,SWEST!AS361,LPN!AS361,SPN!AS361,EPN!AS361,SPD!AS361,SPMW!AS361,SSEH!AS361,SSES!AS361)</f>
        <v>0</v>
      </c>
      <c r="AT361" s="419">
        <f>CHOOSE($B$3,ENWL!AT361,NPgN!AT361,NPgY!AT361,WMID!AT361,EMID!AT361,SWALES!AT361,SWEST!AT361,LPN!AT361,SPN!AT361,EPN!AT361,SPD!AT361,SPMW!AT361,SSEH!AT361,SSES!AT361)</f>
        <v>0</v>
      </c>
      <c r="AU361" s="419">
        <f>CHOOSE($B$3,ENWL!AU361,NPgN!AU361,NPgY!AU361,WMID!AU361,EMID!AU361,SWALES!AU361,SWEST!AU361,LPN!AU361,SPN!AU361,EPN!AU361,SPD!AU361,SPMW!AU361,SSEH!AU361,SSES!AU361)</f>
        <v>0</v>
      </c>
      <c r="AV361" s="419">
        <f>CHOOSE($B$3,ENWL!AV361,NPgN!AV361,NPgY!AV361,WMID!AV361,EMID!AV361,SWALES!AV361,SWEST!AV361,LPN!AV361,SPN!AV361,EPN!AV361,SPD!AV361,SPMW!AV361,SSEH!AV361,SSES!AV361)</f>
        <v>0</v>
      </c>
      <c r="AW361" s="184"/>
    </row>
    <row r="362" spans="1:49" ht="16.8">
      <c r="A362" s="82"/>
      <c r="B362" s="82"/>
      <c r="C362" s="82"/>
      <c r="D362" s="82"/>
      <c r="E362" s="346" t="s">
        <v>435</v>
      </c>
      <c r="F362" s="82"/>
      <c r="G362" s="82" t="s">
        <v>304</v>
      </c>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f>CHOOSE($B$3,ENWL!AJ363,NPgN!AJ363,NPgY!AJ363,WMID!AJ363,EMID!AJ363,SWALES!AJ363,SWEST!AJ363,LPN!AJ363,SPN!AJ363,EPN!AJ363,SPD!AJ363,SPMW!AJ363,SSEH!AJ363,SSES!AJ363)</f>
        <v>0</v>
      </c>
      <c r="AK363" s="476">
        <f>CHOOSE($B$3,ENWL!AK363,NPgN!AK363,NPgY!AK363,WMID!AK363,EMID!AK363,SWALES!AK363,SWEST!AK363,LPN!AK363,SPN!AK363,EPN!AK363,SPD!AK363,SPMW!AK363,SSEH!AK363,SSES!AK363)</f>
        <v>0</v>
      </c>
      <c r="AL363" s="476">
        <f>CHOOSE($B$3,ENWL!AL363,NPgN!AL363,NPgY!AL363,WMID!AL363,EMID!AL363,SWALES!AL363,SWEST!AL363,LPN!AL363,SPN!AL363,EPN!AL363,SPD!AL363,SPMW!AL363,SSEH!AL363,SSES!AL363)</f>
        <v>0</v>
      </c>
      <c r="AM363" s="476">
        <f>CHOOSE($B$3,ENWL!AM363,NPgN!AM363,NPgY!AM363,WMID!AM363,EMID!AM363,SWALES!AM363,SWEST!AM363,LPN!AM363,SPN!AM363,EPN!AM363,SPD!AM363,SPMW!AM363,SSEH!AM363,SSES!AM363)</f>
        <v>0</v>
      </c>
      <c r="AN363" s="476">
        <f>CHOOSE($B$3,ENWL!AN363,NPgN!AN363,NPgY!AN363,WMID!AN363,EMID!AN363,SWALES!AN363,SWEST!AN363,LPN!AN363,SPN!AN363,EPN!AN363,SPD!AN363,SPMW!AN363,SSEH!AN363,SSES!AN363)</f>
        <v>0</v>
      </c>
      <c r="AO363" s="476">
        <f>CHOOSE($B$3,ENWL!AO363,NPgN!AO363,NPgY!AO363,WMID!AO363,EMID!AO363,SWALES!AO363,SWEST!AO363,LPN!AO363,SPN!AO363,EPN!AO363,SPD!AO363,SPMW!AO363,SSEH!AO363,SSES!AO363)</f>
        <v>0</v>
      </c>
      <c r="AP363" s="476">
        <f>CHOOSE($B$3,ENWL!AP363,NPgN!AP363,NPgY!AP363,WMID!AP363,EMID!AP363,SWALES!AP363,SWEST!AP363,LPN!AP363,SPN!AP363,EPN!AP363,SPD!AP363,SPMW!AP363,SSEH!AP363,SSES!AP363)</f>
        <v>0</v>
      </c>
      <c r="AQ363" s="477">
        <f>CHOOSE($B$3,ENWL!AQ363,NPgN!AQ363,NPgY!AQ363,WMID!AQ363,EMID!AQ363,SWALES!AQ363,SWEST!AQ363,LPN!AQ363,SPN!AQ363,EPN!AQ363,SPD!AQ363,SPMW!AQ363,SSEH!AQ363,SSES!AQ363)</f>
        <v>0</v>
      </c>
      <c r="AR363" s="184"/>
      <c r="AS363" s="184"/>
      <c r="AT363" s="184"/>
      <c r="AU363" s="184"/>
      <c r="AV363" s="184"/>
      <c r="AW363" s="184"/>
    </row>
    <row r="364" spans="1:49" ht="16.8">
      <c r="A364" s="82"/>
      <c r="B364" s="82"/>
      <c r="C364" s="82"/>
      <c r="D364" s="82"/>
      <c r="E364" s="363" t="s">
        <v>438</v>
      </c>
      <c r="F364" s="82"/>
      <c r="G364" s="82" t="s">
        <v>399</v>
      </c>
      <c r="H364" s="82" t="s">
        <v>439</v>
      </c>
      <c r="I364" s="476">
        <f>CHOOSE($B$3,ENWL!I364,NPgN!I364,NPgY!I364,WMID!I364,EMID!I364,SWALES!I364,SWEST!I364,LPN!I364,SPN!I364,EPN!I364,SPD!I364,SPMW!I364,SSEH!I364,SSES!I364)</f>
        <v>54.8</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3.6802468274757247</v>
      </c>
      <c r="AQ368" s="477">
        <f>CHOOSE($B$3,ENWL!AQ368,NPgN!AQ368,NPgY!AQ368,WMID!AQ368,EMID!AQ368,SWALES!AQ368,SWEST!AQ368,LPN!AQ368,SPN!AQ368,EPN!AQ368,SPD!AQ368,SPMW!AQ368,SSEH!AQ368,SSES!AQ368)</f>
        <v>4</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v>
      </c>
      <c r="AQ369" s="477">
        <f>CHOOSE($B$3,ENWL!AQ369,NPgN!AQ369,NPgY!AQ369,WMID!AQ369,EMID!AQ369,SWALES!AQ369,SWEST!AQ369,LPN!AQ369,SPN!AQ369,EPN!AQ369,SPD!AQ369,SPMW!AQ369,SSEH!AQ369,SSES!AQ369)</f>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f>CHOOSE($B$3,ENWL!AP370,NPgN!AP370,NPgY!AP370,WMID!AP370,EMID!AP370,SWALES!AP370,SWEST!AP370,LPN!AP370,SPN!AP370,EPN!AP370,SPD!AP370,SPMW!AP370,SSEH!AP370,SSES!AP370)</f>
        <v>0.53999999999999992</v>
      </c>
      <c r="AQ370" s="477">
        <f>CHOOSE($B$3,ENWL!AQ370,NPgN!AQ370,NPgY!AQ370,WMID!AQ370,EMID!AQ370,SWALES!AQ370,SWEST!AQ370,LPN!AQ370,SPN!AQ370,EPN!AQ370,SPD!AQ370,SPMW!AQ370,SSEH!AQ370,SSES!AQ370)</f>
        <v>0.99600000000000011</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16.066143697331345</v>
      </c>
      <c r="AQ372" s="477">
        <f>CHOOSE($B$3,ENWL!AQ372,NPgN!AQ372,NPgY!AQ372,WMID!AQ372,EMID!AQ372,SWALES!AQ372,SWEST!AQ372,LPN!AQ372,SPN!AQ372,EPN!AQ372,SPD!AQ372,SPMW!AQ372,SSEH!AQ372,SSES!AQ372)</f>
        <v>17.035259513751821</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f>CHOOSE($B$3,ENWL!AP374,NPgN!AP374,NPgY!AP374,WMID!AP374,EMID!AP374,SWALES!AP374,SWEST!AP374,LPN!AP374,SPN!AP374,EPN!AP374,SPD!AP374,SPMW!AP374,SSEH!AP374,SSES!AP374)</f>
        <v>0</v>
      </c>
      <c r="AQ374" s="477">
        <f>CHOOSE($B$3,ENWL!AQ374,NPgN!AQ374,NPgY!AQ374,WMID!AQ374,EMID!AQ374,SWALES!AQ374,SWEST!AQ374,LPN!AQ374,SPN!AQ374,EPN!AQ374,SPD!AQ374,SPMW!AQ374,SSEH!AQ374,SSES!AQ374)</f>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19">
        <f>CHOOSE($B$3,ENWL!AO376,NPgN!AO376,NPgY!AO376,WMID!AO376,EMID!AO376,SWALES!AO376,SWEST!AO376,LPN!AO376,SPN!AO376,EPN!AO376,SPD!AO376,SPMW!AO376,SSEH!AO376,SSES!AO376)</f>
        <v>0</v>
      </c>
      <c r="AP376" s="419">
        <f>CHOOSE($B$3,ENWL!AP376,NPgN!AP376,NPgY!AP376,WMID!AP376,EMID!AP376,SWALES!AP376,SWEST!AP376,LPN!AP376,SPN!AP376,EPN!AP376,SPD!AP376,SPMW!AP376,SSEH!AP376,SSES!AP376)</f>
        <v>0</v>
      </c>
      <c r="AQ376" s="418">
        <f>CHOOSE($B$3,ENWL!AQ376,NPgN!AQ376,NPgY!AQ376,WMID!AQ376,EMID!AQ376,SWALES!AQ376,SWEST!AQ376,LPN!AQ376,SPN!AQ376,EPN!AQ376,SPD!AQ376,SPMW!AQ376,SSEH!AQ376,SSES!AQ376)</f>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0.4</v>
      </c>
      <c r="AQ378" s="477">
        <f>CHOOSE($B$3,ENWL!AQ378,NPgN!AQ378,NPgY!AQ378,WMID!AQ378,EMID!AQ378,SWALES!AQ378,SWEST!AQ378,LPN!AQ378,SPN!AQ378,EPN!AQ378,SPD!AQ378,SPMW!AQ378,SSEH!AQ378,SSES!AQ378)</f>
        <v>0.4</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0.4</v>
      </c>
      <c r="AQ379" s="477">
        <f>CHOOSE($B$3,ENWL!AQ379,NPgN!AQ379,NPgY!AQ379,WMID!AQ379,EMID!AQ379,SWALES!AQ379,SWEST!AQ379,LPN!AQ379,SPN!AQ379,EPN!AQ379,SPD!AQ379,SPMW!AQ379,SSEH!AQ379,SSES!AQ379)</f>
        <v>0.4</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0.27177214945678763</v>
      </c>
      <c r="AQ380" s="477">
        <f>CHOOSE($B$3,ENWL!AQ380,NPgN!AQ380,NPgY!AQ380,WMID!AQ380,EMID!AQ380,SWALES!AQ380,SWEST!AQ380,LPN!AQ380,SPN!AQ380,EPN!AQ380,SPD!AQ380,SPMW!AQ380,SSEH!AQ380,SSES!AQ380)</f>
        <v>0.30996115038757399</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f>CHOOSE($B$3,ENWL!AP381,NPgN!AP381,NPgY!AP381,WMID!AP381,EMID!AP381,SWALES!AP381,SWEST!AP381,LPN!AP381,SPN!AP381,EPN!AP381,SPD!AP381,SPMW!AP381,SSEH!AP381,SSES!AP381)</f>
        <v>0.24821063345031713</v>
      </c>
      <c r="AQ381" s="477">
        <f>CHOOSE($B$3,ENWL!AQ381,NPgN!AQ381,NPgY!AQ381,WMID!AQ381,EMID!AQ381,SWALES!AQ381,SWEST!AQ381,LPN!AQ381,SPN!AQ381,EPN!AQ381,SPD!AQ381,SPMW!AQ381,SSEH!AQ381,SSES!AQ381)</f>
        <v>0.32083241804199136</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2.6482000000000001</v>
      </c>
      <c r="AQ385" s="477">
        <f>CHOOSE($B$3,ENWL!AQ385,NPgN!AQ385,NPgY!AQ385,WMID!AQ385,EMID!AQ385,SWALES!AQ385,SWEST!AQ385,LPN!AQ385,SPN!AQ385,EPN!AQ385,SPD!AQ385,SPMW!AQ385,SSEH!AQ385,SSES!AQ385)</f>
        <v>2.7511000000000001</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f>CHOOSE($B$3,ENWL!AP386,NPgN!AP386,NPgY!AP386,WMID!AP386,EMID!AP386,SWALES!AP386,SWEST!AP386,LPN!AP386,SPN!AP386,EPN!AP386,SPD!AP386,SPMW!AP386,SSEH!AP386,SSES!AP386)</f>
        <v>1.3</v>
      </c>
      <c r="AQ386" s="477">
        <f>CHOOSE($B$3,ENWL!AQ386,NPgN!AQ386,NPgY!AQ386,WMID!AQ386,EMID!AQ386,SWALES!AQ386,SWEST!AQ386,LPN!AQ386,SPN!AQ386,EPN!AQ386,SPD!AQ386,SPMW!AQ386,SSEH!AQ386,SSES!AQ386)</f>
        <v>1.3</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31.508600000000001</v>
      </c>
      <c r="AQ388" s="477">
        <f>CHOOSE($B$3,ENWL!AQ388,NPgN!AQ388,NPgY!AQ388,WMID!AQ388,EMID!AQ388,SWALES!AQ388,SWEST!AQ388,LPN!AQ388,SPN!AQ388,EPN!AQ388,SPD!AQ388,SPMW!AQ388,SSEH!AQ388,SSES!AQ388)</f>
        <v>29.905899999999999</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f>CHOOSE($B$3,ENWL!AP389,NPgN!AP389,NPgY!AP389,WMID!AP389,EMID!AP389,SWALES!AP389,SWEST!AP389,LPN!AP389,SPN!AP389,EPN!AP389,SPD!AP389,SPMW!AP389,SSEH!AP389,SSES!AP389)</f>
        <v>52.9</v>
      </c>
      <c r="AQ389" s="477">
        <f>CHOOSE($B$3,ENWL!AQ389,NPgN!AQ389,NPgY!AQ389,WMID!AQ389,EMID!AQ389,SWALES!AQ389,SWEST!AQ389,LPN!AQ389,SPN!AQ389,EPN!AQ389,SPD!AQ389,SPMW!AQ389,SSEH!AQ389,SSES!AQ389)</f>
        <v>52.9</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9.0512999999999995</v>
      </c>
      <c r="AQ391" s="477">
        <f>CHOOSE($B$3,ENWL!AQ391,NPgN!AQ391,NPgY!AQ391,WMID!AQ391,EMID!AQ391,SWALES!AQ391,SWEST!AQ391,LPN!AQ391,SPN!AQ391,EPN!AQ391,SPD!AQ391,SPMW!AQ391,SSEH!AQ391,SSES!AQ391)</f>
        <v>8.6135999999999999</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f>CHOOSE($B$3,ENWL!AP392,NPgN!AP392,NPgY!AP392,WMID!AP392,EMID!AP392,SWALES!AP392,SWEST!AP392,LPN!AP392,SPN!AP392,EPN!AP392,SPD!AP392,SPMW!AP392,SSEH!AP392,SSES!AP392)</f>
        <v>12.6</v>
      </c>
      <c r="AQ392" s="477">
        <f>CHOOSE($B$3,ENWL!AQ392,NPgN!AQ392,NPgY!AQ392,WMID!AQ392,EMID!AQ392,SWALES!AQ392,SWEST!AQ392,LPN!AQ392,SPN!AQ392,EPN!AQ392,SPD!AQ392,SPMW!AQ392,SSEH!AQ392,SSES!AQ392)</f>
        <v>13.8</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2.8382000000000001</v>
      </c>
      <c r="AQ394" s="477">
        <f>CHOOSE($B$3,ENWL!AQ394,NPgN!AQ394,NPgY!AQ394,WMID!AQ394,EMID!AQ394,SWALES!AQ394,SWEST!AQ394,LPN!AQ394,SPN!AQ394,EPN!AQ394,SPD!AQ394,SPMW!AQ394,SSEH!AQ394,SSES!AQ394)</f>
        <v>3.1320999999999999</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f>CHOOSE($B$3,ENWL!AP395,NPgN!AP395,NPgY!AP395,WMID!AP395,EMID!AP395,SWALES!AP395,SWEST!AP395,LPN!AP395,SPN!AP395,EPN!AP395,SPD!AP395,SPMW!AP395,SSEH!AP395,SSES!AP395)</f>
        <v>0</v>
      </c>
      <c r="AQ395" s="477">
        <f>CHOOSE($B$3,ENWL!AQ395,NPgN!AQ395,NPgY!AQ395,WMID!AQ395,EMID!AQ395,SWALES!AQ395,SWEST!AQ395,LPN!AQ395,SPN!AQ395,EPN!AQ395,SPD!AQ395,SPMW!AQ395,SSEH!AQ395,SSES!AQ395)</f>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0.39589999999999997</v>
      </c>
      <c r="AQ397" s="477">
        <f>CHOOSE($B$3,ENWL!AQ397,NPgN!AQ397,NPgY!AQ397,WMID!AQ397,EMID!AQ397,SWALES!AQ397,SWEST!AQ397,LPN!AQ397,SPN!AQ397,EPN!AQ397,SPD!AQ397,SPMW!AQ397,SSEH!AQ397,SSES!AQ397)</f>
        <v>0.35970000000000002</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f>CHOOSE($B$3,ENWL!AP398,NPgN!AP398,NPgY!AP398,WMID!AP398,EMID!AP398,SWALES!AP398,SWEST!AP398,LPN!AP398,SPN!AP398,EPN!AP398,SPD!AP398,SPMW!AP398,SSEH!AP398,SSES!AP398)</f>
        <v>0</v>
      </c>
      <c r="AQ398" s="477">
        <f>CHOOSE($B$3,ENWL!AQ398,NPgN!AQ398,NPgY!AQ398,WMID!AQ398,EMID!AQ398,SWALES!AQ398,SWEST!AQ398,LPN!AQ398,SPN!AQ398,EPN!AQ398,SPD!AQ398,SPMW!AQ398,SSEH!AQ398,SSES!AQ398)</f>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4.4699999999999997E-2</v>
      </c>
      <c r="AQ400" s="477">
        <f>CHOOSE($B$3,ENWL!AQ400,NPgN!AQ400,NPgY!AQ400,WMID!AQ400,EMID!AQ400,SWALES!AQ400,SWEST!AQ400,LPN!AQ400,SPN!AQ400,EPN!AQ400,SPD!AQ400,SPMW!AQ400,SSEH!AQ400,SSES!AQ400)</f>
        <v>4.41E-2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f>CHOOSE($B$3,ENWL!AP401,NPgN!AP401,NPgY!AP401,WMID!AP401,EMID!AP401,SWALES!AP401,SWEST!AP401,LPN!AP401,SPN!AP401,EPN!AP401,SPD!AP401,SPMW!AP401,SSEH!AP401,SSES!AP401)</f>
        <v>0</v>
      </c>
      <c r="AQ401" s="477">
        <f>CHOOSE($B$3,ENWL!AQ401,NPgN!AQ401,NPgY!AQ401,WMID!AQ401,EMID!AQ401,SWALES!AQ401,SWEST!AQ401,LPN!AQ401,SPN!AQ401,EPN!AQ401,SPD!AQ401,SPMW!AQ401,SSEH!AQ401,SSES!AQ401)</f>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f>CHOOSE($B$3,ENWL!AP404,NPgN!AP404,NPgY!AP404,WMID!AP404,EMID!AP404,SWALES!AP404,SWEST!AP404,LPN!AP404,SPN!AP404,EPN!AP404,SPD!AP404,SPMW!AP404,SSEH!AP404,SSES!AP404)</f>
        <v>0</v>
      </c>
      <c r="AQ404" s="477">
        <f>CHOOSE($B$3,ENWL!AQ404,NPgN!AQ404,NPgY!AQ404,WMID!AQ404,EMID!AQ404,SWALES!AQ404,SWEST!AQ404,LPN!AQ404,SPN!AQ404,EPN!AQ404,SPD!AQ404,SPMW!AQ404,SSEH!AQ404,SSES!AQ404)</f>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f>CHOOSE($B$3,ENWL!AP407,NPgN!AP407,NPgY!AP407,WMID!AP407,EMID!AP407,SWALES!AP407,SWEST!AP407,LPN!AP407,SPN!AP407,EPN!AP407,SPD!AP407,SPMW!AP407,SSEH!AP407,SSES!AP407)</f>
        <v>0</v>
      </c>
      <c r="AQ407" s="477">
        <f>CHOOSE($B$3,ENWL!AQ407,NPgN!AQ407,NPgY!AQ407,WMID!AQ407,EMID!AQ407,SWALES!AQ407,SWEST!AQ407,LPN!AQ407,SPN!AQ407,EPN!AQ407,SPD!AQ407,SPMW!AQ407,SSEH!AQ407,SSES!AQ407)</f>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f>CHOOSE($B$3,ENWL!AP410,NPgN!AP410,NPgY!AP410,WMID!AP410,EMID!AP410,SWALES!AP410,SWEST!AP410,LPN!AP410,SPN!AP410,EPN!AP410,SPD!AP410,SPMW!AP410,SSEH!AP410,SSES!AP410)</f>
        <v>0</v>
      </c>
      <c r="AQ410" s="477">
        <f>CHOOSE($B$3,ENWL!AQ410,NPgN!AQ410,NPgY!AQ410,WMID!AQ410,EMID!AQ410,SWALES!AQ410,SWEST!AQ410,LPN!AQ410,SPN!AQ410,EPN!AQ410,SPD!AQ410,SPMW!AQ410,SSEH!AQ410,SSES!AQ410)</f>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f>CHOOSE($B$3,ENWL!AP412,NPgN!AP412,NPgY!AP412,WMID!AP412,EMID!AP412,SWALES!AP412,SWEST!AP412,LPN!AP412,SPN!AP412,EPN!AP412,SPD!AP412,SPMW!AP412,SSEH!AP412,SSES!AP412)</f>
        <v>0.99719999999999998</v>
      </c>
      <c r="AQ412" s="477">
        <f>CHOOSE($B$3,ENWL!AQ412,NPgN!AQ412,NPgY!AQ412,WMID!AQ412,EMID!AQ412,SWALES!AQ412,SWEST!AQ412,LPN!AQ412,SPN!AQ412,EPN!AQ412,SPD!AQ412,SPMW!AQ412,SSEH!AQ412,SSES!AQ412)</f>
        <v>1.9113338783333333</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1.80173231</v>
      </c>
      <c r="AP414" s="476">
        <f>CHOOSE($B$3,ENWL!AP414,NPgN!AP414,NPgY!AP414,WMID!AP414,EMID!AP414,SWALES!AP414,SWEST!AP414,LPN!AP414,SPN!AP414,EPN!AP414,SPD!AP414,SPMW!AP414,SSEH!AP414,SSES!AP414)</f>
        <v>3.5762999999999998</v>
      </c>
      <c r="AQ414" s="477">
        <f>CHOOSE($B$3,ENWL!AQ414,NPgN!AQ414,NPgY!AQ414,WMID!AQ414,EMID!AQ414,SWALES!AQ414,SWEST!AQ414,LPN!AQ414,SPN!AQ414,EPN!AQ414,SPD!AQ414,SPMW!AQ414,SSEH!AQ414,SSES!AQ414)</f>
        <v>-0.20945539999999999</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f>CHOOSE($B$3,ENWL!AO415,NPgN!AO415,NPgY!AO415,WMID!AO415,EMID!AO415,SWALES!AO415,SWEST!AO415,LPN!AO415,SPN!AO415,EPN!AO415,SPD!AO415,SPMW!AO415,SSEH!AO415,SSES!AO415)</f>
        <v>0</v>
      </c>
      <c r="AP415" s="476">
        <f>CHOOSE($B$3,ENWL!AP415,NPgN!AP415,NPgY!AP415,WMID!AP415,EMID!AP415,SWALES!AP415,SWEST!AP415,LPN!AP415,SPN!AP415,EPN!AP415,SPD!AP415,SPMW!AP415,SSEH!AP415,SSES!AP415)</f>
        <v>0</v>
      </c>
      <c r="AQ415" s="477">
        <f>CHOOSE($B$3,ENWL!AQ415,NPgN!AQ415,NPgY!AQ415,WMID!AQ415,EMID!AQ415,SWALES!AQ415,SWEST!AQ415,LPN!AQ415,SPN!AQ415,EPN!AQ415,SPD!AQ415,SPMW!AQ415,SSEH!AQ415,SSES!AQ415)</f>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f>CHOOSE($B$3,ENWL!AP419,NPgN!AP419,NPgY!AP419,WMID!AP419,EMID!AP419,SWALES!AP419,SWEST!AP419,LPN!AP419,SPN!AP419,EPN!AP419,SPD!AP419,SPMW!AP419,SSEH!AP419,SSES!AP419)</f>
        <v>0</v>
      </c>
      <c r="AQ419" s="477">
        <f>CHOOSE($B$3,ENWL!AQ419,NPgN!AQ419,NPgY!AQ419,WMID!AQ419,EMID!AQ419,SWALES!AQ419,SWEST!AQ419,LPN!AQ419,SPN!AQ419,EPN!AQ419,SPD!AQ419,SPMW!AQ419,SSEH!AQ419,SSES!AQ419)</f>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sheetData>
  <conditionalFormatting sqref="I234:I237">
    <cfRule type="cellIs" dxfId="171" priority="46" operator="equal">
      <formula>FALSE()</formula>
    </cfRule>
  </conditionalFormatting>
  <conditionalFormatting sqref="I364">
    <cfRule type="cellIs" dxfId="170" priority="18" operator="equal">
      <formula>FALSE()</formula>
    </cfRule>
  </conditionalFormatting>
  <conditionalFormatting sqref="K211:AQ217 AW211:AW217">
    <cfRule type="cellIs" dxfId="169" priority="43" operator="equal">
      <formula>FALSE()</formula>
    </cfRule>
  </conditionalFormatting>
  <conditionalFormatting sqref="K8:AW210">
    <cfRule type="cellIs" dxfId="168" priority="33" operator="equal">
      <formula>FALSE()</formula>
    </cfRule>
  </conditionalFormatting>
  <conditionalFormatting sqref="K218:AW420">
    <cfRule type="cellIs" dxfId="167" priority="1" operator="equal">
      <formula>FALSE()</formula>
    </cfRule>
  </conditionalFormatting>
  <conditionalFormatting sqref="AQ352:AQ353">
    <cfRule type="cellIs" dxfId="166" priority="21" operator="equal">
      <formula>FALSE()</formula>
    </cfRule>
  </conditionalFormatting>
  <conditionalFormatting sqref="AQ355:AQ358">
    <cfRule type="cellIs" dxfId="165" priority="20" operator="equal">
      <formula>FALSE()</formula>
    </cfRule>
  </conditionalFormatting>
  <conditionalFormatting sqref="AQ363">
    <cfRule type="cellIs" dxfId="164" priority="19" operator="equal">
      <formula>FALSE()</formula>
    </cfRule>
  </conditionalFormatting>
  <conditionalFormatting sqref="AQ368:AQ370">
    <cfRule type="cellIs" dxfId="163" priority="17" operator="equal">
      <formula>FALSE()</formula>
    </cfRule>
  </conditionalFormatting>
  <conditionalFormatting sqref="AQ372:AQ374">
    <cfRule type="cellIs" dxfId="162" priority="16" operator="equal">
      <formula>FALSE()</formula>
    </cfRule>
  </conditionalFormatting>
  <conditionalFormatting sqref="AQ378:AQ381">
    <cfRule type="cellIs" dxfId="161" priority="14" operator="equal">
      <formula>FALSE()</formula>
    </cfRule>
  </conditionalFormatting>
  <conditionalFormatting sqref="AQ385:AQ386">
    <cfRule type="cellIs" dxfId="160" priority="13" operator="equal">
      <formula>FALSE()</formula>
    </cfRule>
  </conditionalFormatting>
  <conditionalFormatting sqref="AQ388:AQ389">
    <cfRule type="cellIs" dxfId="159" priority="12" operator="equal">
      <formula>FALSE()</formula>
    </cfRule>
  </conditionalFormatting>
  <conditionalFormatting sqref="AQ391:AQ392">
    <cfRule type="cellIs" dxfId="158" priority="11" operator="equal">
      <formula>FALSE()</formula>
    </cfRule>
  </conditionalFormatting>
  <conditionalFormatting sqref="AQ394:AQ395">
    <cfRule type="cellIs" dxfId="157" priority="10" operator="equal">
      <formula>FALSE()</formula>
    </cfRule>
  </conditionalFormatting>
  <conditionalFormatting sqref="AQ397:AQ398">
    <cfRule type="cellIs" dxfId="156" priority="9" operator="equal">
      <formula>FALSE()</formula>
    </cfRule>
  </conditionalFormatting>
  <conditionalFormatting sqref="AQ400:AQ401">
    <cfRule type="cellIs" dxfId="155" priority="8" operator="equal">
      <formula>FALSE()</formula>
    </cfRule>
  </conditionalFormatting>
  <conditionalFormatting sqref="AQ403:AQ404">
    <cfRule type="cellIs" dxfId="154" priority="7" operator="equal">
      <formula>FALSE()</formula>
    </cfRule>
  </conditionalFormatting>
  <conditionalFormatting sqref="AQ406:AQ407">
    <cfRule type="cellIs" dxfId="153" priority="6" operator="equal">
      <formula>FALSE()</formula>
    </cfRule>
  </conditionalFormatting>
  <conditionalFormatting sqref="AQ409:AQ410">
    <cfRule type="cellIs" dxfId="152" priority="5" operator="equal">
      <formula>FALSE()</formula>
    </cfRule>
  </conditionalFormatting>
  <conditionalFormatting sqref="AQ412">
    <cfRule type="cellIs" dxfId="151" priority="4" operator="equal">
      <formula>FALSE()</formula>
    </cfRule>
  </conditionalFormatting>
  <conditionalFormatting sqref="AQ414:AQ415">
    <cfRule type="cellIs" dxfId="150" priority="3" operator="equal">
      <formula>FALSE()</formula>
    </cfRule>
  </conditionalFormatting>
  <conditionalFormatting sqref="AQ417:AQ419">
    <cfRule type="cellIs" dxfId="149" priority="2" operator="equal">
      <formula>FALSE()</formula>
    </cfRule>
  </conditionalFormatting>
  <conditionalFormatting sqref="AR211:AV211">
    <cfRule type="cellIs" dxfId="148" priority="42" operator="equal">
      <formula>FALSE()</formula>
    </cfRule>
  </conditionalFormatting>
  <conditionalFormatting sqref="AR213:AV217">
    <cfRule type="cellIs" dxfId="147"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8">
    <tabColor rgb="FFFFFFCC"/>
    <outlinePr summaryBelow="0" summaryRight="0"/>
    <pageSetUpPr autoPageBreaks="0"/>
  </sheetPr>
  <dimension ref="A1:AX22180"/>
  <sheetViews>
    <sheetView zoomScale="85" zoomScaleNormal="85" workbookViewId="0">
      <pane xSplit="10" ySplit="4" topLeftCell="K5" activePane="bottomRight" state="frozen"/>
      <selection sqref="A1:XFD1048576"/>
      <selection pane="topRight" sqref="A1:XFD1048576"/>
      <selection pane="bottomLeft" sqref="A1:XFD1048576"/>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CC"/>
    <outlinePr summaryBelow="0" summaryRight="0"/>
    <pageSetUpPr autoPageBreaks="0"/>
  </sheetPr>
  <dimension ref="A1:CU481"/>
  <sheetViews>
    <sheetView zoomScale="85" zoomScaleNormal="85" workbookViewId="0">
      <pane xSplit="10" ySplit="4" topLeftCell="K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541</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49" ht="16.8">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544</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545</v>
      </c>
      <c r="F10" s="7"/>
      <c r="G10" s="7" t="s">
        <v>277</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546</v>
      </c>
      <c r="F11" s="7"/>
      <c r="G11" s="7" t="s">
        <v>277</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547</v>
      </c>
      <c r="F13" s="7"/>
      <c r="G13" s="7" t="s">
        <v>277</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548</v>
      </c>
      <c r="F14" s="7"/>
      <c r="G14" s="7" t="s">
        <v>277</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549</v>
      </c>
      <c r="F16" s="7"/>
      <c r="G16" s="7" t="s">
        <v>550</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551</v>
      </c>
      <c r="F17" s="7"/>
      <c r="G17" s="7" t="s">
        <v>550</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552</v>
      </c>
      <c r="F18" s="7"/>
      <c r="G18" s="7" t="s">
        <v>550</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545</v>
      </c>
      <c r="F20" s="82"/>
      <c r="G20" s="7" t="s">
        <v>550</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547</v>
      </c>
      <c r="F21" s="82"/>
      <c r="G21" s="7" t="s">
        <v>550</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553</v>
      </c>
      <c r="F22" s="82"/>
      <c r="G22" s="7" t="s">
        <v>550</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554</v>
      </c>
      <c r="F23" s="82"/>
      <c r="G23" s="7" t="s">
        <v>550</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555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102</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556</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104</v>
      </c>
      <c r="F31" s="13"/>
      <c r="G31" s="2" t="s">
        <v>105</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58.15</v>
      </c>
      <c r="AS31" s="30">
        <f>SelectedInputs!AS15</f>
        <v>54.47</v>
      </c>
      <c r="AT31" s="30">
        <f>SelectedInputs!AT15</f>
        <v>36.51</v>
      </c>
      <c r="AU31" s="30">
        <f>SelectedInputs!AU15</f>
        <v>38.340000000000003</v>
      </c>
      <c r="AV31" s="30">
        <f>SelectedInputs!AV15</f>
        <v>27.6</v>
      </c>
      <c r="AW31" s="378"/>
    </row>
    <row r="32" spans="1:49" ht="16.8">
      <c r="A32" s="82"/>
      <c r="B32" s="82"/>
      <c r="C32" s="82"/>
      <c r="D32" s="2"/>
      <c r="E32" s="13" t="s">
        <v>106</v>
      </c>
      <c r="F32" s="13"/>
      <c r="G32" s="2" t="s">
        <v>105</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43.13</v>
      </c>
      <c r="AS32" s="30">
        <f>SelectedInputs!AS16</f>
        <v>43.21</v>
      </c>
      <c r="AT32" s="30">
        <f>SelectedInputs!AT16</f>
        <v>43.79</v>
      </c>
      <c r="AU32" s="30">
        <f>SelectedInputs!AU16</f>
        <v>41.28</v>
      </c>
      <c r="AV32" s="30">
        <f>SelectedInputs!AV16</f>
        <v>41.39</v>
      </c>
      <c r="AW32" s="378"/>
    </row>
    <row r="33" spans="1:49" ht="16.8">
      <c r="A33" s="82"/>
      <c r="B33" s="82"/>
      <c r="C33" s="82"/>
      <c r="D33" s="2"/>
      <c r="E33" s="13" t="s">
        <v>107</v>
      </c>
      <c r="F33" s="165"/>
      <c r="G33" s="2" t="s">
        <v>105</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31.19</v>
      </c>
      <c r="AS33" s="30">
        <f>SelectedInputs!AS17</f>
        <v>33.590000000000003</v>
      </c>
      <c r="AT33" s="30">
        <f>SelectedInputs!AT17</f>
        <v>36.380000000000003</v>
      </c>
      <c r="AU33" s="30">
        <f>SelectedInputs!AU17</f>
        <v>30.94</v>
      </c>
      <c r="AV33" s="30">
        <f>SelectedInputs!AV17</f>
        <v>29.87</v>
      </c>
      <c r="AW33" s="378"/>
    </row>
    <row r="34" spans="1:49" ht="16.8">
      <c r="A34" s="82"/>
      <c r="B34" s="82"/>
      <c r="C34" s="82"/>
      <c r="D34" s="2"/>
      <c r="E34" s="13" t="s">
        <v>108</v>
      </c>
      <c r="F34" s="165"/>
      <c r="G34" s="2" t="s">
        <v>105</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31.85</v>
      </c>
      <c r="AS34" s="30">
        <f>SelectedInputs!AS18</f>
        <v>31.6</v>
      </c>
      <c r="AT34" s="30">
        <f>SelectedInputs!AT18</f>
        <v>30.9</v>
      </c>
      <c r="AU34" s="30">
        <f>SelectedInputs!AU18</f>
        <v>30.51</v>
      </c>
      <c r="AV34" s="30">
        <f>SelectedInputs!AV18</f>
        <v>29.79</v>
      </c>
      <c r="AW34" s="378"/>
    </row>
    <row r="35" spans="1:49" ht="16.8">
      <c r="A35" s="82"/>
      <c r="B35" s="82"/>
      <c r="C35" s="82"/>
      <c r="D35" s="2"/>
      <c r="E35" s="13" t="s">
        <v>109</v>
      </c>
      <c r="F35" s="165"/>
      <c r="G35" s="2" t="s">
        <v>105</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9.67</v>
      </c>
      <c r="AS35" s="30">
        <f>SelectedInputs!AS19</f>
        <v>10.15</v>
      </c>
      <c r="AT35" s="30">
        <f>SelectedInputs!AT19</f>
        <v>8.94</v>
      </c>
      <c r="AU35" s="30">
        <f>SelectedInputs!AU19</f>
        <v>8.93</v>
      </c>
      <c r="AV35" s="30">
        <f>SelectedInputs!AV19</f>
        <v>8.6999999999999993</v>
      </c>
      <c r="AW35" s="378"/>
    </row>
    <row r="36" spans="1:49" ht="16.8">
      <c r="A36" s="82"/>
      <c r="B36" s="82"/>
      <c r="C36" s="82"/>
      <c r="D36" s="2"/>
      <c r="E36" s="13" t="s">
        <v>110</v>
      </c>
      <c r="F36" s="165"/>
      <c r="G36" s="2" t="s">
        <v>105</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16.53</v>
      </c>
      <c r="AS36" s="30">
        <f>SelectedInputs!AS20</f>
        <v>16.350000000000001</v>
      </c>
      <c r="AT36" s="30">
        <f>SelectedInputs!AT20</f>
        <v>15.6</v>
      </c>
      <c r="AU36" s="30">
        <f>SelectedInputs!AU20</f>
        <v>15.51</v>
      </c>
      <c r="AV36" s="30">
        <f>SelectedInputs!AV20</f>
        <v>15.19</v>
      </c>
      <c r="AW36" s="378"/>
    </row>
    <row r="37" spans="1:49" ht="16.8">
      <c r="A37" s="82"/>
      <c r="B37" s="82"/>
      <c r="C37" s="82"/>
      <c r="D37" s="2"/>
      <c r="E37" s="13" t="s">
        <v>111</v>
      </c>
      <c r="F37" s="165"/>
      <c r="G37" s="2" t="s">
        <v>105</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107.79</v>
      </c>
      <c r="AS37" s="30">
        <f>SelectedInputs!AS21</f>
        <v>106.3</v>
      </c>
      <c r="AT37" s="30">
        <f>SelectedInputs!AT21</f>
        <v>101.9</v>
      </c>
      <c r="AU37" s="30">
        <f>SelectedInputs!AU21</f>
        <v>102.69</v>
      </c>
      <c r="AV37" s="30">
        <f>SelectedInputs!AV21</f>
        <v>101.84</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557</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558</v>
      </c>
      <c r="F41" s="13"/>
      <c r="G41" s="2" t="s">
        <v>105</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AR313</f>
        <v>-0.37476588832177504</v>
      </c>
      <c r="AS41" s="7">
        <f t="shared" si="7"/>
        <v>4.1077475117887285E-2</v>
      </c>
      <c r="AT41" s="7">
        <f t="shared" si="7"/>
        <v>0.43740405636615742</v>
      </c>
      <c r="AU41" s="7">
        <f t="shared" si="7"/>
        <v>0.83816593849283372</v>
      </c>
      <c r="AV41" s="7">
        <f t="shared" si="7"/>
        <v>1.1868165153952825</v>
      </c>
      <c r="AW41" s="285"/>
    </row>
    <row r="42" spans="1:49" ht="16.8">
      <c r="A42" s="82"/>
      <c r="B42" s="82"/>
      <c r="C42" s="82"/>
      <c r="D42" s="2"/>
      <c r="E42" s="13" t="s">
        <v>559</v>
      </c>
      <c r="F42" s="13"/>
      <c r="G42" s="2" t="s">
        <v>105</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42.162892460970873</v>
      </c>
      <c r="AS42" s="7">
        <f t="shared" si="7"/>
        <v>41.8407931499029</v>
      </c>
      <c r="AT42" s="7">
        <f t="shared" si="7"/>
        <v>43.800307294757275</v>
      </c>
      <c r="AU42" s="7">
        <f t="shared" si="7"/>
        <v>46.088545002286942</v>
      </c>
      <c r="AV42" s="7">
        <f t="shared" si="7"/>
        <v>40.504287693203885</v>
      </c>
    </row>
    <row r="43" spans="1:49" ht="16.8">
      <c r="A43" s="82"/>
      <c r="B43" s="82"/>
      <c r="C43" s="82"/>
      <c r="D43" s="2"/>
      <c r="E43" s="13" t="s">
        <v>560</v>
      </c>
      <c r="F43" s="165"/>
      <c r="G43" s="2" t="s">
        <v>105</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3.3840386936397584</v>
      </c>
      <c r="AS43" s="7">
        <f t="shared" si="7"/>
        <v>3.8037905726174692</v>
      </c>
      <c r="AT43" s="7">
        <f t="shared" si="7"/>
        <v>4.1521906432335669</v>
      </c>
      <c r="AU43" s="7">
        <f t="shared" si="7"/>
        <v>1.6293309791906962</v>
      </c>
      <c r="AV43" s="7">
        <f t="shared" si="7"/>
        <v>1.5350116052136815</v>
      </c>
    </row>
    <row r="44" spans="1:49" ht="16.8">
      <c r="A44" s="82"/>
      <c r="B44" s="82"/>
      <c r="C44" s="82"/>
      <c r="D44" s="2"/>
      <c r="E44" s="13" t="s">
        <v>561</v>
      </c>
      <c r="F44" s="165"/>
      <c r="G44" s="2" t="s">
        <v>105</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-0.26948223661581122</v>
      </c>
      <c r="AS44" s="7">
        <f t="shared" si="7"/>
        <v>2.9537506518720742E-2</v>
      </c>
      <c r="AT44" s="7">
        <f t="shared" si="7"/>
        <v>0.31452335201109527</v>
      </c>
      <c r="AU44" s="7">
        <f t="shared" si="7"/>
        <v>0.6026984813684696</v>
      </c>
      <c r="AV44" s="7">
        <f t="shared" si="7"/>
        <v>0.85340202773924989</v>
      </c>
    </row>
    <row r="45" spans="1:49" ht="16.8">
      <c r="A45" s="82"/>
      <c r="B45" s="82"/>
      <c r="C45" s="82"/>
      <c r="D45" s="2"/>
      <c r="E45" s="13" t="s">
        <v>562</v>
      </c>
      <c r="F45" s="165"/>
      <c r="G45" s="2" t="s">
        <v>105</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-8.0835958335644886E-2</v>
      </c>
      <c r="AS45" s="7">
        <f t="shared" si="7"/>
        <v>8.8602969764206597E-3</v>
      </c>
      <c r="AT45" s="7">
        <f t="shared" si="7"/>
        <v>9.4346836726768232E-2</v>
      </c>
      <c r="AU45" s="7">
        <f t="shared" si="7"/>
        <v>0.18079005852365537</v>
      </c>
      <c r="AV45" s="7">
        <f t="shared" si="7"/>
        <v>0.25599301692094278</v>
      </c>
    </row>
    <row r="46" spans="1:49" ht="16.8">
      <c r="A46" s="82"/>
      <c r="B46" s="82"/>
      <c r="C46" s="82"/>
      <c r="D46" s="2"/>
      <c r="E46" s="13" t="s">
        <v>563</v>
      </c>
      <c r="F46" s="165"/>
      <c r="G46" s="2" t="s">
        <v>105</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-0.13797351112343959</v>
      </c>
      <c r="AS46" s="7">
        <f t="shared" si="7"/>
        <v>1.5123050540913729E-2</v>
      </c>
      <c r="AT46" s="7">
        <f t="shared" si="7"/>
        <v>0.16103432920943112</v>
      </c>
      <c r="AU46" s="7">
        <f t="shared" si="7"/>
        <v>0.30857850471875475</v>
      </c>
      <c r="AV46" s="7">
        <f t="shared" si="7"/>
        <v>0.43693742357836274</v>
      </c>
    </row>
    <row r="47" spans="1:49" ht="16.8">
      <c r="A47" s="82"/>
      <c r="B47" s="82"/>
      <c r="C47" s="82"/>
      <c r="D47" s="2"/>
      <c r="E47" s="13" t="s">
        <v>564</v>
      </c>
      <c r="F47" s="165"/>
      <c r="G47" s="2" t="s">
        <v>105</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3.7925210781692096</v>
      </c>
      <c r="AS47" s="7">
        <f t="shared" si="7"/>
        <v>3.8016594453259254</v>
      </c>
      <c r="AT47" s="7">
        <f t="shared" si="7"/>
        <v>4.4024972476005528</v>
      </c>
      <c r="AU47" s="7">
        <f t="shared" si="7"/>
        <v>2.0743116307350893</v>
      </c>
      <c r="AV47" s="7">
        <f t="shared" si="7"/>
        <v>2.937159801386958</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565</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558</v>
      </c>
      <c r="F51" s="13"/>
      <c r="G51" s="2" t="s">
        <v>105</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AR322</f>
        <v>-3.0506879518798513</v>
      </c>
      <c r="AS51" s="7">
        <f t="shared" si="8"/>
        <v>43.314429229985464</v>
      </c>
      <c r="AT51" s="7">
        <f t="shared" si="8"/>
        <v>75.089596963702078</v>
      </c>
      <c r="AU51" s="7">
        <f t="shared" si="8"/>
        <v>88.154630920237054</v>
      </c>
      <c r="AV51" s="7">
        <f t="shared" si="8"/>
        <v>89.375819780284417</v>
      </c>
    </row>
    <row r="52" spans="1:48" ht="16.8">
      <c r="A52" s="82"/>
      <c r="B52" s="82"/>
      <c r="C52" s="82"/>
      <c r="D52" s="2"/>
      <c r="E52" s="13" t="s">
        <v>559</v>
      </c>
      <c r="F52" s="13"/>
      <c r="G52" s="2" t="s">
        <v>105</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1.4349464463332184</v>
      </c>
      <c r="AS52" s="7">
        <f t="shared" si="8"/>
        <v>1.4305226921740037</v>
      </c>
      <c r="AT52" s="7">
        <f t="shared" si="8"/>
        <v>1.1589838750655896</v>
      </c>
      <c r="AU52" s="7">
        <f t="shared" si="8"/>
        <v>0.25120939710162876</v>
      </c>
      <c r="AV52" s="7">
        <f t="shared" si="8"/>
        <v>0.2608385514474198</v>
      </c>
    </row>
    <row r="53" spans="1:48" ht="16.8">
      <c r="A53" s="82"/>
      <c r="B53" s="82"/>
      <c r="C53" s="82"/>
      <c r="D53" s="2"/>
      <c r="E53" s="13" t="s">
        <v>560</v>
      </c>
      <c r="F53" s="165"/>
      <c r="G53" s="2" t="s">
        <v>105</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2.1236676216401267</v>
      </c>
      <c r="AS53" s="7">
        <f t="shared" si="8"/>
        <v>1.6491340571375821</v>
      </c>
      <c r="AT53" s="7">
        <f t="shared" si="8"/>
        <v>1.5536428379876561</v>
      </c>
      <c r="AU53" s="7">
        <f t="shared" si="8"/>
        <v>1.0564622481831907</v>
      </c>
      <c r="AV53" s="7">
        <f t="shared" si="8"/>
        <v>1.0401742666999743</v>
      </c>
    </row>
    <row r="54" spans="1:48" ht="16.8">
      <c r="A54" s="82"/>
      <c r="B54" s="82"/>
      <c r="C54" s="82"/>
      <c r="D54" s="2"/>
      <c r="E54" s="13" t="s">
        <v>561</v>
      </c>
      <c r="F54" s="165"/>
      <c r="G54" s="2" t="s">
        <v>105</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v>
      </c>
      <c r="AT54" s="7">
        <f t="shared" si="8"/>
        <v>0</v>
      </c>
      <c r="AU54" s="7">
        <f t="shared" si="8"/>
        <v>0</v>
      </c>
      <c r="AV54" s="7">
        <f t="shared" si="8"/>
        <v>0</v>
      </c>
    </row>
    <row r="55" spans="1:48" ht="16.8">
      <c r="A55" s="82"/>
      <c r="B55" s="82"/>
      <c r="C55" s="82"/>
      <c r="D55" s="2"/>
      <c r="E55" s="13" t="s">
        <v>562</v>
      </c>
      <c r="F55" s="165"/>
      <c r="G55" s="2" t="s">
        <v>105</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563</v>
      </c>
      <c r="F56" s="165"/>
      <c r="G56" s="2" t="s">
        <v>105</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564</v>
      </c>
      <c r="F57" s="165"/>
      <c r="G57" s="2" t="s">
        <v>105</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-0.28366995483939905</v>
      </c>
      <c r="AS57" s="7">
        <f t="shared" si="8"/>
        <v>4.7027098625966381</v>
      </c>
      <c r="AT57" s="7">
        <f t="shared" si="8"/>
        <v>8.2587221732615017</v>
      </c>
      <c r="AU57" s="7">
        <f t="shared" si="8"/>
        <v>9.6326036484729531</v>
      </c>
      <c r="AV57" s="7">
        <f t="shared" si="8"/>
        <v>9.7048569787154104</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566</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129</v>
      </c>
      <c r="F61" s="2"/>
      <c r="G61" s="2" t="s">
        <v>105</v>
      </c>
      <c r="H61" s="2" t="s">
        <v>130</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58.072129554290498</v>
      </c>
      <c r="AS61" s="8">
        <f>SelectedInputs!AS126</f>
        <v>58.460710157977431</v>
      </c>
      <c r="AT61" s="8">
        <f>SelectedInputs!AT126</f>
        <v>36.542819649569466</v>
      </c>
      <c r="AU61" s="8">
        <f>SelectedInputs!AU126</f>
        <v>29.07986615806918</v>
      </c>
      <c r="AV61" s="8">
        <f>SelectedInputs!AV126</f>
        <v>12.600113399100593</v>
      </c>
    </row>
    <row r="62" spans="1:48" ht="16.8">
      <c r="A62" s="82"/>
      <c r="B62" s="82"/>
      <c r="C62" s="82"/>
      <c r="D62" s="2"/>
      <c r="E62" s="13" t="s">
        <v>131</v>
      </c>
      <c r="F62" s="2"/>
      <c r="G62" s="2" t="s">
        <v>105</v>
      </c>
      <c r="H62" s="2" t="s">
        <v>132</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78.734195598046739</v>
      </c>
      <c r="AS62" s="8">
        <f>SelectedInputs!AS127</f>
        <v>81.802619201111042</v>
      </c>
      <c r="AT62" s="8">
        <f>SelectedInputs!AT127</f>
        <v>81.99015201160752</v>
      </c>
      <c r="AU62" s="8">
        <f>SelectedInputs!AU127</f>
        <v>79.706388687718174</v>
      </c>
      <c r="AV62" s="8">
        <f>SelectedInputs!AV127</f>
        <v>78.610855493311277</v>
      </c>
    </row>
    <row r="63" spans="1:48" ht="16.8">
      <c r="A63" s="82"/>
      <c r="B63" s="82"/>
      <c r="C63" s="82"/>
      <c r="D63" s="2"/>
      <c r="E63" s="13" t="s">
        <v>133</v>
      </c>
      <c r="F63" s="2"/>
      <c r="G63" s="2" t="s">
        <v>105</v>
      </c>
      <c r="H63" s="2" t="s">
        <v>134</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29.015834018493472</v>
      </c>
      <c r="AS63" s="8">
        <f>SelectedInputs!AS128</f>
        <v>32.47906459906212</v>
      </c>
      <c r="AT63" s="8">
        <f>SelectedInputs!AT128</f>
        <v>30.172928823728558</v>
      </c>
      <c r="AU63" s="8">
        <f>SelectedInputs!AU128</f>
        <v>19.111276507137248</v>
      </c>
      <c r="AV63" s="8">
        <f>SelectedInputs!AV128</f>
        <v>19.648894168572031</v>
      </c>
    </row>
    <row r="64" spans="1:48" ht="16.8">
      <c r="A64" s="82"/>
      <c r="B64" s="82"/>
      <c r="C64" s="82"/>
      <c r="D64" s="2"/>
      <c r="E64" s="13" t="s">
        <v>135</v>
      </c>
      <c r="F64" s="2"/>
      <c r="G64" s="2" t="s">
        <v>105</v>
      </c>
      <c r="H64" s="2" t="s">
        <v>136</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34.428572774428936</v>
      </c>
      <c r="AS64" s="8">
        <f>SelectedInputs!AS129</f>
        <v>31.715637358075963</v>
      </c>
      <c r="AT64" s="8">
        <f>SelectedInputs!AT129</f>
        <v>31.577691565562443</v>
      </c>
      <c r="AU64" s="8">
        <f>SelectedInputs!AU129</f>
        <v>31.634701859016502</v>
      </c>
      <c r="AV64" s="8">
        <f>SelectedInputs!AV129</f>
        <v>31.506312448195132</v>
      </c>
    </row>
    <row r="65" spans="1:48" ht="16.8">
      <c r="A65" s="82"/>
      <c r="B65" s="82"/>
      <c r="C65" s="82"/>
      <c r="D65" s="2"/>
      <c r="E65" s="13" t="s">
        <v>137</v>
      </c>
      <c r="F65" s="2"/>
      <c r="G65" s="2" t="s">
        <v>105</v>
      </c>
      <c r="H65" s="2" t="s">
        <v>138</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9.4664327863789222</v>
      </c>
      <c r="AS65" s="8">
        <f>SelectedInputs!AS130</f>
        <v>9.6345196533640021</v>
      </c>
      <c r="AT65" s="8">
        <f>SelectedInputs!AT130</f>
        <v>8.4879240205414934</v>
      </c>
      <c r="AU65" s="8">
        <f>SelectedInputs!AU130</f>
        <v>8.4806350812905613</v>
      </c>
      <c r="AV65" s="8">
        <f>SelectedInputs!AV130</f>
        <v>8.2616456707062262</v>
      </c>
    </row>
    <row r="66" spans="1:48" ht="16.8">
      <c r="A66" s="82"/>
      <c r="B66" s="82"/>
      <c r="C66" s="82"/>
      <c r="D66" s="2"/>
      <c r="E66" s="13" t="s">
        <v>567</v>
      </c>
      <c r="F66" s="2"/>
      <c r="G66" s="2" t="s">
        <v>105</v>
      </c>
      <c r="H66" s="2" t="s">
        <v>140</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17.718863413015335</v>
      </c>
      <c r="AS66" s="8">
        <f>SelectedInputs!AS131</f>
        <v>17.453071905965054</v>
      </c>
      <c r="AT66" s="8">
        <f>SelectedInputs!AT131</f>
        <v>17.163148325247263</v>
      </c>
      <c r="AU66" s="8">
        <f>SelectedInputs!AU131</f>
        <v>16.635266531608472</v>
      </c>
      <c r="AV66" s="8">
        <f>SelectedInputs!AV131</f>
        <v>16.024331060342469</v>
      </c>
    </row>
    <row r="67" spans="1:48" ht="16.8">
      <c r="A67" s="82"/>
      <c r="B67" s="82"/>
      <c r="C67" s="82"/>
      <c r="D67" s="2"/>
      <c r="E67" s="13" t="s">
        <v>141</v>
      </c>
      <c r="F67" s="2"/>
      <c r="G67" s="2" t="s">
        <v>105</v>
      </c>
      <c r="H67" s="2" t="s">
        <v>142</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98.877568413639082</v>
      </c>
      <c r="AS67" s="8">
        <f>SelectedInputs!AS132</f>
        <v>97.207905906424529</v>
      </c>
      <c r="AT67" s="8">
        <f>SelectedInputs!AT132</f>
        <v>96.182295411854952</v>
      </c>
      <c r="AU67" s="8">
        <f>SelectedInputs!AU132</f>
        <v>96.465851226509628</v>
      </c>
      <c r="AV67" s="8">
        <f>SelectedInputs!AV132</f>
        <v>96.883145476469693</v>
      </c>
    </row>
    <row r="68" spans="1:48" ht="16.8">
      <c r="A68" s="82"/>
      <c r="B68" s="82"/>
      <c r="C68" s="82"/>
      <c r="D68" s="2"/>
      <c r="E68" s="13" t="s">
        <v>568</v>
      </c>
      <c r="F68" s="2"/>
      <c r="G68" s="2" t="s">
        <v>105</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326.313596558293</v>
      </c>
      <c r="AS68" s="526">
        <f>SUM(AS61:AS67)</f>
        <v>328.75352878198015</v>
      </c>
      <c r="AT68" s="526">
        <f>SUM(AT61:AT67)</f>
        <v>302.11695980811174</v>
      </c>
      <c r="AU68" s="526">
        <f>SUM(AU61:AU67)</f>
        <v>281.11398605134974</v>
      </c>
      <c r="AV68" s="526">
        <f>SUM(AV61:AV67)</f>
        <v>263.53529771669741</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569</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129</v>
      </c>
      <c r="F72" s="2"/>
      <c r="G72" s="2" t="s">
        <v>105</v>
      </c>
      <c r="H72" s="2" t="s">
        <v>144</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-2.8962250694684784</v>
      </c>
      <c r="AS72" s="8">
        <f>SelectedInputs!AS135</f>
        <v>42.959051116173043</v>
      </c>
      <c r="AT72" s="8">
        <f>SelectedInputs!AT135</f>
        <v>74.235727456670773</v>
      </c>
      <c r="AU72" s="8">
        <f>SelectedInputs!AU135</f>
        <v>86.84311834191746</v>
      </c>
      <c r="AV72" s="8">
        <f>SelectedInputs!AV135</f>
        <v>87.487075418771553</v>
      </c>
    </row>
    <row r="73" spans="1:48" ht="16.8">
      <c r="A73" s="82"/>
      <c r="B73" s="82"/>
      <c r="C73" s="82"/>
      <c r="D73" s="2"/>
      <c r="E73" s="13" t="s">
        <v>131</v>
      </c>
      <c r="F73" s="2"/>
      <c r="G73" s="2" t="s">
        <v>105</v>
      </c>
      <c r="H73" s="2" t="s">
        <v>145</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1.3861152702019404</v>
      </c>
      <c r="AS73" s="8">
        <f>SelectedInputs!AS136</f>
        <v>1.376489469714427</v>
      </c>
      <c r="AT73" s="8">
        <f>SelectedInputs!AT136</f>
        <v>1.1069670560640494</v>
      </c>
      <c r="AU73" s="8">
        <f>SelectedInputs!AU136</f>
        <v>0.22139341121280995</v>
      </c>
      <c r="AV73" s="8">
        <f>SelectedInputs!AV136</f>
        <v>0.21176761072529646</v>
      </c>
    </row>
    <row r="74" spans="1:48" ht="16.8">
      <c r="A74" s="82"/>
      <c r="B74" s="82"/>
      <c r="C74" s="82"/>
      <c r="D74" s="2"/>
      <c r="E74" s="13" t="s">
        <v>133</v>
      </c>
      <c r="F74" s="2"/>
      <c r="G74" s="2" t="s">
        <v>105</v>
      </c>
      <c r="H74" s="2" t="s">
        <v>146</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2.043647741876045</v>
      </c>
      <c r="AS74" s="8">
        <f>SelectedInputs!AS137</f>
        <v>1.5869946208047512</v>
      </c>
      <c r="AT74" s="8">
        <f>SelectedInputs!AT137</f>
        <v>1.4951015145596125</v>
      </c>
      <c r="AU74" s="8">
        <f>SelectedInputs!AU137</f>
        <v>1.0166547089932205</v>
      </c>
      <c r="AV74" s="8">
        <f>SelectedInputs!AV137</f>
        <v>1.0009804592948679</v>
      </c>
    </row>
    <row r="75" spans="1:48" ht="16.8">
      <c r="A75" s="82"/>
      <c r="B75" s="82"/>
      <c r="C75" s="82"/>
      <c r="D75" s="2"/>
      <c r="E75" s="13" t="s">
        <v>135</v>
      </c>
      <c r="F75" s="2"/>
      <c r="G75" s="2" t="s">
        <v>105</v>
      </c>
      <c r="H75" s="2" t="s">
        <v>147</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137</v>
      </c>
      <c r="F76" s="2"/>
      <c r="G76" s="2" t="s">
        <v>105</v>
      </c>
      <c r="H76" s="2" t="s">
        <v>148</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567</v>
      </c>
      <c r="F77" s="2"/>
      <c r="G77" s="2" t="s">
        <v>105</v>
      </c>
      <c r="H77" s="2" t="s">
        <v>149</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0.10592431567164982</v>
      </c>
      <c r="AS77" s="8">
        <f>SelectedInputs!AS140</f>
        <v>0.45399924025876354</v>
      </c>
      <c r="AT77" s="8">
        <f>SelectedInputs!AT140</f>
        <v>0.71273274947817722</v>
      </c>
      <c r="AU77" s="8">
        <f>SelectedInputs!AU140</f>
        <v>0.78547716698342773</v>
      </c>
      <c r="AV77" s="8">
        <f>SelectedInputs!AV140</f>
        <v>0.81200143900132637</v>
      </c>
    </row>
    <row r="78" spans="1:48" ht="16.8">
      <c r="A78" s="82"/>
      <c r="B78" s="82"/>
      <c r="C78" s="82"/>
      <c r="D78" s="2"/>
      <c r="E78" s="13" t="s">
        <v>141</v>
      </c>
      <c r="F78" s="2"/>
      <c r="G78" s="2" t="s">
        <v>105</v>
      </c>
      <c r="H78" s="2" t="s">
        <v>150</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8.0408069880277322E-2</v>
      </c>
      <c r="AS78" s="8">
        <f>SelectedInputs!AS141</f>
        <v>6.5096812448381558E-2</v>
      </c>
      <c r="AT78" s="8">
        <f>SelectedInputs!AT141</f>
        <v>0.21078874415878804</v>
      </c>
      <c r="AU78" s="8">
        <f>SelectedInputs!AU141</f>
        <v>0.19899603551633138</v>
      </c>
      <c r="AV78" s="8">
        <f>SelectedInputs!AV141</f>
        <v>0.19860969818952454</v>
      </c>
    </row>
    <row r="79" spans="1:48" ht="16.8">
      <c r="A79" s="82"/>
      <c r="B79" s="82"/>
      <c r="C79" s="82"/>
      <c r="D79" s="2"/>
      <c r="E79" s="13" t="s">
        <v>570</v>
      </c>
      <c r="F79" s="2"/>
      <c r="G79" s="2" t="s">
        <v>105</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0.71987032816143426</v>
      </c>
      <c r="AS79" s="526">
        <f>SUM(AS72:AS78)</f>
        <v>46.441631259399365</v>
      </c>
      <c r="AT79" s="526">
        <f>SUM(AT72:AT78)</f>
        <v>77.761317520931399</v>
      </c>
      <c r="AU79" s="526">
        <f>SUM(AU72:AU78)</f>
        <v>89.065639664623248</v>
      </c>
      <c r="AV79" s="526">
        <f>SUM(AV72:AV78)</f>
        <v>89.710434625982572</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151</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152</v>
      </c>
      <c r="F83" s="2"/>
      <c r="G83" s="2" t="s">
        <v>105</v>
      </c>
      <c r="H83" s="510" t="s">
        <v>153</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2.507620106176836</v>
      </c>
      <c r="AS83" s="8">
        <f>SelectedInputs!AS145</f>
        <v>2.507620106176836</v>
      </c>
      <c r="AT83" s="8">
        <f>SelectedInputs!AT145</f>
        <v>2.507620106176836</v>
      </c>
      <c r="AU83" s="8">
        <f>SelectedInputs!AU145</f>
        <v>2.507620106176836</v>
      </c>
      <c r="AV83" s="8">
        <f>SelectedInputs!AV145</f>
        <v>2.507620106176836</v>
      </c>
    </row>
    <row r="84" spans="1:48" ht="16.8">
      <c r="A84" s="82"/>
      <c r="B84" s="82"/>
      <c r="C84" s="82"/>
      <c r="D84" s="82"/>
      <c r="E84" s="82" t="s">
        <v>154</v>
      </c>
      <c r="F84" s="2"/>
      <c r="G84" s="2" t="s">
        <v>105</v>
      </c>
      <c r="H84" s="510" t="s">
        <v>155</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27.383446597930391</v>
      </c>
      <c r="AS84" s="8">
        <f>SelectedInputs!AS146</f>
        <v>29.206341852882311</v>
      </c>
      <c r="AT84" s="8">
        <f>SelectedInputs!AT146</f>
        <v>29.273715320641898</v>
      </c>
      <c r="AU84" s="8">
        <f>SelectedInputs!AU146</f>
        <v>29.570753694778208</v>
      </c>
      <c r="AV84" s="8">
        <f>SelectedInputs!AV146</f>
        <v>29.949498618866734</v>
      </c>
    </row>
    <row r="85" spans="1:48" ht="16.8">
      <c r="A85" s="82"/>
      <c r="B85" s="82"/>
      <c r="C85" s="82"/>
      <c r="D85" s="82"/>
      <c r="E85" s="13" t="s">
        <v>156</v>
      </c>
      <c r="F85" s="2"/>
      <c r="G85" s="2" t="s">
        <v>105</v>
      </c>
      <c r="H85" s="510" t="s">
        <v>157</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7.7919418484039609</v>
      </c>
      <c r="AS85" s="8">
        <f>SelectedInputs!AS147</f>
        <v>7.7919418484039609</v>
      </c>
      <c r="AT85" s="8">
        <f>SelectedInputs!AT147</f>
        <v>7.7919418484039591</v>
      </c>
      <c r="AU85" s="8">
        <f>SelectedInputs!AU147</f>
        <v>7.7919418484039609</v>
      </c>
      <c r="AV85" s="8">
        <f>SelectedInputs!AV147</f>
        <v>7.7919418484039609</v>
      </c>
    </row>
    <row r="86" spans="1:48" ht="16.8">
      <c r="A86" s="82"/>
      <c r="B86" s="82"/>
      <c r="C86" s="82"/>
      <c r="D86" s="82"/>
      <c r="E86" s="13" t="s">
        <v>158</v>
      </c>
      <c r="F86" s="2"/>
      <c r="G86" s="2" t="s">
        <v>105</v>
      </c>
      <c r="H86" s="510" t="s">
        <v>159</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2.5670807612446285</v>
      </c>
      <c r="AS86" s="8">
        <f>SelectedInputs!AS148</f>
        <v>2.5866515960565328</v>
      </c>
      <c r="AT86" s="8">
        <f>SelectedInputs!AT148</f>
        <v>2.5941903729840567</v>
      </c>
      <c r="AU86" s="8">
        <f>SelectedInputs!AU148</f>
        <v>2.5762437645696572</v>
      </c>
      <c r="AV86" s="8">
        <f>SelectedInputs!AV148</f>
        <v>2.5837522217626647</v>
      </c>
    </row>
    <row r="87" spans="1:48" ht="16.8">
      <c r="A87" s="82"/>
      <c r="B87" s="82"/>
      <c r="C87" s="82"/>
      <c r="D87" s="82"/>
      <c r="E87" s="13" t="s">
        <v>160</v>
      </c>
      <c r="F87" s="2"/>
      <c r="G87" s="2" t="s">
        <v>105</v>
      </c>
      <c r="H87" s="510" t="s">
        <v>161</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0.54410000000000003</v>
      </c>
      <c r="AS87" s="8">
        <f>SelectedInputs!AS149</f>
        <v>0.51829999999999998</v>
      </c>
      <c r="AT87" s="8">
        <f>SelectedInputs!AT149</f>
        <v>0.7026</v>
      </c>
      <c r="AU87" s="8">
        <f>SelectedInputs!AU149</f>
        <v>0.49709999999999999</v>
      </c>
      <c r="AV87" s="8">
        <f>SelectedInputs!AV149</f>
        <v>0.50190000000000001</v>
      </c>
    </row>
    <row r="88" spans="1:48" ht="16.8">
      <c r="A88" s="82"/>
      <c r="B88" s="82"/>
      <c r="C88" s="82"/>
      <c r="D88" s="82"/>
      <c r="E88" s="13" t="s">
        <v>162</v>
      </c>
      <c r="F88" s="2"/>
      <c r="G88" s="2" t="s">
        <v>105</v>
      </c>
      <c r="H88" s="510" t="s">
        <v>163</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4.3400000000000001E-2</v>
      </c>
      <c r="AS88" s="8">
        <f>SelectedInputs!AS150</f>
        <v>4.3400000000000001E-2</v>
      </c>
      <c r="AT88" s="8">
        <f>SelectedInputs!AT150</f>
        <v>4.3400000000000001E-2</v>
      </c>
      <c r="AU88" s="8">
        <f>SelectedInputs!AU150</f>
        <v>4.3400000000000001E-2</v>
      </c>
      <c r="AV88" s="8">
        <f>SelectedInputs!AV150</f>
        <v>4.3400000000000001E-2</v>
      </c>
    </row>
    <row r="89" spans="1:48" ht="16.8">
      <c r="A89" s="82"/>
      <c r="B89" s="82"/>
      <c r="C89" s="82"/>
      <c r="D89" s="82"/>
      <c r="E89" s="13" t="s">
        <v>164</v>
      </c>
      <c r="F89" s="2"/>
      <c r="G89" s="2" t="s">
        <v>105</v>
      </c>
      <c r="H89" s="510" t="s">
        <v>165</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18.699818580722418</v>
      </c>
      <c r="AS89" s="8">
        <f>SelectedInputs!AS151</f>
        <v>-0.33902060990391636</v>
      </c>
      <c r="AT89" s="8">
        <f>SelectedInputs!AT151</f>
        <v>0</v>
      </c>
      <c r="AU89" s="8">
        <f>SelectedInputs!AU151</f>
        <v>0</v>
      </c>
      <c r="AV89" s="8">
        <f>SelectedInputs!AV151</f>
        <v>0</v>
      </c>
    </row>
    <row r="90" spans="1:48" ht="16.8">
      <c r="A90" s="82"/>
      <c r="B90" s="82"/>
      <c r="C90" s="82"/>
      <c r="D90" s="82"/>
      <c r="E90" s="13" t="s">
        <v>166</v>
      </c>
      <c r="F90" s="2"/>
      <c r="G90" s="2" t="s">
        <v>105</v>
      </c>
      <c r="H90" s="510" t="s">
        <v>167</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5.6711690004262363E-2</v>
      </c>
      <c r="AS90" s="8">
        <f>SelectedInputs!AS152</f>
        <v>0.17443500912767262</v>
      </c>
      <c r="AT90" s="8">
        <f>SelectedInputs!AT152</f>
        <v>0</v>
      </c>
      <c r="AU90" s="8">
        <f>SelectedInputs!AU152</f>
        <v>0</v>
      </c>
      <c r="AV90" s="8">
        <f>SelectedInputs!AV152</f>
        <v>0</v>
      </c>
    </row>
    <row r="91" spans="1:48" ht="16.8">
      <c r="A91" s="82"/>
      <c r="B91" s="82"/>
      <c r="C91" s="82"/>
      <c r="D91" s="82"/>
      <c r="E91" s="82" t="s">
        <v>168</v>
      </c>
      <c r="F91" s="82"/>
      <c r="G91" s="2" t="s">
        <v>105</v>
      </c>
      <c r="H91" s="510" t="s">
        <v>169</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-5.5</v>
      </c>
      <c r="AT91" s="30">
        <f>SelectedInputs!AT153</f>
        <v>-5.5</v>
      </c>
      <c r="AU91" s="30">
        <f>SelectedInputs!AU153</f>
        <v>-5.5</v>
      </c>
      <c r="AV91" s="30">
        <f>SelectedInputs!AV153</f>
        <v>-5.3000000000000007</v>
      </c>
    </row>
    <row r="92" spans="1:48" ht="16.8">
      <c r="A92" s="82"/>
      <c r="B92" s="82"/>
      <c r="C92" s="82"/>
      <c r="D92" s="82"/>
      <c r="E92" s="82" t="s">
        <v>170</v>
      </c>
      <c r="F92" s="82"/>
      <c r="G92" s="2" t="s">
        <v>105</v>
      </c>
      <c r="H92" s="510" t="s">
        <v>171</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172</v>
      </c>
      <c r="F93" s="2"/>
      <c r="G93" s="2" t="s">
        <v>105</v>
      </c>
      <c r="H93" s="510" t="s">
        <v>173</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174</v>
      </c>
      <c r="F94" s="82"/>
      <c r="G94" s="82" t="s">
        <v>105</v>
      </c>
      <c r="H94" s="510" t="s">
        <v>175</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176</v>
      </c>
      <c r="F95" s="82"/>
      <c r="G95" s="82" t="s">
        <v>105</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176</v>
      </c>
      <c r="F96" s="82"/>
      <c r="G96" s="82" t="s">
        <v>105</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571</v>
      </c>
      <c r="F97" s="2"/>
      <c r="G97" s="2" t="s">
        <v>105</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59.594119584482499</v>
      </c>
      <c r="AS97" s="431">
        <f>SUM(AS83:AS91,AS93)-(AS92+AS94)+SUM(AS95:AS96)</f>
        <v>36.989669802743386</v>
      </c>
      <c r="AT97" s="431">
        <f>SUM(AT83:AT91,AT93)-(AT92+AT94)+SUM(AT95:AT96)</f>
        <v>37.413467648206748</v>
      </c>
      <c r="AU97" s="431">
        <f>SUM(AU83:AU91,AU93)-(AU92+AU94)+SUM(AU95:AU96)</f>
        <v>37.487059413928655</v>
      </c>
      <c r="AV97" s="431">
        <f>SUM(AV83:AV91,AV93)-(AV92+AV94)+SUM(AV95:AV96)</f>
        <v>38.078112795210188</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177</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178</v>
      </c>
      <c r="G101" s="82" t="s">
        <v>105</v>
      </c>
      <c r="H101" s="82" t="s">
        <v>179</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0.69830246101436577</v>
      </c>
      <c r="AS101" s="465">
        <f>SelectedInputs!AS162</f>
        <v>0.69830246101436577</v>
      </c>
      <c r="AT101" s="465">
        <f>SelectedInputs!AT162</f>
        <v>0.69830246101436577</v>
      </c>
      <c r="AU101" s="465">
        <f>SelectedInputs!AU162</f>
        <v>0.69830246101436577</v>
      </c>
      <c r="AV101" s="465">
        <f>SelectedInputs!AV162</f>
        <v>0.69830246101436577</v>
      </c>
      <c r="AW101" s="184"/>
      <c r="AX101" s="184"/>
      <c r="AY101" s="184"/>
      <c r="AZ101" s="184"/>
      <c r="BA101" s="184"/>
    </row>
    <row r="102" spans="1:53" s="82" customFormat="1" ht="16.8">
      <c r="E102" s="82" t="s">
        <v>180</v>
      </c>
      <c r="G102" s="82" t="s">
        <v>105</v>
      </c>
      <c r="H102" s="82" t="s">
        <v>181</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0.72875880000000026</v>
      </c>
      <c r="AS102" s="465">
        <f>SelectedInputs!AS163</f>
        <v>0.72875880000000026</v>
      </c>
      <c r="AT102" s="465">
        <f>SelectedInputs!AT163</f>
        <v>0.72875880000000026</v>
      </c>
      <c r="AU102" s="465">
        <f>SelectedInputs!AU163</f>
        <v>0.72875880000000026</v>
      </c>
      <c r="AV102" s="465">
        <f>SelectedInputs!AV163</f>
        <v>0.72875880000000026</v>
      </c>
      <c r="AW102" s="184"/>
      <c r="AX102" s="184"/>
      <c r="AY102" s="184"/>
      <c r="AZ102" s="184"/>
      <c r="BA102" s="184"/>
    </row>
    <row r="103" spans="1:53" s="82" customFormat="1" ht="16.8">
      <c r="E103" s="82" t="s">
        <v>182</v>
      </c>
      <c r="G103" s="82" t="s">
        <v>105</v>
      </c>
      <c r="H103" s="82" t="s">
        <v>183</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1.6231644637475857</v>
      </c>
      <c r="AS103" s="465">
        <f>SelectedInputs!AS164</f>
        <v>1.4423794637475855</v>
      </c>
      <c r="AT103" s="465">
        <f>SelectedInputs!AT164</f>
        <v>1.2632144637475862</v>
      </c>
      <c r="AU103" s="465">
        <f>SelectedInputs!AU164</f>
        <v>1.0872894637475863</v>
      </c>
      <c r="AV103" s="465">
        <f>SelectedInputs!AV164</f>
        <v>1.0071794637475855</v>
      </c>
      <c r="AW103" s="184"/>
      <c r="AX103" s="184"/>
      <c r="AY103" s="184"/>
      <c r="AZ103" s="184"/>
      <c r="BA103" s="184"/>
    </row>
    <row r="104" spans="1:53" s="82" customFormat="1" ht="16.8">
      <c r="E104" s="82" t="s">
        <v>184</v>
      </c>
      <c r="G104" s="82" t="s">
        <v>105</v>
      </c>
      <c r="H104" s="82" t="s">
        <v>185</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186</v>
      </c>
      <c r="G105" s="82" t="s">
        <v>105</v>
      </c>
      <c r="H105" s="82" t="s">
        <v>187</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188</v>
      </c>
      <c r="G106" s="82" t="s">
        <v>105</v>
      </c>
      <c r="H106" s="82" t="s">
        <v>189</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0</v>
      </c>
      <c r="AS106" s="465">
        <f>SelectedInputs!AS167</f>
        <v>0</v>
      </c>
      <c r="AT106" s="465">
        <f>SelectedInputs!AT167</f>
        <v>0</v>
      </c>
      <c r="AU106" s="465">
        <f>SelectedInputs!AU167</f>
        <v>0</v>
      </c>
      <c r="AV106" s="465">
        <f>SelectedInputs!AV167</f>
        <v>0</v>
      </c>
      <c r="AW106" s="184"/>
      <c r="AX106" s="184"/>
      <c r="AY106" s="184"/>
      <c r="AZ106" s="184"/>
      <c r="BA106" s="184"/>
    </row>
    <row r="107" spans="1:53" s="82" customFormat="1" ht="16.8">
      <c r="E107" s="82" t="s">
        <v>190</v>
      </c>
      <c r="G107" s="82" t="s">
        <v>105</v>
      </c>
      <c r="H107" s="82" t="s">
        <v>191</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192</v>
      </c>
      <c r="G108" s="82" t="s">
        <v>105</v>
      </c>
      <c r="H108" s="82" t="s">
        <v>193</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176</v>
      </c>
      <c r="G109" s="82" t="s">
        <v>105</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176</v>
      </c>
      <c r="G110" s="82" t="s">
        <v>105</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572</v>
      </c>
      <c r="G111" s="82" t="s">
        <v>105</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3.050225724761952</v>
      </c>
      <c r="AS111" s="467">
        <f>SUM(AS101:AS110)</f>
        <v>2.8694407247619518</v>
      </c>
      <c r="AT111" s="467">
        <f>SUM(AT101:AT110)</f>
        <v>2.6902757247619524</v>
      </c>
      <c r="AU111" s="467">
        <f>SUM(AU101:AU110)</f>
        <v>2.5143507247619521</v>
      </c>
      <c r="AV111" s="467">
        <f>SUM(AV101:AV110)</f>
        <v>2.4342407247619517</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194</v>
      </c>
      <c r="F113" s="82"/>
      <c r="G113" s="82" t="s">
        <v>105</v>
      </c>
      <c r="H113" s="82" t="s">
        <v>195</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1.38</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3</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573</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196</v>
      </c>
      <c r="F117" s="2"/>
      <c r="G117" s="2" t="s">
        <v>105</v>
      </c>
      <c r="H117" s="82" t="s">
        <v>197</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1.1170436038956284</v>
      </c>
      <c r="AS117" s="7">
        <f>SelectedInputs!AS177</f>
        <v>1.1170436038956284</v>
      </c>
      <c r="AT117" s="7">
        <f>SelectedInputs!AT177</f>
        <v>1.1170436038956284</v>
      </c>
      <c r="AU117" s="7">
        <f>SelectedInputs!AU177</f>
        <v>1.1170436038956284</v>
      </c>
      <c r="AV117" s="7">
        <f>SelectedInputs!AV177</f>
        <v>1.1170436038956284</v>
      </c>
    </row>
    <row r="118" spans="1:48" ht="16.8">
      <c r="A118" s="94"/>
      <c r="B118" s="2"/>
      <c r="C118" s="194"/>
      <c r="D118" s="82"/>
      <c r="E118" s="82" t="s">
        <v>198</v>
      </c>
      <c r="F118" s="2"/>
      <c r="G118" s="2" t="s">
        <v>105</v>
      </c>
      <c r="H118" s="82" t="s">
        <v>199</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v>
      </c>
      <c r="AS118" s="7">
        <f>SelectedInputs!AS178</f>
        <v>0</v>
      </c>
      <c r="AT118" s="7">
        <f>SelectedInputs!AT178</f>
        <v>0</v>
      </c>
      <c r="AU118" s="7">
        <f>SelectedInputs!AU178</f>
        <v>0</v>
      </c>
      <c r="AV118" s="7">
        <f>SelectedInputs!AV178</f>
        <v>0</v>
      </c>
    </row>
    <row r="119" spans="1:48" ht="16.8">
      <c r="A119" s="94"/>
      <c r="B119" s="2"/>
      <c r="C119" s="194"/>
      <c r="D119" s="82"/>
      <c r="E119" s="82" t="s">
        <v>200</v>
      </c>
      <c r="F119" s="2"/>
      <c r="G119" s="2" t="s">
        <v>105</v>
      </c>
      <c r="H119" s="82" t="s">
        <v>201</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202</v>
      </c>
      <c r="F120" s="2"/>
      <c r="G120" s="2" t="s">
        <v>105</v>
      </c>
      <c r="H120" s="82" t="s">
        <v>203</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204</v>
      </c>
      <c r="F121" s="82"/>
      <c r="G121" s="2" t="s">
        <v>105</v>
      </c>
      <c r="H121" s="82" t="s">
        <v>205</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206</v>
      </c>
      <c r="F122" s="82"/>
      <c r="G122" s="2" t="s">
        <v>105</v>
      </c>
      <c r="H122" s="82" t="s">
        <v>207</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574</v>
      </c>
      <c r="F123" s="2"/>
      <c r="G123" s="2" t="s">
        <v>105</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1.1170436038956284</v>
      </c>
      <c r="AS123" s="526">
        <f>SUM(AS117:AS122)</f>
        <v>1.1170436038956284</v>
      </c>
      <c r="AT123" s="526">
        <f>SUM(AT117:AT122)</f>
        <v>1.1170436038956284</v>
      </c>
      <c r="AU123" s="526">
        <f>SUM(AU117:AU122)</f>
        <v>1.1170436038956284</v>
      </c>
      <c r="AV123" s="526">
        <f>SUM(AV117:AV122)</f>
        <v>1.1170436038956284</v>
      </c>
    </row>
    <row r="124" spans="1:48" ht="16.8">
      <c r="A124" s="94"/>
      <c r="B124" s="2"/>
      <c r="C124" s="194"/>
      <c r="D124" s="194"/>
      <c r="E124" s="13" t="s">
        <v>575</v>
      </c>
      <c r="F124" s="2"/>
      <c r="G124" s="2" t="s">
        <v>105</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-1.2411594357680755</v>
      </c>
      <c r="AS124" s="30">
        <f xml:space="preserve"> - SUMPRODUCT($I$117:$I$119,AS117:AS119)</f>
        <v>-1.2411594357680755</v>
      </c>
      <c r="AT124" s="30">
        <f xml:space="preserve"> - SUMPRODUCT($I$117:$I$119,AT117:AT119)</f>
        <v>-1.2411594357680755</v>
      </c>
      <c r="AU124" s="30">
        <f xml:space="preserve"> - SUMPRODUCT($I$117:$I$119,AU117:AU119)</f>
        <v>-1.2411594357680755</v>
      </c>
      <c r="AV124" s="30">
        <f xml:space="preserve"> - SUMPRODUCT($I$117:$I$119,AV117:AV119)</f>
        <v>-1.2411594357680755</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212</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576</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214</v>
      </c>
      <c r="F129" s="82"/>
      <c r="G129" s="82" t="s">
        <v>105</v>
      </c>
      <c r="H129" s="82" t="s">
        <v>215</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55.821199999999997</v>
      </c>
      <c r="AS129" s="8">
        <f>SelectedInputs!AS191</f>
        <v>54.239100000000001</v>
      </c>
      <c r="AT129" s="8">
        <f>SelectedInputs!AT191</f>
        <v>53.041899999999998</v>
      </c>
      <c r="AU129" s="8">
        <f>SelectedInputs!AU191</f>
        <v>53.295999999999999</v>
      </c>
      <c r="AV129" s="8">
        <f>SelectedInputs!AV191</f>
        <v>53.920999999999999</v>
      </c>
    </row>
    <row r="130" spans="1:48" ht="16.8">
      <c r="A130" s="82"/>
      <c r="B130" s="82"/>
      <c r="C130" s="82"/>
      <c r="D130" s="82"/>
      <c r="E130" s="82" t="s">
        <v>216</v>
      </c>
      <c r="F130" s="82"/>
      <c r="G130" s="82" t="s">
        <v>105</v>
      </c>
      <c r="H130" s="82" t="s">
        <v>217</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-55.489699999999999</v>
      </c>
      <c r="AS130" s="8">
        <f>SelectedInputs!AS192</f>
        <v>-53.9602</v>
      </c>
      <c r="AT130" s="8">
        <f>SelectedInputs!AT192</f>
        <v>-52.805400000000006</v>
      </c>
      <c r="AU130" s="8">
        <f>SelectedInputs!AU192</f>
        <v>-53.057499999999997</v>
      </c>
      <c r="AV130" s="8">
        <f>SelectedInputs!AV192</f>
        <v>-53.573500000000003</v>
      </c>
    </row>
    <row r="131" spans="1:48" ht="16.8">
      <c r="A131" s="82"/>
      <c r="B131" s="82"/>
      <c r="C131" s="82"/>
      <c r="D131" s="82"/>
      <c r="E131" s="82" t="s">
        <v>577</v>
      </c>
      <c r="F131" s="82"/>
      <c r="G131" s="2" t="s">
        <v>105</v>
      </c>
      <c r="H131" s="82" t="s">
        <v>219</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10.138</v>
      </c>
      <c r="AS131" s="8">
        <f>SelectedInputs!AS193</f>
        <v>30.062000000000001</v>
      </c>
      <c r="AT131" s="8">
        <f>SelectedInputs!AT193</f>
        <v>29.350999999999999</v>
      </c>
      <c r="AU131" s="8">
        <f>SelectedInputs!AU193</f>
        <v>29.939</v>
      </c>
      <c r="AV131" s="8">
        <f>SelectedInputs!AV193</f>
        <v>30.922000000000001</v>
      </c>
    </row>
    <row r="132" spans="1:48" ht="16.8">
      <c r="A132" s="82"/>
      <c r="B132" s="82"/>
      <c r="C132" s="82"/>
      <c r="D132" s="82"/>
      <c r="E132" s="82" t="s">
        <v>578</v>
      </c>
      <c r="F132" s="82"/>
      <c r="G132" s="2" t="s">
        <v>105</v>
      </c>
      <c r="H132" s="82" t="s">
        <v>221</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-10.137896577311288</v>
      </c>
      <c r="AS132" s="8">
        <f>SelectedInputs!AS194</f>
        <v>-30.062315292144778</v>
      </c>
      <c r="AT132" s="8">
        <f>SelectedInputs!AT194</f>
        <v>-29.350700260175508</v>
      </c>
      <c r="AU132" s="8">
        <f>SelectedInputs!AU194</f>
        <v>-29.938500473824789</v>
      </c>
      <c r="AV132" s="8">
        <f>SelectedInputs!AV194</f>
        <v>-30.922047179351072</v>
      </c>
    </row>
    <row r="133" spans="1:48" ht="16.8">
      <c r="A133" s="82"/>
      <c r="B133" s="82"/>
      <c r="C133" s="82"/>
      <c r="D133" s="82"/>
      <c r="E133" s="82" t="s">
        <v>579</v>
      </c>
      <c r="F133" s="82"/>
      <c r="G133" s="2" t="s">
        <v>105</v>
      </c>
      <c r="H133" s="82" t="s">
        <v>223</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4.0030000000000001</v>
      </c>
      <c r="AS133" s="8">
        <f>SelectedInputs!AS195</f>
        <v>3.9489999999999998</v>
      </c>
      <c r="AT133" s="8">
        <f>SelectedInputs!AT195</f>
        <v>3.8330000000000002</v>
      </c>
      <c r="AU133" s="8">
        <f>SelectedInputs!AU195</f>
        <v>3.8159999999999998</v>
      </c>
      <c r="AV133" s="8">
        <f>SelectedInputs!AV195</f>
        <v>3.8050000000000002</v>
      </c>
    </row>
    <row r="134" spans="1:48" ht="16.8">
      <c r="A134" s="82"/>
      <c r="B134" s="82"/>
      <c r="C134" s="82"/>
      <c r="D134" s="82"/>
      <c r="E134" s="82" t="s">
        <v>580</v>
      </c>
      <c r="F134" s="82"/>
      <c r="G134" s="2" t="s">
        <v>105</v>
      </c>
      <c r="H134" s="82" t="s">
        <v>225</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-4.00309432891068</v>
      </c>
      <c r="AS134" s="8">
        <f>SelectedInputs!AS196</f>
        <v>-3.9490212866034931</v>
      </c>
      <c r="AT134" s="8">
        <f>SelectedInputs!AT196</f>
        <v>-3.8326887230665707</v>
      </c>
      <c r="AU134" s="8">
        <f>SelectedInputs!AU196</f>
        <v>-3.8164840484157558</v>
      </c>
      <c r="AV134" s="8">
        <f>SelectedInputs!AV196</f>
        <v>-3.8054337359571058</v>
      </c>
    </row>
    <row r="135" spans="1:48" ht="16.8">
      <c r="A135" s="82"/>
      <c r="B135" s="82"/>
      <c r="C135" s="82"/>
      <c r="D135" s="82"/>
      <c r="E135" s="82" t="s">
        <v>226</v>
      </c>
      <c r="F135" s="82"/>
      <c r="G135" s="2" t="s">
        <v>105</v>
      </c>
      <c r="H135" s="82" t="s">
        <v>227</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228</v>
      </c>
      <c r="F136" s="82"/>
      <c r="G136" s="2" t="s">
        <v>105</v>
      </c>
      <c r="H136" s="82" t="s">
        <v>229</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230</v>
      </c>
      <c r="F137" s="82"/>
      <c r="G137" s="2" t="s">
        <v>105</v>
      </c>
      <c r="H137" s="82" t="s">
        <v>231</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6.8">
      <c r="A138" s="82"/>
      <c r="B138" s="82"/>
      <c r="C138" s="82"/>
      <c r="D138" s="82"/>
      <c r="E138" s="82" t="s">
        <v>232</v>
      </c>
      <c r="F138" s="82"/>
      <c r="G138" s="2" t="s">
        <v>105</v>
      </c>
      <c r="H138" s="82" t="s">
        <v>233</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234</v>
      </c>
      <c r="F139" s="82"/>
      <c r="G139" s="2" t="s">
        <v>105</v>
      </c>
      <c r="H139" s="82" t="s">
        <v>235</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0</v>
      </c>
      <c r="AS139" s="8">
        <f>SelectedInputs!AS201</f>
        <v>0</v>
      </c>
      <c r="AT139" s="8">
        <f>SelectedInputs!AT201</f>
        <v>0</v>
      </c>
      <c r="AU139" s="8">
        <f>SelectedInputs!AU201</f>
        <v>0</v>
      </c>
      <c r="AV139" s="8">
        <f>SelectedInputs!AV201</f>
        <v>0</v>
      </c>
    </row>
    <row r="140" spans="1:48" ht="16.8">
      <c r="A140" s="82"/>
      <c r="B140" s="82"/>
      <c r="C140" s="82"/>
      <c r="D140" s="82"/>
      <c r="E140" s="82" t="s">
        <v>236</v>
      </c>
      <c r="F140" s="82"/>
      <c r="G140" s="2" t="s">
        <v>105</v>
      </c>
      <c r="H140" s="82" t="s">
        <v>237</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238</v>
      </c>
      <c r="F141" s="82"/>
      <c r="G141" s="2" t="s">
        <v>105</v>
      </c>
      <c r="H141" s="82" t="s">
        <v>239</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240</v>
      </c>
      <c r="F142" s="82"/>
      <c r="G142" s="2" t="s">
        <v>105</v>
      </c>
      <c r="H142" s="82" t="s">
        <v>241</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581</v>
      </c>
      <c r="F143" s="82"/>
      <c r="G143" s="2" t="s">
        <v>105</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69.962199999999996</v>
      </c>
      <c r="AS143" s="526">
        <f t="shared" si="9"/>
        <v>88.250100000000003</v>
      </c>
      <c r="AT143" s="526">
        <f t="shared" si="9"/>
        <v>86.225899999999996</v>
      </c>
      <c r="AU143" s="526">
        <f t="shared" si="9"/>
        <v>87.051000000000002</v>
      </c>
      <c r="AV143" s="526">
        <f t="shared" si="9"/>
        <v>88.64800000000001</v>
      </c>
    </row>
    <row r="144" spans="1:48" ht="16.8">
      <c r="A144" s="82"/>
      <c r="B144" s="82"/>
      <c r="C144" s="82"/>
      <c r="D144" s="82"/>
      <c r="E144" s="2" t="s">
        <v>582</v>
      </c>
      <c r="F144" s="82"/>
      <c r="G144" s="2" t="s">
        <v>105</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-69.630690906221972</v>
      </c>
      <c r="AS144" s="30">
        <f t="shared" si="9"/>
        <v>-87.971536578748271</v>
      </c>
      <c r="AT144" s="30">
        <f t="shared" si="9"/>
        <v>-85.988788983242088</v>
      </c>
      <c r="AU144" s="30">
        <f t="shared" si="9"/>
        <v>-86.812484522240538</v>
      </c>
      <c r="AV144" s="30">
        <f t="shared" si="9"/>
        <v>-88.300980915308187</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242</v>
      </c>
      <c r="F146" s="13"/>
      <c r="G146" s="2" t="s">
        <v>105</v>
      </c>
      <c r="H146" s="82" t="s">
        <v>243</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0</v>
      </c>
      <c r="AS146" s="30">
        <f>SelectedInputs!AS205</f>
        <v>0</v>
      </c>
      <c r="AT146" s="30">
        <f>SelectedInputs!AT205</f>
        <v>0</v>
      </c>
      <c r="AU146" s="30">
        <f>SelectedInputs!AU205</f>
        <v>0</v>
      </c>
      <c r="AV146" s="30">
        <f>SelectedInputs!AV205</f>
        <v>0</v>
      </c>
    </row>
    <row r="147" spans="1:48" ht="16.8">
      <c r="A147" s="82"/>
      <c r="B147" s="82"/>
      <c r="C147" s="82"/>
      <c r="D147" s="82"/>
      <c r="E147" s="13" t="s">
        <v>244</v>
      </c>
      <c r="F147" s="13"/>
      <c r="G147" s="2" t="s">
        <v>105</v>
      </c>
      <c r="H147" s="82" t="s">
        <v>245</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583</v>
      </c>
      <c r="F149" s="82"/>
      <c r="G149" s="2" t="s">
        <v>105</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0</v>
      </c>
      <c r="AS149" s="30">
        <f>-SUM(AS146:AS147)</f>
        <v>0</v>
      </c>
      <c r="AT149" s="30">
        <f>-SUM(AT146:AT147)</f>
        <v>0</v>
      </c>
      <c r="AU149" s="30">
        <f>-SUM(AU146:AU147)</f>
        <v>0</v>
      </c>
      <c r="AV149" s="30">
        <f>-SUM(AV146:AV147)</f>
        <v>0</v>
      </c>
    </row>
    <row r="150" spans="1:48" ht="16.8">
      <c r="A150" s="82"/>
      <c r="B150" s="82"/>
      <c r="C150" s="82"/>
      <c r="D150" s="82"/>
      <c r="E150" s="2" t="s">
        <v>584</v>
      </c>
      <c r="F150" s="82"/>
      <c r="G150" s="2" t="s">
        <v>105</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0.33150909377802407</v>
      </c>
      <c r="AS150" s="30">
        <f>SUM(AS143:AS144) + SUM(AS146:AS147)</f>
        <v>0.27856342125173228</v>
      </c>
      <c r="AT150" s="30">
        <f>SUM(AT143:AT144) + SUM(AT146:AT147)</f>
        <v>0.23711101675790758</v>
      </c>
      <c r="AU150" s="30">
        <f>SUM(AU143:AU144) + SUM(AU146:AU147)</f>
        <v>0.23851547775946358</v>
      </c>
      <c r="AV150" s="30">
        <f>SUM(AV143:AV144) + SUM(AV146:AV147)</f>
        <v>0.34701908469182285</v>
      </c>
    </row>
    <row r="151" spans="1:48" ht="16.8">
      <c r="A151" s="82"/>
      <c r="B151" s="82"/>
      <c r="C151" s="82"/>
      <c r="D151" s="82"/>
      <c r="E151" s="2" t="s">
        <v>585</v>
      </c>
      <c r="F151" s="82"/>
      <c r="G151" s="2" t="s">
        <v>105</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0</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246</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586</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248</v>
      </c>
      <c r="F157" s="2"/>
      <c r="G157" s="7" t="s">
        <v>249</v>
      </c>
      <c r="H157" s="82" t="s">
        <v>250</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3.04E-2</v>
      </c>
      <c r="AS157" s="49">
        <f>SelectedInputs!AS211</f>
        <v>3.1099999999999999E-2</v>
      </c>
      <c r="AT157" s="49">
        <f>SelectedInputs!AT211</f>
        <v>3.1699999999999999E-2</v>
      </c>
      <c r="AU157" s="49">
        <f>SelectedInputs!AU211</f>
        <v>3.1800000000000002E-2</v>
      </c>
      <c r="AV157" s="49">
        <f>SelectedInputs!AV211</f>
        <v>3.2000000000000001E-2</v>
      </c>
    </row>
    <row r="158" spans="1:48" ht="16.8">
      <c r="A158" s="2"/>
      <c r="B158" s="2"/>
      <c r="C158" s="194"/>
      <c r="D158" s="194"/>
      <c r="E158" s="2" t="s">
        <v>587</v>
      </c>
      <c r="F158" s="2"/>
      <c r="G158" s="7" t="s">
        <v>249</v>
      </c>
      <c r="H158" s="194" t="s">
        <v>588</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3.04E-2</v>
      </c>
      <c r="AS158" s="532">
        <f>SUM(AS157:AS157)</f>
        <v>3.1099999999999999E-2</v>
      </c>
      <c r="AT158" s="532">
        <f>SUM(AT157:AT157)</f>
        <v>3.1699999999999999E-2</v>
      </c>
      <c r="AU158" s="532">
        <f>SUM(AU157:AU157)</f>
        <v>3.1800000000000002E-2</v>
      </c>
      <c r="AV158" s="532">
        <f>SUM(AV157:AV157)</f>
        <v>3.2000000000000001E-2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589</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251</v>
      </c>
      <c r="F162" s="2"/>
      <c r="G162" s="7" t="s">
        <v>249</v>
      </c>
      <c r="H162" s="7" t="s">
        <v>252</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2.4299999999999999E-2</v>
      </c>
      <c r="AU162" s="49">
        <f>SelectedInputs!AU213</f>
        <v>2.4899999999999999E-2</v>
      </c>
      <c r="AV162" s="49">
        <f>SelectedInputs!AV213</f>
        <v>2.5600000000000001E-2</v>
      </c>
    </row>
    <row r="163" spans="1:49" ht="16.8">
      <c r="A163" s="2"/>
      <c r="B163" s="2"/>
      <c r="C163" s="2"/>
      <c r="D163" s="2"/>
      <c r="E163" s="194" t="s">
        <v>253</v>
      </c>
      <c r="F163" s="194"/>
      <c r="G163" s="194" t="s">
        <v>100</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254</v>
      </c>
      <c r="F164" s="7"/>
      <c r="G164" s="7" t="s">
        <v>209</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590</v>
      </c>
      <c r="F166" s="7"/>
      <c r="G166" s="7" t="s">
        <v>249</v>
      </c>
      <c r="H166" s="7" t="s">
        <v>591</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5.5175426999999999E-2</v>
      </c>
      <c r="AU166" s="112">
        <f>AU162 + AU163 * (AU164 - AU162)</f>
        <v>5.5320261000000003E-2</v>
      </c>
      <c r="AV166" s="112">
        <f>AV162 + AV163 * (AV164 - AV162)</f>
        <v>5.5489234000000005E-2</v>
      </c>
    </row>
    <row r="167" spans="1:49" ht="16.8">
      <c r="A167" s="2"/>
      <c r="B167" s="2"/>
      <c r="C167" s="2"/>
      <c r="D167" s="2"/>
      <c r="E167" s="7" t="s">
        <v>255</v>
      </c>
      <c r="F167" s="7"/>
      <c r="G167" s="7" t="s">
        <v>209</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592</v>
      </c>
      <c r="F168" s="7"/>
      <c r="G168" s="7" t="s">
        <v>249</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3.9373577600000001E-2</v>
      </c>
      <c r="AS168" s="532">
        <f>(AS158 * AS167) + (AS166* (1 - AS167))</f>
        <v>4.1010183200000001E-2</v>
      </c>
      <c r="AT168" s="532">
        <f>(AT158 * AT167) + (AT166* (1 - AT167))</f>
        <v>4.1090170799999999E-2</v>
      </c>
      <c r="AU168" s="532">
        <f>(AU158 * AU167) + (AU166* (1 - AU167))</f>
        <v>4.1208104400000001E-2</v>
      </c>
      <c r="AV168" s="532">
        <f>(AV158 * AV167) + (AV166* (1 - AV167))</f>
        <v>4.1395693600000005E-2</v>
      </c>
    </row>
    <row r="169" spans="1:49" ht="16.8">
      <c r="A169" s="2"/>
      <c r="B169" s="2"/>
      <c r="C169" s="2"/>
      <c r="D169" s="2"/>
      <c r="E169" s="7" t="s">
        <v>593</v>
      </c>
      <c r="F169" s="7"/>
      <c r="G169" s="7" t="s">
        <v>249</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3.9373577600000001E-2</v>
      </c>
      <c r="AS169" s="193">
        <f>(AS158 * AS167) + (AS166 * (1 - AS167))</f>
        <v>4.1010183200000001E-2</v>
      </c>
      <c r="AT169" s="193">
        <f>(AT158 * AT167) + (AT166 * (1 - AT167))</f>
        <v>4.1090170799999999E-2</v>
      </c>
      <c r="AU169" s="193">
        <f>(AU158 * AU167) + (AU166 * (1 - AU167))</f>
        <v>4.1208104400000001E-2</v>
      </c>
      <c r="AV169" s="193">
        <f>(AV158 * AV167) + (AV166 * (1 - AV167))</f>
        <v>4.1395693600000005E-2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256</v>
      </c>
      <c r="F171" s="2"/>
      <c r="G171" s="7" t="s">
        <v>209</v>
      </c>
      <c r="H171" s="7" t="s">
        <v>290</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594</v>
      </c>
      <c r="F172" s="2"/>
      <c r="G172" s="7" t="s">
        <v>249</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5.5175426999999999E-2</v>
      </c>
      <c r="AU172" s="532">
        <f>(AU168 - (AU171 * AU158)) / (1 - AU171)</f>
        <v>5.5320261000000003E-2</v>
      </c>
      <c r="AV172" s="532">
        <f>(AV168 - (AV171 * AV158)) / (1 - AV171)</f>
        <v>5.5489234000000012E-2</v>
      </c>
    </row>
    <row r="173" spans="1:49" ht="16.8">
      <c r="A173" s="2"/>
      <c r="B173" s="2"/>
      <c r="C173" s="2"/>
      <c r="D173" s="2"/>
      <c r="E173" s="2" t="s">
        <v>595</v>
      </c>
      <c r="F173" s="194"/>
      <c r="G173" s="7" t="s">
        <v>249</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5.5175426999999999E-2</v>
      </c>
      <c r="AU173" s="193">
        <f>(AU169 - (AU158 * AU171)) / (1 - AU171)</f>
        <v>5.5320261000000003E-2</v>
      </c>
      <c r="AV173" s="193">
        <f>(AV169 - (AV158 * AV171)) / (1 - AV171)</f>
        <v>5.5489234000000012E-2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596</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257</v>
      </c>
      <c r="F177" s="7"/>
      <c r="G177" s="7" t="s">
        <v>209</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597</v>
      </c>
      <c r="F178" s="7"/>
      <c r="G178" s="7" t="s">
        <v>249</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3.04E-2</v>
      </c>
      <c r="AS178" s="485">
        <f>AS158</f>
        <v>3.1099999999999999E-2</v>
      </c>
      <c r="AT178" s="485">
        <f>AT158</f>
        <v>3.1699999999999999E-2</v>
      </c>
      <c r="AU178" s="485">
        <f>AU158</f>
        <v>3.1800000000000002E-2</v>
      </c>
      <c r="AV178" s="485">
        <f>AV158</f>
        <v>3.2000000000000001E-2</v>
      </c>
    </row>
    <row r="179" spans="1:49" ht="16.8">
      <c r="A179" s="2"/>
      <c r="B179" s="2"/>
      <c r="C179" s="2"/>
      <c r="D179" s="2"/>
      <c r="E179" s="7" t="s">
        <v>598</v>
      </c>
      <c r="F179" s="7"/>
      <c r="G179" s="7" t="s">
        <v>249</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5.5175426999999999E-2</v>
      </c>
      <c r="AU179" s="485">
        <f>AU173</f>
        <v>5.5320261000000003E-2</v>
      </c>
      <c r="AV179" s="485">
        <f>AV173</f>
        <v>5.5489234000000012E-2</v>
      </c>
    </row>
    <row r="180" spans="1:49" ht="16.8">
      <c r="A180" s="2"/>
      <c r="B180" s="2"/>
      <c r="C180" s="2"/>
      <c r="D180" s="2"/>
      <c r="E180" s="7" t="s">
        <v>256</v>
      </c>
      <c r="F180" s="7"/>
      <c r="G180" s="7" t="s">
        <v>209</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599</v>
      </c>
      <c r="F182" s="7"/>
      <c r="G182" s="7" t="s">
        <v>249</v>
      </c>
      <c r="H182" s="7" t="s">
        <v>600</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3.9373577600000001E-2</v>
      </c>
      <c r="AS182" s="186">
        <f t="shared" si="10"/>
        <v>4.1010183200000001E-2</v>
      </c>
      <c r="AT182" s="186">
        <f t="shared" si="10"/>
        <v>4.1090170799999999E-2</v>
      </c>
      <c r="AU182" s="186">
        <f t="shared" si="10"/>
        <v>4.1208104400000001E-2</v>
      </c>
      <c r="AV182" s="186">
        <f t="shared" si="10"/>
        <v>4.1395693600000005E-2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601</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602</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603</v>
      </c>
      <c r="F188" s="2"/>
      <c r="G188" s="7" t="s">
        <v>604</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8.7530899065423995E-2</v>
      </c>
      <c r="AS188" s="262">
        <f>'Annual Inflation'!AS24</f>
        <v>4.3184769776843268E-2</v>
      </c>
      <c r="AT188" s="262">
        <f>'Annual Inflation'!AT24</f>
        <v>2.6233436648239294E-2</v>
      </c>
      <c r="AU188" s="262">
        <f>'Annual Inflation'!AU24</f>
        <v>2.6055468787939295E-2</v>
      </c>
      <c r="AV188" s="262">
        <f>'Annual Inflation'!AV24</f>
        <v>2.814630513484162E-2</v>
      </c>
    </row>
    <row r="189" spans="1:49" ht="16.8">
      <c r="A189" s="2"/>
      <c r="B189" s="2"/>
      <c r="C189" s="2"/>
      <c r="D189" s="2"/>
      <c r="E189" s="2" t="s">
        <v>605</v>
      </c>
      <c r="F189" s="7"/>
      <c r="G189" s="7" t="s">
        <v>604</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6.2497611347487325E-2</v>
      </c>
      <c r="AS189" s="262">
        <f>'Annual Inflation'!AS27</f>
        <v>3.04739603020312E-2</v>
      </c>
      <c r="AT189" s="262">
        <f>'Annual Inflation'!AT27</f>
        <v>1.710175025781635E-2</v>
      </c>
      <c r="AU189" s="262">
        <f>'Annual Inflation'!AU27</f>
        <v>1.5421581354723601E-2</v>
      </c>
      <c r="AV189" s="262">
        <f>'Annual Inflation'!AV27</f>
        <v>1.7961851291584674E-2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606</v>
      </c>
      <c r="F191" s="7"/>
      <c r="G191" s="7" t="s">
        <v>604</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607</v>
      </c>
      <c r="F192" s="7"/>
      <c r="G192" s="7" t="s">
        <v>604</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608</v>
      </c>
      <c r="F194" s="7"/>
      <c r="G194" s="2" t="s">
        <v>100</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1.2891506141768156</v>
      </c>
      <c r="AS194" s="256">
        <f>'Annual Inflation'!AS32</f>
        <v>1.3284361388165782</v>
      </c>
      <c r="AT194" s="256">
        <f>'Annual Inflation'!AT32</f>
        <v>1.3511547218960771</v>
      </c>
      <c r="AU194" s="256">
        <f>'Annual Inflation'!AU32</f>
        <v>1.3719916643626167</v>
      </c>
      <c r="AV194" s="256">
        <f>'Annual Inflation'!AV32</f>
        <v>1.3966351746111914</v>
      </c>
    </row>
    <row r="195" spans="1:48" ht="16.8">
      <c r="A195" s="2"/>
      <c r="B195" s="2"/>
      <c r="C195" s="2"/>
      <c r="D195" s="2"/>
      <c r="E195" s="2" t="s">
        <v>609</v>
      </c>
      <c r="F195" s="7"/>
      <c r="G195" s="2" t="s">
        <v>100</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1.3123689983998859</v>
      </c>
      <c r="AS195" s="256">
        <f>'Annual Inflation'!AS46</f>
        <v>1.3406592815876854</v>
      </c>
      <c r="AT195" s="256">
        <f>'Annual Inflation'!AT46</f>
        <v>1.3609729496063137</v>
      </c>
      <c r="AU195" s="256">
        <f>'Annual Inflation'!AU46</f>
        <v>1.383709961204471</v>
      </c>
      <c r="AV195" s="256">
        <f>'Annual Inflation'!AV46</f>
        <v>1.4090308989490572</v>
      </c>
    </row>
    <row r="196" spans="1:48" ht="16.8">
      <c r="A196" s="2"/>
      <c r="B196" s="2"/>
      <c r="C196" s="2"/>
      <c r="D196" s="2"/>
      <c r="E196" s="2" t="s">
        <v>610</v>
      </c>
      <c r="F196" s="7"/>
      <c r="G196" s="2" t="s">
        <v>604</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4.4278802083457691E-2</v>
      </c>
      <c r="AS196" s="126">
        <f t="shared" si="11"/>
        <v>2.1556653061976183E-2</v>
      </c>
      <c r="AT196" s="126">
        <f t="shared" si="11"/>
        <v>1.5151998943811806E-2</v>
      </c>
      <c r="AU196" s="126">
        <f t="shared" si="11"/>
        <v>1.6706439025650388E-2</v>
      </c>
      <c r="AV196" s="126">
        <f t="shared" si="11"/>
        <v>1.8299310154958448E-2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611</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263</v>
      </c>
      <c r="F200" s="7"/>
      <c r="G200" s="7" t="s">
        <v>209</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264</v>
      </c>
      <c r="F201" s="7"/>
      <c r="G201" s="7" t="s">
        <v>209</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265</v>
      </c>
      <c r="F202" s="21"/>
      <c r="G202" s="21" t="s">
        <v>209</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266</v>
      </c>
      <c r="F203" s="7"/>
      <c r="G203" s="21" t="s">
        <v>209</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267</v>
      </c>
      <c r="F204" s="7"/>
      <c r="G204" s="21" t="s">
        <v>209</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268</v>
      </c>
      <c r="F205" s="7"/>
      <c r="G205" s="21" t="s">
        <v>209</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612</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270</v>
      </c>
      <c r="F209" s="2"/>
      <c r="G209" s="2" t="s">
        <v>209</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0.78</v>
      </c>
      <c r="AS209" s="262">
        <f>SelectedInputs!$I234</f>
        <v>0.78</v>
      </c>
      <c r="AT209" s="262">
        <f>SelectedInputs!$I234</f>
        <v>0.78</v>
      </c>
      <c r="AU209" s="262">
        <f>SelectedInputs!$I234</f>
        <v>0.78</v>
      </c>
      <c r="AV209" s="262">
        <f>SelectedInputs!$I234</f>
        <v>0.78</v>
      </c>
    </row>
    <row r="210" spans="1:48" ht="16.8">
      <c r="A210" s="2"/>
      <c r="B210" s="2"/>
      <c r="C210" s="2"/>
      <c r="D210" s="2"/>
      <c r="E210" s="82" t="s">
        <v>271</v>
      </c>
      <c r="F210" s="2"/>
      <c r="G210" s="2" t="s">
        <v>209</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272</v>
      </c>
      <c r="F212" s="13"/>
      <c r="G212" s="14" t="s">
        <v>209</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613</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614</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280</v>
      </c>
      <c r="F218" s="2"/>
      <c r="G218" s="2" t="s">
        <v>281</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275</v>
      </c>
      <c r="F219" s="7"/>
      <c r="G219" s="2" t="s">
        <v>105</v>
      </c>
      <c r="H219" s="7"/>
      <c r="I219" s="30">
        <f>SelectedInputs!I241</f>
        <v>29.993840965466223</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276</v>
      </c>
      <c r="F220" s="82"/>
      <c r="G220" s="82" t="s">
        <v>277</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278</v>
      </c>
      <c r="F221" s="2"/>
      <c r="G221" s="2" t="s">
        <v>279</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615</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616</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282</v>
      </c>
      <c r="F226" s="2"/>
      <c r="G226" s="2" t="s">
        <v>281</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283</v>
      </c>
      <c r="F227" s="82"/>
      <c r="G227" s="2" t="s">
        <v>281</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284</v>
      </c>
      <c r="F228" s="2"/>
      <c r="G228" s="2" t="s">
        <v>281</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286</v>
      </c>
      <c r="F229" s="82"/>
      <c r="G229" s="2" t="s">
        <v>105</v>
      </c>
      <c r="H229" s="82"/>
      <c r="I229" s="82"/>
      <c r="J229" s="43"/>
      <c r="K229" s="30">
        <f>SelectedInputs!K250</f>
        <v>48.901715904916827</v>
      </c>
      <c r="L229" s="30">
        <f>SelectedInputs!L250</f>
        <v>162.07955082122055</v>
      </c>
      <c r="M229" s="30">
        <f>SelectedInputs!M250</f>
        <v>158.74534291861255</v>
      </c>
      <c r="N229" s="30">
        <f>SelectedInputs!N250</f>
        <v>174.86068111455111</v>
      </c>
      <c r="O229" s="30">
        <f>SelectedInputs!O250</f>
        <v>104.65708138741668</v>
      </c>
      <c r="P229" s="30">
        <f>SelectedInputs!P250</f>
        <v>107.62082174529043</v>
      </c>
      <c r="Q229" s="30">
        <f>SelectedInputs!Q250</f>
        <v>116.32680904654455</v>
      </c>
      <c r="R229" s="30">
        <f>SelectedInputs!R250</f>
        <v>139.11056304769897</v>
      </c>
      <c r="S229" s="30">
        <f>SelectedInputs!S250</f>
        <v>135.05514025886723</v>
      </c>
      <c r="T229" s="30">
        <f>SelectedInputs!T250</f>
        <v>134.39535116721777</v>
      </c>
      <c r="U229" s="30">
        <f>SelectedInputs!U250</f>
        <v>164.49751921393135</v>
      </c>
      <c r="V229" s="30">
        <f>SelectedInputs!V250</f>
        <v>101.17133956386293</v>
      </c>
      <c r="W229" s="30">
        <f>SelectedInputs!W250</f>
        <v>120.63821117601886</v>
      </c>
      <c r="X229" s="30">
        <f>SelectedInputs!X250</f>
        <v>133.80371740421066</v>
      </c>
      <c r="Y229" s="30">
        <f>SelectedInputs!Y250</f>
        <v>127.56180274321524</v>
      </c>
      <c r="Z229" s="30">
        <f>SelectedInputs!Z250</f>
        <v>163.60508585078944</v>
      </c>
      <c r="AA229" s="30">
        <f>SelectedInputs!AA250</f>
        <v>171.96228106127285</v>
      </c>
      <c r="AB229" s="30">
        <f>SelectedInputs!AB250</f>
        <v>216.89661349580709</v>
      </c>
      <c r="AC229" s="30">
        <f>SelectedInputs!AC250</f>
        <v>241.45999844804848</v>
      </c>
      <c r="AD229" s="30">
        <f>SelectedInputs!AD250</f>
        <v>197.02058631036226</v>
      </c>
      <c r="AE229" s="30">
        <f>SelectedInputs!AE250</f>
        <v>203.50475801997527</v>
      </c>
      <c r="AF229" s="30">
        <f>SelectedInputs!AF250</f>
        <v>219.29651147851237</v>
      </c>
      <c r="AG229" s="30">
        <f>SelectedInputs!AG250</f>
        <v>277.11848278310407</v>
      </c>
      <c r="AH229" s="30">
        <f>SelectedInputs!AH250</f>
        <v>300.36393808112814</v>
      </c>
      <c r="AI229" s="30">
        <f>SelectedInputs!AI250</f>
        <v>235.57913404646982</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287</v>
      </c>
      <c r="F230" s="82"/>
      <c r="G230" s="2" t="s">
        <v>105</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288</v>
      </c>
      <c r="F231" s="82"/>
      <c r="G231" s="2" t="s">
        <v>105</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-0.53673992636130419</v>
      </c>
      <c r="AI231" s="166">
        <f>SelectedInputs!AI252</f>
        <v>101.56243194745407</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617</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618</v>
      </c>
      <c r="F234" s="82"/>
      <c r="G234" s="82" t="s">
        <v>281</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401</v>
      </c>
      <c r="F235" s="194"/>
      <c r="G235" s="2" t="s">
        <v>105</v>
      </c>
      <c r="H235" s="194" t="s">
        <v>402</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SelectedInputs!AJ343 * Legacy!$I12</f>
        <v>275.85781003772337</v>
      </c>
      <c r="AK235" s="30">
        <f>SelectedInputs!AK343 * Legacy!$I12</f>
        <v>272.70267773929027</v>
      </c>
      <c r="AL235" s="30">
        <f>SelectedInputs!AL343 * Legacy!$I12</f>
        <v>241.01245796024557</v>
      </c>
      <c r="AM235" s="30">
        <f>SelectedInputs!AM343 * Legacy!$I12</f>
        <v>237.25192034931968</v>
      </c>
      <c r="AN235" s="30">
        <f>SelectedInputs!AN343 * Legacy!$I12</f>
        <v>239.65052316806967</v>
      </c>
      <c r="AO235" s="30">
        <f>SelectedInputs!AO343 * Legacy!$I12</f>
        <v>246.78476142106362</v>
      </c>
      <c r="AP235" s="30">
        <f>SelectedInputs!AP343 * Legacy!$I12</f>
        <v>255.54566191324705</v>
      </c>
      <c r="AQ235" s="218">
        <f>SelectedInputs!AQ343 * Legacy!$I12</f>
        <v>254.64288566411582</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289</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256</v>
      </c>
      <c r="F239" s="82"/>
      <c r="G239" s="2" t="s">
        <v>209</v>
      </c>
      <c r="H239" s="2" t="s">
        <v>290</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291</v>
      </c>
      <c r="F240" s="82"/>
      <c r="G240" s="2" t="s">
        <v>249</v>
      </c>
      <c r="H240" s="21" t="s">
        <v>292</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293</v>
      </c>
      <c r="F241" s="82"/>
      <c r="G241" s="2" t="s">
        <v>249</v>
      </c>
      <c r="H241" s="21" t="s">
        <v>294</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295</v>
      </c>
      <c r="F242" s="82"/>
      <c r="G242" s="2" t="s">
        <v>209</v>
      </c>
      <c r="H242" s="21" t="s">
        <v>296</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297</v>
      </c>
      <c r="F243" s="82"/>
      <c r="G243" s="2" t="s">
        <v>209</v>
      </c>
      <c r="H243" s="21" t="s">
        <v>298</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299</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300</v>
      </c>
      <c r="F247" s="2"/>
      <c r="G247" s="2" t="s">
        <v>105</v>
      </c>
      <c r="H247" s="82" t="s">
        <v>302</v>
      </c>
      <c r="I247" s="2"/>
      <c r="J247" s="4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SelectedInputs!AQ264</f>
        <v>0</v>
      </c>
      <c r="AR247" s="186"/>
      <c r="AS247" s="186"/>
      <c r="AT247" s="186"/>
      <c r="AU247" s="186"/>
      <c r="AV247" s="186"/>
    </row>
    <row r="248" spans="1:48" ht="16.8">
      <c r="A248" s="2"/>
      <c r="B248" s="2"/>
      <c r="C248" s="2"/>
      <c r="D248" s="2"/>
      <c r="E248" s="131" t="s">
        <v>303</v>
      </c>
      <c r="F248" s="2"/>
      <c r="G248" s="21" t="s">
        <v>304</v>
      </c>
      <c r="H248" s="82" t="s">
        <v>305</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SelectedInputs!AQ355</f>
        <v>623.07913960999997</v>
      </c>
      <c r="AR248" s="30">
        <f>SelectedInputs!AR265</f>
        <v>528.96250395509298</v>
      </c>
      <c r="AS248" s="30">
        <f>SelectedInputs!AS265</f>
        <v>712.11301719966173</v>
      </c>
      <c r="AT248" s="30">
        <f>SelectedInputs!AT265</f>
        <v>0</v>
      </c>
      <c r="AU248" s="30">
        <f>SelectedInputs!AU265</f>
        <v>0</v>
      </c>
      <c r="AV248" s="30">
        <f>SelectedInputs!AV265</f>
        <v>0</v>
      </c>
    </row>
    <row r="249" spans="1:48" ht="16.8">
      <c r="A249" s="2"/>
      <c r="B249" s="2"/>
      <c r="C249" s="2"/>
      <c r="D249" s="2"/>
      <c r="E249" s="131" t="s">
        <v>1227</v>
      </c>
      <c r="F249" s="2"/>
      <c r="G249" s="21" t="s">
        <v>304</v>
      </c>
      <c r="H249" s="2" t="s">
        <v>619</v>
      </c>
      <c r="I249" s="7"/>
      <c r="J249" s="2"/>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2"/>
      <c r="AK249" s="2"/>
      <c r="AL249" s="46"/>
      <c r="AM249" s="184"/>
      <c r="AN249" s="46"/>
      <c r="AO249" s="46"/>
      <c r="AP249" s="46"/>
      <c r="AQ249" s="218">
        <f>AQ248 - (AQ252+AQ253)*InputSummary!AQ18</f>
        <v>623.07913960999997</v>
      </c>
      <c r="AR249" s="30">
        <f>AR248 - (AR252+AR253)*InputSummary!AR18</f>
        <v>528.96250395509298</v>
      </c>
      <c r="AS249" s="30">
        <f>AS248 - (AS252+AS253)*InputSummary!AS18</f>
        <v>712.11301719966173</v>
      </c>
      <c r="AT249" s="30">
        <f>AT248 - (AT252+AT253)*InputSummary!AT18</f>
        <v>0</v>
      </c>
      <c r="AU249" s="30">
        <f>AU248 - (AU252+AU253)*InputSummary!AU18</f>
        <v>0</v>
      </c>
      <c r="AV249" s="30">
        <f>AV248 - (AV252+AV253)*InputSummary!AV18</f>
        <v>0</v>
      </c>
    </row>
    <row r="250" spans="1:48" ht="16.8">
      <c r="A250" s="2"/>
      <c r="B250" s="2"/>
      <c r="C250" s="2"/>
      <c r="D250" s="2"/>
      <c r="E250" s="131" t="s">
        <v>306</v>
      </c>
      <c r="F250" s="2"/>
      <c r="G250" s="21" t="s">
        <v>304</v>
      </c>
      <c r="H250" s="82" t="s">
        <v>307</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c r="AR250" s="30">
        <f>SelectedInputs!AR266</f>
        <v>520.81434287343518</v>
      </c>
      <c r="AS250" s="30">
        <f>SelectedInputs!AS266</f>
        <v>710.56167651617056</v>
      </c>
      <c r="AT250" s="30">
        <f>SelectedInputs!AT266</f>
        <v>568.95486167833837</v>
      </c>
      <c r="AU250" s="30">
        <f>SelectedInputs!AU266</f>
        <v>0</v>
      </c>
      <c r="AV250" s="30">
        <f>SelectedInputs!AV266</f>
        <v>0</v>
      </c>
    </row>
    <row r="251" spans="1:48" ht="16.8">
      <c r="A251" s="2"/>
      <c r="B251" s="2"/>
      <c r="C251" s="2"/>
      <c r="D251" s="2"/>
      <c r="E251" s="131" t="s">
        <v>308</v>
      </c>
      <c r="F251" s="2"/>
      <c r="G251" s="2" t="s">
        <v>105</v>
      </c>
      <c r="H251" s="82" t="s">
        <v>309</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f>SelectedInputs!AQ267</f>
        <v>0</v>
      </c>
      <c r="AR251" s="30">
        <f>SelectedInputs!AR267</f>
        <v>0</v>
      </c>
      <c r="AS251" s="30">
        <f>SelectedInputs!AS267</f>
        <v>0</v>
      </c>
      <c r="AT251" s="30">
        <f>SelectedInputs!AT267</f>
        <v>429.14144932565534</v>
      </c>
      <c r="AU251" s="30">
        <f>SelectedInputs!AU267</f>
        <v>0</v>
      </c>
      <c r="AV251" s="30">
        <f>SelectedInputs!AV267</f>
        <v>0</v>
      </c>
    </row>
    <row r="252" spans="1:48" ht="16.8">
      <c r="A252" s="2"/>
      <c r="B252" s="2"/>
      <c r="C252" s="2"/>
      <c r="D252" s="2"/>
      <c r="E252" s="82" t="s">
        <v>310</v>
      </c>
      <c r="F252" s="82"/>
      <c r="G252" s="82" t="s">
        <v>304</v>
      </c>
      <c r="H252" s="82" t="s">
        <v>311</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0</v>
      </c>
      <c r="AS252" s="30">
        <f>SelectedInputs!AS268</f>
        <v>0</v>
      </c>
      <c r="AT252" s="30">
        <f>SelectedInputs!AT268</f>
        <v>0</v>
      </c>
      <c r="AU252" s="30">
        <f>SelectedInputs!AU268</f>
        <v>0</v>
      </c>
      <c r="AV252" s="30">
        <f>SelectedInputs!AV268</f>
        <v>0</v>
      </c>
    </row>
    <row r="253" spans="1:48" ht="16.8">
      <c r="A253" s="2"/>
      <c r="B253" s="2"/>
      <c r="C253" s="2"/>
      <c r="D253" s="2"/>
      <c r="E253" s="82" t="s">
        <v>519</v>
      </c>
      <c r="F253" s="82"/>
      <c r="G253" s="82" t="s">
        <v>304</v>
      </c>
      <c r="H253" s="82" t="s">
        <v>313</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c r="AR253" s="30">
        <f>SelectedInputs!AR269</f>
        <v>0</v>
      </c>
      <c r="AS253" s="30">
        <f>SelectedInputs!AS269</f>
        <v>0</v>
      </c>
      <c r="AT253" s="30">
        <f>SelectedInputs!AT269</f>
        <v>0</v>
      </c>
      <c r="AU253" s="30">
        <f>SelectedInputs!AU269</f>
        <v>0</v>
      </c>
      <c r="AV253" s="30">
        <f>SelectedInputs!AV269</f>
        <v>0</v>
      </c>
    </row>
    <row r="254" spans="1:48" ht="16.8">
      <c r="A254" s="2"/>
      <c r="B254" s="2"/>
      <c r="C254" s="2"/>
      <c r="D254" s="2"/>
      <c r="E254" s="131" t="s">
        <v>314</v>
      </c>
      <c r="F254" s="34"/>
      <c r="G254" s="7" t="s">
        <v>315</v>
      </c>
      <c r="H254" s="34" t="s">
        <v>316</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0</v>
      </c>
      <c r="AS254" s="30">
        <f>SelectedInputs!AS270</f>
        <v>0</v>
      </c>
      <c r="AT254" s="30">
        <f>SelectedInputs!AT270</f>
        <v>0</v>
      </c>
      <c r="AU254" s="30">
        <f>SelectedInputs!AU270</f>
        <v>0</v>
      </c>
      <c r="AV254" s="30">
        <f>SelectedInputs!AV270</f>
        <v>0</v>
      </c>
    </row>
    <row r="255" spans="1:48" ht="16.8">
      <c r="A255" s="2"/>
      <c r="B255" s="2"/>
      <c r="C255" s="2"/>
      <c r="D255" s="2"/>
      <c r="E255" s="131" t="s">
        <v>317</v>
      </c>
      <c r="F255" s="34"/>
      <c r="G255" s="7" t="s">
        <v>315</v>
      </c>
      <c r="H255" s="34" t="s">
        <v>318</v>
      </c>
      <c r="I255" s="7"/>
      <c r="J255" s="43"/>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364"/>
      <c r="AK255" s="364"/>
      <c r="AL255" s="126"/>
      <c r="AM255" s="364"/>
      <c r="AN255" s="126"/>
      <c r="AO255" s="126"/>
      <c r="AP255" s="136"/>
      <c r="AQ255" s="218">
        <f>SelectedInputs!AQ271</f>
        <v>0</v>
      </c>
      <c r="AR255" s="30">
        <f>SelectedInputs!AR271</f>
        <v>0</v>
      </c>
      <c r="AS255" s="30">
        <f>SelectedInputs!AS271</f>
        <v>0</v>
      </c>
      <c r="AT255" s="30">
        <f>SelectedInputs!AT271</f>
        <v>0</v>
      </c>
      <c r="AU255" s="30">
        <f>SelectedInputs!AU271</f>
        <v>0</v>
      </c>
      <c r="AV255" s="30">
        <f>SelectedInputs!AV271</f>
        <v>0</v>
      </c>
    </row>
    <row r="256" spans="1:48" ht="16.8">
      <c r="A256" s="2"/>
      <c r="B256" s="2"/>
      <c r="C256" s="2"/>
      <c r="D256" s="2"/>
      <c r="E256" s="131" t="s">
        <v>319</v>
      </c>
      <c r="F256" s="21"/>
      <c r="G256" s="21" t="s">
        <v>209</v>
      </c>
      <c r="H256" s="2"/>
      <c r="I256" s="128">
        <f>SelectedInputs!I272</f>
        <v>0.06</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320</v>
      </c>
      <c r="F257" s="34"/>
      <c r="G257" s="21" t="s">
        <v>209</v>
      </c>
      <c r="H257" s="2"/>
      <c r="I257" s="128">
        <f>SelectedInputs!I273</f>
        <v>1.15E-2</v>
      </c>
      <c r="J257" s="2"/>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46"/>
      <c r="AQ257" s="188"/>
      <c r="AR257" s="30"/>
      <c r="AS257" s="30"/>
      <c r="AT257" s="30"/>
      <c r="AU257" s="30"/>
      <c r="AV257" s="30"/>
    </row>
    <row r="258" spans="1:48" ht="16.8">
      <c r="A258" s="2"/>
      <c r="B258" s="2"/>
      <c r="C258" s="2"/>
      <c r="D258" s="2"/>
      <c r="E258" s="34" t="s">
        <v>321</v>
      </c>
      <c r="F258" s="34"/>
      <c r="G258" s="21" t="s">
        <v>209</v>
      </c>
      <c r="H258" s="131"/>
      <c r="I258" s="128">
        <f>SelectedInputs!I274</f>
        <v>1.15E-2</v>
      </c>
      <c r="J258" s="21"/>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23"/>
      <c r="AQ258" s="491"/>
      <c r="AR258" s="23"/>
      <c r="AS258" s="23"/>
      <c r="AT258" s="23"/>
      <c r="AU258" s="23"/>
      <c r="AV258" s="23"/>
    </row>
    <row r="259" spans="1:48" ht="16.8">
      <c r="A259" s="2"/>
      <c r="B259" s="2"/>
      <c r="C259" s="2"/>
      <c r="D259" s="2"/>
      <c r="E259" s="7"/>
      <c r="F259" s="7"/>
      <c r="G259" s="7"/>
      <c r="H259" s="7"/>
      <c r="I259" s="7"/>
      <c r="J259" s="43"/>
      <c r="K259" s="43"/>
      <c r="L259" s="43"/>
      <c r="M259" s="43"/>
      <c r="N259" s="43"/>
      <c r="O259" s="43"/>
      <c r="P259" s="43"/>
      <c r="Q259" s="43"/>
      <c r="R259" s="43"/>
      <c r="S259" s="43"/>
      <c r="T259" s="43"/>
      <c r="U259" s="43"/>
      <c r="V259" s="43"/>
      <c r="W259" s="43"/>
      <c r="X259" s="43"/>
      <c r="Y259" s="43"/>
      <c r="Z259" s="43"/>
      <c r="AA259" s="2"/>
      <c r="AB259" s="2"/>
      <c r="AC259" s="2"/>
      <c r="AD259" s="2"/>
      <c r="AE259" s="2"/>
      <c r="AF259" s="2"/>
      <c r="AG259" s="2"/>
      <c r="AH259" s="2"/>
      <c r="AI259" s="2"/>
      <c r="AJ259" s="2"/>
      <c r="AK259" s="2"/>
      <c r="AL259" s="46"/>
      <c r="AM259" s="184"/>
      <c r="AN259" s="46"/>
      <c r="AO259" s="46"/>
      <c r="AP259" s="46"/>
      <c r="AQ259" s="188"/>
      <c r="AR259" s="46"/>
      <c r="AS259" s="46"/>
      <c r="AT259" s="46"/>
      <c r="AU259" s="46"/>
      <c r="AV259" s="46"/>
    </row>
    <row r="260" spans="1:48" ht="16.8">
      <c r="A260" s="2"/>
      <c r="B260" s="37" t="s">
        <v>620</v>
      </c>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8"/>
      <c r="AR260" s="37"/>
      <c r="AS260" s="37"/>
      <c r="AT260" s="37"/>
      <c r="AU260" s="37"/>
      <c r="AV260" s="37"/>
    </row>
    <row r="261" spans="1:48" ht="16.8">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57"/>
      <c r="AR261" s="2"/>
      <c r="AS261" s="2"/>
      <c r="AT261" s="2"/>
      <c r="AU261" s="2"/>
      <c r="AV261" s="2"/>
    </row>
    <row r="262" spans="1:48" ht="16.8">
      <c r="A262" s="2"/>
      <c r="B262" s="2"/>
      <c r="C262" s="28" t="s">
        <v>621</v>
      </c>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9"/>
      <c r="AR262" s="28"/>
      <c r="AS262" s="28"/>
      <c r="AT262" s="28"/>
      <c r="AU262" s="28"/>
      <c r="AV262" s="28"/>
    </row>
    <row r="263" spans="1:48" ht="16.8">
      <c r="A263" s="82"/>
      <c r="B263" s="82"/>
      <c r="C263" s="82"/>
      <c r="D263" s="82"/>
      <c r="E263" s="41"/>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147"/>
      <c r="AR263" s="82"/>
      <c r="AS263" s="82"/>
      <c r="AT263" s="82"/>
      <c r="AU263" s="82"/>
      <c r="AV263" s="82"/>
    </row>
    <row r="264" spans="1:48" ht="16.8">
      <c r="A264" s="2"/>
      <c r="B264" s="2"/>
      <c r="C264" s="2"/>
      <c r="D264" s="2"/>
      <c r="E264" s="7" t="s">
        <v>335</v>
      </c>
      <c r="F264" s="2"/>
      <c r="G264" s="7" t="s">
        <v>209</v>
      </c>
      <c r="H264" s="2" t="s">
        <v>336</v>
      </c>
      <c r="I264" s="2"/>
      <c r="J264" s="4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0.25</v>
      </c>
      <c r="AS264" s="262">
        <f>SelectedInputs!AS286</f>
        <v>0.25</v>
      </c>
      <c r="AT264" s="262">
        <f>SelectedInputs!AT286</f>
        <v>0.25</v>
      </c>
      <c r="AU264" s="262">
        <f>SelectedInputs!AU286</f>
        <v>0.25</v>
      </c>
      <c r="AV264" s="262">
        <f>SelectedInputs!AV286</f>
        <v>0.25</v>
      </c>
    </row>
    <row r="265" spans="1:48" ht="16.8">
      <c r="A265" s="2"/>
      <c r="B265" s="2"/>
      <c r="C265" s="2"/>
      <c r="D265" s="2"/>
      <c r="E265" s="7" t="s">
        <v>337</v>
      </c>
      <c r="F265" s="7"/>
      <c r="G265" s="7" t="s">
        <v>209</v>
      </c>
      <c r="H265" s="7" t="s">
        <v>338</v>
      </c>
      <c r="I265" s="7"/>
      <c r="J265" s="86"/>
      <c r="K265" s="7"/>
      <c r="L265" s="7"/>
      <c r="M265" s="7"/>
      <c r="N265" s="7"/>
      <c r="O265" s="7"/>
      <c r="P265" s="7"/>
      <c r="Q265" s="7"/>
      <c r="R265" s="7"/>
      <c r="S265" s="7"/>
      <c r="T265" s="7"/>
      <c r="U265" s="7"/>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0.18</v>
      </c>
      <c r="AS265" s="262">
        <f>SelectedInputs!AS287</f>
        <v>0.18</v>
      </c>
      <c r="AT265" s="262">
        <f>SelectedInputs!AT287</f>
        <v>0.18</v>
      </c>
      <c r="AU265" s="262">
        <f>SelectedInputs!AU287</f>
        <v>0.18</v>
      </c>
      <c r="AV265" s="262">
        <f>SelectedInputs!AV287</f>
        <v>0.18</v>
      </c>
    </row>
    <row r="266" spans="1:48" ht="16.8">
      <c r="A266" s="2"/>
      <c r="B266" s="2"/>
      <c r="C266" s="2"/>
      <c r="D266" s="2"/>
      <c r="E266" s="7" t="s">
        <v>339</v>
      </c>
      <c r="F266" s="7"/>
      <c r="G266" s="7" t="s">
        <v>209</v>
      </c>
      <c r="H266" s="7" t="s">
        <v>340</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0.06</v>
      </c>
      <c r="AS266" s="262">
        <f>SelectedInputs!AS288</f>
        <v>0.06</v>
      </c>
      <c r="AT266" s="262">
        <f>SelectedInputs!AT288</f>
        <v>0.06</v>
      </c>
      <c r="AU266" s="262">
        <f>SelectedInputs!AU288</f>
        <v>0.06</v>
      </c>
      <c r="AV266" s="262">
        <f>SelectedInputs!AV288</f>
        <v>0.06</v>
      </c>
    </row>
    <row r="267" spans="1:48" ht="16.8">
      <c r="A267" s="2"/>
      <c r="B267" s="2"/>
      <c r="C267" s="2"/>
      <c r="D267" s="2"/>
      <c r="E267" s="7" t="s">
        <v>341</v>
      </c>
      <c r="F267" s="2"/>
      <c r="G267" s="7" t="s">
        <v>209</v>
      </c>
      <c r="H267" s="7" t="s">
        <v>342</v>
      </c>
      <c r="I267" s="7"/>
      <c r="J267" s="86"/>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86"/>
      <c r="AJ267" s="262"/>
      <c r="AK267" s="262"/>
      <c r="AL267" s="262"/>
      <c r="AM267" s="262"/>
      <c r="AN267" s="262"/>
      <c r="AO267" s="262"/>
      <c r="AP267" s="262"/>
      <c r="AQ267" s="298"/>
      <c r="AR267" s="262">
        <f>SelectedInputs!AR289</f>
        <v>0.03</v>
      </c>
      <c r="AS267" s="262">
        <f>SelectedInputs!AS289</f>
        <v>0.03</v>
      </c>
      <c r="AT267" s="262">
        <f>SelectedInputs!AT289</f>
        <v>0.03</v>
      </c>
      <c r="AU267" s="262">
        <f>SelectedInputs!AU289</f>
        <v>0.03</v>
      </c>
      <c r="AV267" s="262">
        <f>SelectedInputs!AV289</f>
        <v>0.03</v>
      </c>
    </row>
    <row r="268" spans="1:48" ht="16.8">
      <c r="A268" s="2"/>
      <c r="B268" s="2"/>
      <c r="C268" s="2"/>
      <c r="D268" s="2"/>
      <c r="E268" s="7" t="s">
        <v>343</v>
      </c>
      <c r="F268" s="7"/>
      <c r="G268" s="7" t="s">
        <v>209</v>
      </c>
      <c r="H268" s="7" t="s">
        <v>344</v>
      </c>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f>SelectedInputs!AR290</f>
        <v>1.4492753623188406E-2</v>
      </c>
      <c r="AS268" s="262">
        <f>SelectedInputs!AS290</f>
        <v>1.4492753623188406E-2</v>
      </c>
      <c r="AT268" s="262">
        <f>SelectedInputs!AT290</f>
        <v>1.4492753623188406E-2</v>
      </c>
      <c r="AU268" s="262">
        <f>SelectedInputs!AU290</f>
        <v>1.4492753623188406E-2</v>
      </c>
      <c r="AV268" s="262">
        <f>SelectedInputs!AV290</f>
        <v>1.4492753623188406E-2</v>
      </c>
    </row>
    <row r="269" spans="1:48" ht="16.8">
      <c r="A269" s="2"/>
      <c r="B269" s="2"/>
      <c r="C269" s="2"/>
      <c r="D269" s="2"/>
      <c r="E269" s="7"/>
      <c r="F269" s="7"/>
      <c r="G269" s="7"/>
      <c r="H269" s="7"/>
      <c r="I269" s="7"/>
      <c r="J269" s="86"/>
      <c r="K269" s="7"/>
      <c r="L269" s="7"/>
      <c r="M269" s="7"/>
      <c r="N269" s="7"/>
      <c r="O269" s="7"/>
      <c r="P269" s="7"/>
      <c r="Q269" s="7"/>
      <c r="R269" s="7"/>
      <c r="S269" s="7"/>
      <c r="T269" s="7"/>
      <c r="U269" s="7"/>
      <c r="V269" s="7"/>
      <c r="W269" s="7"/>
      <c r="X269" s="2"/>
      <c r="Y269" s="2"/>
      <c r="Z269" s="2"/>
      <c r="AA269" s="2"/>
      <c r="AB269" s="2"/>
      <c r="AC269" s="2"/>
      <c r="AD269" s="112"/>
      <c r="AE269" s="112"/>
      <c r="AF269" s="112"/>
      <c r="AG269" s="112"/>
      <c r="AH269" s="112"/>
      <c r="AI269" s="286"/>
      <c r="AJ269" s="262"/>
      <c r="AK269" s="262"/>
      <c r="AL269" s="262"/>
      <c r="AM269" s="262"/>
      <c r="AN269" s="262"/>
      <c r="AO269" s="262"/>
      <c r="AP269" s="262"/>
      <c r="AQ269" s="298"/>
      <c r="AR269" s="262"/>
      <c r="AS269" s="262"/>
      <c r="AT269" s="262"/>
      <c r="AU269" s="262"/>
      <c r="AV269" s="262"/>
    </row>
    <row r="270" spans="1:48" ht="16.8">
      <c r="A270" s="82"/>
      <c r="B270" s="82"/>
      <c r="C270" s="20" t="s">
        <v>622</v>
      </c>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39"/>
      <c r="AR270" s="20"/>
      <c r="AS270" s="20"/>
      <c r="AT270" s="20"/>
      <c r="AU270" s="20"/>
      <c r="AV270" s="20"/>
    </row>
    <row r="271" spans="1:48" ht="16.8">
      <c r="A271" s="82"/>
      <c r="B271" s="82"/>
      <c r="C271" s="2"/>
      <c r="D271" s="2"/>
      <c r="E271" s="2"/>
      <c r="F271" s="2"/>
      <c r="G271" s="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147"/>
      <c r="AR271" s="82"/>
      <c r="AS271" s="82"/>
      <c r="AT271" s="82"/>
      <c r="AU271" s="82"/>
      <c r="AV271" s="82"/>
    </row>
    <row r="272" spans="1:48" ht="16.8">
      <c r="A272" s="82"/>
      <c r="B272" s="82"/>
      <c r="C272" s="82"/>
      <c r="D272" s="21"/>
      <c r="E272" s="82" t="s">
        <v>404</v>
      </c>
      <c r="F272" s="82"/>
      <c r="G272" s="82" t="s">
        <v>304</v>
      </c>
      <c r="H272" s="82" t="s">
        <v>405</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96.822677142231498</v>
      </c>
      <c r="AS272" s="30"/>
      <c r="AT272" s="30"/>
      <c r="AU272" s="30"/>
      <c r="AV272" s="30"/>
    </row>
    <row r="273" spans="1:57" ht="16.8">
      <c r="A273" s="82"/>
      <c r="B273" s="82"/>
      <c r="C273" s="82"/>
      <c r="D273" s="21"/>
      <c r="E273" s="82" t="s">
        <v>406</v>
      </c>
      <c r="F273" s="82"/>
      <c r="G273" s="82" t="s">
        <v>304</v>
      </c>
      <c r="H273" s="82" t="s">
        <v>407</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901.64469052178902</v>
      </c>
      <c r="AS273" s="30"/>
      <c r="AT273" s="30"/>
      <c r="AU273" s="30"/>
      <c r="AV273" s="30"/>
    </row>
    <row r="274" spans="1:57" ht="16.8">
      <c r="A274" s="82"/>
      <c r="B274" s="82"/>
      <c r="C274" s="82"/>
      <c r="D274" s="21"/>
      <c r="E274" s="82" t="s">
        <v>408</v>
      </c>
      <c r="F274" s="82"/>
      <c r="G274" s="82" t="s">
        <v>304</v>
      </c>
      <c r="H274" s="82" t="s">
        <v>409</v>
      </c>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30"/>
      <c r="AK274" s="30"/>
      <c r="AL274" s="30"/>
      <c r="AM274" s="30"/>
      <c r="AN274" s="30"/>
      <c r="AO274" s="30"/>
      <c r="AP274" s="30"/>
      <c r="AQ274" s="218"/>
      <c r="AR274" s="30">
        <f>SelectedInputs!AR347</f>
        <v>1346.9416163441822</v>
      </c>
      <c r="AS274" s="30"/>
      <c r="AT274" s="30"/>
      <c r="AU274" s="30"/>
      <c r="AV274" s="30"/>
    </row>
    <row r="275" spans="1:57" s="82" customFormat="1" ht="16.8">
      <c r="E275" s="82" t="s">
        <v>410</v>
      </c>
      <c r="G275" s="82" t="s">
        <v>304</v>
      </c>
      <c r="H275" s="82" t="s">
        <v>411</v>
      </c>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18">
        <f>SelectedInputs!AQ348</f>
        <v>1641.6422127756323</v>
      </c>
      <c r="AR275" s="455"/>
      <c r="AS275" s="184"/>
      <c r="AT275" s="184"/>
      <c r="AU275" s="184"/>
      <c r="AV275" s="184"/>
      <c r="AW275" s="184"/>
      <c r="AX275" s="184"/>
      <c r="AY275" s="184"/>
      <c r="AZ275" s="184"/>
      <c r="BA275" s="184"/>
      <c r="BC275"/>
      <c r="BD275"/>
      <c r="BE275"/>
    </row>
    <row r="276" spans="1:57" ht="16.8">
      <c r="A276" s="82"/>
      <c r="B276" s="82"/>
      <c r="C276" s="82"/>
      <c r="D276" s="21"/>
      <c r="E276" s="82" t="s">
        <v>412</v>
      </c>
      <c r="F276" s="82"/>
      <c r="G276" s="82" t="s">
        <v>304</v>
      </c>
      <c r="H276" s="82" t="s">
        <v>413</v>
      </c>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30"/>
      <c r="AK276" s="30"/>
      <c r="AL276" s="30"/>
      <c r="AM276" s="30"/>
      <c r="AN276" s="30"/>
      <c r="AO276" s="30"/>
      <c r="AP276" s="30"/>
      <c r="AQ276" s="218"/>
      <c r="AR276" s="30">
        <f>SelectedInputs!AR349</f>
        <v>0</v>
      </c>
      <c r="AS276" s="30"/>
      <c r="AT276" s="30"/>
      <c r="AU276" s="30"/>
      <c r="AV276" s="30"/>
    </row>
    <row r="277" spans="1:57" ht="16.8">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147"/>
      <c r="AR277" s="82"/>
      <c r="AS277" s="82"/>
      <c r="AT277" s="82"/>
      <c r="AU277" s="82"/>
      <c r="AV277" s="82"/>
    </row>
    <row r="278" spans="1:57" ht="16.8">
      <c r="A278" s="82"/>
      <c r="B278" s="82"/>
      <c r="C278" s="82"/>
      <c r="D278" s="82"/>
      <c r="E278" s="293" t="s">
        <v>414</v>
      </c>
      <c r="F278" s="82"/>
      <c r="G278" s="82" t="s">
        <v>304</v>
      </c>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f>SelectedInputs!AR350</f>
        <v>0</v>
      </c>
      <c r="AS278" s="184"/>
      <c r="AT278" s="184"/>
      <c r="AU278" s="184"/>
      <c r="AV278" s="184"/>
      <c r="AW278" s="184"/>
      <c r="AX278" s="184"/>
      <c r="AY278" s="184"/>
      <c r="AZ278" s="184"/>
      <c r="BA278" s="184"/>
      <c r="BB278" s="82"/>
    </row>
    <row r="279" spans="1:57" ht="16.8">
      <c r="A279" s="82"/>
      <c r="B279" s="82"/>
      <c r="C279" s="82"/>
      <c r="D279" s="82"/>
      <c r="E279" s="346"/>
      <c r="F279" s="82"/>
      <c r="G279" s="82"/>
      <c r="H279" s="82"/>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18"/>
      <c r="AR279" s="184"/>
      <c r="AS279" s="184"/>
      <c r="AT279" s="184"/>
      <c r="AU279" s="184"/>
      <c r="AV279" s="184"/>
      <c r="AW279" s="184"/>
      <c r="AX279" s="184"/>
      <c r="AY279" s="184"/>
      <c r="AZ279" s="184"/>
      <c r="BA279" s="184"/>
      <c r="BB279" s="82"/>
    </row>
    <row r="280" spans="1:57" ht="16.8">
      <c r="A280" s="82"/>
      <c r="B280" s="82"/>
      <c r="C280" s="20" t="s">
        <v>623</v>
      </c>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39"/>
      <c r="AR280" s="20"/>
      <c r="AS280" s="20"/>
      <c r="AT280" s="20"/>
      <c r="AU280" s="20"/>
      <c r="AV280" s="20"/>
    </row>
    <row r="281" spans="1:57" ht="16.8">
      <c r="A281" s="82"/>
      <c r="B281" s="82"/>
      <c r="C281" s="141"/>
      <c r="D281" s="141"/>
      <c r="E281" s="141"/>
      <c r="F281" s="141"/>
      <c r="G281" s="141"/>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82"/>
      <c r="AK281" s="82"/>
      <c r="AL281" s="82"/>
      <c r="AM281" s="82"/>
      <c r="AN281" s="82"/>
      <c r="AO281" s="82"/>
      <c r="AP281" s="82"/>
      <c r="AQ281" s="147"/>
      <c r="AR281" s="30"/>
      <c r="AS281" s="82"/>
      <c r="AT281" s="82"/>
      <c r="AU281" s="82"/>
      <c r="AV281" s="82"/>
    </row>
    <row r="282" spans="1:57" ht="16.8">
      <c r="A282" s="82"/>
      <c r="B282" s="82"/>
      <c r="C282" s="21"/>
      <c r="D282" s="21"/>
      <c r="E282" s="82" t="s">
        <v>323</v>
      </c>
      <c r="F282" s="21"/>
      <c r="G282" s="82" t="s">
        <v>105</v>
      </c>
      <c r="H282" s="82" t="s">
        <v>324</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-26.022578404756985</v>
      </c>
      <c r="AS282" s="30">
        <f>SelectedInputs!AS278</f>
        <v>-33.702749150650604</v>
      </c>
      <c r="AT282" s="30">
        <f>SelectedInputs!AT278</f>
        <v>-33.811660201041505</v>
      </c>
      <c r="AU282" s="30">
        <f>SelectedInputs!AU278</f>
        <v>-31.304908182617041</v>
      </c>
      <c r="AV282" s="30">
        <f>SelectedInputs!AV278</f>
        <v>-29.089499784324939</v>
      </c>
    </row>
    <row r="283" spans="1:57" ht="16.8">
      <c r="A283" s="82"/>
      <c r="B283" s="82"/>
      <c r="C283" s="141"/>
      <c r="D283" s="141"/>
      <c r="E283" s="141" t="s">
        <v>325</v>
      </c>
      <c r="F283" s="141"/>
      <c r="G283" s="141" t="s">
        <v>304</v>
      </c>
      <c r="H283" s="82" t="s">
        <v>326</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0</v>
      </c>
      <c r="AS283" s="30">
        <f>SelectedInputs!AS279</f>
        <v>0</v>
      </c>
      <c r="AT283" s="30">
        <f>SelectedInputs!AT279</f>
        <v>0</v>
      </c>
      <c r="AU283" s="30">
        <f>SelectedInputs!AU279</f>
        <v>0</v>
      </c>
      <c r="AV283" s="30">
        <f>SelectedInputs!AV279</f>
        <v>0</v>
      </c>
    </row>
    <row r="284" spans="1:57" ht="16.8">
      <c r="A284" s="82"/>
      <c r="B284" s="82"/>
      <c r="C284" s="21"/>
      <c r="D284" s="21"/>
      <c r="E284" s="7" t="s">
        <v>327</v>
      </c>
      <c r="F284" s="21"/>
      <c r="G284" s="82" t="s">
        <v>304</v>
      </c>
      <c r="H284" s="82" t="s">
        <v>328</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t="s">
        <v>329</v>
      </c>
      <c r="F285" s="21"/>
      <c r="G285" s="82" t="s">
        <v>304</v>
      </c>
      <c r="H285" s="82" t="s">
        <v>330</v>
      </c>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30"/>
      <c r="AK285" s="30"/>
      <c r="AL285" s="30"/>
      <c r="AM285" s="30"/>
      <c r="AN285" s="30"/>
      <c r="AO285" s="30"/>
      <c r="AP285" s="30"/>
      <c r="AQ285" s="218"/>
      <c r="AR285" s="30">
        <f>SelectedInputs!AR281</f>
        <v>0</v>
      </c>
      <c r="AS285" s="30">
        <f>SelectedInputs!AS281</f>
        <v>0</v>
      </c>
      <c r="AT285" s="30">
        <f>SelectedInputs!AT281</f>
        <v>0</v>
      </c>
      <c r="AU285" s="30">
        <f>SelectedInputs!AU281</f>
        <v>0</v>
      </c>
      <c r="AV285" s="30">
        <f>SelectedInputs!AV281</f>
        <v>0</v>
      </c>
    </row>
    <row r="286" spans="1:57" ht="16.8">
      <c r="A286" s="82"/>
      <c r="B286" s="82"/>
      <c r="C286" s="21"/>
      <c r="D286" s="21"/>
      <c r="E286" s="7"/>
      <c r="F286" s="21"/>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c r="AS286" s="30"/>
      <c r="AT286" s="30"/>
      <c r="AU286" s="30"/>
      <c r="AV286" s="30"/>
    </row>
    <row r="287" spans="1:57" ht="16.8">
      <c r="A287" s="82"/>
      <c r="B287" s="82"/>
      <c r="C287" s="21"/>
      <c r="D287" s="21"/>
      <c r="E287" s="7" t="s">
        <v>345</v>
      </c>
      <c r="F287" s="21"/>
      <c r="G287" s="82" t="s">
        <v>105</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30">
        <f>SelectedInputs!AR292</f>
        <v>2.1594507853983487</v>
      </c>
      <c r="AS287" s="30">
        <f>SelectedInputs!AS292</f>
        <v>2.108783385973247</v>
      </c>
      <c r="AT287" s="30">
        <f>SelectedInputs!AT292</f>
        <v>1.9571099436141921</v>
      </c>
      <c r="AU287" s="30">
        <f>SelectedInputs!AU292</f>
        <v>1.6739883971269975</v>
      </c>
      <c r="AV287" s="30">
        <f>SelectedInputs!AV292</f>
        <v>1.4057277322201749</v>
      </c>
    </row>
    <row r="288" spans="1:57" ht="16.8">
      <c r="A288" s="82"/>
      <c r="B288" s="82"/>
      <c r="C288" s="21"/>
      <c r="D288" s="21"/>
      <c r="E288" s="7" t="s">
        <v>346</v>
      </c>
      <c r="F288" s="21"/>
      <c r="G288" s="82" t="s">
        <v>209</v>
      </c>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30"/>
      <c r="AI288" s="82"/>
      <c r="AJ288" s="82"/>
      <c r="AK288" s="82"/>
      <c r="AL288" s="82"/>
      <c r="AM288" s="82"/>
      <c r="AN288" s="82"/>
      <c r="AO288" s="82"/>
      <c r="AP288" s="82"/>
      <c r="AQ288" s="147"/>
      <c r="AR288" s="489">
        <f>SelectedInputs!AR293</f>
        <v>0.65</v>
      </c>
      <c r="AS288" s="489">
        <f>SelectedInputs!AS293</f>
        <v>0.64</v>
      </c>
      <c r="AT288" s="489">
        <f>SelectedInputs!AT293</f>
        <v>0.63</v>
      </c>
      <c r="AU288" s="489">
        <f>SelectedInputs!AU293</f>
        <v>0.61</v>
      </c>
      <c r="AV288" s="489">
        <f>SelectedInputs!AV293</f>
        <v>0.6</v>
      </c>
    </row>
    <row r="289" spans="1:48" ht="16.8">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147"/>
      <c r="AR289" s="82"/>
      <c r="AS289" s="82"/>
      <c r="AT289" s="82"/>
      <c r="AU289" s="82"/>
      <c r="AV289" s="82"/>
    </row>
    <row r="290" spans="1:48" ht="16.8">
      <c r="A290" s="2"/>
      <c r="B290" s="37" t="s">
        <v>630</v>
      </c>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8"/>
      <c r="AR290" s="37"/>
      <c r="AS290" s="37"/>
      <c r="AT290" s="37"/>
      <c r="AU290" s="37"/>
      <c r="AV290" s="37"/>
    </row>
    <row r="291" spans="1:48" ht="16.8">
      <c r="A291" s="2"/>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269"/>
      <c r="AR291" s="83"/>
      <c r="AS291" s="83"/>
      <c r="AT291" s="83"/>
      <c r="AU291" s="83"/>
      <c r="AV291" s="83"/>
    </row>
    <row r="292" spans="1:48" ht="16.8">
      <c r="A292" s="2"/>
      <c r="B292" s="2"/>
      <c r="C292" s="28" t="s">
        <v>631</v>
      </c>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9"/>
      <c r="AR292" s="28"/>
      <c r="AS292" s="28"/>
      <c r="AT292" s="28"/>
      <c r="AU292" s="28"/>
      <c r="AV292" s="28"/>
    </row>
    <row r="293" spans="1:48" ht="16.8">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65"/>
      <c r="AR293" s="7"/>
      <c r="AS293" s="7"/>
      <c r="AT293" s="7"/>
      <c r="AU293" s="7"/>
      <c r="AV293" s="7"/>
    </row>
    <row r="294" spans="1:48" ht="16.8">
      <c r="A294" s="82"/>
      <c r="B294" s="82"/>
      <c r="C294" s="82"/>
      <c r="D294" s="82"/>
      <c r="E294" s="259" t="s">
        <v>632</v>
      </c>
      <c r="F294" s="268"/>
      <c r="G294" s="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147"/>
      <c r="AR294" s="7"/>
      <c r="AS294" s="7"/>
      <c r="AT294" s="7"/>
      <c r="AU294" s="7"/>
      <c r="AV294" s="7"/>
    </row>
    <row r="295" spans="1:48" ht="16.8">
      <c r="A295" s="82"/>
      <c r="B295" s="82"/>
      <c r="C295" s="82"/>
      <c r="D295" s="82"/>
      <c r="E295" s="82" t="s">
        <v>633</v>
      </c>
      <c r="F295" s="268"/>
      <c r="G295" s="2" t="s">
        <v>105</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ref="AR295:AV301" si="12">AR31 + AR313 + AR322</f>
        <v>54.724546159798372</v>
      </c>
      <c r="AS295" s="7">
        <f t="shared" si="12"/>
        <v>97.825506705103351</v>
      </c>
      <c r="AT295" s="7">
        <f t="shared" si="12"/>
        <v>112.03700102006823</v>
      </c>
      <c r="AU295" s="7">
        <f t="shared" si="12"/>
        <v>127.33279685872989</v>
      </c>
      <c r="AV295" s="7">
        <f t="shared" si="12"/>
        <v>118.1626362956797</v>
      </c>
    </row>
    <row r="296" spans="1:48" ht="16.8">
      <c r="A296" s="82"/>
      <c r="B296" s="82"/>
      <c r="C296" s="82"/>
      <c r="D296" s="82"/>
      <c r="E296" s="82" t="s">
        <v>634</v>
      </c>
      <c r="F296" s="268"/>
      <c r="G296" s="2" t="s">
        <v>105</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86.72783890730409</v>
      </c>
      <c r="AS296" s="7">
        <f t="shared" si="12"/>
        <v>86.48131584207691</v>
      </c>
      <c r="AT296" s="7">
        <f t="shared" si="12"/>
        <v>88.749291169822868</v>
      </c>
      <c r="AU296" s="7">
        <f t="shared" si="12"/>
        <v>87.619754399388569</v>
      </c>
      <c r="AV296" s="7">
        <f t="shared" si="12"/>
        <v>82.155126244651314</v>
      </c>
    </row>
    <row r="297" spans="1:48" ht="16.8">
      <c r="A297" s="82"/>
      <c r="B297" s="82"/>
      <c r="C297" s="82"/>
      <c r="D297" s="82"/>
      <c r="E297" s="82" t="s">
        <v>635</v>
      </c>
      <c r="F297" s="268"/>
      <c r="G297" s="2" t="s">
        <v>105</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36.697706315279881</v>
      </c>
      <c r="AS297" s="7">
        <f t="shared" si="12"/>
        <v>39.042924629755056</v>
      </c>
      <c r="AT297" s="7">
        <f t="shared" si="12"/>
        <v>42.085833481221229</v>
      </c>
      <c r="AU297" s="7">
        <f t="shared" si="12"/>
        <v>33.625793227373883</v>
      </c>
      <c r="AV297" s="7">
        <f t="shared" si="12"/>
        <v>32.445185871913658</v>
      </c>
    </row>
    <row r="298" spans="1:48" ht="16.8">
      <c r="A298" s="82"/>
      <c r="B298" s="82"/>
      <c r="C298" s="82"/>
      <c r="D298" s="82"/>
      <c r="E298" s="82" t="s">
        <v>636</v>
      </c>
      <c r="F298" s="268"/>
      <c r="G298" s="2" t="s">
        <v>105</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31.58051776338419</v>
      </c>
      <c r="AS298" s="7">
        <f t="shared" si="12"/>
        <v>31.629537506518723</v>
      </c>
      <c r="AT298" s="7">
        <f t="shared" si="12"/>
        <v>31.214523352011092</v>
      </c>
      <c r="AU298" s="7">
        <f t="shared" si="12"/>
        <v>31.112698481368472</v>
      </c>
      <c r="AV298" s="7">
        <f t="shared" si="12"/>
        <v>30.643402027739249</v>
      </c>
    </row>
    <row r="299" spans="1:48" ht="16.8">
      <c r="A299" s="82"/>
      <c r="B299" s="82"/>
      <c r="C299" s="82"/>
      <c r="D299" s="82"/>
      <c r="E299" s="82" t="s">
        <v>637</v>
      </c>
      <c r="F299" s="268"/>
      <c r="G299" s="2" t="s">
        <v>105</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9.5891640416643558</v>
      </c>
      <c r="AS299" s="7">
        <f t="shared" si="12"/>
        <v>10.158860296976421</v>
      </c>
      <c r="AT299" s="7">
        <f t="shared" si="12"/>
        <v>9.0343468367267672</v>
      </c>
      <c r="AU299" s="7">
        <f t="shared" si="12"/>
        <v>9.110790058523655</v>
      </c>
      <c r="AV299" s="7">
        <f t="shared" si="12"/>
        <v>8.9559930169209423</v>
      </c>
    </row>
    <row r="300" spans="1:48" ht="16.8">
      <c r="A300" s="82"/>
      <c r="B300" s="82"/>
      <c r="C300" s="82"/>
      <c r="D300" s="82"/>
      <c r="E300" s="82" t="s">
        <v>638</v>
      </c>
      <c r="F300" s="268"/>
      <c r="G300" s="2" t="s">
        <v>105</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16.39202648887656</v>
      </c>
      <c r="AS300" s="7">
        <f t="shared" si="12"/>
        <v>16.365123050540916</v>
      </c>
      <c r="AT300" s="7">
        <f t="shared" si="12"/>
        <v>15.76103432920943</v>
      </c>
      <c r="AU300" s="7">
        <f t="shared" si="12"/>
        <v>15.818578504718754</v>
      </c>
      <c r="AV300" s="7">
        <f t="shared" si="12"/>
        <v>15.626937423578362</v>
      </c>
    </row>
    <row r="301" spans="1:48" ht="16.8">
      <c r="A301" s="82"/>
      <c r="B301" s="82"/>
      <c r="C301" s="82"/>
      <c r="D301" s="82"/>
      <c r="E301" s="82" t="s">
        <v>639</v>
      </c>
      <c r="F301" s="268"/>
      <c r="G301" s="2" t="s">
        <v>105</v>
      </c>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434"/>
      <c r="AR301" s="7">
        <f t="shared" si="12"/>
        <v>111.29885112332983</v>
      </c>
      <c r="AS301" s="7">
        <f t="shared" si="12"/>
        <v>114.80436930792256</v>
      </c>
      <c r="AT301" s="7">
        <f t="shared" si="12"/>
        <v>114.56121942086206</v>
      </c>
      <c r="AU301" s="7">
        <f t="shared" si="12"/>
        <v>114.39691527920805</v>
      </c>
      <c r="AV301" s="7">
        <f t="shared" si="12"/>
        <v>114.48201678010237</v>
      </c>
    </row>
    <row r="302" spans="1:48" ht="16.8">
      <c r="A302" s="82"/>
      <c r="B302" s="82"/>
      <c r="C302" s="82"/>
      <c r="D302" s="82"/>
      <c r="E302" s="82"/>
      <c r="F302" s="268"/>
      <c r="G302" s="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7"/>
      <c r="AS302" s="7"/>
      <c r="AT302" s="7"/>
      <c r="AU302" s="7"/>
      <c r="AV302" s="7"/>
    </row>
    <row r="303" spans="1:48" ht="16.8">
      <c r="A303" s="82"/>
      <c r="B303" s="82"/>
      <c r="C303" s="82"/>
      <c r="D303" s="82"/>
      <c r="E303" s="259" t="s">
        <v>640</v>
      </c>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251"/>
      <c r="AS303" s="251"/>
      <c r="AT303" s="251"/>
      <c r="AU303" s="251"/>
      <c r="AV303" s="251"/>
    </row>
    <row r="304" spans="1:48" ht="16.8">
      <c r="A304" s="82"/>
      <c r="B304" s="82"/>
      <c r="C304" s="82"/>
      <c r="D304" s="82"/>
      <c r="E304" s="82" t="s">
        <v>633</v>
      </c>
      <c r="F304" s="268"/>
      <c r="G304" s="2" t="s">
        <v>105</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ref="AR304:AV310" si="13">AR31</f>
        <v>58.15</v>
      </c>
      <c r="AS304" s="7">
        <f t="shared" si="13"/>
        <v>54.47</v>
      </c>
      <c r="AT304" s="7">
        <f t="shared" si="13"/>
        <v>36.51</v>
      </c>
      <c r="AU304" s="7">
        <f t="shared" si="13"/>
        <v>38.340000000000003</v>
      </c>
      <c r="AV304" s="7">
        <f t="shared" si="13"/>
        <v>27.6</v>
      </c>
    </row>
    <row r="305" spans="1:48" ht="16.8">
      <c r="A305" s="82"/>
      <c r="B305" s="82"/>
      <c r="C305" s="82"/>
      <c r="D305" s="82"/>
      <c r="E305" s="82" t="s">
        <v>634</v>
      </c>
      <c r="F305" s="268"/>
      <c r="G305" s="2" t="s">
        <v>105</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43.13</v>
      </c>
      <c r="AS305" s="7">
        <f t="shared" si="13"/>
        <v>43.21</v>
      </c>
      <c r="AT305" s="7">
        <f t="shared" si="13"/>
        <v>43.79</v>
      </c>
      <c r="AU305" s="7">
        <f t="shared" si="13"/>
        <v>41.28</v>
      </c>
      <c r="AV305" s="7">
        <f t="shared" si="13"/>
        <v>41.39</v>
      </c>
    </row>
    <row r="306" spans="1:48" ht="16.8">
      <c r="A306" s="82"/>
      <c r="B306" s="82"/>
      <c r="C306" s="82"/>
      <c r="D306" s="82"/>
      <c r="E306" s="82" t="s">
        <v>635</v>
      </c>
      <c r="F306" s="268"/>
      <c r="G306" s="2" t="s">
        <v>105</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31.19</v>
      </c>
      <c r="AS306" s="7">
        <f t="shared" si="13"/>
        <v>33.590000000000003</v>
      </c>
      <c r="AT306" s="7">
        <f t="shared" si="13"/>
        <v>36.380000000000003</v>
      </c>
      <c r="AU306" s="7">
        <f t="shared" si="13"/>
        <v>30.94</v>
      </c>
      <c r="AV306" s="7">
        <f t="shared" si="13"/>
        <v>29.87</v>
      </c>
    </row>
    <row r="307" spans="1:48" ht="16.8">
      <c r="A307" s="82"/>
      <c r="B307" s="82"/>
      <c r="C307" s="82"/>
      <c r="D307" s="82"/>
      <c r="E307" s="82" t="s">
        <v>636</v>
      </c>
      <c r="F307" s="268"/>
      <c r="G307" s="2" t="s">
        <v>105</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31.85</v>
      </c>
      <c r="AS307" s="7">
        <f t="shared" si="13"/>
        <v>31.6</v>
      </c>
      <c r="AT307" s="7">
        <f t="shared" si="13"/>
        <v>30.9</v>
      </c>
      <c r="AU307" s="7">
        <f t="shared" si="13"/>
        <v>30.51</v>
      </c>
      <c r="AV307" s="7">
        <f t="shared" si="13"/>
        <v>29.79</v>
      </c>
    </row>
    <row r="308" spans="1:48" ht="16.8">
      <c r="A308" s="82"/>
      <c r="B308" s="82"/>
      <c r="C308" s="82"/>
      <c r="D308" s="82"/>
      <c r="E308" s="82" t="s">
        <v>637</v>
      </c>
      <c r="F308" s="268"/>
      <c r="G308" s="2" t="s">
        <v>105</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9.67</v>
      </c>
      <c r="AS308" s="7">
        <f t="shared" si="13"/>
        <v>10.15</v>
      </c>
      <c r="AT308" s="7">
        <f t="shared" si="13"/>
        <v>8.94</v>
      </c>
      <c r="AU308" s="7">
        <f t="shared" si="13"/>
        <v>8.93</v>
      </c>
      <c r="AV308" s="7">
        <f t="shared" si="13"/>
        <v>8.6999999999999993</v>
      </c>
    </row>
    <row r="309" spans="1:48" ht="16.8">
      <c r="A309" s="82"/>
      <c r="B309" s="82"/>
      <c r="C309" s="82"/>
      <c r="D309" s="82"/>
      <c r="E309" s="82" t="s">
        <v>638</v>
      </c>
      <c r="F309" s="268"/>
      <c r="G309" s="2" t="s">
        <v>105</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16.53</v>
      </c>
      <c r="AS309" s="7">
        <f t="shared" si="13"/>
        <v>16.350000000000001</v>
      </c>
      <c r="AT309" s="7">
        <f t="shared" si="13"/>
        <v>15.6</v>
      </c>
      <c r="AU309" s="7">
        <f t="shared" si="13"/>
        <v>15.51</v>
      </c>
      <c r="AV309" s="7">
        <f t="shared" si="13"/>
        <v>15.19</v>
      </c>
    </row>
    <row r="310" spans="1:48" ht="16.8">
      <c r="A310" s="82"/>
      <c r="B310" s="82"/>
      <c r="C310" s="82"/>
      <c r="D310" s="82"/>
      <c r="E310" s="82" t="s">
        <v>639</v>
      </c>
      <c r="F310" s="268"/>
      <c r="G310" s="2" t="s">
        <v>105</v>
      </c>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f t="shared" si="13"/>
        <v>107.79</v>
      </c>
      <c r="AS310" s="7">
        <f t="shared" si="13"/>
        <v>106.3</v>
      </c>
      <c r="AT310" s="7">
        <f t="shared" si="13"/>
        <v>101.9</v>
      </c>
      <c r="AU310" s="7">
        <f t="shared" si="13"/>
        <v>102.69</v>
      </c>
      <c r="AV310" s="7">
        <f t="shared" si="13"/>
        <v>101.84</v>
      </c>
    </row>
    <row r="311" spans="1:48" ht="16.8">
      <c r="A311" s="82"/>
      <c r="B311" s="82"/>
      <c r="C311" s="82"/>
      <c r="D311" s="82"/>
      <c r="E311" s="82"/>
      <c r="F311" s="268"/>
      <c r="G311" s="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7"/>
      <c r="AS311" s="7"/>
      <c r="AT311" s="7"/>
      <c r="AU311" s="7"/>
      <c r="AV311" s="7"/>
    </row>
    <row r="312" spans="1:48" ht="16.8">
      <c r="A312" s="82"/>
      <c r="B312" s="82"/>
      <c r="C312" s="82"/>
      <c r="D312" s="82"/>
      <c r="E312" s="259" t="s">
        <v>641</v>
      </c>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251"/>
      <c r="AS312" s="251"/>
      <c r="AT312" s="251"/>
      <c r="AU312" s="251"/>
      <c r="AV312" s="251"/>
    </row>
    <row r="313" spans="1:48" ht="16.8">
      <c r="A313" s="82"/>
      <c r="B313" s="82"/>
      <c r="C313" s="82"/>
      <c r="D313" s="82"/>
      <c r="E313" s="82" t="s">
        <v>633</v>
      </c>
      <c r="F313" s="268"/>
      <c r="G313" s="2" t="s">
        <v>105</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SUMPRODUCT(--($AM$385:$AM$432=1),AR$332:AR$379,$AO$385:$AO$432)</f>
        <v>-0.37476588832177504</v>
      </c>
      <c r="AS313" s="7" cm="1">
        <f t="array" ref="AS313">SUMPRODUCT(--($AM$385:$AM$432=1),AS$332:AS$379,$AO$385:$AO$432)</f>
        <v>4.1077475117887285E-2</v>
      </c>
      <c r="AT313" s="7" cm="1">
        <f t="array" ref="AT313">SUMPRODUCT(--($AM$385:$AM$432=1),AT$332:AT$379,$AO$385:$AO$432)</f>
        <v>0.43740405636615742</v>
      </c>
      <c r="AU313" s="7" cm="1">
        <f t="array" ref="AU313">SUMPRODUCT(--($AM$385:$AM$432=1),AU$332:AU$379,$AO$385:$AO$432)</f>
        <v>0.83816593849283372</v>
      </c>
      <c r="AV313" s="7" cm="1">
        <f t="array" ref="AV313">SUMPRODUCT(--($AM$385:$AM$432=1),AV$332:AV$379,$AO$385:$AO$432)</f>
        <v>1.1868165153952825</v>
      </c>
    </row>
    <row r="314" spans="1:48" ht="16.8">
      <c r="A314" s="82"/>
      <c r="B314" s="82"/>
      <c r="C314" s="82"/>
      <c r="D314" s="82"/>
      <c r="E314" s="82" t="s">
        <v>634</v>
      </c>
      <c r="F314" s="268"/>
      <c r="G314" s="2" t="s">
        <v>105</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SUMPRODUCT(--($AM$385:$AM$432=1),AR$332:AR$379,$AP$385:$AP$432)</f>
        <v>42.162892460970873</v>
      </c>
      <c r="AS314" s="7" cm="1">
        <f t="array" ref="AS314">SUMPRODUCT(--($AM$385:$AM$432=1),AS$332:AS$379,$AP$385:$AP$432)</f>
        <v>41.8407931499029</v>
      </c>
      <c r="AT314" s="7" cm="1">
        <f t="array" ref="AT314">SUMPRODUCT(--($AM$385:$AM$432=1),AT$332:AT$379,$AP$385:$AP$432)</f>
        <v>43.800307294757275</v>
      </c>
      <c r="AU314" s="7" cm="1">
        <f t="array" ref="AU314">SUMPRODUCT(--($AM$385:$AM$432=1),AU$332:AU$379,$AP$385:$AP$432)</f>
        <v>46.088545002286942</v>
      </c>
      <c r="AV314" s="7" cm="1">
        <f t="array" ref="AV314">SUMPRODUCT(--($AM$385:$AM$432=1),AV$332:AV$379,$AP$385:$AP$432)</f>
        <v>40.504287693203885</v>
      </c>
    </row>
    <row r="315" spans="1:48" ht="16.8">
      <c r="A315" s="82"/>
      <c r="B315" s="82"/>
      <c r="C315" s="82"/>
      <c r="D315" s="82"/>
      <c r="E315" s="82" t="s">
        <v>635</v>
      </c>
      <c r="F315" s="268"/>
      <c r="G315" s="2" t="s">
        <v>105</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SUMPRODUCT(--($AM$385:$AM$432=1),AR$332:AR$379,$AQ$385:$AQ$432)</f>
        <v>3.3840386936397584</v>
      </c>
      <c r="AS315" s="7" cm="1">
        <f t="array" ref="AS315">SUMPRODUCT(--($AM$385:$AM$432=1),AS$332:AS$379,$AQ$385:$AQ$432)</f>
        <v>3.8037905726174692</v>
      </c>
      <c r="AT315" s="7" cm="1">
        <f t="array" ref="AT315">SUMPRODUCT(--($AM$385:$AM$432=1),AT$332:AT$379,$AQ$385:$AQ$432)</f>
        <v>4.1521906432335669</v>
      </c>
      <c r="AU315" s="7" cm="1">
        <f t="array" ref="AU315">SUMPRODUCT(--($AM$385:$AM$432=1),AU$332:AU$379,$AQ$385:$AQ$432)</f>
        <v>1.6293309791906962</v>
      </c>
      <c r="AV315" s="7" cm="1">
        <f t="array" ref="AV315">SUMPRODUCT(--($AM$385:$AM$432=1),AV$332:AV$379,$AQ$385:$AQ$432)</f>
        <v>1.5350116052136815</v>
      </c>
    </row>
    <row r="316" spans="1:48" ht="16.8">
      <c r="A316" s="82"/>
      <c r="B316" s="82"/>
      <c r="C316" s="82"/>
      <c r="D316" s="82"/>
      <c r="E316" s="82" t="s">
        <v>636</v>
      </c>
      <c r="F316" s="268"/>
      <c r="G316" s="2" t="s">
        <v>105</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SUMPRODUCT(--($AM$385:$AM$432=1),AR$332:AR$379,$AR$385:$AR$432)</f>
        <v>-0.26948223661581122</v>
      </c>
      <c r="AS316" s="7" cm="1">
        <f t="array" ref="AS316">SUMPRODUCT(--($AM$385:$AM$432=1),AS$332:AS$379,$AR$385:$AR$432)</f>
        <v>2.9537506518720742E-2</v>
      </c>
      <c r="AT316" s="7" cm="1">
        <f t="array" ref="AT316">SUMPRODUCT(--($AM$385:$AM$432=1),AT$332:AT$379,$AR$385:$AR$432)</f>
        <v>0.31452335201109527</v>
      </c>
      <c r="AU316" s="7" cm="1">
        <f t="array" ref="AU316">SUMPRODUCT(--($AM$385:$AM$432=1),AU$332:AU$379,$AR$385:$AR$432)</f>
        <v>0.6026984813684696</v>
      </c>
      <c r="AV316" s="7" cm="1">
        <f t="array" ref="AV316">SUMPRODUCT(--($AM$385:$AM$432=1),AV$332:AV$379,$AR$385:$AR$432)</f>
        <v>0.85340202773924989</v>
      </c>
    </row>
    <row r="317" spans="1:48" ht="16.8">
      <c r="A317" s="82"/>
      <c r="B317" s="82"/>
      <c r="C317" s="82"/>
      <c r="D317" s="82"/>
      <c r="E317" s="82" t="s">
        <v>637</v>
      </c>
      <c r="F317" s="268"/>
      <c r="G317" s="2" t="s">
        <v>105</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SUMPRODUCT(--($AM$385:$AM$432=1),AR$332:AR$379,$AS$385:$AS$432)</f>
        <v>-8.0835958335644886E-2</v>
      </c>
      <c r="AS317" s="7" cm="1">
        <f t="array" ref="AS317">SUMPRODUCT(--($AM$385:$AM$432=1),AS$332:AS$379,$AS$385:$AS$432)</f>
        <v>8.8602969764206597E-3</v>
      </c>
      <c r="AT317" s="7" cm="1">
        <f t="array" ref="AT317">SUMPRODUCT(--($AM$385:$AM$432=1),AT$332:AT$379,$AS$385:$AS$432)</f>
        <v>9.4346836726768232E-2</v>
      </c>
      <c r="AU317" s="7" cm="1">
        <f t="array" ref="AU317">SUMPRODUCT(--($AM$385:$AM$432=1),AU$332:AU$379,$AS$385:$AS$432)</f>
        <v>0.18079005852365537</v>
      </c>
      <c r="AV317" s="7" cm="1">
        <f t="array" ref="AV317">SUMPRODUCT(--($AM$385:$AM$432=1),AV$332:AV$379,$AS$385:$AS$432)</f>
        <v>0.25599301692094278</v>
      </c>
    </row>
    <row r="318" spans="1:48" ht="16.8">
      <c r="A318" s="82"/>
      <c r="B318" s="82"/>
      <c r="C318" s="82"/>
      <c r="D318" s="82"/>
      <c r="E318" s="82" t="s">
        <v>638</v>
      </c>
      <c r="F318" s="268"/>
      <c r="G318" s="2" t="s">
        <v>105</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SUMPRODUCT(--($AM$385:$AM$432=1),AR$332:AR$379,$AT$385:$AT$432)</f>
        <v>-0.13797351112343959</v>
      </c>
      <c r="AS318" s="7" cm="1">
        <f t="array" ref="AS318">SUMPRODUCT(--($AM$385:$AM$432=1),AS$332:AS$379,$AT$385:$AT$432)</f>
        <v>1.5123050540913729E-2</v>
      </c>
      <c r="AT318" s="7" cm="1">
        <f t="array" ref="AT318">SUMPRODUCT(--($AM$385:$AM$432=1),AT$332:AT$379,$AT$385:$AT$432)</f>
        <v>0.16103432920943112</v>
      </c>
      <c r="AU318" s="7" cm="1">
        <f t="array" ref="AU318">SUMPRODUCT(--($AM$385:$AM$432=1),AU$332:AU$379,$AT$385:$AT$432)</f>
        <v>0.30857850471875475</v>
      </c>
      <c r="AV318" s="7" cm="1">
        <f t="array" ref="AV318">SUMPRODUCT(--($AM$385:$AM$432=1),AV$332:AV$379,$AT$385:$AT$432)</f>
        <v>0.43693742357836274</v>
      </c>
    </row>
    <row r="319" spans="1:48" ht="16.8">
      <c r="A319" s="82"/>
      <c r="B319" s="82"/>
      <c r="C319" s="82"/>
      <c r="D319" s="82"/>
      <c r="E319" s="82" t="s">
        <v>639</v>
      </c>
      <c r="F319" s="268"/>
      <c r="G319" s="2" t="s">
        <v>105</v>
      </c>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m="1">
        <f t="array" ref="AR319">SUMPRODUCT(--($AM$385:$AM$432=1),AR$332:AR$379,$AU$385:$AU$432)</f>
        <v>3.7925210781692096</v>
      </c>
      <c r="AS319" s="7" cm="1">
        <f t="array" ref="AS319">SUMPRODUCT(--($AM$385:$AM$432=1),AS$332:AS$379,$AU$385:$AU$432)</f>
        <v>3.8016594453259254</v>
      </c>
      <c r="AT319" s="7" cm="1">
        <f t="array" ref="AT319">SUMPRODUCT(--($AM$385:$AM$432=1),AT$332:AT$379,$AU$385:$AU$432)</f>
        <v>4.4024972476005528</v>
      </c>
      <c r="AU319" s="7" cm="1">
        <f t="array" ref="AU319">SUMPRODUCT(--($AM$385:$AM$432=1),AU$332:AU$379,$AU$385:$AU$432)</f>
        <v>2.0743116307350893</v>
      </c>
      <c r="AV319" s="7" cm="1">
        <f t="array" ref="AV319">SUMPRODUCT(--($AM$385:$AM$432=1),AV$332:AV$379,$AU$385:$AU$432)</f>
        <v>2.937159801386958</v>
      </c>
    </row>
    <row r="320" spans="1:48" ht="16.8">
      <c r="A320" s="82"/>
      <c r="B320" s="82"/>
      <c r="C320" s="82"/>
      <c r="D320" s="82"/>
      <c r="E320" s="82"/>
      <c r="F320" s="268"/>
      <c r="G320" s="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7"/>
      <c r="AS320" s="7"/>
      <c r="AT320" s="7"/>
      <c r="AU320" s="7"/>
      <c r="AV320" s="7"/>
    </row>
    <row r="321" spans="1:48" ht="16.8">
      <c r="A321" s="82"/>
      <c r="B321" s="82"/>
      <c r="C321" s="82"/>
      <c r="D321" s="82"/>
      <c r="E321" s="259" t="s">
        <v>642</v>
      </c>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251"/>
      <c r="AS321" s="251"/>
      <c r="AT321" s="251"/>
      <c r="AU321" s="251"/>
      <c r="AV321" s="251"/>
    </row>
    <row r="322" spans="1:48" ht="16.8">
      <c r="A322" s="82"/>
      <c r="B322" s="82"/>
      <c r="C322" s="82"/>
      <c r="D322" s="82"/>
      <c r="E322" s="82" t="s">
        <v>633</v>
      </c>
      <c r="F322" s="268"/>
      <c r="G322" s="2" t="s">
        <v>105</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SUMPRODUCT(--($AM$385:$AM$432=2),AR$332:AR$379,$AO$385:$AO$432)</f>
        <v>-3.0506879518798513</v>
      </c>
      <c r="AS322" s="7" cm="1">
        <f t="array" ref="AS322">SUMPRODUCT(--($AM$385:$AM$432=2),AS$332:AS$379,$AO$385:$AO$432)</f>
        <v>43.314429229985464</v>
      </c>
      <c r="AT322" s="7" cm="1">
        <f t="array" ref="AT322">SUMPRODUCT(--($AM$385:$AM$432=2),AT$332:AT$379,$AO$385:$AO$432)</f>
        <v>75.089596963702078</v>
      </c>
      <c r="AU322" s="7" cm="1">
        <f t="array" ref="AU322">SUMPRODUCT(--($AM$385:$AM$432=2),AU$332:AU$379,$AO$385:$AO$432)</f>
        <v>88.154630920237054</v>
      </c>
      <c r="AV322" s="7" cm="1">
        <f t="array" ref="AV322">SUMPRODUCT(--($AM$385:$AM$432=2),AV$332:AV$379,$AO$385:$AO$432)</f>
        <v>89.375819780284417</v>
      </c>
    </row>
    <row r="323" spans="1:48" ht="16.8">
      <c r="A323" s="82"/>
      <c r="B323" s="82"/>
      <c r="C323" s="82"/>
      <c r="D323" s="82"/>
      <c r="E323" s="82" t="s">
        <v>634</v>
      </c>
      <c r="F323" s="268"/>
      <c r="G323" s="2" t="s">
        <v>105</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SUMPRODUCT(--($AM$385:$AM$432=2),AR$332:AR$379,$AP$385:$AP$432)</f>
        <v>1.4349464463332184</v>
      </c>
      <c r="AS323" s="7" cm="1">
        <f t="array" ref="AS323">SUMPRODUCT(--($AM$385:$AM$432=2),AS$332:AS$379,$AP$385:$AP$432)</f>
        <v>1.4305226921740037</v>
      </c>
      <c r="AT323" s="7" cm="1">
        <f t="array" ref="AT323">SUMPRODUCT(--($AM$385:$AM$432=2),AT$332:AT$379,$AP$385:$AP$432)</f>
        <v>1.1589838750655896</v>
      </c>
      <c r="AU323" s="7" cm="1">
        <f t="array" ref="AU323">SUMPRODUCT(--($AM$385:$AM$432=2),AU$332:AU$379,$AP$385:$AP$432)</f>
        <v>0.25120939710162876</v>
      </c>
      <c r="AV323" s="7" cm="1">
        <f t="array" ref="AV323">SUMPRODUCT(--($AM$385:$AM$432=2),AV$332:AV$379,$AP$385:$AP$432)</f>
        <v>0.2608385514474198</v>
      </c>
    </row>
    <row r="324" spans="1:48" ht="16.8">
      <c r="A324" s="82"/>
      <c r="B324" s="82"/>
      <c r="C324" s="82"/>
      <c r="D324" s="82"/>
      <c r="E324" s="82" t="s">
        <v>635</v>
      </c>
      <c r="F324" s="268"/>
      <c r="G324" s="2" t="s">
        <v>105</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SUMPRODUCT(--($AM$385:$AM$432=2),AR$332:AR$379,$AQ$385:$AQ$432)</f>
        <v>2.1236676216401267</v>
      </c>
      <c r="AS324" s="7" cm="1">
        <f t="array" ref="AS324">SUMPRODUCT(--($AM$385:$AM$432=2),AS$332:AS$379,$AQ$385:$AQ$432)</f>
        <v>1.6491340571375821</v>
      </c>
      <c r="AT324" s="7" cm="1">
        <f t="array" ref="AT324">SUMPRODUCT(--($AM$385:$AM$432=2),AT$332:AT$379,$AQ$385:$AQ$432)</f>
        <v>1.5536428379876561</v>
      </c>
      <c r="AU324" s="7" cm="1">
        <f t="array" ref="AU324">SUMPRODUCT(--($AM$385:$AM$432=2),AU$332:AU$379,$AQ$385:$AQ$432)</f>
        <v>1.0564622481831907</v>
      </c>
      <c r="AV324" s="7" cm="1">
        <f t="array" ref="AV324">SUMPRODUCT(--($AM$385:$AM$432=2),AV$332:AV$379,$AQ$385:$AQ$432)</f>
        <v>1.0401742666999743</v>
      </c>
    </row>
    <row r="325" spans="1:48" ht="16.8">
      <c r="A325" s="82"/>
      <c r="B325" s="82"/>
      <c r="C325" s="82"/>
      <c r="D325" s="82"/>
      <c r="E325" s="82" t="s">
        <v>636</v>
      </c>
      <c r="F325" s="268"/>
      <c r="G325" s="2" t="s">
        <v>105</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SUMPRODUCT(--($AM$385:$AM$432=2),AR$332:AR$379,$AR$385:$AR$432)</f>
        <v>0</v>
      </c>
      <c r="AS325" s="7" cm="1">
        <f t="array" ref="AS325">SUMPRODUCT(--($AM$385:$AM$432=2),AS$332:AS$379,$AR$385:$AR$432)</f>
        <v>0</v>
      </c>
      <c r="AT325" s="7" cm="1">
        <f t="array" ref="AT325">SUMPRODUCT(--($AM$385:$AM$432=2),AT$332:AT$379,$AR$385:$AR$432)</f>
        <v>0</v>
      </c>
      <c r="AU325" s="7" cm="1">
        <f t="array" ref="AU325">SUMPRODUCT(--($AM$385:$AM$432=2),AU$332:AU$379,$AR$385:$AR$432)</f>
        <v>0</v>
      </c>
      <c r="AV325" s="7" cm="1">
        <f t="array" ref="AV325">SUMPRODUCT(--($AM$385:$AM$432=2),AV$332:AV$379,$AR$385:$AR$432)</f>
        <v>0</v>
      </c>
    </row>
    <row r="326" spans="1:48" ht="16.8">
      <c r="A326" s="82"/>
      <c r="B326" s="82"/>
      <c r="C326" s="82"/>
      <c r="D326" s="82"/>
      <c r="E326" s="82" t="s">
        <v>637</v>
      </c>
      <c r="F326" s="268"/>
      <c r="G326" s="2" t="s">
        <v>105</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SUMPRODUCT(--($AM$385:$AM$432=2),AR$332:AR$379,$AS$385:$AS$432)</f>
        <v>0</v>
      </c>
      <c r="AS326" s="7" cm="1">
        <f t="array" ref="AS326">SUMPRODUCT(--($AM$385:$AM$432=2),AS$332:AS$379,$AS$385:$AS$432)</f>
        <v>0</v>
      </c>
      <c r="AT326" s="7" cm="1">
        <f t="array" ref="AT326">SUMPRODUCT(--($AM$385:$AM$432=2),AT$332:AT$379,$AS$385:$AS$432)</f>
        <v>0</v>
      </c>
      <c r="AU326" s="7" cm="1">
        <f t="array" ref="AU326">SUMPRODUCT(--($AM$385:$AM$432=2),AU$332:AU$379,$AS$385:$AS$432)</f>
        <v>0</v>
      </c>
      <c r="AV326" s="7" cm="1">
        <f t="array" ref="AV326">SUMPRODUCT(--($AM$385:$AM$432=2),AV$332:AV$379,$AS$385:$AS$432)</f>
        <v>0</v>
      </c>
    </row>
    <row r="327" spans="1:48" ht="16.8">
      <c r="A327" s="82"/>
      <c r="B327" s="82"/>
      <c r="C327" s="82"/>
      <c r="D327" s="82"/>
      <c r="E327" s="82" t="s">
        <v>638</v>
      </c>
      <c r="F327" s="268"/>
      <c r="G327" s="2" t="s">
        <v>105</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SUMPRODUCT(--($AM$385:$AM$432=2),AR$332:AR$379,$AT$385:$AT$432)</f>
        <v>0</v>
      </c>
      <c r="AS327" s="7" cm="1">
        <f t="array" ref="AS327">SUMPRODUCT(--($AM$385:$AM$432=2),AS$332:AS$379,$AT$385:$AT$432)</f>
        <v>0</v>
      </c>
      <c r="AT327" s="7" cm="1">
        <f t="array" ref="AT327">SUMPRODUCT(--($AM$385:$AM$432=2),AT$332:AT$379,$AT$385:$AT$432)</f>
        <v>0</v>
      </c>
      <c r="AU327" s="7" cm="1">
        <f t="array" ref="AU327">SUMPRODUCT(--($AM$385:$AM$432=2),AU$332:AU$379,$AT$385:$AT$432)</f>
        <v>0</v>
      </c>
      <c r="AV327" s="7" cm="1">
        <f t="array" ref="AV327">SUMPRODUCT(--($AM$385:$AM$432=2),AV$332:AV$379,$AT$385:$AT$432)</f>
        <v>0</v>
      </c>
    </row>
    <row r="328" spans="1:48" ht="16.8">
      <c r="A328" s="82"/>
      <c r="B328" s="82"/>
      <c r="C328" s="82"/>
      <c r="D328" s="82"/>
      <c r="E328" s="82" t="s">
        <v>639</v>
      </c>
      <c r="F328" s="268"/>
      <c r="G328" s="2" t="s">
        <v>105</v>
      </c>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147"/>
      <c r="AR328" s="7" cm="1">
        <f t="array" ref="AR328">SUMPRODUCT(--($AM$385:$AM$432=2),AR$332:AR$379,$AU$385:$AU$432)</f>
        <v>-0.28366995483939905</v>
      </c>
      <c r="AS328" s="7" cm="1">
        <f t="array" ref="AS328">SUMPRODUCT(--($AM$385:$AM$432=2),AS$332:AS$379,$AU$385:$AU$432)</f>
        <v>4.7027098625966381</v>
      </c>
      <c r="AT328" s="7" cm="1">
        <f t="array" ref="AT328">SUMPRODUCT(--($AM$385:$AM$432=2),AT$332:AT$379,$AU$385:$AU$432)</f>
        <v>8.2587221732615017</v>
      </c>
      <c r="AU328" s="7" cm="1">
        <f t="array" ref="AU328">SUMPRODUCT(--($AM$385:$AM$432=2),AU$332:AU$379,$AU$385:$AU$432)</f>
        <v>9.6326036484729531</v>
      </c>
      <c r="AV328" s="7" cm="1">
        <f t="array" ref="AV328">SUMPRODUCT(--($AM$385:$AM$432=2),AV$332:AV$379,$AU$385:$AU$432)</f>
        <v>9.7048569787154104</v>
      </c>
    </row>
    <row r="329" spans="1:48" ht="16.8">
      <c r="A329" s="82"/>
      <c r="B329" s="82"/>
      <c r="C329" s="82"/>
      <c r="D329" s="82"/>
      <c r="E329" s="82"/>
      <c r="F329" s="268"/>
      <c r="G329" s="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311"/>
      <c r="AQ329" s="147"/>
      <c r="AR329" s="7"/>
      <c r="AS329" s="7"/>
      <c r="AT329" s="7"/>
      <c r="AU329" s="7"/>
      <c r="AV329" s="7"/>
    </row>
    <row r="330" spans="1:48" ht="16.8">
      <c r="A330" s="2"/>
      <c r="B330" s="2"/>
      <c r="C330" s="28" t="s">
        <v>643</v>
      </c>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9"/>
      <c r="AR330" s="28"/>
      <c r="AS330" s="28"/>
      <c r="AT330" s="28"/>
      <c r="AU330" s="28"/>
      <c r="AV330" s="28"/>
    </row>
    <row r="331" spans="1:48" ht="16.8">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147"/>
      <c r="AR331" s="82"/>
      <c r="AS331" s="82"/>
      <c r="AT331" s="82"/>
      <c r="AU331" s="82"/>
      <c r="AV331" s="82"/>
    </row>
    <row r="332" spans="1:48" ht="16.8">
      <c r="A332" s="82"/>
      <c r="B332" s="82"/>
      <c r="C332" s="82"/>
      <c r="D332" s="82"/>
      <c r="E332" s="82" t="str">
        <f>SelectedInputs!E24</f>
        <v>RPEs (bucket 1 allowances)</v>
      </c>
      <c r="F332" s="82"/>
      <c r="G332" s="2" t="s">
        <v>105</v>
      </c>
      <c r="H332" s="82" t="str">
        <f>SelectedInputs!H24</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ref="AN332:AN379" si="14">AM385</f>
        <v>1</v>
      </c>
      <c r="AO332" s="523">
        <f t="shared" ref="AO332:AO379" si="15">SUM(AO385:AU385)</f>
        <v>0.99999999999999978</v>
      </c>
      <c r="AP332" s="352">
        <f t="shared" ref="AP332:AP379" si="16">SUM(AR332:AV332)</f>
        <v>16.056541999999951</v>
      </c>
      <c r="AQ332" s="147"/>
      <c r="AR332" s="8">
        <f>SelectedInputs!AR24</f>
        <v>-2.8268189999999986</v>
      </c>
      <c r="AS332" s="8">
        <f>SelectedInputs!AS24</f>
        <v>0.3098429999999659</v>
      </c>
      <c r="AT332" s="8">
        <f>SelectedInputs!AT24</f>
        <v>3.2992919999999955</v>
      </c>
      <c r="AU332" s="8">
        <f>SelectedInputs!AU24</f>
        <v>6.322195999999999</v>
      </c>
      <c r="AV332" s="8">
        <f>SelectedInputs!AV24</f>
        <v>8.9520299999999882</v>
      </c>
    </row>
    <row r="333" spans="1:48" ht="16.8">
      <c r="A333" s="82"/>
      <c r="B333" s="82"/>
      <c r="C333" s="82"/>
      <c r="D333" s="82"/>
      <c r="E333" s="82" t="str">
        <f>SelectedInputs!E25</f>
        <v>RPEs (bucket 2 allowances)</v>
      </c>
      <c r="F333" s="82"/>
      <c r="G333" s="2" t="s">
        <v>105</v>
      </c>
      <c r="H333" s="82" t="str">
        <f>SelectedInputs!H25</f>
        <v>RPEAt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1.9372015905303355</v>
      </c>
      <c r="AQ333" s="147"/>
      <c r="AR333" s="8">
        <f>SelectedInputs!AR25</f>
        <v>-0.14721218894818405</v>
      </c>
      <c r="AS333" s="8">
        <f>SelectedInputs!AS25</f>
        <v>1.5226247538830636E-2</v>
      </c>
      <c r="AT333" s="8">
        <f>SelectedInputs!AT25</f>
        <v>0.26170413947236948</v>
      </c>
      <c r="AU333" s="8">
        <f>SelectedInputs!AU25</f>
        <v>0.61783884756696417</v>
      </c>
      <c r="AV333" s="8">
        <f>SelectedInputs!AV25</f>
        <v>1.1896445449003552</v>
      </c>
    </row>
    <row r="334" spans="1:48" ht="16.8">
      <c r="A334" s="82"/>
      <c r="B334" s="82"/>
      <c r="C334" s="82"/>
      <c r="D334" s="82"/>
      <c r="E334" s="82" t="str">
        <f>SelectedInputs!E26</f>
        <v>Physical Security Re-opener</v>
      </c>
      <c r="F334" s="82"/>
      <c r="G334" s="2" t="s">
        <v>105</v>
      </c>
      <c r="H334" s="82" t="str">
        <f>SelectedInputs!H26</f>
        <v>PSUPt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SelectedInputs!AR26</f>
        <v>0</v>
      </c>
      <c r="AS334" s="8">
        <f>SelectedInputs!AS26</f>
        <v>0</v>
      </c>
      <c r="AT334" s="8">
        <f>SelectedInputs!AT26</f>
        <v>0</v>
      </c>
      <c r="AU334" s="8">
        <f>SelectedInputs!AU26</f>
        <v>0</v>
      </c>
      <c r="AV334" s="8">
        <f>SelectedInputs!AV26</f>
        <v>0</v>
      </c>
    </row>
    <row r="335" spans="1:48" ht="16.8">
      <c r="A335" s="82"/>
      <c r="B335" s="82"/>
      <c r="C335" s="82"/>
      <c r="D335" s="82"/>
      <c r="E335" s="82" t="str">
        <f>SelectedInputs!E27</f>
        <v>Specified Street Works Costs Re-opener</v>
      </c>
      <c r="F335" s="82"/>
      <c r="G335" s="2" t="s">
        <v>105</v>
      </c>
      <c r="H335" s="82" t="str">
        <f>SelectedInputs!H27</f>
        <v>SWRt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SelectedInputs!AR27</f>
        <v>0</v>
      </c>
      <c r="AS335" s="8">
        <f>SelectedInputs!AS27</f>
        <v>0</v>
      </c>
      <c r="AT335" s="8">
        <f>SelectedInputs!AT27</f>
        <v>0</v>
      </c>
      <c r="AU335" s="8">
        <f>SelectedInputs!AU27</f>
        <v>0</v>
      </c>
      <c r="AV335" s="8">
        <f>SelectedInputs!AV27</f>
        <v>0</v>
      </c>
    </row>
    <row r="336" spans="1:48" ht="16.8">
      <c r="A336" s="82"/>
      <c r="B336" s="82"/>
      <c r="C336" s="82"/>
      <c r="D336" s="82"/>
      <c r="E336" s="82" t="str">
        <f>SelectedInputs!E28</f>
        <v>Rail Electrification Costs Re-opener</v>
      </c>
      <c r="F336" s="82"/>
      <c r="G336" s="2" t="s">
        <v>105</v>
      </c>
      <c r="H336" s="82" t="str">
        <f>SelectedInputs!H28</f>
        <v>RECt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SelectedInputs!AR28</f>
        <v>0</v>
      </c>
      <c r="AS336" s="8">
        <f>SelectedInputs!AS28</f>
        <v>0</v>
      </c>
      <c r="AT336" s="8">
        <f>SelectedInputs!AT28</f>
        <v>0</v>
      </c>
      <c r="AU336" s="8">
        <f>SelectedInputs!AU28</f>
        <v>0</v>
      </c>
      <c r="AV336" s="8">
        <f>SelectedInputs!AV28</f>
        <v>0</v>
      </c>
    </row>
    <row r="337" spans="1:48" ht="16.8">
      <c r="A337" s="82"/>
      <c r="B337" s="82"/>
      <c r="C337" s="82"/>
      <c r="D337" s="82"/>
      <c r="E337" s="82" t="str">
        <f>SelectedInputs!E29</f>
        <v>Net Zero Re-opener</v>
      </c>
      <c r="F337" s="82"/>
      <c r="G337" s="2" t="s">
        <v>105</v>
      </c>
      <c r="H337" s="82" t="str">
        <f>SelectedInputs!H29</f>
        <v>NZt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SelectedInputs!AR29</f>
        <v>0</v>
      </c>
      <c r="AS337" s="8">
        <f>SelectedInputs!AS29</f>
        <v>0</v>
      </c>
      <c r="AT337" s="8">
        <f>SelectedInputs!AT29</f>
        <v>0</v>
      </c>
      <c r="AU337" s="8">
        <f>SelectedInputs!AU29</f>
        <v>0</v>
      </c>
      <c r="AV337" s="8">
        <f>SelectedInputs!AV29</f>
        <v>0</v>
      </c>
    </row>
    <row r="338" spans="1:48" ht="16.8">
      <c r="A338" s="82"/>
      <c r="B338" s="82"/>
      <c r="C338" s="82"/>
      <c r="D338" s="82"/>
      <c r="E338" s="82" t="str">
        <f>SelectedInputs!E30</f>
        <v>Coordinated Adjustment Mechanism Re-opener</v>
      </c>
      <c r="F338" s="82"/>
      <c r="G338" s="2" t="s">
        <v>105</v>
      </c>
      <c r="H338" s="82" t="str">
        <f>SelectedInputs!H30</f>
        <v>CAMt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SelectedInputs!AR30</f>
        <v>0</v>
      </c>
      <c r="AS338" s="8">
        <f>SelectedInputs!AS30</f>
        <v>0</v>
      </c>
      <c r="AT338" s="8">
        <f>SelectedInputs!AT30</f>
        <v>0</v>
      </c>
      <c r="AU338" s="8">
        <f>SelectedInputs!AU30</f>
        <v>0</v>
      </c>
      <c r="AV338" s="8">
        <f>SelectedInputs!AV30</f>
        <v>0</v>
      </c>
    </row>
    <row r="339" spans="1:48" ht="16.8">
      <c r="A339" s="82"/>
      <c r="B339" s="82"/>
      <c r="C339" s="82"/>
      <c r="D339" s="82"/>
      <c r="E339" s="82" t="str">
        <f>SelectedInputs!E31</f>
        <v>Electricity System Restoration Re-opener</v>
      </c>
      <c r="F339" s="82"/>
      <c r="G339" s="2" t="s">
        <v>105</v>
      </c>
      <c r="H339" s="82" t="str">
        <f>SelectedInputs!H31</f>
        <v>ESRt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SelectedInputs!AR31</f>
        <v>0</v>
      </c>
      <c r="AS339" s="8">
        <f>SelectedInputs!AS31</f>
        <v>0</v>
      </c>
      <c r="AT339" s="8">
        <f>SelectedInputs!AT31</f>
        <v>0</v>
      </c>
      <c r="AU339" s="8">
        <f>SelectedInputs!AU31</f>
        <v>0</v>
      </c>
      <c r="AV339" s="8">
        <f>SelectedInputs!AV31</f>
        <v>0</v>
      </c>
    </row>
    <row r="340" spans="1:48" ht="16.8">
      <c r="A340" s="82"/>
      <c r="B340" s="82"/>
      <c r="C340" s="82"/>
      <c r="D340" s="82"/>
      <c r="E340" s="82" t="str">
        <f>SelectedInputs!E32</f>
        <v>Environmental Re-opener</v>
      </c>
      <c r="F340" s="82"/>
      <c r="G340" s="2" t="s">
        <v>105</v>
      </c>
      <c r="H340" s="82" t="str">
        <f>SelectedInputs!H32</f>
        <v>EVRt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2</v>
      </c>
      <c r="AO340" s="523">
        <f t="shared" si="15"/>
        <v>1</v>
      </c>
      <c r="AP340" s="352">
        <f t="shared" si="16"/>
        <v>0</v>
      </c>
      <c r="AQ340" s="147"/>
      <c r="AR340" s="8">
        <f>SelectedInputs!AR32</f>
        <v>0</v>
      </c>
      <c r="AS340" s="8">
        <f>SelectedInputs!AS32</f>
        <v>0</v>
      </c>
      <c r="AT340" s="8">
        <f>SelectedInputs!AT32</f>
        <v>0</v>
      </c>
      <c r="AU340" s="8">
        <f>SelectedInputs!AU32</f>
        <v>0</v>
      </c>
      <c r="AV340" s="8">
        <f>SelectedInputs!AV32</f>
        <v>0</v>
      </c>
    </row>
    <row r="341" spans="1:48" ht="16.8">
      <c r="A341" s="82"/>
      <c r="B341" s="82"/>
      <c r="C341" s="82"/>
      <c r="D341" s="82"/>
      <c r="E341" s="82" t="str">
        <f>SelectedInputs!E33</f>
        <v>Network Asset Risk Metric Expenditure</v>
      </c>
      <c r="F341" s="82"/>
      <c r="G341" s="2" t="s">
        <v>105</v>
      </c>
      <c r="H341" s="82" t="str">
        <f>SelectedInputs!H33</f>
        <v>NARMt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1</v>
      </c>
      <c r="AO341" s="523">
        <f t="shared" si="15"/>
        <v>1</v>
      </c>
      <c r="AP341" s="352">
        <f t="shared" si="16"/>
        <v>210.20999999999998</v>
      </c>
      <c r="AQ341" s="147"/>
      <c r="AR341" s="8">
        <f>SelectedInputs!AR33</f>
        <v>42.9</v>
      </c>
      <c r="AS341" s="8">
        <f>SelectedInputs!AS33</f>
        <v>41.76</v>
      </c>
      <c r="AT341" s="8">
        <f>SelectedInputs!AT33</f>
        <v>42.94</v>
      </c>
      <c r="AU341" s="8">
        <f>SelectedInputs!AU33</f>
        <v>44.44</v>
      </c>
      <c r="AV341" s="8">
        <f>SelectedInputs!AV33</f>
        <v>38.17</v>
      </c>
    </row>
    <row r="342" spans="1:48" ht="16.8">
      <c r="A342" s="82"/>
      <c r="B342" s="82"/>
      <c r="C342" s="82"/>
      <c r="D342" s="82"/>
      <c r="E342" s="82" t="str">
        <f>SelectedInputs!E34</f>
        <v>Load Related Expenditure: Secondary Reinforcement</v>
      </c>
      <c r="F342" s="82"/>
      <c r="G342" s="2" t="s">
        <v>105</v>
      </c>
      <c r="H342" s="82" t="str">
        <f>SelectedInputs!H34</f>
        <v>SRVDt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101.73122351799022</v>
      </c>
      <c r="AQ342" s="147"/>
      <c r="AR342" s="8">
        <f>SelectedInputs!AR34</f>
        <v>14.479843378526933</v>
      </c>
      <c r="AS342" s="8">
        <f>SelectedInputs!AS34</f>
        <v>12.299863077848443</v>
      </c>
      <c r="AT342" s="8">
        <f>SelectedInputs!AT34</f>
        <v>19.719826865216739</v>
      </c>
      <c r="AU342" s="8">
        <f>SelectedInputs!AU34</f>
        <v>23.888550033028821</v>
      </c>
      <c r="AV342" s="8">
        <f>SelectedInputs!AV34</f>
        <v>31.343140163369281</v>
      </c>
    </row>
    <row r="343" spans="1:48" ht="16.8">
      <c r="A343" s="82"/>
      <c r="B343" s="82"/>
      <c r="C343" s="82"/>
      <c r="D343" s="82"/>
      <c r="E343" s="82" t="str">
        <f>SelectedInputs!E35</f>
        <v>Load Related Expenditure: Low Voltage Services</v>
      </c>
      <c r="F343" s="82"/>
      <c r="G343" s="2" t="s">
        <v>105</v>
      </c>
      <c r="H343" s="82" t="str">
        <f>SelectedInputs!H35</f>
        <v>LVSVDt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24.011796465130729</v>
      </c>
      <c r="AQ343" s="147"/>
      <c r="AR343" s="8">
        <f>SelectedInputs!AR35</f>
        <v>2.2545009360637009</v>
      </c>
      <c r="AS343" s="8">
        <f>SelectedInputs!AS35</f>
        <v>3.1881897430763488</v>
      </c>
      <c r="AT343" s="8">
        <f>SelectedInputs!AT35</f>
        <v>4.7874417105057967</v>
      </c>
      <c r="AU343" s="8">
        <f>SelectedInputs!AU35</f>
        <v>6.4675315296921827</v>
      </c>
      <c r="AV343" s="8">
        <f>SelectedInputs!AV35</f>
        <v>7.3141325457927033</v>
      </c>
    </row>
    <row r="344" spans="1:48" ht="16.8">
      <c r="A344" s="82"/>
      <c r="B344" s="82"/>
      <c r="C344" s="82"/>
      <c r="D344" s="82"/>
      <c r="E344" s="82" t="str">
        <f>SelectedInputs!E36</f>
        <v>Load Related Expenditure Re-opener</v>
      </c>
      <c r="F344" s="82"/>
      <c r="G344" s="2" t="s">
        <v>105</v>
      </c>
      <c r="H344" s="82" t="str">
        <f>SelectedInputs!H36</f>
        <v>LREt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522">
        <f t="shared" si="14"/>
        <v>2</v>
      </c>
      <c r="AO344" s="523">
        <f t="shared" si="15"/>
        <v>1</v>
      </c>
      <c r="AP344" s="352">
        <f t="shared" si="16"/>
        <v>165.27006833079975</v>
      </c>
      <c r="AQ344" s="147"/>
      <c r="AR344" s="8">
        <f>SelectedInputs!AR36</f>
        <v>-19.642873631189083</v>
      </c>
      <c r="AS344" s="8">
        <f>SelectedInputs!AS36</f>
        <v>27.811672853695843</v>
      </c>
      <c r="AT344" s="8">
        <f>SelectedInputs!AT36</f>
        <v>50.329608123572768</v>
      </c>
      <c r="AU344" s="8">
        <f>SelectedInputs!AU36</f>
        <v>57.201919907050709</v>
      </c>
      <c r="AV344" s="8">
        <f>SelectedInputs!AV36</f>
        <v>49.569741077669505</v>
      </c>
    </row>
    <row r="345" spans="1:48" ht="16.8">
      <c r="A345" s="82"/>
      <c r="B345" s="82"/>
      <c r="C345" s="82"/>
      <c r="D345" s="82"/>
      <c r="E345" s="82" t="str">
        <f>SelectedInputs!E37</f>
        <v>Digitalisation Re-opener</v>
      </c>
      <c r="F345" s="82"/>
      <c r="G345" s="2" t="s">
        <v>105</v>
      </c>
      <c r="H345" s="82" t="str">
        <f>SelectedInputs!H37</f>
        <v>DIGIt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0</v>
      </c>
      <c r="AQ345" s="147"/>
      <c r="AR345" s="8">
        <f>SelectedInputs!AR37</f>
        <v>0</v>
      </c>
      <c r="AS345" s="8">
        <f>SelectedInputs!AS37</f>
        <v>0</v>
      </c>
      <c r="AT345" s="8">
        <f>SelectedInputs!AT37</f>
        <v>0</v>
      </c>
      <c r="AU345" s="8">
        <f>SelectedInputs!AU37</f>
        <v>0</v>
      </c>
      <c r="AV345" s="8">
        <f>SelectedInputs!AV37</f>
        <v>0</v>
      </c>
    </row>
    <row r="346" spans="1:48" ht="16.8">
      <c r="A346" s="82"/>
      <c r="B346" s="82"/>
      <c r="C346" s="82"/>
      <c r="D346" s="82"/>
      <c r="E346" s="82" t="str">
        <f>SelectedInputs!E38</f>
        <v>PCB Interventions</v>
      </c>
      <c r="F346" s="82"/>
      <c r="G346" s="2" t="s">
        <v>105</v>
      </c>
      <c r="H346" s="82" t="str">
        <f>SelectedInputs!H38</f>
        <v>PCBt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2</v>
      </c>
      <c r="AO346" s="523">
        <f t="shared" si="15"/>
        <v>1</v>
      </c>
      <c r="AP346" s="352">
        <f t="shared" si="16"/>
        <v>4.47</v>
      </c>
      <c r="AQ346" s="147"/>
      <c r="AR346" s="8">
        <f>SelectedInputs!AR38</f>
        <v>1.44</v>
      </c>
      <c r="AS346" s="8">
        <f>SelectedInputs!AS38</f>
        <v>1.43</v>
      </c>
      <c r="AT346" s="8">
        <f>SelectedInputs!AT38</f>
        <v>1.1499999999999999</v>
      </c>
      <c r="AU346" s="8">
        <f>SelectedInputs!AU38</f>
        <v>0.23</v>
      </c>
      <c r="AV346" s="8">
        <f>SelectedInputs!AV38</f>
        <v>0.22</v>
      </c>
    </row>
    <row r="347" spans="1:48" ht="16.8">
      <c r="A347" s="82"/>
      <c r="B347" s="82"/>
      <c r="C347" s="82"/>
      <c r="D347" s="82"/>
      <c r="E347" s="82" t="str">
        <f>SelectedInputs!E39</f>
        <v>Visual Amenity Projects</v>
      </c>
      <c r="F347" s="82"/>
      <c r="G347" s="2" t="s">
        <v>105</v>
      </c>
      <c r="H347" s="82" t="str">
        <f>SelectedInputs!H39</f>
        <v>VAPt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2.9850265740431206</v>
      </c>
      <c r="AQ347" s="147"/>
      <c r="AR347" s="8">
        <f>SelectedInputs!AR39</f>
        <v>0.59853349772409703</v>
      </c>
      <c r="AS347" s="8">
        <f>SelectedInputs!AS39</f>
        <v>0.60611606943002605</v>
      </c>
      <c r="AT347" s="8">
        <f>SelectedInputs!AT39</f>
        <v>0.59842737201559371</v>
      </c>
      <c r="AU347" s="8">
        <f>SelectedInputs!AU39</f>
        <v>0.59571359893736642</v>
      </c>
      <c r="AV347" s="8">
        <f>SelectedInputs!AV39</f>
        <v>0.58623603593603724</v>
      </c>
    </row>
    <row r="348" spans="1:48" ht="16.8">
      <c r="A348" s="82"/>
      <c r="B348" s="82"/>
      <c r="C348" s="82"/>
      <c r="D348" s="82"/>
      <c r="E348" s="82" t="str">
        <f>SelectedInputs!E40</f>
        <v>Cyber Resilience OT baseline</v>
      </c>
      <c r="F348" s="82"/>
      <c r="G348" s="2" t="s">
        <v>105</v>
      </c>
      <c r="H348" s="82" t="str">
        <f>SelectedInputs!H40</f>
        <v>CROTt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362"/>
      <c r="AM348" s="362"/>
      <c r="AN348" s="522">
        <f t="shared" si="14"/>
        <v>1</v>
      </c>
      <c r="AO348" s="523">
        <f t="shared" si="15"/>
        <v>1</v>
      </c>
      <c r="AP348" s="352">
        <f t="shared" si="16"/>
        <v>5.54</v>
      </c>
      <c r="AQ348" s="147"/>
      <c r="AR348" s="8">
        <f>SelectedInputs!AR40</f>
        <v>2.77</v>
      </c>
      <c r="AS348" s="8">
        <f>SelectedInputs!AS40</f>
        <v>2.15</v>
      </c>
      <c r="AT348" s="8">
        <f>SelectedInputs!AT40</f>
        <v>0.62</v>
      </c>
      <c r="AU348" s="8">
        <f>SelectedInputs!AU40</f>
        <v>0</v>
      </c>
      <c r="AV348" s="8">
        <f>SelectedInputs!AV40</f>
        <v>0</v>
      </c>
    </row>
    <row r="349" spans="1:48" ht="16.8">
      <c r="A349" s="82"/>
      <c r="B349" s="82"/>
      <c r="C349" s="82"/>
      <c r="D349" s="82"/>
      <c r="E349" s="82" t="str">
        <f>SelectedInputs!E41</f>
        <v>Cyber Resilience OT Re-opener</v>
      </c>
      <c r="F349" s="82"/>
      <c r="G349" s="2" t="s">
        <v>105</v>
      </c>
      <c r="H349" s="82" t="str">
        <f>SelectedInputs!H41</f>
        <v>CROTREt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7.4230810316485307</v>
      </c>
      <c r="AQ349" s="147"/>
      <c r="AR349" s="8">
        <f>SelectedInputs!AR41</f>
        <v>2.1236676216401267</v>
      </c>
      <c r="AS349" s="8">
        <f>SelectedInputs!AS41</f>
        <v>1.6491340571375821</v>
      </c>
      <c r="AT349" s="8">
        <f>SelectedInputs!AT41</f>
        <v>1.5536428379876561</v>
      </c>
      <c r="AU349" s="8">
        <f>SelectedInputs!AU41</f>
        <v>1.0564622481831907</v>
      </c>
      <c r="AV349" s="8">
        <f>SelectedInputs!AV41</f>
        <v>1.0401742666999743</v>
      </c>
    </row>
    <row r="350" spans="1:48" ht="16.8">
      <c r="A350" s="82"/>
      <c r="B350" s="82"/>
      <c r="C350" s="82"/>
      <c r="D350" s="82"/>
      <c r="E350" s="82" t="str">
        <f>SelectedInputs!E42</f>
        <v>Cyber Resilience IT Re-opener</v>
      </c>
      <c r="F350" s="82"/>
      <c r="G350" s="2" t="s">
        <v>105</v>
      </c>
      <c r="H350" s="82" t="str">
        <f>SelectedInputs!H42</f>
        <v>CRITREt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2</v>
      </c>
      <c r="AO350" s="523">
        <f t="shared" si="15"/>
        <v>1</v>
      </c>
      <c r="AP350" s="352">
        <f t="shared" si="16"/>
        <v>0.58580917030367263</v>
      </c>
      <c r="AQ350" s="147"/>
      <c r="AR350" s="8">
        <f>SelectedInputs!AR42</f>
        <v>3.0451211353233438E-2</v>
      </c>
      <c r="AS350" s="8">
        <f>SelectedInputs!AS42</f>
        <v>2.6339489737609797E-2</v>
      </c>
      <c r="AT350" s="8">
        <f>SelectedInputs!AT42</f>
        <v>0.17633948973760979</v>
      </c>
      <c r="AU350" s="8">
        <f>SelectedInputs!AU42</f>
        <v>0.17633948973760979</v>
      </c>
      <c r="AV350" s="8">
        <f>SelectedInputs!AV42</f>
        <v>0.17633948973760979</v>
      </c>
    </row>
    <row r="351" spans="1:48" ht="16.8">
      <c r="A351" s="82"/>
      <c r="B351" s="82"/>
      <c r="C351" s="82"/>
      <c r="D351" s="82"/>
      <c r="E351" s="82" t="str">
        <f>SelectedInputs!E43</f>
        <v>Off-gas Grid Mechanistic Price Control Deliverable</v>
      </c>
      <c r="F351" s="82"/>
      <c r="G351" s="2" t="s">
        <v>105</v>
      </c>
      <c r="H351" s="82" t="str">
        <f>SelectedInputs!H43</f>
        <v>OGGt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1</v>
      </c>
      <c r="AO351" s="523">
        <f t="shared" si="15"/>
        <v>1</v>
      </c>
      <c r="AP351" s="352">
        <f t="shared" si="16"/>
        <v>0</v>
      </c>
      <c r="AQ351" s="147"/>
      <c r="AR351" s="8">
        <f>SelectedInputs!AR43</f>
        <v>0</v>
      </c>
      <c r="AS351" s="8">
        <f>SelectedInputs!AS43</f>
        <v>0</v>
      </c>
      <c r="AT351" s="8">
        <f>SelectedInputs!AT43</f>
        <v>0</v>
      </c>
      <c r="AU351" s="8">
        <f>SelectedInputs!AU43</f>
        <v>0</v>
      </c>
      <c r="AV351" s="8">
        <f>SelectedInputs!AV43</f>
        <v>0</v>
      </c>
    </row>
    <row r="352" spans="1:48" ht="16.8">
      <c r="A352" s="82"/>
      <c r="B352" s="82"/>
      <c r="C352" s="82"/>
      <c r="D352" s="82"/>
      <c r="E352" s="82" t="str">
        <f>SelectedInputs!E44</f>
        <v>Shetland Link Contribution (SSEH only)</v>
      </c>
      <c r="F352" s="82"/>
      <c r="G352" s="2" t="s">
        <v>105</v>
      </c>
      <c r="H352" s="82" t="str">
        <f>SelectedInputs!H44</f>
        <v>SLKCt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SelectedInputs!AR44</f>
        <v>0</v>
      </c>
      <c r="AS352" s="8">
        <f>SelectedInputs!AS44</f>
        <v>0</v>
      </c>
      <c r="AT352" s="8">
        <f>SelectedInputs!AT44</f>
        <v>0</v>
      </c>
      <c r="AU352" s="8">
        <f>SelectedInputs!AU44</f>
        <v>0</v>
      </c>
      <c r="AV352" s="8">
        <f>SelectedInputs!AV44</f>
        <v>0</v>
      </c>
    </row>
    <row r="353" spans="1:48" ht="16.8">
      <c r="A353" s="82"/>
      <c r="B353" s="82"/>
      <c r="C353" s="82"/>
      <c r="D353" s="82"/>
      <c r="E353" s="82" t="str">
        <f>SelectedInputs!E45</f>
        <v>West Coast of Cumbria Re-opener (ENWL only)</v>
      </c>
      <c r="F353" s="82"/>
      <c r="G353" s="2" t="s">
        <v>105</v>
      </c>
      <c r="H353" s="82" t="str">
        <f>SelectedInputs!H45</f>
        <v>WCCt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SelectedInputs!AR45</f>
        <v>0</v>
      </c>
      <c r="AS353" s="8">
        <f>SelectedInputs!AS45</f>
        <v>0</v>
      </c>
      <c r="AT353" s="8">
        <f>SelectedInputs!AT45</f>
        <v>0</v>
      </c>
      <c r="AU353" s="8">
        <f>SelectedInputs!AU45</f>
        <v>0</v>
      </c>
      <c r="AV353" s="8">
        <f>SelectedInputs!AV45</f>
        <v>0</v>
      </c>
    </row>
    <row r="354" spans="1:48" ht="16.8">
      <c r="A354" s="82"/>
      <c r="B354" s="82"/>
      <c r="C354" s="82"/>
      <c r="D354" s="82"/>
      <c r="E354" s="82" t="str">
        <f>SelectedInputs!E46</f>
        <v>Shetland Enduring Solution Re-opener (SSEH only)</v>
      </c>
      <c r="F354" s="82"/>
      <c r="G354" s="2" t="s">
        <v>105</v>
      </c>
      <c r="H354" s="82" t="str">
        <f>SelectedInputs!H46</f>
        <v>SESt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SelectedInputs!AR46</f>
        <v>0</v>
      </c>
      <c r="AS354" s="8">
        <f>SelectedInputs!AS46</f>
        <v>0</v>
      </c>
      <c r="AT354" s="8">
        <f>SelectedInputs!AT46</f>
        <v>0</v>
      </c>
      <c r="AU354" s="8">
        <f>SelectedInputs!AU46</f>
        <v>0</v>
      </c>
      <c r="AV354" s="8">
        <f>SelectedInputs!AV46</f>
        <v>0</v>
      </c>
    </row>
    <row r="355" spans="1:48" ht="16.8">
      <c r="A355" s="82"/>
      <c r="B355" s="82"/>
      <c r="C355" s="82"/>
      <c r="D355" s="82"/>
      <c r="E355" s="82" t="str">
        <f>SelectedInputs!E47</f>
        <v>Shetland Extension Fixed Energy Costs Re-opener (SSEH only)</v>
      </c>
      <c r="F355" s="82"/>
      <c r="G355" s="2" t="s">
        <v>105</v>
      </c>
      <c r="H355" s="82" t="str">
        <f>SelectedInputs!H47</f>
        <v>SEFECt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SelectedInputs!AR47</f>
        <v>0</v>
      </c>
      <c r="AS355" s="8">
        <f>SelectedInputs!AS47</f>
        <v>0</v>
      </c>
      <c r="AT355" s="8">
        <f>SelectedInputs!AT47</f>
        <v>0</v>
      </c>
      <c r="AU355" s="8">
        <f>SelectedInputs!AU47</f>
        <v>0</v>
      </c>
      <c r="AV355" s="8">
        <f>SelectedInputs!AV47</f>
        <v>0</v>
      </c>
    </row>
    <row r="356" spans="1:48" ht="16.8">
      <c r="A356" s="82"/>
      <c r="B356" s="82"/>
      <c r="C356" s="82"/>
      <c r="D356" s="82"/>
      <c r="E356" s="82" t="str">
        <f>SelectedInputs!E48</f>
        <v>Hebrides and Orkney Re-opener (SSEH only)</v>
      </c>
      <c r="F356" s="82"/>
      <c r="G356" s="2" t="s">
        <v>105</v>
      </c>
      <c r="H356" s="82" t="str">
        <f>SelectedInputs!H48</f>
        <v>HOt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2</v>
      </c>
      <c r="AO356" s="523">
        <f t="shared" si="15"/>
        <v>1</v>
      </c>
      <c r="AP356" s="352">
        <f t="shared" si="16"/>
        <v>0</v>
      </c>
      <c r="AQ356" s="147"/>
      <c r="AR356" s="8">
        <f>SelectedInputs!AR48</f>
        <v>0</v>
      </c>
      <c r="AS356" s="8">
        <f>SelectedInputs!AS48</f>
        <v>0</v>
      </c>
      <c r="AT356" s="8">
        <f>SelectedInputs!AT48</f>
        <v>0</v>
      </c>
      <c r="AU356" s="8">
        <f>SelectedInputs!AU48</f>
        <v>0</v>
      </c>
      <c r="AV356" s="8">
        <f>SelectedInputs!AV48</f>
        <v>0</v>
      </c>
    </row>
    <row r="357" spans="1:48" ht="16.8">
      <c r="A357" s="82"/>
      <c r="B357" s="82"/>
      <c r="C357" s="82"/>
      <c r="D357" s="82"/>
      <c r="E357" s="82" t="str">
        <f>SelectedInputs!E49</f>
        <v>Smart Street Mechanistic Price Control Deliverable (ENWL only)</v>
      </c>
      <c r="F357" s="82"/>
      <c r="G357" s="2" t="s">
        <v>105</v>
      </c>
      <c r="H357" s="82" t="str">
        <f>SelectedInputs!H49</f>
        <v>SSMPt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v>
      </c>
      <c r="AQ357" s="147"/>
      <c r="AR357" s="8">
        <f>SelectedInputs!AR49</f>
        <v>0</v>
      </c>
      <c r="AS357" s="8">
        <f>SelectedInputs!AS49</f>
        <v>0</v>
      </c>
      <c r="AT357" s="8">
        <f>SelectedInputs!AT49</f>
        <v>0</v>
      </c>
      <c r="AU357" s="8">
        <f>SelectedInputs!AU49</f>
        <v>0</v>
      </c>
      <c r="AV357" s="8">
        <f>SelectedInputs!AV49</f>
        <v>0</v>
      </c>
    </row>
    <row r="358" spans="1:48" ht="16.8">
      <c r="A358" s="82"/>
      <c r="B358" s="82"/>
      <c r="C358" s="82"/>
      <c r="D358" s="82"/>
      <c r="E358" s="82" t="str">
        <f>SelectedInputs!E50</f>
        <v>Worst Served Customers</v>
      </c>
      <c r="F358" s="82"/>
      <c r="G358" s="2" t="s">
        <v>105</v>
      </c>
      <c r="H358" s="82" t="str">
        <f>SelectedInputs!H50</f>
        <v>WSCt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0.1</v>
      </c>
      <c r="AQ358" s="147"/>
      <c r="AR358" s="8">
        <f>SelectedInputs!AR50</f>
        <v>2.4680140659072911E-2</v>
      </c>
      <c r="AS358" s="8">
        <f>SelectedInputs!AS50</f>
        <v>2.4882427570248951E-2</v>
      </c>
      <c r="AT358" s="8">
        <f>SelectedInputs!AT50</f>
        <v>2.4584387889263166E-2</v>
      </c>
      <c r="AU358" s="8">
        <f>SelectedInputs!AU50</f>
        <v>2.4510996379081312E-2</v>
      </c>
      <c r="AV358" s="8">
        <f>SelectedInputs!AV50</f>
        <v>1.3420475023336598E-3</v>
      </c>
    </row>
    <row r="359" spans="1:48" ht="16.8">
      <c r="A359" s="82"/>
      <c r="B359" s="82"/>
      <c r="C359" s="82"/>
      <c r="D359" s="82"/>
      <c r="E359" s="82" t="str">
        <f>SelectedInputs!E51</f>
        <v>EV Optioneering Projects</v>
      </c>
      <c r="F359" s="82"/>
      <c r="G359" s="2" t="s">
        <v>105</v>
      </c>
      <c r="H359" s="82" t="str">
        <f>SelectedInputs!H51</f>
        <v>EOPt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0</v>
      </c>
      <c r="AQ359" s="147"/>
      <c r="AR359" s="8">
        <f>SelectedInputs!AR51</f>
        <v>0</v>
      </c>
      <c r="AS359" s="8">
        <f>SelectedInputs!AS51</f>
        <v>0</v>
      </c>
      <c r="AT359" s="8">
        <f>SelectedInputs!AT51</f>
        <v>0</v>
      </c>
      <c r="AU359" s="8">
        <f>SelectedInputs!AU51</f>
        <v>0</v>
      </c>
      <c r="AV359" s="8">
        <f>SelectedInputs!AV51</f>
        <v>0</v>
      </c>
    </row>
    <row r="360" spans="1:48" ht="16.8">
      <c r="A360" s="82"/>
      <c r="B360" s="82"/>
      <c r="C360" s="82"/>
      <c r="D360" s="82"/>
      <c r="E360" s="82" t="str">
        <f>SelectedInputs!E52</f>
        <v>Cyber Resilience IT baseline</v>
      </c>
      <c r="F360" s="82"/>
      <c r="G360" s="2" t="s">
        <v>105</v>
      </c>
      <c r="H360" s="82" t="str">
        <f>SelectedInputs!H52</f>
        <v>CRITt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1</v>
      </c>
      <c r="AO360" s="523">
        <f t="shared" si="15"/>
        <v>1</v>
      </c>
      <c r="AP360" s="352">
        <f t="shared" si="16"/>
        <v>11.74</v>
      </c>
      <c r="AQ360" s="147"/>
      <c r="AR360" s="8">
        <f>SelectedInputs!AR52</f>
        <v>4.72</v>
      </c>
      <c r="AS360" s="8">
        <f>SelectedInputs!AS52</f>
        <v>3.7</v>
      </c>
      <c r="AT360" s="8">
        <f>SelectedInputs!AT52</f>
        <v>3.32</v>
      </c>
      <c r="AU360" s="8">
        <f>SelectedInputs!AU52</f>
        <v>0</v>
      </c>
      <c r="AV360" s="8">
        <f>SelectedInputs!AV52</f>
        <v>0</v>
      </c>
    </row>
    <row r="361" spans="1:48" ht="16.8">
      <c r="A361" s="82"/>
      <c r="B361" s="82"/>
      <c r="C361" s="82"/>
      <c r="D361" s="82"/>
      <c r="E361" s="82" t="str">
        <f>SelectedInputs!E53</f>
        <v>Wayleaves and Diversions Re-opener</v>
      </c>
      <c r="F361" s="82"/>
      <c r="G361" s="2" t="s">
        <v>105</v>
      </c>
      <c r="H361" s="82" t="str">
        <f>SelectedInputs!H53</f>
        <v>WDVt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0</v>
      </c>
      <c r="AQ361" s="147"/>
      <c r="AR361" s="8">
        <f>SelectedInputs!AR53</f>
        <v>0</v>
      </c>
      <c r="AS361" s="8">
        <f>SelectedInputs!AS53</f>
        <v>0</v>
      </c>
      <c r="AT361" s="8">
        <f>SelectedInputs!AT53</f>
        <v>0</v>
      </c>
      <c r="AU361" s="8">
        <f>SelectedInputs!AU53</f>
        <v>0</v>
      </c>
      <c r="AV361" s="8">
        <f>SelectedInputs!AV53</f>
        <v>0</v>
      </c>
    </row>
    <row r="362" spans="1:48" ht="16.8">
      <c r="A362" s="82"/>
      <c r="B362" s="82"/>
      <c r="C362" s="82"/>
      <c r="D362" s="82"/>
      <c r="E362" s="82" t="str">
        <f>SelectedInputs!E54</f>
        <v>Indirects Scaler</v>
      </c>
      <c r="F362" s="82"/>
      <c r="G362" s="2" t="s">
        <v>105</v>
      </c>
      <c r="H362" s="82" t="str">
        <f>SelectedInputs!H54</f>
        <v>ISt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2</v>
      </c>
      <c r="AO362" s="523">
        <f t="shared" si="15"/>
        <v>1</v>
      </c>
      <c r="AP362" s="352">
        <f t="shared" si="16"/>
        <v>31.429413537903432</v>
      </c>
      <c r="AQ362" s="147"/>
      <c r="AR362" s="8">
        <f>SelectedInputs!AR54</f>
        <v>-0.31412116619263247</v>
      </c>
      <c r="AS362" s="8">
        <f>SelectedInputs!AS54</f>
        <v>4.6763703728590285</v>
      </c>
      <c r="AT362" s="8">
        <f>SelectedInputs!AT54</f>
        <v>8.0823826835238926</v>
      </c>
      <c r="AU362" s="8">
        <f>SelectedInputs!AU54</f>
        <v>9.456264158735344</v>
      </c>
      <c r="AV362" s="8">
        <f>SelectedInputs!AV54</f>
        <v>9.5285174889778013</v>
      </c>
    </row>
    <row r="363" spans="1:48" ht="16.8">
      <c r="A363" s="82"/>
      <c r="B363" s="82"/>
      <c r="C363" s="82"/>
      <c r="D363" s="82"/>
      <c r="E363" s="82" t="str">
        <f>SelectedInputs!E55</f>
        <v>LineSIGHT Mechanistic Price Control Deliverable (ENWL only)</v>
      </c>
      <c r="F363" s="82"/>
      <c r="G363" s="2" t="s">
        <v>105</v>
      </c>
      <c r="H363" s="82" t="str">
        <f>SelectedInputs!H55</f>
        <v>LMPt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0</v>
      </c>
      <c r="AQ363" s="147"/>
      <c r="AR363" s="8">
        <f>SelectedInputs!AR55</f>
        <v>0</v>
      </c>
      <c r="AS363" s="8">
        <f>SelectedInputs!AS55</f>
        <v>0</v>
      </c>
      <c r="AT363" s="8">
        <f>SelectedInputs!AT55</f>
        <v>0</v>
      </c>
      <c r="AU363" s="8">
        <f>SelectedInputs!AU55</f>
        <v>0</v>
      </c>
      <c r="AV363" s="8">
        <f>SelectedInputs!AV55</f>
        <v>0</v>
      </c>
    </row>
    <row r="364" spans="1:48" ht="16.8">
      <c r="A364" s="82"/>
      <c r="B364" s="82"/>
      <c r="C364" s="82"/>
      <c r="D364" s="82"/>
      <c r="E364" s="82" t="str">
        <f>SelectedInputs!E56</f>
        <v>New Depot (EMID, SWALES, SWEST and WMID only)</v>
      </c>
      <c r="F364" s="82"/>
      <c r="G364" s="2" t="s">
        <v>105</v>
      </c>
      <c r="H364" s="82" t="str">
        <f>SelectedInputs!H56</f>
        <v>NEWDt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4.18</v>
      </c>
      <c r="AQ364" s="147"/>
      <c r="AR364" s="8">
        <f>SelectedInputs!AR56</f>
        <v>0.28999999999999998</v>
      </c>
      <c r="AS364" s="8">
        <f>SelectedInputs!AS56</f>
        <v>0.99</v>
      </c>
      <c r="AT364" s="8">
        <f>SelectedInputs!AT56</f>
        <v>2.56</v>
      </c>
      <c r="AU364" s="8">
        <f>SelectedInputs!AU56</f>
        <v>0.34</v>
      </c>
      <c r="AV364" s="8">
        <f>SelectedInputs!AV56</f>
        <v>0</v>
      </c>
    </row>
    <row r="365" spans="1:48" ht="16.8">
      <c r="A365" s="82"/>
      <c r="B365" s="82"/>
      <c r="C365" s="82"/>
      <c r="D365" s="82"/>
      <c r="E365" s="82" t="str">
        <f>SelectedInputs!E57</f>
        <v>New Control Room (SSES and SSEH only)</v>
      </c>
      <c r="F365" s="82"/>
      <c r="G365" s="2" t="s">
        <v>105</v>
      </c>
      <c r="H365" s="82" t="str">
        <f>SelectedInputs!H57</f>
        <v>CTRLt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1</v>
      </c>
      <c r="AO365" s="523">
        <f t="shared" si="15"/>
        <v>1</v>
      </c>
      <c r="AP365" s="352">
        <f t="shared" si="16"/>
        <v>0</v>
      </c>
      <c r="AQ365" s="147"/>
      <c r="AR365" s="8">
        <f>SelectedInputs!AR57</f>
        <v>0</v>
      </c>
      <c r="AS365" s="8">
        <f>SelectedInputs!AS57</f>
        <v>0</v>
      </c>
      <c r="AT365" s="8">
        <f>SelectedInputs!AT57</f>
        <v>0</v>
      </c>
      <c r="AU365" s="8">
        <f>SelectedInputs!AU57</f>
        <v>0</v>
      </c>
      <c r="AV365" s="8">
        <f>SelectedInputs!AV57</f>
        <v>0</v>
      </c>
    </row>
    <row r="366" spans="1:48" ht="16.8">
      <c r="A366" s="82"/>
      <c r="B366" s="82"/>
      <c r="C366" s="82"/>
      <c r="D366" s="82"/>
      <c r="E366" s="82" t="str">
        <f>SelectedInputs!E58</f>
        <v>Storm Arwen Re-opener</v>
      </c>
      <c r="F366" s="82"/>
      <c r="G366" s="2" t="s">
        <v>105</v>
      </c>
      <c r="H366" s="82" t="str">
        <f>SelectedInputs!H58</f>
        <v>SARt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SelectedInputs!AR58</f>
        <v>0</v>
      </c>
      <c r="AS366" s="8">
        <f>SelectedInputs!AS58</f>
        <v>0</v>
      </c>
      <c r="AT366" s="8">
        <f>SelectedInputs!AT58</f>
        <v>0</v>
      </c>
      <c r="AU366" s="8">
        <f>SelectedInputs!AU58</f>
        <v>0</v>
      </c>
      <c r="AV366" s="8">
        <f>SelectedInputs!AV58</f>
        <v>0</v>
      </c>
    </row>
    <row r="367" spans="1:48" ht="16.8">
      <c r="A367" s="82"/>
      <c r="B367" s="82"/>
      <c r="C367" s="82"/>
      <c r="D367" s="82"/>
      <c r="E367" s="82" t="str">
        <f>SelectedInputs!E59</f>
        <v>High Value Projects Re-opener</v>
      </c>
      <c r="F367" s="82"/>
      <c r="G367" s="2" t="s">
        <v>105</v>
      </c>
      <c r="H367" s="82" t="str">
        <f>SelectedInputs!H59</f>
        <v>HVPt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SelectedInputs!AR59</f>
        <v>0</v>
      </c>
      <c r="AS367" s="8">
        <f>SelectedInputs!AS59</f>
        <v>0</v>
      </c>
      <c r="AT367" s="8">
        <f>SelectedInputs!AT59</f>
        <v>0</v>
      </c>
      <c r="AU367" s="8">
        <f>SelectedInputs!AU59</f>
        <v>0</v>
      </c>
      <c r="AV367" s="8">
        <f>SelectedInputs!AV59</f>
        <v>0</v>
      </c>
    </row>
    <row r="368" spans="1:48" ht="16.8">
      <c r="A368" s="82"/>
      <c r="B368" s="82"/>
      <c r="C368" s="82"/>
      <c r="D368" s="82"/>
      <c r="E368" s="82" t="str">
        <f>SelectedInputs!E60</f>
        <v>Strategic Investment</v>
      </c>
      <c r="F368" s="82"/>
      <c r="G368" s="2" t="s">
        <v>105</v>
      </c>
      <c r="H368" s="82" t="str">
        <f>SelectedInputs!H60</f>
        <v>SINVt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SelectedInputs!AR60</f>
        <v>0</v>
      </c>
      <c r="AS368" s="8">
        <f>SelectedInputs!AS60</f>
        <v>0</v>
      </c>
      <c r="AT368" s="8">
        <f>SelectedInputs!AT60</f>
        <v>0</v>
      </c>
      <c r="AU368" s="8">
        <f>SelectedInputs!AU60</f>
        <v>0</v>
      </c>
      <c r="AV368" s="8">
        <f>SelectedInputs!AV60</f>
        <v>0</v>
      </c>
    </row>
    <row r="369" spans="1:48" ht="16.8">
      <c r="A369" s="82"/>
      <c r="B369" s="82"/>
      <c r="C369" s="82"/>
      <c r="D369" s="82"/>
      <c r="E369" s="82" t="str">
        <f>SelectedInputs!E61</f>
        <v>Carry-over Green Recovery Scheme</v>
      </c>
      <c r="F369" s="82"/>
      <c r="G369" s="2" t="s">
        <v>105</v>
      </c>
      <c r="H369" s="82" t="str">
        <f>SelectedInputs!H61</f>
        <v>CGRSt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SelectedInputs!AR61</f>
        <v>0</v>
      </c>
      <c r="AS369" s="8">
        <f>SelectedInputs!AS61</f>
        <v>0</v>
      </c>
      <c r="AT369" s="8">
        <f>SelectedInputs!AT61</f>
        <v>0</v>
      </c>
      <c r="AU369" s="8">
        <f>SelectedInputs!AU61</f>
        <v>0</v>
      </c>
      <c r="AV369" s="8">
        <f>SelectedInputs!AV61</f>
        <v>0</v>
      </c>
    </row>
    <row r="370" spans="1:48" ht="16.8">
      <c r="A370" s="82"/>
      <c r="B370" s="82"/>
      <c r="C370" s="82"/>
      <c r="D370" s="82"/>
      <c r="E370" s="82" t="str">
        <f>SelectedInputs!E62</f>
        <v>1-in-20 Severe Weather Event</v>
      </c>
      <c r="F370" s="82"/>
      <c r="G370" s="2" t="s">
        <v>105</v>
      </c>
      <c r="H370" s="82" t="str">
        <f>SelectedInputs!H62</f>
        <v>OTSWt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SelectedInputs!AR62</f>
        <v>0</v>
      </c>
      <c r="AS370" s="8">
        <f>SelectedInputs!AS62</f>
        <v>0</v>
      </c>
      <c r="AT370" s="8">
        <f>SelectedInputs!AT62</f>
        <v>0</v>
      </c>
      <c r="AU370" s="8">
        <f>SelectedInputs!AU62</f>
        <v>0</v>
      </c>
      <c r="AV370" s="8">
        <f>SelectedInputs!AV62</f>
        <v>0</v>
      </c>
    </row>
    <row r="371" spans="1:48" ht="16.8">
      <c r="A371" s="82"/>
      <c r="B371" s="82"/>
      <c r="C371" s="82"/>
      <c r="D371" s="82"/>
      <c r="E371" s="82" t="str">
        <f>SelectedInputs!E63</f>
        <v>Net to Gross Load Related Expenditure</v>
      </c>
      <c r="F371" s="82"/>
      <c r="G371" s="2" t="s">
        <v>105</v>
      </c>
      <c r="H371" s="82" t="str">
        <f>SelectedInputs!H63</f>
        <v>NGLREt</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2</v>
      </c>
      <c r="AO371" s="523">
        <f t="shared" si="15"/>
        <v>1</v>
      </c>
      <c r="AP371" s="352">
        <f t="shared" si="16"/>
        <v>0</v>
      </c>
      <c r="AQ371" s="147"/>
      <c r="AR371" s="8">
        <f>SelectedInputs!AR63</f>
        <v>0</v>
      </c>
      <c r="AS371" s="8">
        <f>SelectedInputs!AS63</f>
        <v>0</v>
      </c>
      <c r="AT371" s="8">
        <f>SelectedInputs!AT63</f>
        <v>0</v>
      </c>
      <c r="AU371" s="8">
        <f>SelectedInputs!AU63</f>
        <v>0</v>
      </c>
      <c r="AV371" s="8">
        <f>SelectedInputs!AV63</f>
        <v>0</v>
      </c>
    </row>
    <row r="372" spans="1:48" ht="16.8">
      <c r="A372" s="82"/>
      <c r="B372" s="82"/>
      <c r="C372" s="82"/>
      <c r="D372" s="82"/>
      <c r="E372" s="82">
        <f>SelectedInputs!E64</f>
        <v>0</v>
      </c>
      <c r="F372" s="82"/>
      <c r="G372" s="2" t="s">
        <v>105</v>
      </c>
      <c r="H372" s="82">
        <f>SelectedInputs!H64</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SelectedInputs!AR64</f>
        <v>0</v>
      </c>
      <c r="AS372" s="8">
        <f>SelectedInputs!AS64</f>
        <v>0</v>
      </c>
      <c r="AT372" s="8">
        <f>SelectedInputs!AT64</f>
        <v>0</v>
      </c>
      <c r="AU372" s="8">
        <f>SelectedInputs!AU64</f>
        <v>0</v>
      </c>
      <c r="AV372" s="8">
        <f>SelectedInputs!AV64</f>
        <v>0</v>
      </c>
    </row>
    <row r="373" spans="1:48" ht="16.8">
      <c r="A373" s="82"/>
      <c r="B373" s="82"/>
      <c r="C373" s="82"/>
      <c r="D373" s="82"/>
      <c r="E373" s="82">
        <f>SelectedInputs!E65</f>
        <v>0</v>
      </c>
      <c r="F373" s="82"/>
      <c r="G373" s="2" t="s">
        <v>105</v>
      </c>
      <c r="H373" s="82">
        <f>SelectedInputs!H65</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SelectedInputs!AR65</f>
        <v>0</v>
      </c>
      <c r="AS373" s="8">
        <f>SelectedInputs!AS65</f>
        <v>0</v>
      </c>
      <c r="AT373" s="8">
        <f>SelectedInputs!AT65</f>
        <v>0</v>
      </c>
      <c r="AU373" s="8">
        <f>SelectedInputs!AU65</f>
        <v>0</v>
      </c>
      <c r="AV373" s="8">
        <f>SelectedInputs!AV65</f>
        <v>0</v>
      </c>
    </row>
    <row r="374" spans="1:48" ht="16.8">
      <c r="A374" s="82"/>
      <c r="B374" s="82"/>
      <c r="C374" s="82"/>
      <c r="D374" s="82"/>
      <c r="E374" s="82">
        <f>SelectedInputs!E66</f>
        <v>0</v>
      </c>
      <c r="F374" s="82"/>
      <c r="G374" s="2" t="s">
        <v>105</v>
      </c>
      <c r="H374" s="82">
        <f>SelectedInputs!H66</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SelectedInputs!AR66</f>
        <v>0</v>
      </c>
      <c r="AS374" s="8">
        <f>SelectedInputs!AS66</f>
        <v>0</v>
      </c>
      <c r="AT374" s="8">
        <f>SelectedInputs!AT66</f>
        <v>0</v>
      </c>
      <c r="AU374" s="8">
        <f>SelectedInputs!AU66</f>
        <v>0</v>
      </c>
      <c r="AV374" s="8">
        <f>SelectedInputs!AV66</f>
        <v>0</v>
      </c>
    </row>
    <row r="375" spans="1:48" ht="16.8">
      <c r="A375" s="82"/>
      <c r="B375" s="82"/>
      <c r="C375" s="82"/>
      <c r="D375" s="82"/>
      <c r="E375" s="82">
        <f>SelectedInputs!E67</f>
        <v>0</v>
      </c>
      <c r="F375" s="82"/>
      <c r="G375" s="2" t="s">
        <v>105</v>
      </c>
      <c r="H375" s="82">
        <f>SelectedInputs!H67</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SelectedInputs!AR67</f>
        <v>0</v>
      </c>
      <c r="AS375" s="8">
        <f>SelectedInputs!AS67</f>
        <v>0</v>
      </c>
      <c r="AT375" s="8">
        <f>SelectedInputs!AT67</f>
        <v>0</v>
      </c>
      <c r="AU375" s="8">
        <f>SelectedInputs!AU67</f>
        <v>0</v>
      </c>
      <c r="AV375" s="8">
        <f>SelectedInputs!AV67</f>
        <v>0</v>
      </c>
    </row>
    <row r="376" spans="1:48" ht="16.8">
      <c r="A376" s="82"/>
      <c r="B376" s="82"/>
      <c r="C376" s="82"/>
      <c r="D376" s="82"/>
      <c r="E376" s="82">
        <f>SelectedInputs!E68</f>
        <v>0</v>
      </c>
      <c r="F376" s="82"/>
      <c r="G376" s="2" t="s">
        <v>105</v>
      </c>
      <c r="H376" s="82">
        <f>SelectedInputs!H68</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SelectedInputs!AR68</f>
        <v>0</v>
      </c>
      <c r="AS376" s="8">
        <f>SelectedInputs!AS68</f>
        <v>0</v>
      </c>
      <c r="AT376" s="8">
        <f>SelectedInputs!AT68</f>
        <v>0</v>
      </c>
      <c r="AU376" s="8">
        <f>SelectedInputs!AU68</f>
        <v>0</v>
      </c>
      <c r="AV376" s="8">
        <f>SelectedInputs!AV68</f>
        <v>0</v>
      </c>
    </row>
    <row r="377" spans="1:48" ht="16.8">
      <c r="A377" s="82"/>
      <c r="B377" s="82"/>
      <c r="C377" s="82"/>
      <c r="D377" s="82"/>
      <c r="E377" s="82">
        <f>SelectedInputs!E69</f>
        <v>0</v>
      </c>
      <c r="F377" s="82"/>
      <c r="G377" s="2" t="s">
        <v>105</v>
      </c>
      <c r="H377" s="82">
        <f>SelectedInputs!H69</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SelectedInputs!AR69</f>
        <v>0</v>
      </c>
      <c r="AS377" s="8">
        <f>SelectedInputs!AS69</f>
        <v>0</v>
      </c>
      <c r="AT377" s="8">
        <f>SelectedInputs!AT69</f>
        <v>0</v>
      </c>
      <c r="AU377" s="8">
        <f>SelectedInputs!AU69</f>
        <v>0</v>
      </c>
      <c r="AV377" s="8">
        <f>SelectedInputs!AV69</f>
        <v>0</v>
      </c>
    </row>
    <row r="378" spans="1:48" ht="16.8">
      <c r="A378" s="82"/>
      <c r="B378" s="82"/>
      <c r="C378" s="82"/>
      <c r="D378" s="82"/>
      <c r="E378" s="82">
        <f>SelectedInputs!E70</f>
        <v>0</v>
      </c>
      <c r="F378" s="82"/>
      <c r="G378" s="2" t="s">
        <v>105</v>
      </c>
      <c r="H378" s="82">
        <f>SelectedInputs!H70</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SelectedInputs!AR70</f>
        <v>0</v>
      </c>
      <c r="AS378" s="8">
        <f>SelectedInputs!AS70</f>
        <v>0</v>
      </c>
      <c r="AT378" s="8">
        <f>SelectedInputs!AT70</f>
        <v>0</v>
      </c>
      <c r="AU378" s="8">
        <f>SelectedInputs!AU70</f>
        <v>0</v>
      </c>
      <c r="AV378" s="8">
        <f>SelectedInputs!AV70</f>
        <v>0</v>
      </c>
    </row>
    <row r="379" spans="1:48" ht="16.8">
      <c r="A379" s="82"/>
      <c r="B379" s="82"/>
      <c r="C379" s="82"/>
      <c r="D379" s="82"/>
      <c r="E379" s="82">
        <f>SelectedInputs!E71</f>
        <v>0</v>
      </c>
      <c r="F379" s="82"/>
      <c r="G379" s="2" t="s">
        <v>105</v>
      </c>
      <c r="H379" s="82">
        <f>SelectedInputs!H71</f>
        <v>0</v>
      </c>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522">
        <f t="shared" si="14"/>
        <v>0</v>
      </c>
      <c r="AO379" s="523">
        <f t="shared" si="15"/>
        <v>0</v>
      </c>
      <c r="AP379" s="352">
        <f t="shared" si="16"/>
        <v>0</v>
      </c>
      <c r="AQ379" s="147"/>
      <c r="AR379" s="8">
        <f>SelectedInputs!AR71</f>
        <v>0</v>
      </c>
      <c r="AS379" s="8">
        <f>SelectedInputs!AS71</f>
        <v>0</v>
      </c>
      <c r="AT379" s="8">
        <f>SelectedInputs!AT71</f>
        <v>0</v>
      </c>
      <c r="AU379" s="8">
        <f>SelectedInputs!AU71</f>
        <v>0</v>
      </c>
      <c r="AV379" s="8">
        <f>SelectedInputs!AV71</f>
        <v>0</v>
      </c>
    </row>
    <row r="380" spans="1:48" ht="16.8">
      <c r="A380" s="82"/>
      <c r="B380" s="82"/>
      <c r="C380" s="82"/>
      <c r="D380" s="82"/>
      <c r="E380" s="82" t="s">
        <v>644</v>
      </c>
      <c r="F380" s="82"/>
      <c r="G380" s="2" t="s">
        <v>105</v>
      </c>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147"/>
      <c r="AR380" s="431">
        <f>SUM(AR332:AR379)</f>
        <v>48.700650799637259</v>
      </c>
      <c r="AS380" s="431">
        <f>SUM(AS332:AS379)</f>
        <v>100.63763733889394</v>
      </c>
      <c r="AT380" s="431">
        <f>SUM(AT332:AT379)</f>
        <v>139.4232496099217</v>
      </c>
      <c r="AU380" s="431">
        <f>SUM(AU332:AU379)</f>
        <v>150.81732680931128</v>
      </c>
      <c r="AV380" s="431">
        <f>SUM(AV332:AV379)</f>
        <v>148.09129766058558</v>
      </c>
    </row>
    <row r="381" spans="1:48" ht="16.8">
      <c r="A381" s="82"/>
      <c r="B381" s="82"/>
      <c r="C381" s="82"/>
      <c r="D381" s="82"/>
      <c r="E381" s="182" t="s">
        <v>21</v>
      </c>
      <c r="F381" s="268"/>
      <c r="G381" s="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335"/>
      <c r="AK381" s="335"/>
      <c r="AL381" s="335"/>
      <c r="AM381" s="335"/>
      <c r="AN381" s="335"/>
      <c r="AO381" s="335"/>
      <c r="AP381" s="335">
        <f>IF(SUMPRODUCT(AO332:AO379,AP332:AP379)=SUM(AP332:AP379),0,1)</f>
        <v>0</v>
      </c>
      <c r="AQ381" s="336"/>
      <c r="AR381" s="335"/>
      <c r="AS381" s="335"/>
      <c r="AT381" s="335"/>
      <c r="AU381" s="335"/>
      <c r="AV381" s="335"/>
    </row>
    <row r="382" spans="1:48" ht="16.8">
      <c r="A382" s="82"/>
      <c r="B382" s="82"/>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269"/>
      <c r="AR382" s="83"/>
      <c r="AS382" s="83"/>
      <c r="AT382" s="83"/>
      <c r="AU382" s="83"/>
      <c r="AV382" s="83"/>
    </row>
    <row r="383" spans="1:48" ht="16.8">
      <c r="A383" s="82"/>
      <c r="B383" s="82"/>
      <c r="C383" s="194"/>
      <c r="D383" s="28" t="s">
        <v>645</v>
      </c>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9"/>
      <c r="AR383" s="28"/>
      <c r="AS383" s="28"/>
      <c r="AT383" s="28"/>
      <c r="AU383" s="28"/>
      <c r="AV383" s="28"/>
    </row>
    <row r="384" spans="1:48" ht="67.2">
      <c r="A384" s="82"/>
      <c r="B384" s="82"/>
      <c r="C384" s="82"/>
      <c r="D384" s="82"/>
      <c r="E384" s="82"/>
      <c r="F384" s="268"/>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205" t="s">
        <v>646</v>
      </c>
      <c r="AK384" s="205"/>
      <c r="AL384" s="205" t="s">
        <v>647</v>
      </c>
      <c r="AM384" s="205" t="s">
        <v>648</v>
      </c>
      <c r="AO384" s="205" t="s">
        <v>633</v>
      </c>
      <c r="AP384" s="205" t="s">
        <v>634</v>
      </c>
      <c r="AQ384" s="205" t="s">
        <v>635</v>
      </c>
      <c r="AR384" s="205" t="s">
        <v>636</v>
      </c>
      <c r="AS384" s="205" t="s">
        <v>637</v>
      </c>
      <c r="AT384" s="205" t="s">
        <v>638</v>
      </c>
      <c r="AU384" s="205" t="s">
        <v>639</v>
      </c>
    </row>
    <row r="385" spans="1:48" ht="16.8">
      <c r="A385" s="82"/>
      <c r="B385" s="82"/>
      <c r="C385" s="82"/>
      <c r="D385" s="82"/>
      <c r="E385" s="82" t="str">
        <f t="shared" ref="E385:E432" si="17">E332</f>
        <v>RPEs (bucket 1 allowances)</v>
      </c>
      <c r="F385" s="268"/>
      <c r="G385" s="82" t="s">
        <v>209</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SelectedInputs!AJ74</f>
        <v>Other</v>
      </c>
      <c r="AK385" s="353"/>
      <c r="AL385" s="353">
        <f>SelectedInputs!AL74</f>
        <v>0</v>
      </c>
      <c r="AM385" s="353">
        <f>SelectedInputs!AM74</f>
        <v>1</v>
      </c>
      <c r="AN385" s="515"/>
      <c r="AO385" s="287">
        <f>SelectedInputs!AO74</f>
        <v>0.13257512713823391</v>
      </c>
      <c r="AP385" s="287">
        <f>SelectedInputs!AP74</f>
        <v>0.26075512405609491</v>
      </c>
      <c r="AQ385" s="287">
        <f>SelectedInputs!AQ74</f>
        <v>0.10583448913545999</v>
      </c>
      <c r="AR385" s="287">
        <f>SelectedInputs!AR74</f>
        <v>9.5330559408229307E-2</v>
      </c>
      <c r="AS385" s="287">
        <f>SelectedInputs!AS74</f>
        <v>2.859608568346432E-2</v>
      </c>
      <c r="AT385" s="287">
        <f>SelectedInputs!AT74</f>
        <v>4.8808753274772687E-2</v>
      </c>
      <c r="AU385" s="287">
        <f>SelectedInputs!AU74</f>
        <v>0.32809986130374474</v>
      </c>
      <c r="AV385" s="521"/>
    </row>
    <row r="386" spans="1:48" ht="16.8">
      <c r="A386" s="82"/>
      <c r="B386" s="82"/>
      <c r="C386" s="82"/>
      <c r="D386" s="82"/>
      <c r="E386" s="82" t="str">
        <f t="shared" si="17"/>
        <v>RPEs (bucket 2 allowances)</v>
      </c>
      <c r="F386" s="268"/>
      <c r="G386" s="82" t="s">
        <v>209</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SelectedInputs!AJ75</f>
        <v>Other</v>
      </c>
      <c r="AK386" s="353"/>
      <c r="AL386" s="353">
        <f>SelectedInputs!AL75</f>
        <v>0</v>
      </c>
      <c r="AM386" s="353">
        <f>SelectedInputs!AM75</f>
        <v>2</v>
      </c>
      <c r="AN386" s="515"/>
      <c r="AO386" s="287">
        <f>SelectedInputs!AO75</f>
        <v>0.965671635596967</v>
      </c>
      <c r="AP386" s="287">
        <f>SelectedInputs!AP75</f>
        <v>3.4328364403033045E-2</v>
      </c>
      <c r="AQ386" s="287">
        <f>SelectedInputs!AQ75</f>
        <v>0</v>
      </c>
      <c r="AR386" s="287">
        <f>SelectedInputs!AR75</f>
        <v>0</v>
      </c>
      <c r="AS386" s="287">
        <f>SelectedInputs!AS75</f>
        <v>0</v>
      </c>
      <c r="AT386" s="287">
        <f>SelectedInputs!AT75</f>
        <v>0</v>
      </c>
      <c r="AU386" s="287">
        <f>SelectedInputs!AU75</f>
        <v>0</v>
      </c>
      <c r="AV386" s="521"/>
    </row>
    <row r="387" spans="1:48" ht="16.8">
      <c r="A387" s="82"/>
      <c r="B387" s="82"/>
      <c r="C387" s="82"/>
      <c r="D387" s="82"/>
      <c r="E387" s="82" t="str">
        <f t="shared" si="17"/>
        <v>Physical Security Re-opener</v>
      </c>
      <c r="F387" s="268"/>
      <c r="G387" s="82" t="s">
        <v>209</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SelectedInputs!AJ76</f>
        <v>Re-opener</v>
      </c>
      <c r="AK387" s="353"/>
      <c r="AL387" s="353" t="str">
        <f>SelectedInputs!AL76</f>
        <v>RPEs Don't Apply</v>
      </c>
      <c r="AM387" s="353">
        <f>SelectedInputs!AM76</f>
        <v>2</v>
      </c>
      <c r="AN387" s="515"/>
      <c r="AO387" s="287">
        <f>SelectedInputs!AO76</f>
        <v>0</v>
      </c>
      <c r="AP387" s="287">
        <f>SelectedInputs!AP76</f>
        <v>1</v>
      </c>
      <c r="AQ387" s="287">
        <f>SelectedInputs!AQ76</f>
        <v>0</v>
      </c>
      <c r="AR387" s="287">
        <f>SelectedInputs!AR76</f>
        <v>0</v>
      </c>
      <c r="AS387" s="287">
        <f>SelectedInputs!AS76</f>
        <v>0</v>
      </c>
      <c r="AT387" s="287">
        <f>SelectedInputs!AT76</f>
        <v>0</v>
      </c>
      <c r="AU387" s="287">
        <f>SelectedInputs!AU76</f>
        <v>0</v>
      </c>
      <c r="AV387" s="521"/>
    </row>
    <row r="388" spans="1:48" ht="16.8">
      <c r="A388" s="82"/>
      <c r="B388" s="82"/>
      <c r="C388" s="82"/>
      <c r="D388" s="82"/>
      <c r="E388" s="82" t="str">
        <f t="shared" si="17"/>
        <v>Specified Street Works Costs Re-opener</v>
      </c>
      <c r="F388" s="268"/>
      <c r="G388" s="82" t="s">
        <v>209</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SelectedInputs!AJ77</f>
        <v>Re-opener</v>
      </c>
      <c r="AK388" s="353"/>
      <c r="AL388" s="353" t="str">
        <f>SelectedInputs!AL77</f>
        <v>RPEs Don't Apply</v>
      </c>
      <c r="AM388" s="353">
        <f>SelectedInputs!AM77</f>
        <v>2</v>
      </c>
      <c r="AN388" s="515"/>
      <c r="AO388" s="287">
        <f>SelectedInputs!AO77</f>
        <v>0</v>
      </c>
      <c r="AP388" s="287">
        <f>SelectedInputs!AP77</f>
        <v>0</v>
      </c>
      <c r="AQ388" s="287">
        <f>SelectedInputs!AQ77</f>
        <v>0</v>
      </c>
      <c r="AR388" s="287">
        <f>SelectedInputs!AR77</f>
        <v>0</v>
      </c>
      <c r="AS388" s="287">
        <f>SelectedInputs!AS77</f>
        <v>0</v>
      </c>
      <c r="AT388" s="287">
        <f>SelectedInputs!AT77</f>
        <v>0</v>
      </c>
      <c r="AU388" s="287">
        <f>SelectedInputs!AU77</f>
        <v>1</v>
      </c>
      <c r="AV388" s="521"/>
    </row>
    <row r="389" spans="1:48" ht="16.8">
      <c r="A389" s="82"/>
      <c r="B389" s="82"/>
      <c r="C389" s="82"/>
      <c r="D389" s="82"/>
      <c r="E389" s="82" t="str">
        <f t="shared" si="17"/>
        <v>Rail Electrification Costs Re-opener</v>
      </c>
      <c r="F389" s="268"/>
      <c r="G389" s="82" t="s">
        <v>209</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SelectedInputs!AJ78</f>
        <v>Re-opener</v>
      </c>
      <c r="AK389" s="353"/>
      <c r="AL389" s="353" t="str">
        <f>SelectedInputs!AL78</f>
        <v>RPEs Don't Apply</v>
      </c>
      <c r="AM389" s="353">
        <f>SelectedInputs!AM78</f>
        <v>2</v>
      </c>
      <c r="AN389" s="515"/>
      <c r="AO389" s="287">
        <f>SelectedInputs!AO78</f>
        <v>0</v>
      </c>
      <c r="AP389" s="287">
        <f>SelectedInputs!AP78</f>
        <v>1</v>
      </c>
      <c r="AQ389" s="287">
        <f>SelectedInputs!AQ78</f>
        <v>0</v>
      </c>
      <c r="AR389" s="287">
        <f>SelectedInputs!AR78</f>
        <v>0</v>
      </c>
      <c r="AS389" s="287">
        <f>SelectedInputs!AS78</f>
        <v>0</v>
      </c>
      <c r="AT389" s="287">
        <f>SelectedInputs!AT78</f>
        <v>0</v>
      </c>
      <c r="AU389" s="287">
        <f>SelectedInputs!AU78</f>
        <v>0</v>
      </c>
      <c r="AV389" s="521"/>
    </row>
    <row r="390" spans="1:48" ht="16.8">
      <c r="A390" s="82"/>
      <c r="B390" s="82"/>
      <c r="C390" s="82"/>
      <c r="D390" s="82"/>
      <c r="E390" s="82" t="str">
        <f t="shared" si="17"/>
        <v>Net Zero Re-opener</v>
      </c>
      <c r="F390" s="268"/>
      <c r="G390" s="82" t="s">
        <v>209</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SelectedInputs!AJ79</f>
        <v>Re-opener</v>
      </c>
      <c r="AK390" s="353"/>
      <c r="AL390" s="353" t="str">
        <f>SelectedInputs!AL79</f>
        <v>RPEs Don't Apply</v>
      </c>
      <c r="AM390" s="353">
        <f>SelectedInputs!AM79</f>
        <v>2</v>
      </c>
      <c r="AN390" s="515"/>
      <c r="AO390" s="287">
        <f>SelectedInputs!AO79</f>
        <v>1</v>
      </c>
      <c r="AP390" s="287">
        <f>SelectedInputs!AP79</f>
        <v>0</v>
      </c>
      <c r="AQ390" s="287">
        <f>SelectedInputs!AQ79</f>
        <v>0</v>
      </c>
      <c r="AR390" s="287">
        <f>SelectedInputs!AR79</f>
        <v>0</v>
      </c>
      <c r="AS390" s="287">
        <f>SelectedInputs!AS79</f>
        <v>0</v>
      </c>
      <c r="AT390" s="287">
        <f>SelectedInputs!AT79</f>
        <v>0</v>
      </c>
      <c r="AU390" s="287">
        <f>SelectedInputs!AU79</f>
        <v>0</v>
      </c>
      <c r="AV390" s="521"/>
    </row>
    <row r="391" spans="1:48" ht="16.8">
      <c r="A391" s="82"/>
      <c r="B391" s="82"/>
      <c r="C391" s="82"/>
      <c r="D391" s="82"/>
      <c r="E391" s="82" t="str">
        <f t="shared" si="17"/>
        <v>Coordinated Adjustment Mechanism Re-opener</v>
      </c>
      <c r="F391" s="268"/>
      <c r="G391" s="82" t="s">
        <v>209</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SelectedInputs!AJ80</f>
        <v>Re-opener</v>
      </c>
      <c r="AK391" s="353"/>
      <c r="AL391" s="353" t="str">
        <f>SelectedInputs!AL80</f>
        <v>RPEs Don't Apply</v>
      </c>
      <c r="AM391" s="353">
        <f>SelectedInputs!AM80</f>
        <v>2</v>
      </c>
      <c r="AN391" s="515"/>
      <c r="AO391" s="287">
        <f>SelectedInputs!AO80</f>
        <v>0</v>
      </c>
      <c r="AP391" s="287">
        <f>SelectedInputs!AP80</f>
        <v>0</v>
      </c>
      <c r="AQ391" s="287">
        <f>SelectedInputs!AQ80</f>
        <v>1</v>
      </c>
      <c r="AR391" s="287">
        <f>SelectedInputs!AR80</f>
        <v>0</v>
      </c>
      <c r="AS391" s="287">
        <f>SelectedInputs!AS80</f>
        <v>0</v>
      </c>
      <c r="AT391" s="287">
        <f>SelectedInputs!AT80</f>
        <v>0</v>
      </c>
      <c r="AU391" s="287">
        <f>SelectedInputs!AU80</f>
        <v>0</v>
      </c>
      <c r="AV391" s="521"/>
    </row>
    <row r="392" spans="1:48" ht="16.8">
      <c r="A392" s="82"/>
      <c r="B392" s="82"/>
      <c r="C392" s="82"/>
      <c r="D392" s="82"/>
      <c r="E392" s="82" t="str">
        <f t="shared" si="17"/>
        <v>Electricity System Restoration Re-opener</v>
      </c>
      <c r="F392" s="268"/>
      <c r="G392" s="82" t="s">
        <v>209</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SelectedInputs!AJ81</f>
        <v>Re-opener</v>
      </c>
      <c r="AK392" s="353"/>
      <c r="AL392" s="353" t="str">
        <f>SelectedInputs!AL81</f>
        <v>RPEs Don't Apply</v>
      </c>
      <c r="AM392" s="353">
        <f>SelectedInputs!AM81</f>
        <v>2</v>
      </c>
      <c r="AN392" s="515"/>
      <c r="AO392" s="287">
        <f>SelectedInputs!AO81</f>
        <v>0</v>
      </c>
      <c r="AP392" s="287">
        <f>SelectedInputs!AP81</f>
        <v>1</v>
      </c>
      <c r="AQ392" s="287">
        <f>SelectedInputs!AQ81</f>
        <v>0</v>
      </c>
      <c r="AR392" s="287">
        <f>SelectedInputs!AR81</f>
        <v>0</v>
      </c>
      <c r="AS392" s="287">
        <f>SelectedInputs!AS81</f>
        <v>0</v>
      </c>
      <c r="AT392" s="287">
        <f>SelectedInputs!AT81</f>
        <v>0</v>
      </c>
      <c r="AU392" s="287">
        <f>SelectedInputs!AU81</f>
        <v>0</v>
      </c>
      <c r="AV392" s="521"/>
    </row>
    <row r="393" spans="1:48" ht="16.8">
      <c r="A393" s="82"/>
      <c r="B393" s="82"/>
      <c r="C393" s="82"/>
      <c r="D393" s="82"/>
      <c r="E393" s="82" t="str">
        <f t="shared" si="17"/>
        <v>Environmental Re-opener</v>
      </c>
      <c r="F393" s="268"/>
      <c r="G393" s="82" t="s">
        <v>209</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SelectedInputs!AJ82</f>
        <v>Re-opener</v>
      </c>
      <c r="AK393" s="353"/>
      <c r="AL393" s="353" t="str">
        <f>SelectedInputs!AL82</f>
        <v>RPEs Don't Apply</v>
      </c>
      <c r="AM393" s="353">
        <f>SelectedInputs!AM82</f>
        <v>2</v>
      </c>
      <c r="AN393" s="515"/>
      <c r="AO393" s="287">
        <f>SelectedInputs!AO82</f>
        <v>0</v>
      </c>
      <c r="AP393" s="287">
        <f>SelectedInputs!AP82</f>
        <v>1</v>
      </c>
      <c r="AQ393" s="287">
        <f>SelectedInputs!AQ82</f>
        <v>0</v>
      </c>
      <c r="AR393" s="287">
        <f>SelectedInputs!AR82</f>
        <v>0</v>
      </c>
      <c r="AS393" s="287">
        <f>SelectedInputs!AS82</f>
        <v>0</v>
      </c>
      <c r="AT393" s="287">
        <f>SelectedInputs!AT82</f>
        <v>0</v>
      </c>
      <c r="AU393" s="287">
        <f>SelectedInputs!AU82</f>
        <v>0</v>
      </c>
      <c r="AV393" s="521"/>
    </row>
    <row r="394" spans="1:48" ht="16.8">
      <c r="A394" s="82"/>
      <c r="B394" s="82"/>
      <c r="C394" s="82"/>
      <c r="D394" s="82"/>
      <c r="E394" s="82" t="str">
        <f t="shared" si="17"/>
        <v>Network Asset Risk Metric Expenditure</v>
      </c>
      <c r="F394" s="268"/>
      <c r="G394" s="82" t="s">
        <v>209</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SelectedInputs!AJ83</f>
        <v>PCD</v>
      </c>
      <c r="AK394" s="353"/>
      <c r="AL394" s="353" t="str">
        <f>SelectedInputs!AL83</f>
        <v>RPEs Apply</v>
      </c>
      <c r="AM394" s="353">
        <f>SelectedInputs!AM83</f>
        <v>1</v>
      </c>
      <c r="AN394" s="515"/>
      <c r="AO394" s="287">
        <f>SelectedInputs!AO83</f>
        <v>0</v>
      </c>
      <c r="AP394" s="287">
        <f>SelectedInputs!AP83</f>
        <v>1</v>
      </c>
      <c r="AQ394" s="287">
        <f>SelectedInputs!AQ83</f>
        <v>0</v>
      </c>
      <c r="AR394" s="287">
        <f>SelectedInputs!AR83</f>
        <v>0</v>
      </c>
      <c r="AS394" s="287">
        <f>SelectedInputs!AS83</f>
        <v>0</v>
      </c>
      <c r="AT394" s="287">
        <f>SelectedInputs!AT83</f>
        <v>0</v>
      </c>
      <c r="AU394" s="287">
        <f>SelectedInputs!AU83</f>
        <v>0</v>
      </c>
      <c r="AV394" s="521"/>
    </row>
    <row r="395" spans="1:48" ht="16.8">
      <c r="A395" s="82"/>
      <c r="B395" s="82"/>
      <c r="C395" s="82"/>
      <c r="D395" s="82"/>
      <c r="E395" s="82" t="str">
        <f t="shared" si="17"/>
        <v>Load Related Expenditure: Secondary Reinforcement</v>
      </c>
      <c r="F395" s="268"/>
      <c r="G395" s="82" t="s">
        <v>209</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SelectedInputs!AJ84</f>
        <v>Volume driver</v>
      </c>
      <c r="AK395" s="353"/>
      <c r="AL395" s="353" t="str">
        <f>SelectedInputs!AL84</f>
        <v>RPEs Apply</v>
      </c>
      <c r="AM395" s="353">
        <f>SelectedInputs!AM84</f>
        <v>2</v>
      </c>
      <c r="AN395" s="515"/>
      <c r="AO395" s="287">
        <f>SelectedInputs!AO84</f>
        <v>1</v>
      </c>
      <c r="AP395" s="287">
        <f>SelectedInputs!AP84</f>
        <v>0</v>
      </c>
      <c r="AQ395" s="287">
        <f>SelectedInputs!AQ84</f>
        <v>0</v>
      </c>
      <c r="AR395" s="287">
        <f>SelectedInputs!AR84</f>
        <v>0</v>
      </c>
      <c r="AS395" s="287">
        <f>SelectedInputs!AS84</f>
        <v>0</v>
      </c>
      <c r="AT395" s="287">
        <f>SelectedInputs!AT84</f>
        <v>0</v>
      </c>
      <c r="AU395" s="287">
        <f>SelectedInputs!AU84</f>
        <v>0</v>
      </c>
      <c r="AV395" s="521"/>
    </row>
    <row r="396" spans="1:48" ht="16.8">
      <c r="A396" s="82"/>
      <c r="B396" s="82"/>
      <c r="C396" s="82"/>
      <c r="D396" s="82"/>
      <c r="E396" s="82" t="str">
        <f t="shared" si="17"/>
        <v>Load Related Expenditure: Low Voltage Services</v>
      </c>
      <c r="F396" s="268"/>
      <c r="G396" s="82" t="s">
        <v>209</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SelectedInputs!AJ85</f>
        <v>Volume driver</v>
      </c>
      <c r="AK396" s="353"/>
      <c r="AL396" s="353" t="str">
        <f>SelectedInputs!AL85</f>
        <v>RPEs Apply</v>
      </c>
      <c r="AM396" s="353">
        <f>SelectedInputs!AM85</f>
        <v>2</v>
      </c>
      <c r="AN396" s="515"/>
      <c r="AO396" s="287">
        <f>SelectedInputs!AO85</f>
        <v>1</v>
      </c>
      <c r="AP396" s="287">
        <f>SelectedInputs!AP85</f>
        <v>0</v>
      </c>
      <c r="AQ396" s="287">
        <f>SelectedInputs!AQ85</f>
        <v>0</v>
      </c>
      <c r="AR396" s="287">
        <f>SelectedInputs!AR85</f>
        <v>0</v>
      </c>
      <c r="AS396" s="287">
        <f>SelectedInputs!AS85</f>
        <v>0</v>
      </c>
      <c r="AT396" s="287">
        <f>SelectedInputs!AT85</f>
        <v>0</v>
      </c>
      <c r="AU396" s="287">
        <f>SelectedInputs!AU85</f>
        <v>0</v>
      </c>
      <c r="AV396" s="521"/>
    </row>
    <row r="397" spans="1:48" ht="16.8">
      <c r="A397" s="82"/>
      <c r="B397" s="82"/>
      <c r="C397" s="82"/>
      <c r="D397" s="82"/>
      <c r="E397" s="82" t="str">
        <f t="shared" si="17"/>
        <v>Load Related Expenditure Re-opener</v>
      </c>
      <c r="F397" s="268"/>
      <c r="G397" s="82" t="s">
        <v>209</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SelectedInputs!AJ86</f>
        <v>Re-opener</v>
      </c>
      <c r="AK397" s="353"/>
      <c r="AL397" s="353" t="str">
        <f>SelectedInputs!AL86</f>
        <v>RPEs Don't Apply</v>
      </c>
      <c r="AM397" s="353">
        <f>SelectedInputs!AM86</f>
        <v>2</v>
      </c>
      <c r="AN397" s="515"/>
      <c r="AO397" s="287">
        <f>SelectedInputs!AO86</f>
        <v>1</v>
      </c>
      <c r="AP397" s="287">
        <f>SelectedInputs!AP86</f>
        <v>0</v>
      </c>
      <c r="AQ397" s="287">
        <f>SelectedInputs!AQ86</f>
        <v>0</v>
      </c>
      <c r="AR397" s="287">
        <f>SelectedInputs!AR86</f>
        <v>0</v>
      </c>
      <c r="AS397" s="287">
        <f>SelectedInputs!AS86</f>
        <v>0</v>
      </c>
      <c r="AT397" s="287">
        <f>SelectedInputs!AT86</f>
        <v>0</v>
      </c>
      <c r="AU397" s="287">
        <f>SelectedInputs!AU86</f>
        <v>0</v>
      </c>
      <c r="AV397" s="521"/>
    </row>
    <row r="398" spans="1:48" ht="16.8">
      <c r="A398" s="82"/>
      <c r="B398" s="82"/>
      <c r="C398" s="82"/>
      <c r="D398" s="82"/>
      <c r="E398" s="82" t="str">
        <f t="shared" si="17"/>
        <v>Digitalisation Re-opener</v>
      </c>
      <c r="F398" s="268"/>
      <c r="G398" s="82" t="s">
        <v>209</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SelectedInputs!AJ87</f>
        <v>Re-opener</v>
      </c>
      <c r="AK398" s="353"/>
      <c r="AL398" s="353" t="str">
        <f>SelectedInputs!AL87</f>
        <v>RPEs Don't Apply</v>
      </c>
      <c r="AM398" s="353">
        <f>SelectedInputs!AM87</f>
        <v>2</v>
      </c>
      <c r="AN398" s="515"/>
      <c r="AO398" s="287">
        <f>SelectedInputs!AO87</f>
        <v>0</v>
      </c>
      <c r="AP398" s="287">
        <f>SelectedInputs!AP87</f>
        <v>0</v>
      </c>
      <c r="AQ398" s="287">
        <f>SelectedInputs!AQ87</f>
        <v>0.5</v>
      </c>
      <c r="AR398" s="287">
        <f>SelectedInputs!AR87</f>
        <v>0</v>
      </c>
      <c r="AS398" s="287">
        <f>SelectedInputs!AS87</f>
        <v>0</v>
      </c>
      <c r="AT398" s="287">
        <f>SelectedInputs!AT87</f>
        <v>0</v>
      </c>
      <c r="AU398" s="287">
        <f>SelectedInputs!AU87</f>
        <v>0.5</v>
      </c>
      <c r="AV398" s="521"/>
    </row>
    <row r="399" spans="1:48" ht="16.8">
      <c r="A399" s="82"/>
      <c r="B399" s="82"/>
      <c r="C399" s="82"/>
      <c r="D399" s="82"/>
      <c r="E399" s="82" t="str">
        <f t="shared" si="17"/>
        <v>PCB Interventions</v>
      </c>
      <c r="F399" s="268"/>
      <c r="G399" s="82" t="s">
        <v>209</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SelectedInputs!AJ88</f>
        <v>Volume driver</v>
      </c>
      <c r="AK399" s="353"/>
      <c r="AL399" s="353" t="str">
        <f>SelectedInputs!AL88</f>
        <v>RPEs Apply</v>
      </c>
      <c r="AM399" s="353">
        <f>SelectedInputs!AM88</f>
        <v>2</v>
      </c>
      <c r="AN399" s="515"/>
      <c r="AO399" s="287">
        <f>SelectedInputs!AO88</f>
        <v>0</v>
      </c>
      <c r="AP399" s="287">
        <f>SelectedInputs!AP88</f>
        <v>1</v>
      </c>
      <c r="AQ399" s="287">
        <f>SelectedInputs!AQ88</f>
        <v>0</v>
      </c>
      <c r="AR399" s="287">
        <f>SelectedInputs!AR88</f>
        <v>0</v>
      </c>
      <c r="AS399" s="287">
        <f>SelectedInputs!AS88</f>
        <v>0</v>
      </c>
      <c r="AT399" s="287">
        <f>SelectedInputs!AT88</f>
        <v>0</v>
      </c>
      <c r="AU399" s="287">
        <f>SelectedInputs!AU88</f>
        <v>0</v>
      </c>
      <c r="AV399" s="521"/>
    </row>
    <row r="400" spans="1:48" ht="16.8">
      <c r="A400" s="82"/>
      <c r="B400" s="82"/>
      <c r="C400" s="82"/>
      <c r="D400" s="82"/>
      <c r="E400" s="82" t="str">
        <f t="shared" si="17"/>
        <v>Visual Amenity Projects</v>
      </c>
      <c r="F400" s="268"/>
      <c r="G400" s="82" t="s">
        <v>209</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SelectedInputs!AJ89</f>
        <v>UIOLI</v>
      </c>
      <c r="AK400" s="353"/>
      <c r="AL400" s="353" t="str">
        <f>SelectedInputs!AL89</f>
        <v>RPEs Don't Apply</v>
      </c>
      <c r="AM400" s="353">
        <f>SelectedInputs!AM89</f>
        <v>1</v>
      </c>
      <c r="AN400" s="515"/>
      <c r="AO400" s="287">
        <f>SelectedInputs!AO89</f>
        <v>0</v>
      </c>
      <c r="AP400" s="287">
        <f>SelectedInputs!AP89</f>
        <v>0</v>
      </c>
      <c r="AQ400" s="287">
        <f>SelectedInputs!AQ89</f>
        <v>1</v>
      </c>
      <c r="AR400" s="287">
        <f>SelectedInputs!AR89</f>
        <v>0</v>
      </c>
      <c r="AS400" s="287">
        <f>SelectedInputs!AS89</f>
        <v>0</v>
      </c>
      <c r="AT400" s="287">
        <f>SelectedInputs!AT89</f>
        <v>0</v>
      </c>
      <c r="AU400" s="287">
        <f>SelectedInputs!AU89</f>
        <v>0</v>
      </c>
      <c r="AV400" s="521"/>
    </row>
    <row r="401" spans="1:48" ht="16.8">
      <c r="A401" s="82"/>
      <c r="B401" s="82"/>
      <c r="C401" s="82"/>
      <c r="D401" s="82"/>
      <c r="E401" s="82" t="str">
        <f t="shared" si="17"/>
        <v>Cyber Resilience OT baseline</v>
      </c>
      <c r="F401" s="268"/>
      <c r="G401" s="82" t="s">
        <v>209</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SelectedInputs!AJ90</f>
        <v>PCD</v>
      </c>
      <c r="AK401" s="353"/>
      <c r="AL401" s="353" t="str">
        <f>SelectedInputs!AL90</f>
        <v>RPEs Apply</v>
      </c>
      <c r="AM401" s="353">
        <f>SelectedInputs!AM90</f>
        <v>1</v>
      </c>
      <c r="AN401" s="515"/>
      <c r="AO401" s="287">
        <f>SelectedInputs!AO90</f>
        <v>0</v>
      </c>
      <c r="AP401" s="287">
        <f>SelectedInputs!AP90</f>
        <v>0</v>
      </c>
      <c r="AQ401" s="287">
        <f>SelectedInputs!AQ90</f>
        <v>1</v>
      </c>
      <c r="AR401" s="287">
        <f>SelectedInputs!AR90</f>
        <v>0</v>
      </c>
      <c r="AS401" s="287">
        <f>SelectedInputs!AS90</f>
        <v>0</v>
      </c>
      <c r="AT401" s="287">
        <f>SelectedInputs!AT90</f>
        <v>0</v>
      </c>
      <c r="AU401" s="287">
        <f>SelectedInputs!AU90</f>
        <v>0</v>
      </c>
      <c r="AV401" s="521"/>
    </row>
    <row r="402" spans="1:48" ht="16.8">
      <c r="A402" s="82"/>
      <c r="B402" s="82"/>
      <c r="C402" s="82"/>
      <c r="D402" s="82"/>
      <c r="E402" s="82" t="str">
        <f t="shared" si="17"/>
        <v>Cyber Resilience OT Re-opener</v>
      </c>
      <c r="F402" s="268"/>
      <c r="G402" s="82" t="s">
        <v>209</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SelectedInputs!AJ91</f>
        <v>Re-opener</v>
      </c>
      <c r="AK402" s="353"/>
      <c r="AL402" s="353" t="str">
        <f>SelectedInputs!AL91</f>
        <v>RPEs Don't Apply</v>
      </c>
      <c r="AM402" s="353">
        <f>SelectedInputs!AM91</f>
        <v>2</v>
      </c>
      <c r="AN402" s="515"/>
      <c r="AO402" s="287">
        <f>SelectedInputs!AO91</f>
        <v>0</v>
      </c>
      <c r="AP402" s="287">
        <f>SelectedInputs!AP91</f>
        <v>0</v>
      </c>
      <c r="AQ402" s="287">
        <f>SelectedInputs!AQ91</f>
        <v>1</v>
      </c>
      <c r="AR402" s="287">
        <f>SelectedInputs!AR91</f>
        <v>0</v>
      </c>
      <c r="AS402" s="287">
        <f>SelectedInputs!AS91</f>
        <v>0</v>
      </c>
      <c r="AT402" s="287">
        <f>SelectedInputs!AT91</f>
        <v>0</v>
      </c>
      <c r="AU402" s="287">
        <f>SelectedInputs!AU91</f>
        <v>0</v>
      </c>
      <c r="AV402" s="521"/>
    </row>
    <row r="403" spans="1:48" ht="16.8">
      <c r="A403" s="82"/>
      <c r="B403" s="82"/>
      <c r="C403" s="82"/>
      <c r="D403" s="82"/>
      <c r="E403" s="82" t="str">
        <f t="shared" si="17"/>
        <v>Cyber Resilience IT Re-opener</v>
      </c>
      <c r="F403" s="268"/>
      <c r="G403" s="82" t="s">
        <v>209</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SelectedInputs!AJ92</f>
        <v>Re-opener</v>
      </c>
      <c r="AK403" s="353"/>
      <c r="AL403" s="353" t="str">
        <f>SelectedInputs!AL92</f>
        <v>RPEs Don't Apply</v>
      </c>
      <c r="AM403" s="353">
        <f>SelectedInputs!AM92</f>
        <v>2</v>
      </c>
      <c r="AN403" s="515"/>
      <c r="AO403" s="287">
        <f>SelectedInputs!AO92</f>
        <v>0</v>
      </c>
      <c r="AP403" s="287">
        <f>SelectedInputs!AP92</f>
        <v>0</v>
      </c>
      <c r="AQ403" s="287">
        <f>SelectedInputs!AQ92</f>
        <v>0</v>
      </c>
      <c r="AR403" s="287">
        <f>SelectedInputs!AR92</f>
        <v>0</v>
      </c>
      <c r="AS403" s="287">
        <f>SelectedInputs!AS92</f>
        <v>0</v>
      </c>
      <c r="AT403" s="287">
        <f>SelectedInputs!AT92</f>
        <v>0</v>
      </c>
      <c r="AU403" s="287">
        <f>SelectedInputs!AU92</f>
        <v>1</v>
      </c>
      <c r="AV403" s="521"/>
    </row>
    <row r="404" spans="1:48" ht="16.8">
      <c r="A404" s="82"/>
      <c r="B404" s="82"/>
      <c r="C404" s="82"/>
      <c r="D404" s="82"/>
      <c r="E404" s="82" t="str">
        <f t="shared" si="17"/>
        <v>Off-gas Grid Mechanistic Price Control Deliverable</v>
      </c>
      <c r="F404" s="268"/>
      <c r="G404" s="82" t="s">
        <v>209</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SelectedInputs!AJ93</f>
        <v>PCD</v>
      </c>
      <c r="AK404" s="353"/>
      <c r="AL404" s="353" t="str">
        <f>SelectedInputs!AL93</f>
        <v>RPEs Apply</v>
      </c>
      <c r="AM404" s="353">
        <f>SelectedInputs!AM93</f>
        <v>1</v>
      </c>
      <c r="AN404" s="515"/>
      <c r="AO404" s="287">
        <f>SelectedInputs!AO93</f>
        <v>1</v>
      </c>
      <c r="AP404" s="287">
        <f>SelectedInputs!AP93</f>
        <v>0</v>
      </c>
      <c r="AQ404" s="287">
        <f>SelectedInputs!AQ93</f>
        <v>0</v>
      </c>
      <c r="AR404" s="287">
        <f>SelectedInputs!AR93</f>
        <v>0</v>
      </c>
      <c r="AS404" s="287">
        <f>SelectedInputs!AS93</f>
        <v>0</v>
      </c>
      <c r="AT404" s="287">
        <f>SelectedInputs!AT93</f>
        <v>0</v>
      </c>
      <c r="AU404" s="287">
        <f>SelectedInputs!AU93</f>
        <v>0</v>
      </c>
      <c r="AV404" s="521"/>
    </row>
    <row r="405" spans="1:48" ht="16.8">
      <c r="A405" s="82"/>
      <c r="B405" s="82"/>
      <c r="C405" s="82"/>
      <c r="D405" s="82"/>
      <c r="E405" s="82" t="str">
        <f t="shared" si="17"/>
        <v>Shetland Link Contribution (SSEH only)</v>
      </c>
      <c r="F405" s="268"/>
      <c r="G405" s="82" t="s">
        <v>209</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SelectedInputs!AJ94</f>
        <v>Other</v>
      </c>
      <c r="AK405" s="353"/>
      <c r="AL405" s="353" t="str">
        <f>SelectedInputs!AL94</f>
        <v>RPEs Don't Apply</v>
      </c>
      <c r="AM405" s="353">
        <f>SelectedInputs!AM94</f>
        <v>2</v>
      </c>
      <c r="AN405" s="515"/>
      <c r="AO405" s="287">
        <f>SelectedInputs!AO94</f>
        <v>0</v>
      </c>
      <c r="AP405" s="287">
        <f>SelectedInputs!AP94</f>
        <v>0</v>
      </c>
      <c r="AQ405" s="287">
        <f>SelectedInputs!AQ94</f>
        <v>0.9</v>
      </c>
      <c r="AR405" s="287">
        <f>SelectedInputs!AR94</f>
        <v>0</v>
      </c>
      <c r="AS405" s="287">
        <f>SelectedInputs!AS94</f>
        <v>0</v>
      </c>
      <c r="AT405" s="287">
        <f>SelectedInputs!AT94</f>
        <v>0</v>
      </c>
      <c r="AU405" s="287">
        <f>SelectedInputs!AU94</f>
        <v>0.1</v>
      </c>
      <c r="AV405" s="521"/>
    </row>
    <row r="406" spans="1:48" ht="16.8">
      <c r="A406" s="82"/>
      <c r="B406" s="82"/>
      <c r="C406" s="82"/>
      <c r="D406" s="82"/>
      <c r="E406" s="82" t="str">
        <f t="shared" si="17"/>
        <v>West Coast of Cumbria Re-opener (ENWL only)</v>
      </c>
      <c r="F406" s="268"/>
      <c r="G406" s="82" t="s">
        <v>209</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SelectedInputs!AJ95</f>
        <v>Re-opener</v>
      </c>
      <c r="AK406" s="353"/>
      <c r="AL406" s="353" t="str">
        <f>SelectedInputs!AL95</f>
        <v>RPEs Don't Apply</v>
      </c>
      <c r="AM406" s="353">
        <f>SelectedInputs!AM95</f>
        <v>2</v>
      </c>
      <c r="AN406" s="515"/>
      <c r="AO406" s="287">
        <f>SelectedInputs!AO95</f>
        <v>0</v>
      </c>
      <c r="AP406" s="287">
        <f>SelectedInputs!AP95</f>
        <v>0</v>
      </c>
      <c r="AQ406" s="287">
        <f>SelectedInputs!AQ95</f>
        <v>1</v>
      </c>
      <c r="AR406" s="287">
        <f>SelectedInputs!AR95</f>
        <v>0</v>
      </c>
      <c r="AS406" s="287">
        <f>SelectedInputs!AS95</f>
        <v>0</v>
      </c>
      <c r="AT406" s="287">
        <f>SelectedInputs!AT95</f>
        <v>0</v>
      </c>
      <c r="AU406" s="287">
        <f>SelectedInputs!AU95</f>
        <v>0</v>
      </c>
      <c r="AV406" s="521"/>
    </row>
    <row r="407" spans="1:48" ht="16.8">
      <c r="A407" s="82"/>
      <c r="B407" s="82"/>
      <c r="C407" s="82"/>
      <c r="D407" s="82"/>
      <c r="E407" s="82" t="str">
        <f t="shared" si="17"/>
        <v>Shetland Enduring Solution Re-opener (SSEH only)</v>
      </c>
      <c r="F407" s="268"/>
      <c r="G407" s="82" t="s">
        <v>209</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SelectedInputs!AJ96</f>
        <v>Re-opener</v>
      </c>
      <c r="AK407" s="353"/>
      <c r="AL407" s="353" t="str">
        <f>SelectedInputs!AL96</f>
        <v>RPEs Don't Apply</v>
      </c>
      <c r="AM407" s="353">
        <f>SelectedInputs!AM96</f>
        <v>2</v>
      </c>
      <c r="AN407" s="515"/>
      <c r="AO407" s="287">
        <f>SelectedInputs!AO96</f>
        <v>0</v>
      </c>
      <c r="AP407" s="287">
        <f>SelectedInputs!AP96</f>
        <v>0</v>
      </c>
      <c r="AQ407" s="287">
        <f>SelectedInputs!AQ96</f>
        <v>0</v>
      </c>
      <c r="AR407" s="287">
        <f>SelectedInputs!AR96</f>
        <v>0</v>
      </c>
      <c r="AS407" s="287">
        <f>SelectedInputs!AS96</f>
        <v>0</v>
      </c>
      <c r="AT407" s="287">
        <f>SelectedInputs!AT96</f>
        <v>0</v>
      </c>
      <c r="AU407" s="287">
        <f>SelectedInputs!AU96</f>
        <v>1</v>
      </c>
      <c r="AV407" s="521"/>
    </row>
    <row r="408" spans="1:48" ht="16.8">
      <c r="A408" s="82"/>
      <c r="B408" s="82"/>
      <c r="C408" s="82"/>
      <c r="D408" s="82"/>
      <c r="E408" s="82" t="str">
        <f t="shared" si="17"/>
        <v>Shetland Extension Fixed Energy Costs Re-opener (SSEH only)</v>
      </c>
      <c r="F408" s="268"/>
      <c r="G408" s="82" t="s">
        <v>209</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SelectedInputs!AJ97</f>
        <v>Re-opener</v>
      </c>
      <c r="AK408" s="353"/>
      <c r="AL408" s="353" t="str">
        <f>SelectedInputs!AL97</f>
        <v>RPEs Don't Apply</v>
      </c>
      <c r="AM408" s="353">
        <f>SelectedInputs!AM97</f>
        <v>2</v>
      </c>
      <c r="AN408" s="515"/>
      <c r="AO408" s="287">
        <f>SelectedInputs!AO97</f>
        <v>0</v>
      </c>
      <c r="AP408" s="287">
        <f>SelectedInputs!AP97</f>
        <v>1</v>
      </c>
      <c r="AQ408" s="287">
        <f>SelectedInputs!AQ97</f>
        <v>0</v>
      </c>
      <c r="AR408" s="287">
        <f>SelectedInputs!AR97</f>
        <v>0</v>
      </c>
      <c r="AS408" s="287">
        <f>SelectedInputs!AS97</f>
        <v>0</v>
      </c>
      <c r="AT408" s="287">
        <f>SelectedInputs!AT97</f>
        <v>0</v>
      </c>
      <c r="AU408" s="287">
        <f>SelectedInputs!AU97</f>
        <v>0</v>
      </c>
      <c r="AV408" s="521"/>
    </row>
    <row r="409" spans="1:48" ht="16.8">
      <c r="A409" s="82"/>
      <c r="B409" s="82"/>
      <c r="C409" s="82"/>
      <c r="D409" s="82"/>
      <c r="E409" s="82" t="str">
        <f t="shared" si="17"/>
        <v>Hebrides and Orkney Re-opener (SSEH only)</v>
      </c>
      <c r="F409" s="268"/>
      <c r="G409" s="82" t="s">
        <v>209</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SelectedInputs!AJ98</f>
        <v>Re-opener</v>
      </c>
      <c r="AK409" s="353"/>
      <c r="AL409" s="353" t="str">
        <f>SelectedInputs!AL98</f>
        <v>RPEs Don't Apply</v>
      </c>
      <c r="AM409" s="353">
        <f>SelectedInputs!AM98</f>
        <v>2</v>
      </c>
      <c r="AN409" s="515"/>
      <c r="AO409" s="287">
        <f>SelectedInputs!AO98</f>
        <v>0</v>
      </c>
      <c r="AP409" s="287">
        <f>SelectedInputs!AP98</f>
        <v>1</v>
      </c>
      <c r="AQ409" s="287">
        <f>SelectedInputs!AQ98</f>
        <v>0</v>
      </c>
      <c r="AR409" s="287">
        <f>SelectedInputs!AR98</f>
        <v>0</v>
      </c>
      <c r="AS409" s="287">
        <f>SelectedInputs!AS98</f>
        <v>0</v>
      </c>
      <c r="AT409" s="287">
        <f>SelectedInputs!AT98</f>
        <v>0</v>
      </c>
      <c r="AU409" s="287">
        <f>SelectedInputs!AU98</f>
        <v>0</v>
      </c>
      <c r="AV409" s="521"/>
    </row>
    <row r="410" spans="1:48" ht="16.8">
      <c r="A410" s="82"/>
      <c r="B410" s="82"/>
      <c r="C410" s="82"/>
      <c r="D410" s="82"/>
      <c r="E410" s="82" t="str">
        <f t="shared" si="17"/>
        <v>Smart Street Mechanistic Price Control Deliverable (ENWL only)</v>
      </c>
      <c r="F410" s="268"/>
      <c r="G410" s="82" t="s">
        <v>209</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SelectedInputs!AJ99</f>
        <v>PCD</v>
      </c>
      <c r="AK410" s="353"/>
      <c r="AL410" s="353" t="str">
        <f>SelectedInputs!AL99</f>
        <v>RPEs Apply</v>
      </c>
      <c r="AM410" s="353">
        <f>SelectedInputs!AM99</f>
        <v>1</v>
      </c>
      <c r="AN410" s="515"/>
      <c r="AO410" s="287">
        <f>SelectedInputs!AO99</f>
        <v>1</v>
      </c>
      <c r="AP410" s="287">
        <f>SelectedInputs!AP99</f>
        <v>0</v>
      </c>
      <c r="AQ410" s="287">
        <f>SelectedInputs!AQ99</f>
        <v>0</v>
      </c>
      <c r="AR410" s="287">
        <f>SelectedInputs!AR99</f>
        <v>0</v>
      </c>
      <c r="AS410" s="287">
        <f>SelectedInputs!AS99</f>
        <v>0</v>
      </c>
      <c r="AT410" s="287">
        <f>SelectedInputs!AT99</f>
        <v>0</v>
      </c>
      <c r="AU410" s="287">
        <f>SelectedInputs!AU99</f>
        <v>0</v>
      </c>
      <c r="AV410" s="521"/>
    </row>
    <row r="411" spans="1:48" ht="16.8">
      <c r="A411" s="82"/>
      <c r="B411" s="82"/>
      <c r="C411" s="82"/>
      <c r="D411" s="82"/>
      <c r="E411" s="82" t="str">
        <f t="shared" si="17"/>
        <v>Worst Served Customers</v>
      </c>
      <c r="F411" s="268"/>
      <c r="G411" s="82" t="s">
        <v>209</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SelectedInputs!AJ100</f>
        <v>UIOLI</v>
      </c>
      <c r="AK411" s="353"/>
      <c r="AL411" s="353" t="str">
        <f>SelectedInputs!AL100</f>
        <v>RPEs Don't Apply</v>
      </c>
      <c r="AM411" s="353">
        <f>SelectedInputs!AM100</f>
        <v>1</v>
      </c>
      <c r="AN411" s="515"/>
      <c r="AO411" s="287">
        <f>SelectedInputs!AO100</f>
        <v>0</v>
      </c>
      <c r="AP411" s="287">
        <f>SelectedInputs!AP100</f>
        <v>0</v>
      </c>
      <c r="AQ411" s="287">
        <f>SelectedInputs!AQ100</f>
        <v>1</v>
      </c>
      <c r="AR411" s="287">
        <f>SelectedInputs!AR100</f>
        <v>0</v>
      </c>
      <c r="AS411" s="287">
        <f>SelectedInputs!AS100</f>
        <v>0</v>
      </c>
      <c r="AT411" s="287">
        <f>SelectedInputs!AT100</f>
        <v>0</v>
      </c>
      <c r="AU411" s="287">
        <f>SelectedInputs!AU100</f>
        <v>0</v>
      </c>
      <c r="AV411" s="521"/>
    </row>
    <row r="412" spans="1:48" ht="16.8">
      <c r="A412" s="82"/>
      <c r="B412" s="82"/>
      <c r="C412" s="82"/>
      <c r="D412" s="82"/>
      <c r="E412" s="82" t="str">
        <f t="shared" si="17"/>
        <v>EV Optioneering Projects</v>
      </c>
      <c r="F412" s="268"/>
      <c r="G412" s="82" t="s">
        <v>209</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SelectedInputs!AJ101</f>
        <v>UIOLI</v>
      </c>
      <c r="AK412" s="353"/>
      <c r="AL412" s="353" t="str">
        <f>SelectedInputs!AL101</f>
        <v>RPEs Don't Apply</v>
      </c>
      <c r="AM412" s="353">
        <f>SelectedInputs!AM101</f>
        <v>1</v>
      </c>
      <c r="AN412" s="515"/>
      <c r="AO412" s="287">
        <f>SelectedInputs!AO101</f>
        <v>0</v>
      </c>
      <c r="AP412" s="287">
        <f>SelectedInputs!AP101</f>
        <v>0</v>
      </c>
      <c r="AQ412" s="287">
        <f>SelectedInputs!AQ101</f>
        <v>0</v>
      </c>
      <c r="AR412" s="287">
        <f>SelectedInputs!AR101</f>
        <v>0</v>
      </c>
      <c r="AS412" s="287">
        <f>SelectedInputs!AS101</f>
        <v>0</v>
      </c>
      <c r="AT412" s="287">
        <f>SelectedInputs!AT101</f>
        <v>0</v>
      </c>
      <c r="AU412" s="287">
        <f>SelectedInputs!AU101</f>
        <v>1</v>
      </c>
      <c r="AV412" s="521"/>
    </row>
    <row r="413" spans="1:48" ht="16.8">
      <c r="A413" s="82"/>
      <c r="B413" s="82"/>
      <c r="C413" s="82"/>
      <c r="D413" s="82"/>
      <c r="E413" s="82" t="str">
        <f t="shared" si="17"/>
        <v>Cyber Resilience IT baseline</v>
      </c>
      <c r="F413" s="268"/>
      <c r="G413" s="82" t="s">
        <v>209</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SelectedInputs!AJ102</f>
        <v>PCD</v>
      </c>
      <c r="AK413" s="353"/>
      <c r="AL413" s="353" t="str">
        <f>SelectedInputs!AL102</f>
        <v>RPEs Apply</v>
      </c>
      <c r="AM413" s="353">
        <f>SelectedInputs!AM102</f>
        <v>1</v>
      </c>
      <c r="AN413" s="515"/>
      <c r="AO413" s="287">
        <f>SelectedInputs!AO102</f>
        <v>0</v>
      </c>
      <c r="AP413" s="287">
        <f>SelectedInputs!AP102</f>
        <v>0</v>
      </c>
      <c r="AQ413" s="287">
        <f>SelectedInputs!AQ102</f>
        <v>0</v>
      </c>
      <c r="AR413" s="287">
        <f>SelectedInputs!AR102</f>
        <v>0</v>
      </c>
      <c r="AS413" s="287">
        <f>SelectedInputs!AS102</f>
        <v>0</v>
      </c>
      <c r="AT413" s="287">
        <f>SelectedInputs!AT102</f>
        <v>0</v>
      </c>
      <c r="AU413" s="287">
        <f>SelectedInputs!AU102</f>
        <v>1</v>
      </c>
      <c r="AV413" s="521"/>
    </row>
    <row r="414" spans="1:48" ht="16.8">
      <c r="A414" s="82"/>
      <c r="B414" s="82"/>
      <c r="C414" s="82"/>
      <c r="D414" s="82"/>
      <c r="E414" s="82" t="str">
        <f t="shared" si="17"/>
        <v>Wayleaves and Diversions Re-opener</v>
      </c>
      <c r="F414" s="268"/>
      <c r="G414" s="82" t="s">
        <v>209</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SelectedInputs!AJ103</f>
        <v>Re-opener</v>
      </c>
      <c r="AK414" s="353"/>
      <c r="AL414" s="353" t="str">
        <f>SelectedInputs!AL103</f>
        <v>RPEs Don't Apply</v>
      </c>
      <c r="AM414" s="353">
        <f>SelectedInputs!AM103</f>
        <v>2</v>
      </c>
      <c r="AN414" s="515"/>
      <c r="AO414" s="287">
        <f>SelectedInputs!AO103</f>
        <v>0</v>
      </c>
      <c r="AP414" s="287">
        <f>SelectedInputs!AP103</f>
        <v>1</v>
      </c>
      <c r="AQ414" s="287">
        <f>SelectedInputs!AQ103</f>
        <v>0</v>
      </c>
      <c r="AR414" s="287">
        <f>SelectedInputs!AR103</f>
        <v>0</v>
      </c>
      <c r="AS414" s="287">
        <f>SelectedInputs!AS103</f>
        <v>0</v>
      </c>
      <c r="AT414" s="287">
        <f>SelectedInputs!AT103</f>
        <v>0</v>
      </c>
      <c r="AU414" s="287">
        <f>SelectedInputs!AU103</f>
        <v>0</v>
      </c>
      <c r="AV414" s="521"/>
    </row>
    <row r="415" spans="1:48" ht="16.8">
      <c r="A415" s="82"/>
      <c r="B415" s="82"/>
      <c r="C415" s="82"/>
      <c r="D415" s="82"/>
      <c r="E415" s="82" t="str">
        <f t="shared" si="17"/>
        <v>Indirects Scaler</v>
      </c>
      <c r="F415" s="268"/>
      <c r="G415" s="82" t="s">
        <v>209</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SelectedInputs!AJ104</f>
        <v>Other</v>
      </c>
      <c r="AK415" s="353"/>
      <c r="AL415" s="353" t="str">
        <f>SelectedInputs!AL104</f>
        <v>RPEs Don't Apply</v>
      </c>
      <c r="AM415" s="353">
        <f>SelectedInputs!AM104</f>
        <v>2</v>
      </c>
      <c r="AN415" s="515"/>
      <c r="AO415" s="287">
        <f>SelectedInputs!AO104</f>
        <v>0</v>
      </c>
      <c r="AP415" s="287">
        <f>SelectedInputs!AP104</f>
        <v>0</v>
      </c>
      <c r="AQ415" s="287">
        <f>SelectedInputs!AQ104</f>
        <v>0</v>
      </c>
      <c r="AR415" s="287">
        <f>SelectedInputs!AR104</f>
        <v>0</v>
      </c>
      <c r="AS415" s="287">
        <f>SelectedInputs!AS104</f>
        <v>0</v>
      </c>
      <c r="AT415" s="287">
        <f>SelectedInputs!AT104</f>
        <v>0</v>
      </c>
      <c r="AU415" s="287">
        <f>SelectedInputs!AU104</f>
        <v>1</v>
      </c>
      <c r="AV415" s="521"/>
    </row>
    <row r="416" spans="1:48" ht="16.8">
      <c r="A416" s="82"/>
      <c r="B416" s="82"/>
      <c r="C416" s="82"/>
      <c r="D416" s="82"/>
      <c r="E416" s="82" t="str">
        <f t="shared" si="17"/>
        <v>LineSIGHT Mechanistic Price Control Deliverable (ENWL only)</v>
      </c>
      <c r="F416" s="268"/>
      <c r="G416" s="82" t="s">
        <v>209</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SelectedInputs!AJ105</f>
        <v>PCD</v>
      </c>
      <c r="AK416" s="353"/>
      <c r="AL416" s="353" t="str">
        <f>SelectedInputs!AL105</f>
        <v>RPEs Apply</v>
      </c>
      <c r="AM416" s="353">
        <f>SelectedInputs!AM105</f>
        <v>1</v>
      </c>
      <c r="AN416" s="515"/>
      <c r="AO416" s="287">
        <f>SelectedInputs!AO105</f>
        <v>0</v>
      </c>
      <c r="AP416" s="287">
        <f>SelectedInputs!AP105</f>
        <v>1</v>
      </c>
      <c r="AQ416" s="287">
        <f>SelectedInputs!AQ105</f>
        <v>0</v>
      </c>
      <c r="AR416" s="287">
        <f>SelectedInputs!AR105</f>
        <v>0</v>
      </c>
      <c r="AS416" s="287">
        <f>SelectedInputs!AS105</f>
        <v>0</v>
      </c>
      <c r="AT416" s="287">
        <f>SelectedInputs!AT105</f>
        <v>0</v>
      </c>
      <c r="AU416" s="287">
        <f>SelectedInputs!AU105</f>
        <v>0</v>
      </c>
      <c r="AV416" s="521"/>
    </row>
    <row r="417" spans="1:48" ht="16.8">
      <c r="A417" s="82"/>
      <c r="B417" s="82"/>
      <c r="C417" s="82"/>
      <c r="D417" s="82"/>
      <c r="E417" s="82" t="str">
        <f t="shared" si="17"/>
        <v>New Depot (EMID, SWALES, SWEST and WMID only)</v>
      </c>
      <c r="F417" s="268"/>
      <c r="G417" s="82" t="s">
        <v>209</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SelectedInputs!AJ106</f>
        <v>PCD</v>
      </c>
      <c r="AK417" s="353"/>
      <c r="AL417" s="353" t="str">
        <f>SelectedInputs!AL106</f>
        <v>RPEs Apply</v>
      </c>
      <c r="AM417" s="353">
        <f>SelectedInputs!AM106</f>
        <v>1</v>
      </c>
      <c r="AN417" s="515"/>
      <c r="AO417" s="287">
        <f>SelectedInputs!AO106</f>
        <v>0</v>
      </c>
      <c r="AP417" s="287">
        <f>SelectedInputs!AP106</f>
        <v>0</v>
      </c>
      <c r="AQ417" s="287">
        <f>SelectedInputs!AQ106</f>
        <v>1</v>
      </c>
      <c r="AR417" s="287">
        <f>SelectedInputs!AR106</f>
        <v>0</v>
      </c>
      <c r="AS417" s="287">
        <f>SelectedInputs!AS106</f>
        <v>0</v>
      </c>
      <c r="AT417" s="287">
        <f>SelectedInputs!AT106</f>
        <v>0</v>
      </c>
      <c r="AU417" s="287">
        <f>SelectedInputs!AU106</f>
        <v>0</v>
      </c>
      <c r="AV417" s="521"/>
    </row>
    <row r="418" spans="1:48" ht="16.8">
      <c r="A418" s="82"/>
      <c r="B418" s="82"/>
      <c r="C418" s="82"/>
      <c r="D418" s="82"/>
      <c r="E418" s="82" t="str">
        <f t="shared" si="17"/>
        <v>New Control Room (SSES and SSEH only)</v>
      </c>
      <c r="F418" s="268"/>
      <c r="G418" s="82" t="s">
        <v>209</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SelectedInputs!AJ107</f>
        <v>PCD</v>
      </c>
      <c r="AK418" s="353"/>
      <c r="AL418" s="353" t="str">
        <f>SelectedInputs!AL107</f>
        <v>RPEs Apply</v>
      </c>
      <c r="AM418" s="353">
        <f>SelectedInputs!AM107</f>
        <v>1</v>
      </c>
      <c r="AN418" s="515"/>
      <c r="AO418" s="287">
        <f>SelectedInputs!AO107</f>
        <v>0</v>
      </c>
      <c r="AP418" s="287">
        <f>SelectedInputs!AP107</f>
        <v>1</v>
      </c>
      <c r="AQ418" s="287">
        <f>SelectedInputs!AQ107</f>
        <v>0</v>
      </c>
      <c r="AR418" s="287">
        <f>SelectedInputs!AR107</f>
        <v>0</v>
      </c>
      <c r="AS418" s="287">
        <f>SelectedInputs!AS107</f>
        <v>0</v>
      </c>
      <c r="AT418" s="287">
        <f>SelectedInputs!AT107</f>
        <v>0</v>
      </c>
      <c r="AU418" s="287">
        <f>SelectedInputs!AU107</f>
        <v>0</v>
      </c>
      <c r="AV418" s="521"/>
    </row>
    <row r="419" spans="1:48" ht="16.8">
      <c r="A419" s="82"/>
      <c r="B419" s="82"/>
      <c r="C419" s="82"/>
      <c r="D419" s="82"/>
      <c r="E419" s="82" t="str">
        <f t="shared" si="17"/>
        <v>Storm Arwen Re-opener</v>
      </c>
      <c r="F419" s="268"/>
      <c r="G419" s="82" t="s">
        <v>209</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SelectedInputs!AJ108</f>
        <v>Re-opener</v>
      </c>
      <c r="AK419" s="353"/>
      <c r="AL419" s="353" t="str">
        <f>SelectedInputs!AL108</f>
        <v>RPEs Don't Apply</v>
      </c>
      <c r="AM419" s="353">
        <f>SelectedInputs!AM108</f>
        <v>2</v>
      </c>
      <c r="AN419" s="515"/>
      <c r="AO419" s="287">
        <f>SelectedInputs!AO108</f>
        <v>0</v>
      </c>
      <c r="AP419" s="287">
        <f>SelectedInputs!AP108</f>
        <v>0</v>
      </c>
      <c r="AQ419" s="287">
        <f>SelectedInputs!AQ108</f>
        <v>0</v>
      </c>
      <c r="AR419" s="287">
        <f>SelectedInputs!AR108</f>
        <v>1</v>
      </c>
      <c r="AS419" s="287">
        <f>SelectedInputs!AS108</f>
        <v>0</v>
      </c>
      <c r="AT419" s="287">
        <f>SelectedInputs!AT108</f>
        <v>0</v>
      </c>
      <c r="AU419" s="287">
        <f>SelectedInputs!AU108</f>
        <v>0</v>
      </c>
      <c r="AV419" s="521"/>
    </row>
    <row r="420" spans="1:48" ht="16.8">
      <c r="A420" s="82"/>
      <c r="B420" s="82"/>
      <c r="C420" s="82"/>
      <c r="D420" s="82"/>
      <c r="E420" s="82" t="str">
        <f t="shared" si="17"/>
        <v>High Value Projects Re-opener</v>
      </c>
      <c r="F420" s="268"/>
      <c r="G420" s="82" t="s">
        <v>209</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SelectedInputs!AJ109</f>
        <v>Re-opener</v>
      </c>
      <c r="AK420" s="353"/>
      <c r="AL420" s="353" t="str">
        <f>SelectedInputs!AL109</f>
        <v>RPEs Don't Apply</v>
      </c>
      <c r="AM420" s="353">
        <f>SelectedInputs!AM109</f>
        <v>2</v>
      </c>
      <c r="AN420" s="515"/>
      <c r="AO420" s="287">
        <f>SelectedInputs!AO109</f>
        <v>0</v>
      </c>
      <c r="AP420" s="287">
        <f>SelectedInputs!AP109</f>
        <v>1</v>
      </c>
      <c r="AQ420" s="287">
        <f>SelectedInputs!AQ109</f>
        <v>0</v>
      </c>
      <c r="AR420" s="287">
        <f>SelectedInputs!AR109</f>
        <v>0</v>
      </c>
      <c r="AS420" s="287">
        <f>SelectedInputs!AS109</f>
        <v>0</v>
      </c>
      <c r="AT420" s="287">
        <f>SelectedInputs!AT109</f>
        <v>0</v>
      </c>
      <c r="AU420" s="287">
        <f>SelectedInputs!AU109</f>
        <v>0</v>
      </c>
      <c r="AV420" s="521"/>
    </row>
    <row r="421" spans="1:48" ht="16.8">
      <c r="A421" s="82"/>
      <c r="B421" s="82"/>
      <c r="C421" s="82"/>
      <c r="D421" s="82"/>
      <c r="E421" s="82" t="str">
        <f t="shared" si="17"/>
        <v>Strategic Investment</v>
      </c>
      <c r="F421" s="268"/>
      <c r="G421" s="82" t="s">
        <v>209</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SelectedInputs!AJ110</f>
        <v>Other</v>
      </c>
      <c r="AK421" s="353"/>
      <c r="AL421" s="353" t="str">
        <f>SelectedInputs!AL110</f>
        <v>RPEs Don't Apply</v>
      </c>
      <c r="AM421" s="353">
        <f>SelectedInputs!AM110</f>
        <v>2</v>
      </c>
      <c r="AN421" s="515"/>
      <c r="AO421" s="287">
        <f>SelectedInputs!AO110</f>
        <v>1</v>
      </c>
      <c r="AP421" s="287">
        <f>SelectedInputs!AP110</f>
        <v>0</v>
      </c>
      <c r="AQ421" s="287">
        <f>SelectedInputs!AQ110</f>
        <v>0</v>
      </c>
      <c r="AR421" s="287">
        <f>SelectedInputs!AR110</f>
        <v>0</v>
      </c>
      <c r="AS421" s="287">
        <f>SelectedInputs!AS110</f>
        <v>0</v>
      </c>
      <c r="AT421" s="287">
        <f>SelectedInputs!AT110</f>
        <v>0</v>
      </c>
      <c r="AU421" s="287">
        <f>SelectedInputs!AU110</f>
        <v>0</v>
      </c>
      <c r="AV421" s="521"/>
    </row>
    <row r="422" spans="1:48" ht="16.8">
      <c r="A422" s="82"/>
      <c r="B422" s="82"/>
      <c r="C422" s="82"/>
      <c r="D422" s="82"/>
      <c r="E422" s="82" t="str">
        <f t="shared" si="17"/>
        <v>Carry-over Green Recovery Scheme</v>
      </c>
      <c r="F422" s="268"/>
      <c r="G422" s="82" t="s">
        <v>209</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SelectedInputs!AJ111</f>
        <v>Other</v>
      </c>
      <c r="AK422" s="353"/>
      <c r="AL422" s="353" t="str">
        <f>SelectedInputs!AL111</f>
        <v>RPEs Don't Apply</v>
      </c>
      <c r="AM422" s="353">
        <f>SelectedInputs!AM111</f>
        <v>2</v>
      </c>
      <c r="AN422" s="515"/>
      <c r="AO422" s="287">
        <f>SelectedInputs!AO111</f>
        <v>1</v>
      </c>
      <c r="AP422" s="287">
        <f>SelectedInputs!AP111</f>
        <v>0</v>
      </c>
      <c r="AQ422" s="287">
        <f>SelectedInputs!AQ111</f>
        <v>0</v>
      </c>
      <c r="AR422" s="287">
        <f>SelectedInputs!AR111</f>
        <v>0</v>
      </c>
      <c r="AS422" s="287">
        <f>SelectedInputs!AS111</f>
        <v>0</v>
      </c>
      <c r="AT422" s="287">
        <f>SelectedInputs!AT111</f>
        <v>0</v>
      </c>
      <c r="AU422" s="287">
        <f>SelectedInputs!AU111</f>
        <v>0</v>
      </c>
      <c r="AV422" s="521"/>
    </row>
    <row r="423" spans="1:48" ht="16.8">
      <c r="A423" s="82"/>
      <c r="B423" s="82"/>
      <c r="C423" s="82"/>
      <c r="D423" s="82"/>
      <c r="E423" s="82" t="str">
        <f t="shared" si="17"/>
        <v>1-in-20 Severe Weather Event</v>
      </c>
      <c r="F423" s="268"/>
      <c r="G423" s="82" t="s">
        <v>209</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SelectedInputs!AJ112</f>
        <v>Other</v>
      </c>
      <c r="AK423" s="353"/>
      <c r="AL423" s="353" t="str">
        <f>SelectedInputs!AL112</f>
        <v>RPEs Don't Apply</v>
      </c>
      <c r="AM423" s="353">
        <f>SelectedInputs!AM112</f>
        <v>2</v>
      </c>
      <c r="AN423" s="515"/>
      <c r="AO423" s="287">
        <f>SelectedInputs!AO112</f>
        <v>0</v>
      </c>
      <c r="AP423" s="287">
        <f>SelectedInputs!AP112</f>
        <v>0</v>
      </c>
      <c r="AQ423" s="287">
        <f>SelectedInputs!AQ112</f>
        <v>0</v>
      </c>
      <c r="AR423" s="287">
        <f>SelectedInputs!AR112</f>
        <v>1</v>
      </c>
      <c r="AS423" s="287">
        <f>SelectedInputs!AS112</f>
        <v>0</v>
      </c>
      <c r="AT423" s="287">
        <f>SelectedInputs!AT112</f>
        <v>0</v>
      </c>
      <c r="AU423" s="287">
        <f>SelectedInputs!AU112</f>
        <v>0</v>
      </c>
      <c r="AV423" s="521"/>
    </row>
    <row r="424" spans="1:48" ht="16.8">
      <c r="A424" s="82"/>
      <c r="B424" s="82"/>
      <c r="C424" s="82"/>
      <c r="D424" s="82"/>
      <c r="E424" s="82" t="str">
        <f t="shared" si="17"/>
        <v>Net to Gross Load Related Expenditure</v>
      </c>
      <c r="F424" s="268"/>
      <c r="G424" s="82" t="s">
        <v>209</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t="str">
        <f>SelectedInputs!AJ113</f>
        <v>Other</v>
      </c>
      <c r="AK424" s="353"/>
      <c r="AL424" s="353" t="str">
        <f>SelectedInputs!AL113</f>
        <v>RPEs Don't Apply</v>
      </c>
      <c r="AM424" s="353">
        <f>SelectedInputs!AM113</f>
        <v>2</v>
      </c>
      <c r="AN424" s="515"/>
      <c r="AO424" s="287">
        <f>SelectedInputs!AO113</f>
        <v>1</v>
      </c>
      <c r="AP424" s="287">
        <f>SelectedInputs!AP113</f>
        <v>0</v>
      </c>
      <c r="AQ424" s="287">
        <f>SelectedInputs!AQ113</f>
        <v>0</v>
      </c>
      <c r="AR424" s="287">
        <f>SelectedInputs!AR113</f>
        <v>0</v>
      </c>
      <c r="AS424" s="287">
        <f>SelectedInputs!AS113</f>
        <v>0</v>
      </c>
      <c r="AT424" s="287">
        <f>SelectedInputs!AT113</f>
        <v>0</v>
      </c>
      <c r="AU424" s="287">
        <f>SelectedInputs!AU113</f>
        <v>0</v>
      </c>
      <c r="AV424" s="521"/>
    </row>
    <row r="425" spans="1:48" ht="16.8">
      <c r="A425" s="82"/>
      <c r="B425" s="82"/>
      <c r="C425" s="82"/>
      <c r="D425" s="82"/>
      <c r="E425" s="82">
        <f t="shared" si="17"/>
        <v>0</v>
      </c>
      <c r="F425" s="268"/>
      <c r="G425" s="82" t="s">
        <v>209</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SelectedInputs!AJ114</f>
        <v>0</v>
      </c>
      <c r="AK425" s="353"/>
      <c r="AL425" s="353">
        <f>SelectedInputs!AL114</f>
        <v>0</v>
      </c>
      <c r="AM425" s="353">
        <f>SelectedInputs!AM114</f>
        <v>0</v>
      </c>
      <c r="AN425" s="515"/>
      <c r="AO425" s="287">
        <f>SelectedInputs!AO114</f>
        <v>0</v>
      </c>
      <c r="AP425" s="287">
        <f>SelectedInputs!AP114</f>
        <v>0</v>
      </c>
      <c r="AQ425" s="287">
        <f>SelectedInputs!AQ114</f>
        <v>0</v>
      </c>
      <c r="AR425" s="287">
        <f>SelectedInputs!AR114</f>
        <v>0</v>
      </c>
      <c r="AS425" s="287">
        <f>SelectedInputs!AS114</f>
        <v>0</v>
      </c>
      <c r="AT425" s="287">
        <f>SelectedInputs!AT114</f>
        <v>0</v>
      </c>
      <c r="AU425" s="287">
        <f>SelectedInputs!AU114</f>
        <v>0</v>
      </c>
      <c r="AV425" s="521"/>
    </row>
    <row r="426" spans="1:48" ht="16.8">
      <c r="A426" s="82"/>
      <c r="B426" s="82"/>
      <c r="C426" s="82"/>
      <c r="D426" s="82"/>
      <c r="E426" s="82">
        <f t="shared" si="17"/>
        <v>0</v>
      </c>
      <c r="F426" s="268"/>
      <c r="G426" s="82" t="s">
        <v>209</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SelectedInputs!AJ115</f>
        <v>0</v>
      </c>
      <c r="AK426" s="353"/>
      <c r="AL426" s="353">
        <f>SelectedInputs!AL115</f>
        <v>0</v>
      </c>
      <c r="AM426" s="353">
        <f>SelectedInputs!AM115</f>
        <v>0</v>
      </c>
      <c r="AN426" s="515"/>
      <c r="AO426" s="287">
        <f>SelectedInputs!AO115</f>
        <v>0</v>
      </c>
      <c r="AP426" s="287">
        <f>SelectedInputs!AP115</f>
        <v>0</v>
      </c>
      <c r="AQ426" s="287">
        <f>SelectedInputs!AQ115</f>
        <v>0</v>
      </c>
      <c r="AR426" s="287">
        <f>SelectedInputs!AR115</f>
        <v>0</v>
      </c>
      <c r="AS426" s="287">
        <f>SelectedInputs!AS115</f>
        <v>0</v>
      </c>
      <c r="AT426" s="287">
        <f>SelectedInputs!AT115</f>
        <v>0</v>
      </c>
      <c r="AU426" s="287">
        <f>SelectedInputs!AU115</f>
        <v>0</v>
      </c>
      <c r="AV426" s="521"/>
    </row>
    <row r="427" spans="1:48" ht="16.8">
      <c r="A427" s="82"/>
      <c r="B427" s="82"/>
      <c r="C427" s="82"/>
      <c r="D427" s="82"/>
      <c r="E427" s="82">
        <f t="shared" si="17"/>
        <v>0</v>
      </c>
      <c r="F427" s="268"/>
      <c r="G427" s="82" t="s">
        <v>209</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SelectedInputs!AJ116</f>
        <v>0</v>
      </c>
      <c r="AK427" s="353"/>
      <c r="AL427" s="353">
        <f>SelectedInputs!AL116</f>
        <v>0</v>
      </c>
      <c r="AM427" s="353">
        <f>SelectedInputs!AM116</f>
        <v>0</v>
      </c>
      <c r="AN427" s="515"/>
      <c r="AO427" s="287">
        <f>SelectedInputs!AO116</f>
        <v>0</v>
      </c>
      <c r="AP427" s="287">
        <f>SelectedInputs!AP116</f>
        <v>0</v>
      </c>
      <c r="AQ427" s="287">
        <f>SelectedInputs!AQ116</f>
        <v>0</v>
      </c>
      <c r="AR427" s="287">
        <f>SelectedInputs!AR116</f>
        <v>0</v>
      </c>
      <c r="AS427" s="287">
        <f>SelectedInputs!AS116</f>
        <v>0</v>
      </c>
      <c r="AT427" s="287">
        <f>SelectedInputs!AT116</f>
        <v>0</v>
      </c>
      <c r="AU427" s="287">
        <f>SelectedInputs!AU116</f>
        <v>0</v>
      </c>
      <c r="AV427" s="521"/>
    </row>
    <row r="428" spans="1:48" ht="16.8">
      <c r="A428" s="82"/>
      <c r="B428" s="82"/>
      <c r="C428" s="82"/>
      <c r="D428" s="82"/>
      <c r="E428" s="82">
        <f t="shared" si="17"/>
        <v>0</v>
      </c>
      <c r="F428" s="268"/>
      <c r="G428" s="82" t="s">
        <v>209</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SelectedInputs!AJ117</f>
        <v>0</v>
      </c>
      <c r="AK428" s="353"/>
      <c r="AL428" s="353">
        <f>SelectedInputs!AL117</f>
        <v>0</v>
      </c>
      <c r="AM428" s="353">
        <f>SelectedInputs!AM117</f>
        <v>0</v>
      </c>
      <c r="AN428" s="515"/>
      <c r="AO428" s="287">
        <f>SelectedInputs!AO117</f>
        <v>0</v>
      </c>
      <c r="AP428" s="287">
        <f>SelectedInputs!AP117</f>
        <v>0</v>
      </c>
      <c r="AQ428" s="287">
        <f>SelectedInputs!AQ117</f>
        <v>0</v>
      </c>
      <c r="AR428" s="287">
        <f>SelectedInputs!AR117</f>
        <v>0</v>
      </c>
      <c r="AS428" s="287">
        <f>SelectedInputs!AS117</f>
        <v>0</v>
      </c>
      <c r="AT428" s="287">
        <f>SelectedInputs!AT117</f>
        <v>0</v>
      </c>
      <c r="AU428" s="287">
        <f>SelectedInputs!AU117</f>
        <v>0</v>
      </c>
      <c r="AV428" s="521"/>
    </row>
    <row r="429" spans="1:48" ht="16.8">
      <c r="A429" s="82"/>
      <c r="B429" s="82"/>
      <c r="C429" s="82"/>
      <c r="D429" s="82"/>
      <c r="E429" s="82">
        <f t="shared" si="17"/>
        <v>0</v>
      </c>
      <c r="F429" s="268"/>
      <c r="G429" s="82" t="s">
        <v>209</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SelectedInputs!AJ118</f>
        <v>0</v>
      </c>
      <c r="AK429" s="353"/>
      <c r="AL429" s="353">
        <f>SelectedInputs!AL118</f>
        <v>0</v>
      </c>
      <c r="AM429" s="353">
        <f>SelectedInputs!AM118</f>
        <v>0</v>
      </c>
      <c r="AN429" s="515"/>
      <c r="AO429" s="287">
        <f>SelectedInputs!AO118</f>
        <v>0</v>
      </c>
      <c r="AP429" s="287">
        <f>SelectedInputs!AP118</f>
        <v>0</v>
      </c>
      <c r="AQ429" s="287">
        <f>SelectedInputs!AQ118</f>
        <v>0</v>
      </c>
      <c r="AR429" s="287">
        <f>SelectedInputs!AR118</f>
        <v>0</v>
      </c>
      <c r="AS429" s="287">
        <f>SelectedInputs!AS118</f>
        <v>0</v>
      </c>
      <c r="AT429" s="287">
        <f>SelectedInputs!AT118</f>
        <v>0</v>
      </c>
      <c r="AU429" s="287">
        <f>SelectedInputs!AU118</f>
        <v>0</v>
      </c>
      <c r="AV429" s="521"/>
    </row>
    <row r="430" spans="1:48" ht="16.8">
      <c r="A430" s="82"/>
      <c r="B430" s="82"/>
      <c r="C430" s="82"/>
      <c r="D430" s="82"/>
      <c r="E430" s="82">
        <f t="shared" si="17"/>
        <v>0</v>
      </c>
      <c r="F430" s="268"/>
      <c r="G430" s="82" t="s">
        <v>209</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SelectedInputs!AJ119</f>
        <v>0</v>
      </c>
      <c r="AK430" s="353"/>
      <c r="AL430" s="353">
        <f>SelectedInputs!AL119</f>
        <v>0</v>
      </c>
      <c r="AM430" s="353">
        <f>SelectedInputs!AM119</f>
        <v>0</v>
      </c>
      <c r="AN430" s="515"/>
      <c r="AO430" s="287">
        <f>SelectedInputs!AO119</f>
        <v>0</v>
      </c>
      <c r="AP430" s="287">
        <f>SelectedInputs!AP119</f>
        <v>0</v>
      </c>
      <c r="AQ430" s="287">
        <f>SelectedInputs!AQ119</f>
        <v>0</v>
      </c>
      <c r="AR430" s="287">
        <f>SelectedInputs!AR119</f>
        <v>0</v>
      </c>
      <c r="AS430" s="287">
        <f>SelectedInputs!AS119</f>
        <v>0</v>
      </c>
      <c r="AT430" s="287">
        <f>SelectedInputs!AT119</f>
        <v>0</v>
      </c>
      <c r="AU430" s="287">
        <f>SelectedInputs!AU119</f>
        <v>0</v>
      </c>
      <c r="AV430" s="521"/>
    </row>
    <row r="431" spans="1:48" ht="16.8">
      <c r="A431" s="82"/>
      <c r="B431" s="82"/>
      <c r="C431" s="82"/>
      <c r="D431" s="82"/>
      <c r="E431" s="82">
        <f t="shared" si="17"/>
        <v>0</v>
      </c>
      <c r="F431" s="268"/>
      <c r="G431" s="82" t="s">
        <v>209</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SelectedInputs!AJ120</f>
        <v>0</v>
      </c>
      <c r="AK431" s="353"/>
      <c r="AL431" s="353">
        <f>SelectedInputs!AL120</f>
        <v>0</v>
      </c>
      <c r="AM431" s="353">
        <f>SelectedInputs!AM120</f>
        <v>0</v>
      </c>
      <c r="AN431" s="515"/>
      <c r="AO431" s="287">
        <f>SelectedInputs!AO120</f>
        <v>0</v>
      </c>
      <c r="AP431" s="287">
        <f>SelectedInputs!AP120</f>
        <v>0</v>
      </c>
      <c r="AQ431" s="287">
        <f>SelectedInputs!AQ120</f>
        <v>0</v>
      </c>
      <c r="AR431" s="287">
        <f>SelectedInputs!AR120</f>
        <v>0</v>
      </c>
      <c r="AS431" s="287">
        <f>SelectedInputs!AS120</f>
        <v>0</v>
      </c>
      <c r="AT431" s="287">
        <f>SelectedInputs!AT120</f>
        <v>0</v>
      </c>
      <c r="AU431" s="287">
        <f>SelectedInputs!AU120</f>
        <v>0</v>
      </c>
      <c r="AV431" s="521"/>
    </row>
    <row r="432" spans="1:48" ht="16.8">
      <c r="A432" s="82"/>
      <c r="B432" s="82"/>
      <c r="C432" s="82"/>
      <c r="D432" s="82"/>
      <c r="E432" s="82">
        <f t="shared" si="17"/>
        <v>0</v>
      </c>
      <c r="F432" s="268"/>
      <c r="G432" s="82" t="s">
        <v>209</v>
      </c>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353">
        <f>SelectedInputs!AJ121</f>
        <v>0</v>
      </c>
      <c r="AK432" s="353"/>
      <c r="AL432" s="353">
        <f>SelectedInputs!AL121</f>
        <v>0</v>
      </c>
      <c r="AM432" s="353">
        <f>SelectedInputs!AM121</f>
        <v>0</v>
      </c>
      <c r="AN432" s="515"/>
      <c r="AO432" s="287">
        <f>SelectedInputs!AO121</f>
        <v>0</v>
      </c>
      <c r="AP432" s="287">
        <f>SelectedInputs!AP121</f>
        <v>0</v>
      </c>
      <c r="AQ432" s="287">
        <f>SelectedInputs!AQ121</f>
        <v>0</v>
      </c>
      <c r="AR432" s="287">
        <f>SelectedInputs!AR121</f>
        <v>0</v>
      </c>
      <c r="AS432" s="287">
        <f>SelectedInputs!AS121</f>
        <v>0</v>
      </c>
      <c r="AT432" s="287">
        <f>SelectedInputs!AT121</f>
        <v>0</v>
      </c>
      <c r="AU432" s="287">
        <f>SelectedInputs!AU121</f>
        <v>0</v>
      </c>
      <c r="AV432" s="521"/>
    </row>
    <row r="433" spans="1:48" ht="16.8">
      <c r="A433" s="82"/>
      <c r="B433" s="82"/>
      <c r="C433" s="82"/>
      <c r="D433" s="82"/>
      <c r="E433" s="82"/>
      <c r="F433" s="268"/>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516"/>
      <c r="AO433" s="82"/>
      <c r="AP433" s="82"/>
      <c r="AQ433" s="147"/>
      <c r="AR433" s="82"/>
      <c r="AS433" s="82"/>
      <c r="AT433" s="82"/>
      <c r="AU433" s="82"/>
      <c r="AV433" s="82"/>
    </row>
    <row r="434" spans="1:48" ht="16.8">
      <c r="A434" s="2"/>
      <c r="B434" s="2"/>
      <c r="C434" s="28" t="s">
        <v>649</v>
      </c>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9"/>
      <c r="AR434" s="28"/>
      <c r="AS434" s="28"/>
      <c r="AT434" s="28"/>
      <c r="AU434" s="28"/>
      <c r="AV434" s="28"/>
    </row>
    <row r="435" spans="1:48" ht="16.8">
      <c r="A435" s="2"/>
      <c r="B435" s="2"/>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c r="AB435" s="194"/>
      <c r="AC435" s="194"/>
      <c r="AD435" s="194"/>
      <c r="AE435" s="194"/>
      <c r="AF435" s="194"/>
      <c r="AG435" s="194"/>
      <c r="AH435" s="194"/>
      <c r="AI435" s="194"/>
      <c r="AJ435" s="194"/>
      <c r="AK435" s="194"/>
      <c r="AL435" s="194"/>
      <c r="AM435" s="194"/>
      <c r="AN435" s="194"/>
      <c r="AO435" s="194"/>
      <c r="AP435" s="194"/>
      <c r="AQ435" s="189"/>
      <c r="AR435" s="194"/>
      <c r="AS435" s="194"/>
      <c r="AT435" s="194"/>
      <c r="AU435" s="194"/>
      <c r="AV435" s="194"/>
    </row>
    <row r="436" spans="1:48" ht="16.8">
      <c r="A436" s="7"/>
      <c r="B436" s="7"/>
      <c r="C436" s="7"/>
      <c r="D436" s="82"/>
      <c r="E436" s="271" t="s">
        <v>650</v>
      </c>
      <c r="F436" s="271"/>
      <c r="G436" s="271" t="s">
        <v>209</v>
      </c>
      <c r="H436" s="271"/>
      <c r="I436" s="271"/>
      <c r="J436" s="271"/>
      <c r="K436" s="271"/>
      <c r="L436" s="271"/>
      <c r="M436" s="271"/>
      <c r="N436" s="271"/>
      <c r="O436" s="271"/>
      <c r="P436" s="271"/>
      <c r="Q436" s="271"/>
      <c r="R436" s="271"/>
      <c r="S436" s="271"/>
      <c r="T436" s="271"/>
      <c r="U436" s="271"/>
      <c r="V436" s="271"/>
      <c r="W436" s="271"/>
      <c r="X436" s="271"/>
      <c r="Y436" s="271"/>
      <c r="Z436" s="271"/>
      <c r="AA436" s="271"/>
      <c r="AB436" s="271"/>
      <c r="AC436" s="271"/>
      <c r="AD436" s="271"/>
      <c r="AE436" s="271"/>
      <c r="AF436" s="271"/>
      <c r="AG436" s="271"/>
      <c r="AH436" s="271"/>
      <c r="AI436" s="271"/>
      <c r="AJ436" s="271"/>
      <c r="AK436" s="271"/>
      <c r="AL436" s="271"/>
      <c r="AM436" s="271"/>
      <c r="AN436" s="271"/>
      <c r="AO436" s="271"/>
      <c r="AP436" s="271"/>
      <c r="AQ436" s="299"/>
      <c r="AR436" s="492">
        <f>SelectedInputs!AR296</f>
        <v>3.7961272914927733E-3</v>
      </c>
      <c r="AS436" s="492">
        <f>SelectedInputs!AS296</f>
        <v>4.0111550709611985E-3</v>
      </c>
      <c r="AT436" s="492">
        <f>SelectedInputs!AT296</f>
        <v>3.6064790487525273E-3</v>
      </c>
      <c r="AU436" s="492">
        <f>SelectedInputs!AU296</f>
        <v>3.7322867230633089E-3</v>
      </c>
      <c r="AV436" s="492">
        <f>SelectedInputs!AV296</f>
        <v>2.9968089359649103E-3</v>
      </c>
    </row>
    <row r="437" spans="1:48" ht="16.8">
      <c r="A437" s="7"/>
      <c r="B437" s="7"/>
      <c r="C437" s="7"/>
      <c r="D437" s="82"/>
      <c r="E437" s="27" t="s">
        <v>651</v>
      </c>
      <c r="F437" s="27"/>
      <c r="G437" s="27" t="s">
        <v>209</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1.180866608190769E-2</v>
      </c>
      <c r="AS437" s="132">
        <f>SelectedInputs!AS297</f>
        <v>1.1371724330887217E-2</v>
      </c>
      <c r="AT437" s="132">
        <f>SelectedInputs!AT297</f>
        <v>1.1365008103692443E-2</v>
      </c>
      <c r="AU437" s="132">
        <f>SelectedInputs!AU297</f>
        <v>1.1747485427262963E-2</v>
      </c>
      <c r="AV437" s="132">
        <f>SelectedInputs!AV297</f>
        <v>1.1786283258971532E-2</v>
      </c>
    </row>
    <row r="438" spans="1:48" ht="16.8">
      <c r="A438" s="7"/>
      <c r="B438" s="7"/>
      <c r="C438" s="7"/>
      <c r="D438" s="82"/>
      <c r="E438" s="27" t="s">
        <v>652</v>
      </c>
      <c r="F438" s="27"/>
      <c r="G438" s="27" t="s">
        <v>209</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0.9652593138635156</v>
      </c>
      <c r="AS438" s="132">
        <f>SelectedInputs!AS298</f>
        <v>0.96327093662163465</v>
      </c>
      <c r="AT438" s="132">
        <f>SelectedInputs!AT298</f>
        <v>0.94729610997664793</v>
      </c>
      <c r="AU438" s="132">
        <f>SelectedInputs!AU298</f>
        <v>0.94969140235781058</v>
      </c>
      <c r="AV438" s="132">
        <f>SelectedInputs!AV298</f>
        <v>0.95676877682565287</v>
      </c>
    </row>
    <row r="439" spans="1:48" ht="16.8">
      <c r="A439" s="7"/>
      <c r="B439" s="7"/>
      <c r="C439" s="7"/>
      <c r="D439" s="82"/>
      <c r="E439" s="27" t="s">
        <v>653</v>
      </c>
      <c r="F439" s="27"/>
      <c r="G439" s="27" t="s">
        <v>209</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654</v>
      </c>
      <c r="F440" s="27"/>
      <c r="G440" s="27" t="s">
        <v>209</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 t="s">
        <v>655</v>
      </c>
      <c r="F441" s="27"/>
      <c r="G441" s="27" t="s">
        <v>209</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192"/>
      <c r="AR441" s="132">
        <f>SelectedInputs!AR301</f>
        <v>0</v>
      </c>
      <c r="AS441" s="132">
        <f>SelectedInputs!AS301</f>
        <v>0</v>
      </c>
      <c r="AT441" s="132">
        <f>SelectedInputs!AT301</f>
        <v>0</v>
      </c>
      <c r="AU441" s="132">
        <f>SelectedInputs!AU301</f>
        <v>0</v>
      </c>
      <c r="AV441" s="132">
        <f>SelectedInputs!AV301</f>
        <v>0</v>
      </c>
    </row>
    <row r="442" spans="1:48" ht="16.8">
      <c r="A442" s="7"/>
      <c r="B442" s="7"/>
      <c r="C442" s="7"/>
      <c r="D442" s="82"/>
      <c r="E442" s="272" t="s">
        <v>656</v>
      </c>
      <c r="F442" s="272"/>
      <c r="G442" s="272" t="s">
        <v>209</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300"/>
      <c r="AR442" s="493">
        <f>SelectedInputs!AR302</f>
        <v>4.0332642918723016E-2</v>
      </c>
      <c r="AS442" s="493">
        <f>SelectedInputs!AS302</f>
        <v>3.4822240632036323E-2</v>
      </c>
      <c r="AT442" s="493">
        <f>SelectedInputs!AT302</f>
        <v>1.6618680491146207E-2</v>
      </c>
      <c r="AU442" s="493">
        <f>SelectedInputs!AU302</f>
        <v>1.6683183440506965E-2</v>
      </c>
      <c r="AV442" s="493">
        <f>SelectedInputs!AV302</f>
        <v>1.6699656614977833E-2</v>
      </c>
    </row>
    <row r="443" spans="1:48" ht="16.8">
      <c r="A443" s="7"/>
      <c r="B443" s="7"/>
      <c r="C443" s="7"/>
      <c r="D443" s="82"/>
      <c r="E443" s="27" t="s">
        <v>657</v>
      </c>
      <c r="F443" s="27"/>
      <c r="G443" s="27" t="s">
        <v>209</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0.99268003845220665</v>
      </c>
      <c r="AS443" s="132">
        <f>SelectedInputs!AS303</f>
        <v>0.99108669076217981</v>
      </c>
      <c r="AT443" s="132">
        <f>SelectedInputs!AT303</f>
        <v>0.99173422253771593</v>
      </c>
      <c r="AU443" s="132">
        <f>SelectedInputs!AU303</f>
        <v>0.99323654040459808</v>
      </c>
      <c r="AV443" s="132">
        <f>SelectedInputs!AV303</f>
        <v>0.99450339694196233</v>
      </c>
    </row>
    <row r="444" spans="1:48" ht="16.8">
      <c r="A444" s="7"/>
      <c r="B444" s="7"/>
      <c r="C444" s="7"/>
      <c r="D444" s="82"/>
      <c r="E444" s="27" t="s">
        <v>658</v>
      </c>
      <c r="F444" s="27"/>
      <c r="G444" s="27" t="s">
        <v>209</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0.38097339235581751</v>
      </c>
      <c r="AS444" s="132">
        <f>SelectedInputs!AS304</f>
        <v>0.38881201368350088</v>
      </c>
      <c r="AT444" s="132">
        <f>SelectedInputs!AT304</f>
        <v>0.38270309938468977</v>
      </c>
      <c r="AU444" s="132">
        <f>SelectedInputs!AU304</f>
        <v>0.37108192863501066</v>
      </c>
      <c r="AV444" s="132">
        <f>SelectedInputs!AV304</f>
        <v>0.36812775750716387</v>
      </c>
    </row>
    <row r="445" spans="1:48" ht="16.8">
      <c r="A445" s="7"/>
      <c r="B445" s="7"/>
      <c r="C445" s="7"/>
      <c r="D445" s="82"/>
      <c r="E445" s="27" t="s">
        <v>659</v>
      </c>
      <c r="F445" s="27"/>
      <c r="G445" s="27" t="s">
        <v>209</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2.1596865904082906E-2</v>
      </c>
      <c r="AS445" s="132">
        <f>SelectedInputs!AS305</f>
        <v>2.0525344947412146E-2</v>
      </c>
      <c r="AT445" s="132">
        <f>SelectedInputs!AT305</f>
        <v>2.678540389236023E-2</v>
      </c>
      <c r="AU445" s="132">
        <f>SelectedInputs!AU305</f>
        <v>3.4208842417764063E-2</v>
      </c>
      <c r="AV445" s="132">
        <f>SelectedInputs!AV305</f>
        <v>3.1841007326165668E-2</v>
      </c>
    </row>
    <row r="446" spans="1:48" ht="16.8">
      <c r="A446" s="7"/>
      <c r="B446" s="7"/>
      <c r="C446" s="7"/>
      <c r="D446" s="82"/>
      <c r="E446" s="27" t="s">
        <v>660</v>
      </c>
      <c r="F446" s="27"/>
      <c r="G446" s="27" t="s">
        <v>209</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661</v>
      </c>
      <c r="F447" s="27"/>
      <c r="G447" s="27" t="s">
        <v>209</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662</v>
      </c>
      <c r="F448" s="27"/>
      <c r="G448" s="27" t="s">
        <v>209</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v>
      </c>
      <c r="AS448" s="132">
        <f>SelectedInputs!AS308</f>
        <v>0</v>
      </c>
      <c r="AT448" s="132">
        <f>SelectedInputs!AT308</f>
        <v>0</v>
      </c>
      <c r="AU448" s="132">
        <f>SelectedInputs!AU308</f>
        <v>0</v>
      </c>
      <c r="AV448" s="132">
        <f>SelectedInputs!AV308</f>
        <v>0</v>
      </c>
    </row>
    <row r="449" spans="1:48" ht="16.8">
      <c r="A449" s="7"/>
      <c r="B449" s="7"/>
      <c r="C449" s="7"/>
      <c r="D449" s="82"/>
      <c r="E449" s="27" t="s">
        <v>663</v>
      </c>
      <c r="F449" s="27"/>
      <c r="G449" s="27" t="s">
        <v>209</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192"/>
      <c r="AR449" s="132">
        <f>SelectedInputs!AR309</f>
        <v>0.26269453521024522</v>
      </c>
      <c r="AS449" s="132">
        <f>SelectedInputs!AS309</f>
        <v>0.26982752871695159</v>
      </c>
      <c r="AT449" s="132">
        <f>SelectedInputs!AT309</f>
        <v>0.2762043407325997</v>
      </c>
      <c r="AU449" s="132">
        <f>SelectedInputs!AU309</f>
        <v>0.27693281468397329</v>
      </c>
      <c r="AV449" s="132">
        <f>SelectedInputs!AV309</f>
        <v>0.27805689816945961</v>
      </c>
    </row>
    <row r="450" spans="1:48" ht="16.8">
      <c r="A450" s="7"/>
      <c r="B450" s="7"/>
      <c r="C450" s="7"/>
      <c r="D450" s="82"/>
      <c r="E450" s="271" t="s">
        <v>664</v>
      </c>
      <c r="F450" s="271"/>
      <c r="G450" s="271" t="s">
        <v>209</v>
      </c>
      <c r="H450" s="271"/>
      <c r="I450" s="271"/>
      <c r="J450" s="271"/>
      <c r="K450" s="271"/>
      <c r="L450" s="271"/>
      <c r="M450" s="271"/>
      <c r="N450" s="271"/>
      <c r="O450" s="271"/>
      <c r="P450" s="271"/>
      <c r="Q450" s="271"/>
      <c r="R450" s="271"/>
      <c r="S450" s="271"/>
      <c r="T450" s="271"/>
      <c r="U450" s="271"/>
      <c r="V450" s="271"/>
      <c r="W450" s="271"/>
      <c r="X450" s="271"/>
      <c r="Y450" s="271"/>
      <c r="Z450" s="271"/>
      <c r="AA450" s="271"/>
      <c r="AB450" s="271"/>
      <c r="AC450" s="271"/>
      <c r="AD450" s="271"/>
      <c r="AE450" s="271"/>
      <c r="AF450" s="271"/>
      <c r="AG450" s="271"/>
      <c r="AH450" s="271"/>
      <c r="AI450" s="271"/>
      <c r="AJ450" s="271"/>
      <c r="AK450" s="271"/>
      <c r="AL450" s="271"/>
      <c r="AM450" s="271"/>
      <c r="AN450" s="271"/>
      <c r="AO450" s="271"/>
      <c r="AP450" s="271"/>
      <c r="AQ450" s="299"/>
      <c r="AR450" s="492">
        <f>SelectedInputs!AR310</f>
        <v>2.2935832234116589E-4</v>
      </c>
      <c r="AS450" s="492">
        <f>SelectedInputs!AS310</f>
        <v>1.1479850715425457E-4</v>
      </c>
      <c r="AT450" s="492">
        <f>SelectedInputs!AT310</f>
        <v>1.6701418393896906E-4</v>
      </c>
      <c r="AU450" s="492">
        <f>SelectedInputs!AU310</f>
        <v>1.9815524848705392E-4</v>
      </c>
      <c r="AV450" s="492">
        <f>SelectedInputs!AV310</f>
        <v>2.9287358271805119E-4</v>
      </c>
    </row>
    <row r="451" spans="1:48" ht="16.8">
      <c r="A451" s="7"/>
      <c r="B451" s="7"/>
      <c r="C451" s="7"/>
      <c r="D451" s="82"/>
      <c r="E451" s="27" t="s">
        <v>665</v>
      </c>
      <c r="F451" s="27"/>
      <c r="G451" s="27" t="s">
        <v>209</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0.55543889781297262</v>
      </c>
      <c r="AS451" s="132">
        <f>SelectedInputs!AS311</f>
        <v>0.5458579397919251</v>
      </c>
      <c r="AT451" s="132">
        <f>SelectedInputs!AT311</f>
        <v>0.55006587547579788</v>
      </c>
      <c r="AU451" s="132">
        <f>SelectedInputs!AU311</f>
        <v>0.56016946419374303</v>
      </c>
      <c r="AV451" s="132">
        <f>SelectedInputs!AV311</f>
        <v>0.56289960784694926</v>
      </c>
    </row>
    <row r="452" spans="1:48" ht="16.8">
      <c r="A452" s="7"/>
      <c r="B452" s="7"/>
      <c r="C452" s="7"/>
      <c r="D452" s="82"/>
      <c r="E452" s="27" t="s">
        <v>666</v>
      </c>
      <c r="F452" s="27"/>
      <c r="G452" s="27" t="s">
        <v>209</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8.4488661356552173E-3</v>
      </c>
      <c r="AS452" s="132">
        <f>SelectedInputs!AS312</f>
        <v>9.826049904777194E-3</v>
      </c>
      <c r="AT452" s="132">
        <f>SelectedInputs!AT312</f>
        <v>1.4497759358956228E-2</v>
      </c>
      <c r="AU452" s="132">
        <f>SelectedInputs!AU312</f>
        <v>9.8080692104306824E-3</v>
      </c>
      <c r="AV452" s="132">
        <f>SelectedInputs!AV312</f>
        <v>7.2458672936976535E-3</v>
      </c>
    </row>
    <row r="453" spans="1:48" ht="16.8">
      <c r="A453" s="7"/>
      <c r="B453" s="7"/>
      <c r="C453" s="7"/>
      <c r="D453" s="82"/>
      <c r="E453" s="27" t="s">
        <v>667</v>
      </c>
      <c r="F453" s="27"/>
      <c r="G453" s="27" t="s">
        <v>209</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0.80000000000000016</v>
      </c>
      <c r="AS453" s="132">
        <f>SelectedInputs!AS313</f>
        <v>0.8</v>
      </c>
      <c r="AT453" s="132">
        <f>SelectedInputs!AT313</f>
        <v>0.8</v>
      </c>
      <c r="AU453" s="132">
        <f>SelectedInputs!AU313</f>
        <v>0.8</v>
      </c>
      <c r="AV453" s="132">
        <f>SelectedInputs!AV313</f>
        <v>0.8</v>
      </c>
    </row>
    <row r="454" spans="1:48" ht="16.8">
      <c r="A454" s="7"/>
      <c r="B454" s="7"/>
      <c r="C454" s="7"/>
      <c r="D454" s="82"/>
      <c r="E454" s="27" t="s">
        <v>668</v>
      </c>
      <c r="F454" s="27"/>
      <c r="G454" s="27" t="s">
        <v>209</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 t="s">
        <v>669</v>
      </c>
      <c r="F455" s="27"/>
      <c r="G455" s="27" t="s">
        <v>209</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192"/>
      <c r="AR455" s="132">
        <f>SelectedInputs!AR315</f>
        <v>0</v>
      </c>
      <c r="AS455" s="132">
        <f>SelectedInputs!AS315</f>
        <v>0</v>
      </c>
      <c r="AT455" s="132">
        <f>SelectedInputs!AT315</f>
        <v>0</v>
      </c>
      <c r="AU455" s="132">
        <f>SelectedInputs!AU315</f>
        <v>0</v>
      </c>
      <c r="AV455" s="132">
        <f>SelectedInputs!AV315</f>
        <v>0</v>
      </c>
    </row>
    <row r="456" spans="1:48" ht="16.8">
      <c r="A456" s="7"/>
      <c r="B456" s="7"/>
      <c r="C456" s="7"/>
      <c r="D456" s="82"/>
      <c r="E456" s="272" t="s">
        <v>670</v>
      </c>
      <c r="F456" s="272"/>
      <c r="G456" s="272" t="s">
        <v>209</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300"/>
      <c r="AR456" s="493">
        <f>SelectedInputs!AR316</f>
        <v>0.20972620472749554</v>
      </c>
      <c r="AS456" s="493">
        <f>SelectedInputs!AS316</f>
        <v>0.21542814425387247</v>
      </c>
      <c r="AT456" s="493">
        <f>SelectedInputs!AT316</f>
        <v>0.22053017077501041</v>
      </c>
      <c r="AU456" s="493">
        <f>SelectedInputs!AU316</f>
        <v>0.22110834676765082</v>
      </c>
      <c r="AV456" s="493">
        <f>SelectedInputs!AV316</f>
        <v>0.22201441406822991</v>
      </c>
    </row>
    <row r="457" spans="1:48" ht="16.8">
      <c r="A457" s="7"/>
      <c r="B457" s="7"/>
      <c r="C457" s="7"/>
      <c r="D457" s="82"/>
      <c r="E457" s="271" t="s">
        <v>671</v>
      </c>
      <c r="F457" s="271"/>
      <c r="G457" s="271" t="s">
        <v>209</v>
      </c>
      <c r="H457" s="271"/>
      <c r="I457" s="271"/>
      <c r="J457" s="271"/>
      <c r="K457" s="271"/>
      <c r="L457" s="271"/>
      <c r="M457" s="271"/>
      <c r="N457" s="271"/>
      <c r="O457" s="271"/>
      <c r="P457" s="271"/>
      <c r="Q457" s="271"/>
      <c r="R457" s="271"/>
      <c r="S457" s="271"/>
      <c r="T457" s="271"/>
      <c r="U457" s="271"/>
      <c r="V457" s="271"/>
      <c r="W457" s="271"/>
      <c r="X457" s="271"/>
      <c r="Y457" s="271"/>
      <c r="Z457" s="271"/>
      <c r="AA457" s="271"/>
      <c r="AB457" s="271"/>
      <c r="AC457" s="271"/>
      <c r="AD457" s="271"/>
      <c r="AE457" s="271"/>
      <c r="AF457" s="271"/>
      <c r="AG457" s="271"/>
      <c r="AH457" s="271"/>
      <c r="AI457" s="271"/>
      <c r="AJ457" s="271"/>
      <c r="AK457" s="271"/>
      <c r="AL457" s="271"/>
      <c r="AM457" s="271"/>
      <c r="AN457" s="271"/>
      <c r="AO457" s="271"/>
      <c r="AP457" s="271"/>
      <c r="AQ457" s="299"/>
      <c r="AR457" s="492">
        <f>SelectedInputs!AR317</f>
        <v>1.4826627308179125E-3</v>
      </c>
      <c r="AS457" s="492">
        <f>SelectedInputs!AS317</f>
        <v>2.2784738418495354E-3</v>
      </c>
      <c r="AT457" s="492">
        <f>SelectedInputs!AT317</f>
        <v>2.1751951871556295E-3</v>
      </c>
      <c r="AU457" s="492">
        <f>SelectedInputs!AU317</f>
        <v>4.8025325431040757E-4</v>
      </c>
      <c r="AV457" s="492">
        <f>SelectedInputs!AV317</f>
        <v>1.3543850817943399E-4</v>
      </c>
    </row>
    <row r="458" spans="1:48" ht="16.8">
      <c r="A458" s="7"/>
      <c r="B458" s="7"/>
      <c r="C458" s="7"/>
      <c r="D458" s="82"/>
      <c r="E458" s="27" t="s">
        <v>672</v>
      </c>
      <c r="F458" s="27"/>
      <c r="G458" s="27" t="s">
        <v>209</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7.0672384292216591E-3</v>
      </c>
      <c r="AS458" s="132">
        <f>SelectedInputs!AS318</f>
        <v>6.8789987412331138E-3</v>
      </c>
      <c r="AT458" s="132">
        <f>SelectedInputs!AT318</f>
        <v>6.8962389832549738E-3</v>
      </c>
      <c r="AU458" s="132">
        <f>SelectedInputs!AU318</f>
        <v>7.1541016324951062E-3</v>
      </c>
      <c r="AV458" s="132">
        <f>SelectedInputs!AV318</f>
        <v>7.1967782818398301E-3</v>
      </c>
    </row>
    <row r="459" spans="1:48" ht="16.8">
      <c r="A459" s="7"/>
      <c r="B459" s="7"/>
      <c r="C459" s="7"/>
      <c r="D459" s="82"/>
      <c r="E459" s="27" t="s">
        <v>673</v>
      </c>
      <c r="F459" s="27"/>
      <c r="G459" s="27" t="s">
        <v>209</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2.0782219840882158E-3</v>
      </c>
      <c r="AS459" s="132">
        <f>SelectedInputs!AS319</f>
        <v>2.8085003558069978E-3</v>
      </c>
      <c r="AT459" s="132">
        <f>SelectedInputs!AT319</f>
        <v>5.0140883323916046E-3</v>
      </c>
      <c r="AU459" s="132">
        <f>SelectedInputs!AU319</f>
        <v>2.7756716555307568E-3</v>
      </c>
      <c r="AV459" s="132">
        <f>SelectedInputs!AV319</f>
        <v>1.8357346014738804E-3</v>
      </c>
    </row>
    <row r="460" spans="1:48" ht="16.8">
      <c r="A460" s="7"/>
      <c r="B460" s="7"/>
      <c r="C460" s="7"/>
      <c r="D460" s="82"/>
      <c r="E460" s="27" t="s">
        <v>674</v>
      </c>
      <c r="F460" s="27"/>
      <c r="G460" s="27" t="s">
        <v>209</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675</v>
      </c>
      <c r="F461" s="27"/>
      <c r="G461" s="27" t="s">
        <v>209</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 t="s">
        <v>676</v>
      </c>
      <c r="F462" s="27"/>
      <c r="G462" s="27" t="s">
        <v>209</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192"/>
      <c r="AR462" s="132">
        <f>SelectedInputs!AR322</f>
        <v>0</v>
      </c>
      <c r="AS462" s="132">
        <f>SelectedInputs!AS322</f>
        <v>0</v>
      </c>
      <c r="AT462" s="132">
        <f>SelectedInputs!AT322</f>
        <v>0</v>
      </c>
      <c r="AU462" s="132">
        <f>SelectedInputs!AU322</f>
        <v>0</v>
      </c>
      <c r="AV462" s="132">
        <f>SelectedInputs!AV322</f>
        <v>0</v>
      </c>
    </row>
    <row r="463" spans="1:48" ht="16.8">
      <c r="A463" s="7"/>
      <c r="B463" s="7"/>
      <c r="C463" s="7"/>
      <c r="D463" s="82"/>
      <c r="E463" s="272" t="s">
        <v>677</v>
      </c>
      <c r="F463" s="272"/>
      <c r="G463" s="272" t="s">
        <v>209</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300"/>
      <c r="AR463" s="493">
        <f>SelectedInputs!AR323</f>
        <v>5.742709518412318E-4</v>
      </c>
      <c r="AS463" s="493">
        <f>SelectedInputs!AS323</f>
        <v>5.8814613038011871E-4</v>
      </c>
      <c r="AT463" s="493">
        <f>SelectedInputs!AT323</f>
        <v>5.9946301671943709E-4</v>
      </c>
      <c r="AU463" s="493">
        <f>SelectedInputs!AU323</f>
        <v>6.0186923377769598E-4</v>
      </c>
      <c r="AV463" s="493">
        <f>SelectedInputs!AV323</f>
        <v>6.0226672045090635E-4</v>
      </c>
    </row>
    <row r="464" spans="1:48" ht="16.8">
      <c r="A464" s="7"/>
      <c r="B464" s="7"/>
      <c r="C464" s="7"/>
      <c r="D464" s="82"/>
      <c r="E464" s="27" t="s">
        <v>678</v>
      </c>
      <c r="F464" s="27"/>
      <c r="G464" s="27" t="s">
        <v>209</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679</v>
      </c>
      <c r="F465" s="27"/>
      <c r="G465" s="27" t="s">
        <v>209</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680</v>
      </c>
      <c r="F466" s="27"/>
      <c r="G466" s="27" t="s">
        <v>209</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v>
      </c>
      <c r="AS466" s="132">
        <f>SelectedInputs!AS326</f>
        <v>0</v>
      </c>
      <c r="AT466" s="132">
        <f>SelectedInputs!AT326</f>
        <v>0</v>
      </c>
      <c r="AU466" s="132">
        <f>SelectedInputs!AU326</f>
        <v>0</v>
      </c>
      <c r="AV466" s="132">
        <f>SelectedInputs!AV326</f>
        <v>0</v>
      </c>
    </row>
    <row r="467" spans="1:48" ht="16.8">
      <c r="A467" s="7"/>
      <c r="B467" s="7"/>
      <c r="C467" s="7"/>
      <c r="D467" s="82"/>
      <c r="E467" s="27" t="s">
        <v>681</v>
      </c>
      <c r="F467" s="27"/>
      <c r="G467" s="27" t="s">
        <v>209</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0.19999999999999998</v>
      </c>
      <c r="AS467" s="132">
        <f>SelectedInputs!AS327</f>
        <v>0.19999999999999998</v>
      </c>
      <c r="AT467" s="132">
        <f>SelectedInputs!AT327</f>
        <v>0.19999999999999996</v>
      </c>
      <c r="AU467" s="132">
        <f>SelectedInputs!AU327</f>
        <v>0.19999999999999998</v>
      </c>
      <c r="AV467" s="132">
        <f>SelectedInputs!AV327</f>
        <v>0.19999999999999993</v>
      </c>
    </row>
    <row r="468" spans="1:48" ht="16.8">
      <c r="A468" s="7"/>
      <c r="B468" s="7"/>
      <c r="C468" s="7"/>
      <c r="D468" s="82"/>
      <c r="E468" s="27" t="s">
        <v>682</v>
      </c>
      <c r="F468" s="27"/>
      <c r="G468" s="27" t="s">
        <v>209</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683</v>
      </c>
      <c r="F469" s="27"/>
      <c r="G469" s="27" t="s">
        <v>209</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1</v>
      </c>
      <c r="AS469" s="132">
        <f>SelectedInputs!AS329</f>
        <v>1</v>
      </c>
      <c r="AT469" s="132">
        <f>SelectedInputs!AT329</f>
        <v>1</v>
      </c>
      <c r="AU469" s="132">
        <f>SelectedInputs!AU329</f>
        <v>1</v>
      </c>
      <c r="AV469" s="132">
        <f>SelectedInputs!AV329</f>
        <v>1</v>
      </c>
    </row>
    <row r="470" spans="1:48" ht="16.8">
      <c r="A470" s="7"/>
      <c r="B470" s="7"/>
      <c r="C470" s="7"/>
      <c r="D470" s="82"/>
      <c r="E470" s="27" t="s">
        <v>684</v>
      </c>
      <c r="F470" s="27"/>
      <c r="G470" s="27" t="s">
        <v>209</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192"/>
      <c r="AR470" s="132">
        <f>SelectedInputs!AR330</f>
        <v>0.48348756170246243</v>
      </c>
      <c r="AS470" s="132">
        <f>SelectedInputs!AS330</f>
        <v>0.47607126625368934</v>
      </c>
      <c r="AT470" s="132">
        <f>SelectedInputs!AT330</f>
        <v>0.48272047354555203</v>
      </c>
      <c r="AU470" s="132">
        <f>SelectedInputs!AU330</f>
        <v>0.48133401561109224</v>
      </c>
      <c r="AV470" s="132">
        <f>SelectedInputs!AV330</f>
        <v>0.47928366193325</v>
      </c>
    </row>
    <row r="471" spans="1:48" ht="16.8">
      <c r="A471" s="7"/>
      <c r="B471" s="7"/>
      <c r="C471" s="7"/>
      <c r="D471" s="82"/>
      <c r="E471" s="271" t="s">
        <v>685</v>
      </c>
      <c r="F471" s="271"/>
      <c r="G471" s="271" t="s">
        <v>209</v>
      </c>
      <c r="H471" s="271"/>
      <c r="I471" s="271"/>
      <c r="J471" s="271"/>
      <c r="K471" s="271"/>
      <c r="L471" s="271"/>
      <c r="M471" s="271"/>
      <c r="N471" s="271"/>
      <c r="O471" s="271"/>
      <c r="P471" s="271"/>
      <c r="Q471" s="271"/>
      <c r="R471" s="271"/>
      <c r="S471" s="271"/>
      <c r="T471" s="271"/>
      <c r="U471" s="271"/>
      <c r="V471" s="271"/>
      <c r="W471" s="271"/>
      <c r="X471" s="271"/>
      <c r="Y471" s="271"/>
      <c r="Z471" s="271"/>
      <c r="AA471" s="271"/>
      <c r="AB471" s="271"/>
      <c r="AC471" s="271"/>
      <c r="AD471" s="271"/>
      <c r="AE471" s="271"/>
      <c r="AF471" s="271"/>
      <c r="AG471" s="271"/>
      <c r="AH471" s="271"/>
      <c r="AI471" s="271"/>
      <c r="AJ471" s="271"/>
      <c r="AK471" s="271"/>
      <c r="AL471" s="271"/>
      <c r="AM471" s="271"/>
      <c r="AN471" s="271"/>
      <c r="AO471" s="271"/>
      <c r="AP471" s="271"/>
      <c r="AQ471" s="299"/>
      <c r="AR471" s="492">
        <f>SelectedInputs!AR331</f>
        <v>1.811813203141483E-3</v>
      </c>
      <c r="AS471" s="492">
        <f>SelectedInputs!AS331</f>
        <v>2.5088818178552511E-3</v>
      </c>
      <c r="AT471" s="492">
        <f>SelectedInputs!AT331</f>
        <v>2.3170890424370582E-3</v>
      </c>
      <c r="AU471" s="492">
        <f>SelectedInputs!AU331</f>
        <v>2.3527643695411609E-3</v>
      </c>
      <c r="AV471" s="492">
        <f>SelectedInputs!AV331</f>
        <v>2.0714820311753938E-3</v>
      </c>
    </row>
    <row r="472" spans="1:48" ht="16.8">
      <c r="A472" s="7"/>
      <c r="B472" s="7"/>
      <c r="C472" s="7"/>
      <c r="D472" s="82"/>
      <c r="E472" s="27" t="s">
        <v>686</v>
      </c>
      <c r="F472" s="27"/>
      <c r="G472" s="27" t="s">
        <v>209</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4.4711805320080365E-2</v>
      </c>
      <c r="AS472" s="132">
        <f>SelectedInputs!AS332</f>
        <v>4.7079323452453581E-2</v>
      </c>
      <c r="AT472" s="132">
        <f>SelectedInputs!AT332</f>
        <v>4.8969778052565006E-2</v>
      </c>
      <c r="AU472" s="132">
        <f>SelectedInputs!AU332</f>
        <v>4.984702011148813E-2</v>
      </c>
      <c r="AV472" s="132">
        <f>SelectedInputs!AV332</f>
        <v>4.998957310507568E-2</v>
      </c>
    </row>
    <row r="473" spans="1:48" ht="16.8">
      <c r="A473" s="7"/>
      <c r="B473" s="7"/>
      <c r="C473" s="7"/>
      <c r="D473" s="82"/>
      <c r="E473" s="27" t="s">
        <v>687</v>
      </c>
      <c r="F473" s="27"/>
      <c r="G473" s="27" t="s">
        <v>209</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2.6167321126580709E-3</v>
      </c>
      <c r="AS473" s="132">
        <f>SelectedInputs!AS333</f>
        <v>3.569168170369094E-3</v>
      </c>
      <c r="AT473" s="132">
        <f>SelectedInputs!AT333</f>
        <v>6.4066384396439012E-3</v>
      </c>
      <c r="AU473" s="132">
        <f>SelectedInputs!AU333</f>
        <v>3.5160143584639062E-3</v>
      </c>
      <c r="AV473" s="132">
        <f>SelectedInputs!AV333</f>
        <v>2.3086139530096644E-3</v>
      </c>
    </row>
    <row r="474" spans="1:48" ht="16.8">
      <c r="A474" s="7"/>
      <c r="B474" s="7"/>
      <c r="C474" s="7"/>
      <c r="D474" s="82"/>
      <c r="E474" s="27" t="s">
        <v>688</v>
      </c>
      <c r="F474" s="27"/>
      <c r="G474" s="27" t="s">
        <v>209</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689</v>
      </c>
      <c r="F475" s="27"/>
      <c r="G475" s="27" t="s">
        <v>209</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 t="s">
        <v>690</v>
      </c>
      <c r="F476" s="27"/>
      <c r="G476" s="27" t="s">
        <v>209</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192"/>
      <c r="AR476" s="132">
        <f>SelectedInputs!AR336</f>
        <v>0</v>
      </c>
      <c r="AS476" s="132">
        <f>SelectedInputs!AS336</f>
        <v>0</v>
      </c>
      <c r="AT476" s="132">
        <f>SelectedInputs!AT336</f>
        <v>0</v>
      </c>
      <c r="AU476" s="132">
        <f>SelectedInputs!AU336</f>
        <v>0</v>
      </c>
      <c r="AV476" s="132">
        <f>SelectedInputs!AV336</f>
        <v>0</v>
      </c>
    </row>
    <row r="477" spans="1:48" ht="16.8">
      <c r="A477" s="7"/>
      <c r="B477" s="7"/>
      <c r="C477" s="7"/>
      <c r="D477" s="82"/>
      <c r="E477" s="272" t="s">
        <v>691</v>
      </c>
      <c r="F477" s="272"/>
      <c r="G477" s="272" t="s">
        <v>209</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300"/>
      <c r="AR477" s="493">
        <f>SelectedInputs!AR337</f>
        <v>3.1847844892325004E-3</v>
      </c>
      <c r="AS477" s="493">
        <f>SelectedInputs!AS337</f>
        <v>3.2626740130701432E-3</v>
      </c>
      <c r="AT477" s="493">
        <f>SelectedInputs!AT337</f>
        <v>3.3268714389721524E-3</v>
      </c>
      <c r="AU477" s="493">
        <f>SelectedInputs!AU337</f>
        <v>3.339770262999143E-3</v>
      </c>
      <c r="AV477" s="493">
        <f>SelectedInputs!AV337</f>
        <v>3.343102493631683E-3</v>
      </c>
    </row>
    <row r="478" spans="1:48" ht="16.8">
      <c r="A478" s="7"/>
      <c r="B478" s="7"/>
      <c r="C478" s="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99"/>
      <c r="AR478" s="7"/>
      <c r="AS478" s="7"/>
      <c r="AT478" s="7"/>
      <c r="AU478" s="7"/>
      <c r="AV478" s="7"/>
    </row>
    <row r="479" spans="1:48" ht="16.8">
      <c r="B479" s="37" t="s">
        <v>79</v>
      </c>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8"/>
      <c r="AR479" s="37"/>
      <c r="AS479" s="37"/>
      <c r="AT479" s="37"/>
      <c r="AU479" s="37"/>
      <c r="AV479" s="3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pans="1:48" ht="16.8">
      <c r="A481" s="7"/>
      <c r="B481" s="7"/>
      <c r="C481" s="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7"/>
      <c r="AS481" s="7"/>
      <c r="AT481" s="7"/>
      <c r="AU481" s="7"/>
      <c r="AV481" s="7"/>
    </row>
  </sheetData>
  <conditionalFormatting sqref="K275:AP275 AR275:BA275">
    <cfRule type="cellIs" dxfId="146" priority="15" operator="equal">
      <formula>FALSE()</formula>
    </cfRule>
  </conditionalFormatting>
  <conditionalFormatting sqref="K16:AV18 K101:BA114 K278:AP279 AR278:BA279">
    <cfRule type="cellIs" dxfId="145" priority="24" operator="equal">
      <formula>FALSE()</formula>
    </cfRule>
  </conditionalFormatting>
  <conditionalFormatting sqref="AM3">
    <cfRule type="expression" dxfId="144" priority="22">
      <formula>$AM$3="OK"</formula>
    </cfRule>
  </conditionalFormatting>
  <conditionalFormatting sqref="AW246:BA259">
    <cfRule type="cellIs" dxfId="143"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43</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54" ht="16.8">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54"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396</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692</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693</v>
      </c>
      <c r="F10" s="82"/>
      <c r="G10" s="82" t="s">
        <v>315</v>
      </c>
      <c r="H10" s="82" t="s">
        <v>421</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SelectedInputs!AJ353</f>
        <v>0</v>
      </c>
      <c r="AK10" s="8">
        <f>SelectedInputs!AK353</f>
        <v>0</v>
      </c>
      <c r="AL10" s="8">
        <f>SelectedInputs!AL353</f>
        <v>0</v>
      </c>
      <c r="AM10" s="8">
        <f>SelectedInputs!AM353</f>
        <v>0</v>
      </c>
      <c r="AN10" s="8">
        <f>SelectedInputs!AN353</f>
        <v>0</v>
      </c>
      <c r="AO10" s="8">
        <f>SelectedInputs!AO353</f>
        <v>0</v>
      </c>
      <c r="AP10" s="8">
        <f>SelectedInputs!AP353</f>
        <v>1.238</v>
      </c>
      <c r="AQ10" s="9">
        <f>SelectedInputs!AQ353</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694</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1.2891506141768156</v>
      </c>
      <c r="AS12" s="121">
        <f>InputSummary!AS194</f>
        <v>1.3284361388165782</v>
      </c>
      <c r="AT12" s="121">
        <f>InputSummary!AT194</f>
        <v>1.3511547218960771</v>
      </c>
      <c r="AU12" s="121">
        <f>InputSummary!AU194</f>
        <v>1.3719916643626167</v>
      </c>
      <c r="AV12" s="121">
        <f>InputSummary!AV194</f>
        <v>1.3966351746111914</v>
      </c>
      <c r="AW12" s="184"/>
      <c r="AX12" s="184"/>
      <c r="AY12" s="184"/>
      <c r="AZ12" s="184"/>
      <c r="BA12" s="184"/>
      <c r="BB12" s="82"/>
    </row>
    <row r="13" spans="1:54" ht="16.8">
      <c r="A13" s="82"/>
      <c r="B13" s="82"/>
      <c r="C13" s="82"/>
      <c r="D13" s="82"/>
      <c r="E13" s="2" t="s">
        <v>695</v>
      </c>
      <c r="F13" s="82"/>
      <c r="G13" s="2" t="s">
        <v>315</v>
      </c>
      <c r="H13" s="402" t="s">
        <v>696</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1.5499137182126492</v>
      </c>
      <c r="AS13" s="121">
        <f t="shared" si="0"/>
        <v>1.5971457273330341</v>
      </c>
      <c r="AT13" s="121">
        <f t="shared" si="0"/>
        <v>1.6244597146872219</v>
      </c>
      <c r="AU13" s="121">
        <f t="shared" si="0"/>
        <v>1.6495114523347425</v>
      </c>
      <c r="AV13" s="121">
        <f t="shared" si="0"/>
        <v>1.6791397317453445</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697</v>
      </c>
      <c r="F15" s="82"/>
      <c r="G15" s="2" t="s">
        <v>209</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3.9373577600000001E-2</v>
      </c>
      <c r="AS15" s="212">
        <f>InputSummary!AS182</f>
        <v>4.1010183200000001E-2</v>
      </c>
      <c r="AT15" s="212">
        <f>InputSummary!AT182</f>
        <v>4.1090170799999999E-2</v>
      </c>
      <c r="AU15" s="212">
        <f>InputSummary!AU182</f>
        <v>4.1208104400000001E-2</v>
      </c>
      <c r="AV15" s="212">
        <f>InputSummary!AV182</f>
        <v>4.1395693600000005E-2</v>
      </c>
      <c r="AW15" s="184"/>
      <c r="AX15" s="184"/>
      <c r="AY15" s="184"/>
      <c r="AZ15" s="184"/>
      <c r="BA15" s="184"/>
      <c r="BB15" s="82"/>
    </row>
    <row r="16" spans="1:54" ht="16.8">
      <c r="A16" s="82"/>
      <c r="B16" s="82"/>
      <c r="C16" s="82"/>
      <c r="D16" s="82"/>
      <c r="E16" s="424" t="s">
        <v>698</v>
      </c>
      <c r="F16" s="82"/>
      <c r="G16" s="2" t="s">
        <v>315</v>
      </c>
      <c r="H16" s="82" t="s">
        <v>699</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1.0393735775999999</v>
      </c>
      <c r="AS16" s="425">
        <f t="shared" si="1"/>
        <v>1.0410101832</v>
      </c>
      <c r="AT16" s="425">
        <f t="shared" si="1"/>
        <v>1.0410901708</v>
      </c>
      <c r="AU16" s="425">
        <f t="shared" si="1"/>
        <v>1.0412081043999999</v>
      </c>
      <c r="AV16" s="425">
        <f t="shared" si="1"/>
        <v>1.0413956935999999</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700</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701</v>
      </c>
      <c r="F20" s="82"/>
      <c r="G20" s="2" t="s">
        <v>529</v>
      </c>
      <c r="H20" s="82" t="s">
        <v>400</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SelectedInputs!AR342</f>
        <v>4.5351225341662396</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702</v>
      </c>
      <c r="F22" s="82"/>
      <c r="G22" s="2" t="s">
        <v>529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0.90702450683324787</v>
      </c>
      <c r="AS22" s="13">
        <f>$AR20/5</f>
        <v>0.90702450683324787</v>
      </c>
      <c r="AT22" s="13">
        <f>$AR20/5</f>
        <v>0.90702450683324787</v>
      </c>
      <c r="AU22" s="13">
        <f>$AR20/5</f>
        <v>0.90702450683324787</v>
      </c>
      <c r="AV22" s="13">
        <f>$AR20/5</f>
        <v>0.90702450683324787</v>
      </c>
      <c r="AW22" s="184"/>
      <c r="AX22" s="184"/>
      <c r="AY22" s="184"/>
      <c r="AZ22" s="184"/>
      <c r="BA22" s="184"/>
      <c r="BB22" s="82"/>
    </row>
    <row r="23" spans="1:54" ht="16.8">
      <c r="A23" s="82"/>
      <c r="B23" s="82"/>
      <c r="C23" s="82"/>
      <c r="D23" s="82"/>
      <c r="E23" s="2" t="s">
        <v>703</v>
      </c>
      <c r="F23" s="82"/>
      <c r="G23" s="2" t="s">
        <v>209</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3.9373577600000001E-2</v>
      </c>
      <c r="AS23" s="212">
        <f>AS15</f>
        <v>4.1010183200000001E-2</v>
      </c>
      <c r="AT23" s="212">
        <f>AT15</f>
        <v>4.1090170799999999E-2</v>
      </c>
      <c r="AU23" s="212">
        <f>AU15</f>
        <v>4.1208104400000001E-2</v>
      </c>
      <c r="AV23" s="212">
        <f>AV15</f>
        <v>4.1395693600000005E-2</v>
      </c>
      <c r="AW23" s="184"/>
      <c r="AX23" s="184"/>
      <c r="AY23" s="184"/>
      <c r="AZ23" s="184"/>
      <c r="BA23" s="184"/>
      <c r="BB23" s="82"/>
    </row>
    <row r="24" spans="1:54" ht="16.8">
      <c r="A24" s="82"/>
      <c r="B24" s="82"/>
      <c r="C24" s="82"/>
      <c r="D24" s="82"/>
      <c r="E24" s="2" t="s">
        <v>704</v>
      </c>
      <c r="F24" s="82"/>
      <c r="G24" s="2" t="s">
        <v>315</v>
      </c>
      <c r="H24" s="82" t="s">
        <v>705</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1.0393735775999999</v>
      </c>
      <c r="AT24" s="13" cm="1">
        <f t="array" ref="AT24">PRODUCT(1+$AR23:AS$23)</f>
        <v>1.0819984784306154</v>
      </c>
      <c r="AU24" s="13" cm="1">
        <f t="array" ref="AU24">PRODUCT(1+$AR23:AT$23)</f>
        <v>1.1264579807146695</v>
      </c>
      <c r="AV24" s="13" cm="1">
        <f t="array" ref="AV24">PRODUCT(1+$AR23:AU$23)</f>
        <v>1.1728771787861727</v>
      </c>
      <c r="AW24" s="184"/>
      <c r="AX24" s="184"/>
      <c r="AY24" s="184"/>
      <c r="AZ24" s="184"/>
      <c r="BA24" s="184"/>
      <c r="BB24" s="82"/>
    </row>
    <row r="25" spans="1:54" ht="16.8">
      <c r="A25" s="82"/>
      <c r="B25" s="82"/>
      <c r="C25" s="82"/>
      <c r="D25" s="82"/>
      <c r="E25" s="2" t="s">
        <v>706</v>
      </c>
      <c r="F25" s="82"/>
      <c r="G25" s="2" t="s">
        <v>529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0.90702450683324787</v>
      </c>
      <c r="AS25" s="13">
        <f>AS22*AS24</f>
        <v>0.94273730663814848</v>
      </c>
      <c r="AT25" s="13">
        <f>AT22*AT24</f>
        <v>0.98139913629285347</v>
      </c>
      <c r="AU25" s="13">
        <f>AU22*AU24</f>
        <v>1.0217249944260993</v>
      </c>
      <c r="AV25" s="13">
        <f>AV22*AV24</f>
        <v>1.0638283446644994</v>
      </c>
      <c r="AW25" s="184"/>
      <c r="AX25" s="184"/>
      <c r="AY25" s="184"/>
      <c r="AZ25" s="184"/>
      <c r="BA25" s="184"/>
      <c r="BB25" s="82"/>
    </row>
    <row r="26" spans="1:54" ht="16.8">
      <c r="A26" s="82"/>
      <c r="B26" s="82"/>
      <c r="C26" s="82"/>
      <c r="D26" s="82"/>
      <c r="E26" s="2" t="s">
        <v>706</v>
      </c>
      <c r="F26" s="82"/>
      <c r="G26" s="2" t="s">
        <v>304</v>
      </c>
      <c r="H26" s="82" t="s">
        <v>707</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1.4058097258959137</v>
      </c>
      <c r="AS26" s="13">
        <f>AS25*AS13</f>
        <v>1.5056888612945711</v>
      </c>
      <c r="AT26" s="13">
        <f>AT25*AT13</f>
        <v>1.5942433609365747</v>
      </c>
      <c r="AU26" s="13">
        <f>AU25*AU13</f>
        <v>1.6853470794425018</v>
      </c>
      <c r="AV26" s="13">
        <f>AV25*AV13</f>
        <v>1.7863164412830415</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708</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709</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710</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711</v>
      </c>
      <c r="F32" s="82"/>
      <c r="G32" s="2" t="s">
        <v>529</v>
      </c>
      <c r="H32" s="82" t="s">
        <v>418</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SelectedInputs!AP352</f>
        <v>399.10770482154794</v>
      </c>
      <c r="AQ32" s="9">
        <f>SelectedInputs!AQ352</f>
        <v>377.20968760553592</v>
      </c>
      <c r="AR32" s="30"/>
      <c r="AS32" s="30"/>
      <c r="AT32" s="30"/>
      <c r="AU32" s="30"/>
      <c r="AV32" s="30"/>
      <c r="AW32" s="184"/>
      <c r="AX32" s="184"/>
      <c r="AY32" s="184"/>
      <c r="AZ32" s="184"/>
      <c r="BA32" s="184"/>
      <c r="BB32" s="82"/>
    </row>
    <row r="33" spans="1:54" ht="16.8">
      <c r="A33" s="82"/>
      <c r="B33" s="82"/>
      <c r="C33" s="82"/>
      <c r="D33" s="82"/>
      <c r="E33" s="7" t="s">
        <v>710</v>
      </c>
      <c r="F33" s="82"/>
      <c r="G33" s="2" t="s">
        <v>304</v>
      </c>
      <c r="H33" s="82" t="s">
        <v>712</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17.270966361883076</v>
      </c>
      <c r="AS33" s="30">
        <f>IFERROR(((AQ$13-AQ10)/AQ$13) * AQ$32 * AQ$16 * AR$16*AS13,0)</f>
        <v>51.167438183655293</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422</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423</v>
      </c>
      <c r="F36" s="82"/>
      <c r="G36" s="82" t="s">
        <v>304</v>
      </c>
      <c r="H36" s="82" t="s">
        <v>424</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SelectedInputs!AJ355</f>
        <v>437.17081265000007</v>
      </c>
      <c r="AK36" s="8">
        <f>SelectedInputs!AK355</f>
        <v>481.8225587199999</v>
      </c>
      <c r="AL36" s="8">
        <f>SelectedInputs!AL355</f>
        <v>466.14544891000003</v>
      </c>
      <c r="AM36" s="8">
        <f>SelectedInputs!AM355</f>
        <v>483.27203402999999</v>
      </c>
      <c r="AN36" s="8">
        <f>SelectedInputs!AN355</f>
        <v>502.02997776999996</v>
      </c>
      <c r="AO36" s="8">
        <f>SelectedInputs!AO355</f>
        <v>480.6161768169132</v>
      </c>
      <c r="AP36" s="8">
        <f>SelectedInputs!AP355</f>
        <v>528.85150836999992</v>
      </c>
      <c r="AQ36" s="9">
        <f>SelectedInputs!AQ355</f>
        <v>623.07913960999997</v>
      </c>
      <c r="AR36" s="8"/>
      <c r="AS36" s="30"/>
      <c r="AT36" s="30"/>
      <c r="AU36" s="30"/>
      <c r="AV36" s="30"/>
      <c r="AW36" s="184"/>
      <c r="AX36" s="184"/>
      <c r="AY36" s="184"/>
      <c r="AZ36" s="184"/>
      <c r="BA36" s="184"/>
      <c r="BB36" s="82"/>
    </row>
    <row r="37" spans="1:54" ht="16.8">
      <c r="A37" s="82"/>
      <c r="B37" s="82"/>
      <c r="C37" s="82"/>
      <c r="D37" s="82"/>
      <c r="E37" s="318" t="s">
        <v>425</v>
      </c>
      <c r="F37" s="82"/>
      <c r="G37" s="82" t="s">
        <v>304</v>
      </c>
      <c r="H37" s="82" t="s">
        <v>69</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SelectedInputs!AJ356</f>
        <v>436.50423033893748</v>
      </c>
      <c r="AK37" s="8">
        <f>SelectedInputs!AK356</f>
        <v>475.11450238225547</v>
      </c>
      <c r="AL37" s="8">
        <f>SelectedInputs!AL356</f>
        <v>467.30257016776852</v>
      </c>
      <c r="AM37" s="8">
        <f>SelectedInputs!AM356</f>
        <v>483.95431810041595</v>
      </c>
      <c r="AN37" s="8">
        <f>SelectedInputs!AN356</f>
        <v>511.20975386073508</v>
      </c>
      <c r="AO37" s="8">
        <f>SelectedInputs!AO356</f>
        <v>506.63050026905017</v>
      </c>
      <c r="AP37" s="8">
        <f>SelectedInputs!AP356</f>
        <v>512.71431354024332</v>
      </c>
      <c r="AQ37" s="9">
        <f>SelectedInputs!AQ356</f>
        <v>621.72859670850801</v>
      </c>
      <c r="AR37" s="8"/>
      <c r="AS37" s="30"/>
      <c r="AT37" s="30"/>
      <c r="AU37" s="30"/>
      <c r="AV37" s="30"/>
      <c r="AW37" s="184"/>
      <c r="AX37" s="184"/>
      <c r="AY37" s="184"/>
      <c r="AZ37" s="184"/>
      <c r="BA37" s="184"/>
      <c r="BB37" s="82"/>
    </row>
    <row r="38" spans="1:54" ht="16.8">
      <c r="A38" s="82"/>
      <c r="B38" s="82"/>
      <c r="C38" s="82"/>
      <c r="D38" s="82"/>
      <c r="E38" s="318" t="s">
        <v>713</v>
      </c>
      <c r="F38" s="82"/>
      <c r="G38" s="82" t="s">
        <v>304</v>
      </c>
      <c r="H38" s="82" t="s">
        <v>714</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0.66658231106259791</v>
      </c>
      <c r="AK38" s="7">
        <f t="shared" si="2"/>
        <v>6.7080563377444378</v>
      </c>
      <c r="AL38" s="7">
        <f t="shared" si="2"/>
        <v>-1.1571212577684946</v>
      </c>
      <c r="AM38" s="7">
        <f t="shared" si="2"/>
        <v>-0.68228407041596029</v>
      </c>
      <c r="AN38" s="7">
        <f t="shared" si="2"/>
        <v>-9.1797760907351176</v>
      </c>
      <c r="AO38" s="7">
        <f t="shared" si="2"/>
        <v>-26.014323452136978</v>
      </c>
      <c r="AP38" s="7">
        <f t="shared" si="2"/>
        <v>16.137194829756595</v>
      </c>
      <c r="AQ38" s="65">
        <f t="shared" si="2"/>
        <v>1.3505429014919628</v>
      </c>
      <c r="AR38" s="8"/>
      <c r="AS38" s="30"/>
      <c r="AT38" s="30"/>
      <c r="AU38" s="30"/>
      <c r="AV38" s="30"/>
      <c r="AW38" s="184"/>
      <c r="AX38" s="184"/>
      <c r="AY38" s="184"/>
      <c r="AZ38" s="184"/>
      <c r="BA38" s="184"/>
      <c r="BB38" s="82"/>
    </row>
    <row r="39" spans="1:54" ht="16.8">
      <c r="A39" s="82"/>
      <c r="B39" s="82"/>
      <c r="C39" s="82"/>
      <c r="D39" s="82"/>
      <c r="E39" s="318" t="s">
        <v>426</v>
      </c>
      <c r="F39" s="82"/>
      <c r="G39" s="82" t="s">
        <v>100</v>
      </c>
      <c r="H39" s="82" t="s">
        <v>715</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SelectedInputs!AJ357</f>
        <v>0.5</v>
      </c>
      <c r="AK39" s="8">
        <f>SelectedInputs!AK357</f>
        <v>0.33561643835616445</v>
      </c>
      <c r="AL39" s="8">
        <f>SelectedInputs!AL357</f>
        <v>0.35273972602739728</v>
      </c>
      <c r="AM39" s="8">
        <f>SelectedInputs!AM357</f>
        <v>0.66575342465753418</v>
      </c>
      <c r="AN39" s="8">
        <f>SelectedInputs!AN357</f>
        <v>0.71598360655737692</v>
      </c>
      <c r="AO39" s="8">
        <f>SelectedInputs!AO357</f>
        <v>0.1</v>
      </c>
      <c r="AP39" s="8">
        <f>SelectedInputs!AP357</f>
        <v>0.1928767123287671</v>
      </c>
      <c r="AQ39" s="9">
        <f>SelectedInputs!AQ357</f>
        <v>2.3034246575342467</v>
      </c>
      <c r="AR39" s="8">
        <f>SelectedInputs!AR357</f>
        <v>0</v>
      </c>
      <c r="AS39" s="8"/>
      <c r="AT39" s="30"/>
      <c r="AU39" s="30"/>
      <c r="AV39" s="30"/>
      <c r="AW39" s="184"/>
      <c r="AX39" s="184"/>
      <c r="AY39" s="184"/>
      <c r="AZ39" s="184"/>
      <c r="BA39" s="184"/>
      <c r="BB39" s="82"/>
    </row>
    <row r="40" spans="1:54" ht="16.8">
      <c r="A40" s="82"/>
      <c r="B40" s="82"/>
      <c r="C40" s="82"/>
      <c r="D40" s="82"/>
      <c r="E40" s="318" t="s">
        <v>428</v>
      </c>
      <c r="F40" s="82"/>
      <c r="G40" s="82" t="s">
        <v>100</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SelectedInputs!AJ358</f>
        <v>0</v>
      </c>
      <c r="AK40" s="8">
        <f>SelectedInputs!AK358</f>
        <v>0</v>
      </c>
      <c r="AL40" s="8">
        <f>SelectedInputs!AL358</f>
        <v>0</v>
      </c>
      <c r="AM40" s="8">
        <f>SelectedInputs!AM358</f>
        <v>0</v>
      </c>
      <c r="AN40" s="8">
        <f>SelectedInputs!AN358</f>
        <v>0</v>
      </c>
      <c r="AO40" s="8">
        <f>SelectedInputs!AO358</f>
        <v>0</v>
      </c>
      <c r="AP40" s="8">
        <f>SelectedInputs!AP358</f>
        <v>0</v>
      </c>
      <c r="AQ40" s="9">
        <f>SelectedInputs!AQ358</f>
        <v>0</v>
      </c>
      <c r="AR40" s="8"/>
      <c r="AS40" s="30"/>
      <c r="AT40" s="30"/>
      <c r="AU40" s="30"/>
      <c r="AV40" s="30"/>
      <c r="AW40" s="184"/>
      <c r="AX40" s="184"/>
      <c r="AY40" s="184"/>
      <c r="AZ40" s="184"/>
      <c r="BA40" s="184"/>
      <c r="BB40" s="82"/>
    </row>
    <row r="41" spans="1:54" ht="16.8">
      <c r="A41" s="82"/>
      <c r="B41" s="82"/>
      <c r="C41" s="82"/>
      <c r="D41" s="82"/>
      <c r="E41" s="318" t="s">
        <v>716</v>
      </c>
      <c r="F41" s="82"/>
      <c r="G41" s="82" t="s">
        <v>100</v>
      </c>
      <c r="H41" s="82" t="s">
        <v>429</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717</v>
      </c>
      <c r="F42" s="82"/>
      <c r="G42" s="82" t="s">
        <v>304</v>
      </c>
      <c r="H42" s="82" t="s">
        <v>718</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0.69239456965043011</v>
      </c>
      <c r="AM42" s="7">
        <f t="shared" si="4"/>
        <v>6.9577547031466196</v>
      </c>
      <c r="AN42" s="7">
        <f t="shared" si="4"/>
        <v>-1.2040844001186075</v>
      </c>
      <c r="AO42" s="7">
        <f t="shared" si="4"/>
        <v>-0.71250741101322446</v>
      </c>
      <c r="AP42" s="7">
        <f t="shared" si="4"/>
        <v>-9.5333295988088729</v>
      </c>
      <c r="AQ42" s="65">
        <f t="shared" si="4"/>
        <v>-26.877989297739731</v>
      </c>
      <c r="AR42" s="7">
        <f t="shared" si="4"/>
        <v>17.034533992723016</v>
      </c>
      <c r="AS42" s="7"/>
      <c r="AT42" s="7"/>
      <c r="AU42" s="30"/>
      <c r="AV42" s="30"/>
      <c r="AW42" s="184"/>
      <c r="AX42" s="184"/>
      <c r="AY42" s="184"/>
      <c r="AZ42" s="184"/>
      <c r="BA42" s="184"/>
      <c r="BB42" s="82"/>
    </row>
    <row r="43" spans="1:54" ht="16.8">
      <c r="A43" s="82"/>
      <c r="B43" s="82"/>
      <c r="C43" s="82"/>
      <c r="D43" s="82"/>
      <c r="E43" s="56" t="s">
        <v>719</v>
      </c>
      <c r="F43" s="82"/>
      <c r="G43" s="82" t="s">
        <v>304</v>
      </c>
      <c r="H43" s="82" t="s">
        <v>720</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-0.69239456965043011</v>
      </c>
      <c r="AM43" s="7">
        <f t="shared" si="5"/>
        <v>-6.9577547031466196</v>
      </c>
      <c r="AN43" s="7">
        <f t="shared" si="5"/>
        <v>1.2040844001186075</v>
      </c>
      <c r="AO43" s="7">
        <f t="shared" si="5"/>
        <v>0.71250741101322446</v>
      </c>
      <c r="AP43" s="7">
        <f t="shared" si="5"/>
        <v>9.5333295988088729</v>
      </c>
      <c r="AQ43" s="65">
        <f t="shared" si="5"/>
        <v>26.877989297739731</v>
      </c>
      <c r="AR43" s="30">
        <f t="shared" si="5"/>
        <v>-17.034533992723016</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430</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431</v>
      </c>
      <c r="F46" s="510"/>
      <c r="G46" s="510" t="s">
        <v>304</v>
      </c>
      <c r="H46" s="510" t="s">
        <v>432</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SelectedInputs!AR360</f>
        <v>0</v>
      </c>
      <c r="AS46" s="8">
        <f>SelectedInputs!AS360</f>
        <v>0</v>
      </c>
      <c r="AT46" s="8">
        <f>SelectedInputs!AT360</f>
        <v>0</v>
      </c>
      <c r="AU46" s="8">
        <f>SelectedInputs!AU360</f>
        <v>0</v>
      </c>
      <c r="AV46" s="8">
        <f>SelectedInputs!AV360</f>
        <v>0</v>
      </c>
      <c r="AW46" s="184"/>
      <c r="AX46" s="184"/>
      <c r="AY46" s="184"/>
      <c r="AZ46" s="184"/>
      <c r="BA46" s="184"/>
      <c r="BB46" s="82"/>
    </row>
    <row r="47" spans="1:54" ht="16.8">
      <c r="A47" s="82"/>
      <c r="B47" s="82"/>
      <c r="C47" s="82"/>
      <c r="D47" s="82"/>
      <c r="E47" s="512" t="s">
        <v>433</v>
      </c>
      <c r="F47" s="510"/>
      <c r="G47" s="510" t="s">
        <v>304</v>
      </c>
      <c r="H47" s="510" t="s">
        <v>434</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SelectedInputs!AR361</f>
        <v>0</v>
      </c>
      <c r="AS47" s="8">
        <f>SelectedInputs!AS361</f>
        <v>0</v>
      </c>
      <c r="AT47" s="8">
        <f>SelectedInputs!AT361</f>
        <v>0</v>
      </c>
      <c r="AU47" s="8">
        <f>SelectedInputs!AU361</f>
        <v>0</v>
      </c>
      <c r="AV47" s="8">
        <f>SelectedInputs!AV361</f>
        <v>0</v>
      </c>
      <c r="AW47" s="184"/>
      <c r="AX47" s="184"/>
      <c r="AY47" s="184"/>
      <c r="AZ47" s="184"/>
      <c r="BA47" s="184"/>
      <c r="BB47" s="82"/>
    </row>
    <row r="48" spans="1:54" ht="16.8">
      <c r="A48" s="82"/>
      <c r="B48" s="82"/>
      <c r="C48" s="82"/>
      <c r="D48" s="82"/>
      <c r="E48" s="513" t="s">
        <v>430</v>
      </c>
      <c r="F48" s="510"/>
      <c r="G48" s="510" t="s">
        <v>304</v>
      </c>
      <c r="H48" s="510" t="s">
        <v>721</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0</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435</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722</v>
      </c>
      <c r="F51" s="82"/>
      <c r="G51" s="82" t="s">
        <v>304</v>
      </c>
      <c r="H51" s="82" t="s">
        <v>723</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SelectedInputs!AJ363</f>
        <v>0</v>
      </c>
      <c r="AK51" s="8">
        <f>SelectedInputs!AK363</f>
        <v>0</v>
      </c>
      <c r="AL51" s="8">
        <f>SelectedInputs!AL363</f>
        <v>0</v>
      </c>
      <c r="AM51" s="8">
        <f>SelectedInputs!AM363</f>
        <v>0</v>
      </c>
      <c r="AN51" s="8">
        <f>SelectedInputs!AN363</f>
        <v>0</v>
      </c>
      <c r="AO51" s="8">
        <f>SelectedInputs!AO363</f>
        <v>0</v>
      </c>
      <c r="AP51" s="8">
        <f>SelectedInputs!AP363</f>
        <v>0</v>
      </c>
      <c r="AQ51" s="9">
        <f>SelectedInputs!AQ363</f>
        <v>0</v>
      </c>
      <c r="AR51" s="8"/>
      <c r="AS51" s="8"/>
      <c r="AT51" s="30"/>
      <c r="AU51" s="30"/>
      <c r="AV51" s="30"/>
      <c r="AW51" s="184"/>
      <c r="AX51" s="184"/>
      <c r="AY51" s="184"/>
      <c r="AZ51" s="184"/>
      <c r="BA51" s="184"/>
      <c r="BB51" s="82"/>
    </row>
    <row r="52" spans="1:54" ht="16.8">
      <c r="A52" s="82"/>
      <c r="B52" s="82"/>
      <c r="C52" s="82"/>
      <c r="D52" s="82"/>
      <c r="E52" s="318" t="s">
        <v>724</v>
      </c>
      <c r="F52" s="82"/>
      <c r="G52" s="82" t="s">
        <v>304</v>
      </c>
      <c r="H52" s="82" t="s">
        <v>725</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438</v>
      </c>
      <c r="F53" s="82"/>
      <c r="G53" s="82" t="s">
        <v>529</v>
      </c>
      <c r="H53" s="82" t="s">
        <v>726</v>
      </c>
      <c r="I53" s="260">
        <f>SelectedInputs!I364</f>
        <v>54.8</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727</v>
      </c>
      <c r="F54" s="82"/>
      <c r="G54" s="82" t="s">
        <v>304</v>
      </c>
      <c r="H54" s="82" t="s">
        <v>728</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729</v>
      </c>
      <c r="F55" s="82"/>
      <c r="G55" s="82" t="s">
        <v>304</v>
      </c>
      <c r="H55" s="82" t="s">
        <v>730</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731</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732</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733</v>
      </c>
      <c r="G59" s="2" t="s">
        <v>529</v>
      </c>
      <c r="H59" s="82" t="s">
        <v>443</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SelectedInputs!AP368</f>
        <v>3.6802468274757247</v>
      </c>
      <c r="AQ59" s="9">
        <f>SelectedInputs!AQ368</f>
        <v>4</v>
      </c>
      <c r="AR59" s="30"/>
      <c r="AS59" s="30"/>
      <c r="AT59" s="30"/>
      <c r="AU59" s="30"/>
      <c r="AV59" s="30"/>
      <c r="AW59" s="184"/>
      <c r="AX59" s="184"/>
      <c r="AY59" s="184"/>
      <c r="AZ59" s="184"/>
      <c r="BA59" s="184"/>
      <c r="BB59" s="82"/>
    </row>
    <row r="60" spans="1:54" ht="16.8">
      <c r="A60" s="82"/>
      <c r="B60" s="82"/>
      <c r="C60" s="82"/>
      <c r="D60" s="82"/>
      <c r="E60" s="318" t="s">
        <v>734</v>
      </c>
      <c r="G60" s="2" t="s">
        <v>529</v>
      </c>
      <c r="H60" s="82" t="s">
        <v>445</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SelectedInputs!AP369</f>
        <v>0</v>
      </c>
      <c r="AQ60" s="9">
        <f>SelectedInputs!AQ369</f>
        <v>0</v>
      </c>
      <c r="AR60" s="30"/>
      <c r="AS60" s="30"/>
      <c r="AT60" s="30"/>
      <c r="AU60" s="30"/>
      <c r="AV60" s="30"/>
      <c r="AW60" s="184"/>
      <c r="AX60" s="184"/>
      <c r="AY60" s="184"/>
      <c r="AZ60" s="184"/>
      <c r="BA60" s="184"/>
      <c r="BB60" s="82"/>
    </row>
    <row r="61" spans="1:54" ht="16.8">
      <c r="A61" s="82"/>
      <c r="B61" s="82"/>
      <c r="C61" s="82"/>
      <c r="D61" s="82"/>
      <c r="E61" s="318" t="s">
        <v>735</v>
      </c>
      <c r="G61" s="2" t="s">
        <v>529</v>
      </c>
      <c r="H61" s="82" t="s">
        <v>447</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SelectedInputs!AP370</f>
        <v>0.53999999999999992</v>
      </c>
      <c r="AQ61" s="9">
        <f>SelectedInputs!AQ370</f>
        <v>0.99600000000000011</v>
      </c>
      <c r="AR61" s="30"/>
      <c r="AS61" s="30"/>
      <c r="AT61" s="30"/>
      <c r="AU61" s="30"/>
      <c r="AV61" s="30"/>
      <c r="AW61" s="184"/>
      <c r="AX61" s="184"/>
      <c r="AY61" s="184"/>
      <c r="AZ61" s="184"/>
      <c r="BA61" s="184"/>
      <c r="BB61" s="82"/>
    </row>
    <row r="62" spans="1:54" ht="16.8">
      <c r="A62" s="82"/>
      <c r="B62" s="82"/>
      <c r="C62" s="82"/>
      <c r="D62" s="82"/>
      <c r="E62" s="7" t="s">
        <v>736</v>
      </c>
      <c r="F62" s="82"/>
      <c r="G62" s="2" t="s">
        <v>304</v>
      </c>
      <c r="H62" s="82" t="s">
        <v>737</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5.3669764752943037</v>
      </c>
      <c r="AS62" s="30">
        <f>SUM(AQ59:AQ61)*AQ$13</f>
        <v>7.1714660944790722</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738</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739</v>
      </c>
      <c r="F65" s="82"/>
      <c r="G65" s="2" t="s">
        <v>529</v>
      </c>
      <c r="H65" s="82" t="s">
        <v>450</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SelectedInputs!AP372</f>
        <v>16.066143697331345</v>
      </c>
      <c r="AQ65" s="9">
        <f>SelectedInputs!AQ372</f>
        <v>17.035259513751821</v>
      </c>
      <c r="AR65" s="30"/>
      <c r="AS65" s="30"/>
      <c r="AT65" s="30"/>
      <c r="AU65" s="30"/>
      <c r="AV65" s="30"/>
      <c r="AW65" s="184"/>
      <c r="AX65" s="184"/>
      <c r="AY65" s="184"/>
      <c r="AZ65" s="184"/>
      <c r="BA65" s="184"/>
      <c r="BB65" s="82"/>
    </row>
    <row r="66" spans="1:54" ht="16.8">
      <c r="A66" s="82"/>
      <c r="B66" s="82"/>
      <c r="C66" s="82"/>
      <c r="D66" s="82"/>
      <c r="E66" s="318" t="s">
        <v>740</v>
      </c>
      <c r="F66" s="82"/>
      <c r="G66" s="2" t="s">
        <v>529</v>
      </c>
      <c r="H66" s="82" t="s">
        <v>452</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SelectedInputs!AP373</f>
        <v>0</v>
      </c>
      <c r="AQ66" s="9">
        <f>SelectedInputs!AQ373</f>
        <v>0</v>
      </c>
      <c r="AR66" s="30"/>
      <c r="AS66" s="30"/>
      <c r="AT66" s="30"/>
      <c r="AU66" s="30"/>
      <c r="AV66" s="30"/>
      <c r="AW66" s="184"/>
      <c r="AX66" s="184"/>
      <c r="AY66" s="184"/>
      <c r="AZ66" s="184"/>
      <c r="BA66" s="184"/>
      <c r="BB66" s="82"/>
    </row>
    <row r="67" spans="1:54" ht="16.8">
      <c r="A67" s="82"/>
      <c r="B67" s="82"/>
      <c r="C67" s="82"/>
      <c r="D67" s="82"/>
      <c r="E67" s="318" t="s">
        <v>741</v>
      </c>
      <c r="F67" s="82"/>
      <c r="G67" s="2" t="s">
        <v>529</v>
      </c>
      <c r="H67" s="82" t="s">
        <v>454</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SelectedInputs!AP374</f>
        <v>0</v>
      </c>
      <c r="AQ67" s="9">
        <f>SelectedInputs!AQ374</f>
        <v>0</v>
      </c>
      <c r="AR67" s="30"/>
      <c r="AS67" s="30"/>
      <c r="AT67" s="30"/>
      <c r="AU67" s="30"/>
      <c r="AV67" s="30"/>
      <c r="AW67" s="184"/>
      <c r="AX67" s="184"/>
      <c r="AY67" s="184"/>
      <c r="AZ67" s="184"/>
      <c r="BA67" s="184"/>
      <c r="BB67" s="82"/>
    </row>
    <row r="68" spans="1:54" ht="16.8">
      <c r="A68" s="82"/>
      <c r="B68" s="82"/>
      <c r="C68" s="82"/>
      <c r="D68" s="82"/>
      <c r="E68" s="7" t="s">
        <v>738</v>
      </c>
      <c r="F68" s="82"/>
      <c r="G68" s="2" t="s">
        <v>304</v>
      </c>
      <c r="H68" s="82" t="s">
        <v>742</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26.219819101603743</v>
      </c>
      <c r="AS68" s="30">
        <f>SUM(AQ65:AQ67) * AQ$16 * AR$16 * AS$13</f>
        <v>28.984198416368901</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455</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743</v>
      </c>
      <c r="F71" s="82"/>
      <c r="G71" s="2" t="s">
        <v>529</v>
      </c>
      <c r="H71" s="82" t="s">
        <v>457</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SelectedInputs!AO376</f>
        <v>0</v>
      </c>
      <c r="AP71" s="8">
        <f>SelectedInputs!AP376</f>
        <v>0</v>
      </c>
      <c r="AQ71" s="9">
        <f>SelectedInputs!AQ376</f>
        <v>0</v>
      </c>
      <c r="AR71" s="30"/>
      <c r="AS71" s="30"/>
      <c r="AT71" s="30"/>
      <c r="AU71" s="30"/>
      <c r="AV71" s="30"/>
      <c r="AW71" s="184"/>
      <c r="AX71" s="184"/>
      <c r="AY71" s="184"/>
      <c r="AZ71" s="184"/>
      <c r="BA71" s="184"/>
      <c r="BB71" s="82"/>
    </row>
    <row r="72" spans="1:54" ht="16.8">
      <c r="A72" s="82"/>
      <c r="B72" s="82"/>
      <c r="C72" s="82"/>
      <c r="D72" s="82"/>
      <c r="E72" s="7" t="s">
        <v>456</v>
      </c>
      <c r="F72" s="82"/>
      <c r="G72" s="2" t="s">
        <v>304</v>
      </c>
      <c r="H72" s="82" t="s">
        <v>744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458</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745</v>
      </c>
      <c r="F75" s="82"/>
      <c r="G75" s="2" t="s">
        <v>529</v>
      </c>
      <c r="H75" s="82" t="s">
        <v>460</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SelectedInputs!AP378</f>
        <v>0.4</v>
      </c>
      <c r="AQ75" s="9">
        <f>SelectedInputs!AQ378</f>
        <v>0.4</v>
      </c>
      <c r="AR75" s="30"/>
      <c r="AS75" s="30"/>
      <c r="AT75" s="30"/>
      <c r="AU75" s="30"/>
      <c r="AV75" s="30"/>
      <c r="AW75" s="184"/>
      <c r="AX75" s="184"/>
      <c r="AY75" s="184"/>
      <c r="AZ75" s="184"/>
      <c r="BA75" s="184"/>
      <c r="BB75" s="82"/>
    </row>
    <row r="76" spans="1:54" ht="16.8">
      <c r="A76" s="82"/>
      <c r="B76" s="82"/>
      <c r="C76" s="82"/>
      <c r="D76" s="82"/>
      <c r="E76" s="346" t="s">
        <v>746</v>
      </c>
      <c r="F76" s="82"/>
      <c r="G76" s="2" t="s">
        <v>529</v>
      </c>
      <c r="H76" s="82" t="s">
        <v>462</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SelectedInputs!AP379</f>
        <v>0.4</v>
      </c>
      <c r="AQ76" s="9">
        <f>SelectedInputs!AQ379</f>
        <v>0.4</v>
      </c>
      <c r="AR76" s="30"/>
      <c r="AS76" s="30"/>
      <c r="AT76" s="30"/>
      <c r="AU76" s="30"/>
      <c r="AV76" s="30"/>
      <c r="AW76" s="184"/>
      <c r="AX76" s="184"/>
      <c r="AY76" s="184"/>
      <c r="AZ76" s="184"/>
      <c r="BA76" s="184"/>
      <c r="BB76" s="82"/>
    </row>
    <row r="77" spans="1:54" ht="16.8">
      <c r="A77" s="82"/>
      <c r="B77" s="82"/>
      <c r="C77" s="82"/>
      <c r="D77" s="82"/>
      <c r="E77" s="346" t="s">
        <v>747</v>
      </c>
      <c r="F77" s="82"/>
      <c r="G77" s="2" t="s">
        <v>529</v>
      </c>
      <c r="H77" s="82" t="s">
        <v>464</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SelectedInputs!AP380</f>
        <v>0.27177214945678763</v>
      </c>
      <c r="AQ77" s="9">
        <f>SelectedInputs!AQ380</f>
        <v>0.30996115038757399</v>
      </c>
      <c r="AR77" s="30"/>
      <c r="AS77" s="30"/>
      <c r="AT77" s="30"/>
      <c r="AU77" s="30"/>
      <c r="AV77" s="30"/>
      <c r="AW77" s="184"/>
      <c r="AX77" s="184"/>
      <c r="AY77" s="184"/>
      <c r="AZ77" s="184"/>
      <c r="BA77" s="184"/>
      <c r="BB77" s="82"/>
    </row>
    <row r="78" spans="1:54" ht="16.8">
      <c r="A78" s="82"/>
      <c r="B78" s="82"/>
      <c r="C78" s="82"/>
      <c r="D78" s="82"/>
      <c r="E78" s="346" t="s">
        <v>748</v>
      </c>
      <c r="F78" s="82"/>
      <c r="G78" s="2" t="s">
        <v>529</v>
      </c>
      <c r="H78" s="82" t="s">
        <v>466</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SelectedInputs!AP381</f>
        <v>0.24821063345031713</v>
      </c>
      <c r="AQ78" s="9">
        <f>SelectedInputs!AQ381</f>
        <v>0.32083241804199136</v>
      </c>
      <c r="AR78" s="30"/>
      <c r="AS78" s="30"/>
      <c r="AT78" s="30"/>
      <c r="AU78" s="30"/>
      <c r="AV78" s="30"/>
      <c r="AW78" s="184"/>
      <c r="AX78" s="184"/>
      <c r="AY78" s="184"/>
      <c r="AZ78" s="184"/>
      <c r="BA78" s="184"/>
      <c r="BB78" s="82"/>
    </row>
    <row r="79" spans="1:54" ht="16.8">
      <c r="A79" s="82"/>
      <c r="B79" s="82"/>
      <c r="C79" s="82"/>
      <c r="D79" s="82"/>
      <c r="E79" s="293" t="s">
        <v>749</v>
      </c>
      <c r="F79" s="82"/>
      <c r="G79" s="2" t="s">
        <v>304</v>
      </c>
      <c r="H79" s="82" t="s">
        <v>750</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1.6786498120284858</v>
      </c>
      <c r="AS79" s="30">
        <f>SUM(AQ75:AQ78)*AQ$13</f>
        <v>2.053820569293705</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751</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752</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753</v>
      </c>
      <c r="F83" s="82"/>
      <c r="G83" s="82" t="s">
        <v>304</v>
      </c>
      <c r="H83" s="82" t="s">
        <v>470</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SelectedInputs!AP385</f>
        <v>2.6482000000000001</v>
      </c>
      <c r="AQ83" s="9">
        <f>SelectedInputs!AQ385</f>
        <v>2.7511000000000001</v>
      </c>
      <c r="AR83" s="30"/>
      <c r="AS83" s="30"/>
      <c r="AT83" s="30"/>
      <c r="AU83" s="30"/>
      <c r="AV83" s="30"/>
      <c r="AW83" s="184"/>
      <c r="AX83" s="184"/>
      <c r="AY83" s="184"/>
      <c r="AZ83" s="184"/>
      <c r="BA83" s="184"/>
      <c r="BB83" s="82"/>
    </row>
    <row r="84" spans="1:54" ht="16.8">
      <c r="A84" s="82"/>
      <c r="B84" s="82"/>
      <c r="C84" s="82"/>
      <c r="D84" s="82"/>
      <c r="E84" s="346" t="s">
        <v>754</v>
      </c>
      <c r="F84" s="82"/>
      <c r="G84" s="82" t="s">
        <v>755</v>
      </c>
      <c r="H84" s="82" t="s">
        <v>472</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SelectedInputs!AP386</f>
        <v>1.3</v>
      </c>
      <c r="AQ84" s="9">
        <f>SelectedInputs!AQ386</f>
        <v>1.3</v>
      </c>
      <c r="AR84" s="30"/>
      <c r="AS84" s="30"/>
      <c r="AT84" s="30"/>
      <c r="AU84" s="30"/>
      <c r="AV84" s="30"/>
      <c r="AW84" s="184"/>
      <c r="AX84" s="184"/>
      <c r="AY84" s="184"/>
      <c r="AZ84" s="184"/>
      <c r="BA84" s="184"/>
      <c r="BB84" s="82"/>
    </row>
    <row r="85" spans="1:54" ht="16.8">
      <c r="A85" s="82"/>
      <c r="B85" s="82"/>
      <c r="C85" s="82"/>
      <c r="D85" s="82"/>
      <c r="E85" s="293" t="s">
        <v>752</v>
      </c>
      <c r="F85" s="82"/>
      <c r="G85" s="82" t="s">
        <v>304</v>
      </c>
      <c r="H85" s="82" t="s">
        <v>756</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1.2768297986585548</v>
      </c>
      <c r="AS85" s="30">
        <f>(AQ83/AQ$13 - AQ84) * AQ$16 * AR$16 * AS$13</f>
        <v>1.0490182125825427</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473</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757</v>
      </c>
      <c r="F88" s="82"/>
      <c r="G88" s="82" t="s">
        <v>304</v>
      </c>
      <c r="H88" s="82" t="s">
        <v>475</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SelectedInputs!AP388</f>
        <v>31.508600000000001</v>
      </c>
      <c r="AQ88" s="9">
        <f>SelectedInputs!AQ388</f>
        <v>29.905899999999999</v>
      </c>
      <c r="AR88" s="30"/>
      <c r="AS88" s="30"/>
      <c r="AT88" s="30"/>
      <c r="AU88" s="30"/>
      <c r="AV88" s="30"/>
      <c r="AW88" s="184"/>
      <c r="AX88" s="184"/>
      <c r="AY88" s="184"/>
      <c r="AZ88" s="184"/>
      <c r="BA88" s="184"/>
      <c r="BB88" s="82"/>
    </row>
    <row r="89" spans="1:54" ht="16.8">
      <c r="A89" s="82"/>
      <c r="B89" s="82"/>
      <c r="C89" s="82"/>
      <c r="D89" s="82"/>
      <c r="E89" s="346" t="s">
        <v>758</v>
      </c>
      <c r="F89" s="82"/>
      <c r="G89" s="82" t="s">
        <v>755</v>
      </c>
      <c r="H89" s="82" t="s">
        <v>477</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SelectedInputs!AP389</f>
        <v>52.9</v>
      </c>
      <c r="AQ89" s="9">
        <f>SelectedInputs!AQ389</f>
        <v>52.9</v>
      </c>
      <c r="AR89" s="30"/>
      <c r="AS89" s="30"/>
      <c r="AT89" s="30"/>
      <c r="AU89" s="30"/>
      <c r="AV89" s="30"/>
      <c r="AW89" s="184"/>
      <c r="AX89" s="184"/>
      <c r="AY89" s="184"/>
      <c r="AZ89" s="184"/>
      <c r="BA89" s="184"/>
      <c r="BB89" s="82"/>
    </row>
    <row r="90" spans="1:54" ht="16.8">
      <c r="A90" s="82"/>
      <c r="B90" s="82"/>
      <c r="C90" s="82"/>
      <c r="D90" s="82"/>
      <c r="E90" s="293" t="s">
        <v>473</v>
      </c>
      <c r="F90" s="82"/>
      <c r="G90" s="82" t="s">
        <v>304</v>
      </c>
      <c r="H90" s="82" t="s">
        <v>759</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-45.89757936232656</v>
      </c>
      <c r="AS90" s="30">
        <f>(AQ88/AQ$13 - AQ89) * AQ$16 * AR$16 * AS$13</f>
        <v>-54.557966502607258</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478</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760</v>
      </c>
      <c r="F93" s="82"/>
      <c r="G93" s="82" t="s">
        <v>304</v>
      </c>
      <c r="H93" s="82" t="s">
        <v>480</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SelectedInputs!AP391</f>
        <v>9.0512999999999995</v>
      </c>
      <c r="AQ93" s="9">
        <f>SelectedInputs!AQ391</f>
        <v>8.6135999999999999</v>
      </c>
      <c r="AR93" s="30"/>
      <c r="AS93" s="30"/>
      <c r="AT93" s="30"/>
      <c r="AU93" s="30"/>
      <c r="AV93" s="30"/>
      <c r="AW93" s="184"/>
      <c r="AX93" s="184"/>
      <c r="AY93" s="184"/>
      <c r="AZ93" s="184"/>
      <c r="BA93" s="184"/>
      <c r="BB93" s="82"/>
    </row>
    <row r="94" spans="1:54" ht="16.8">
      <c r="A94" s="82"/>
      <c r="B94" s="82"/>
      <c r="C94" s="82"/>
      <c r="D94" s="82"/>
      <c r="E94" s="346" t="s">
        <v>761</v>
      </c>
      <c r="F94" s="82"/>
      <c r="G94" s="82" t="s">
        <v>755</v>
      </c>
      <c r="H94" s="82" t="s">
        <v>482</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SelectedInputs!AP392</f>
        <v>12.6</v>
      </c>
      <c r="AQ94" s="9">
        <f>SelectedInputs!AQ392</f>
        <v>13.8</v>
      </c>
      <c r="AR94" s="30"/>
      <c r="AS94" s="30"/>
      <c r="AT94" s="30"/>
      <c r="AU94" s="30"/>
      <c r="AV94" s="30"/>
      <c r="AW94" s="184"/>
      <c r="AX94" s="184"/>
      <c r="AY94" s="184"/>
      <c r="AZ94" s="184"/>
      <c r="BA94" s="184"/>
      <c r="BB94" s="82"/>
    </row>
    <row r="95" spans="1:54" ht="16.8">
      <c r="A95" s="82"/>
      <c r="B95" s="82"/>
      <c r="C95" s="82"/>
      <c r="D95" s="82"/>
      <c r="E95" s="293" t="s">
        <v>478</v>
      </c>
      <c r="F95" s="82"/>
      <c r="G95" s="82" t="s">
        <v>304</v>
      </c>
      <c r="H95" s="82" t="s">
        <v>762</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-8.9476200059495596</v>
      </c>
      <c r="AS95" s="30">
        <f>(AQ93/AQ$13 - AQ94) * AQ$16 * AR$16 * AS$13</f>
        <v>-13.269980053559861</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483</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763</v>
      </c>
      <c r="F98" s="82"/>
      <c r="G98" s="82" t="s">
        <v>304</v>
      </c>
      <c r="H98" s="82" t="s">
        <v>485</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SelectedInputs!AP394</f>
        <v>2.8382000000000001</v>
      </c>
      <c r="AQ98" s="9">
        <f>SelectedInputs!AQ394</f>
        <v>3.1320999999999999</v>
      </c>
      <c r="AR98" s="30"/>
      <c r="AS98" s="30"/>
      <c r="AT98" s="30"/>
      <c r="AU98" s="30"/>
      <c r="AV98" s="30"/>
      <c r="AW98" s="184"/>
      <c r="AX98" s="184"/>
      <c r="AY98" s="184"/>
      <c r="AZ98" s="184"/>
      <c r="BA98" s="184"/>
      <c r="BB98" s="82"/>
    </row>
    <row r="99" spans="1:54" ht="16.8">
      <c r="A99" s="82"/>
      <c r="B99" s="82"/>
      <c r="C99" s="82"/>
      <c r="D99" s="82"/>
      <c r="E99" s="346" t="s">
        <v>764</v>
      </c>
      <c r="F99" s="82"/>
      <c r="G99" s="82" t="s">
        <v>755</v>
      </c>
      <c r="H99" s="82" t="s">
        <v>487</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SelectedInputs!AP395</f>
        <v>0</v>
      </c>
      <c r="AQ99" s="9">
        <f>SelectedInputs!AQ395</f>
        <v>0</v>
      </c>
      <c r="AR99" s="30"/>
      <c r="AS99" s="30"/>
      <c r="AT99" s="30"/>
      <c r="AU99" s="30"/>
      <c r="AV99" s="30"/>
      <c r="AW99" s="184"/>
      <c r="AX99" s="184"/>
      <c r="AY99" s="184"/>
      <c r="AZ99" s="184"/>
      <c r="BA99" s="184"/>
      <c r="BB99" s="82"/>
    </row>
    <row r="100" spans="1:54" ht="16.8">
      <c r="A100" s="82"/>
      <c r="B100" s="82"/>
      <c r="C100" s="82"/>
      <c r="D100" s="82"/>
      <c r="E100" s="293" t="s">
        <v>483</v>
      </c>
      <c r="F100" s="82"/>
      <c r="G100" s="82" t="s">
        <v>304</v>
      </c>
      <c r="H100" s="82" t="s">
        <v>765</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3.6422453718486909</v>
      </c>
      <c r="AS100" s="30">
        <f>(AQ98/AQ$13 - AQ99) * AQ$16 * AR$16 * AS$13</f>
        <v>3.7124673243886153</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488</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766</v>
      </c>
      <c r="G103" s="82" t="s">
        <v>304</v>
      </c>
      <c r="H103" s="82" t="s">
        <v>490</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SelectedInputs!AP397</f>
        <v>0.39589999999999997</v>
      </c>
      <c r="AQ103" s="9">
        <f>SelectedInputs!AQ397</f>
        <v>0.35970000000000002</v>
      </c>
      <c r="AR103" s="30"/>
      <c r="AS103" s="30"/>
      <c r="AT103" s="30"/>
      <c r="AU103" s="30"/>
      <c r="AV103" s="30"/>
      <c r="AW103" s="184"/>
      <c r="AX103" s="184"/>
      <c r="AY103" s="184"/>
      <c r="AZ103" s="184"/>
      <c r="BA103" s="184"/>
      <c r="BB103" s="82"/>
    </row>
    <row r="104" spans="1:54" ht="16.8">
      <c r="A104" s="82"/>
      <c r="B104" s="82"/>
      <c r="C104" s="82"/>
      <c r="D104" s="82"/>
      <c r="E104" s="346" t="s">
        <v>767</v>
      </c>
      <c r="G104" s="82" t="s">
        <v>755</v>
      </c>
      <c r="H104" s="82" t="s">
        <v>492</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SelectedInputs!AP398</f>
        <v>0</v>
      </c>
      <c r="AQ104" s="9">
        <f>SelectedInputs!AQ398</f>
        <v>0</v>
      </c>
      <c r="AR104" s="30"/>
      <c r="AS104" s="30"/>
      <c r="AT104" s="30"/>
      <c r="AU104" s="30"/>
      <c r="AV104" s="30"/>
      <c r="AW104" s="184"/>
      <c r="AX104" s="184"/>
      <c r="AY104" s="184"/>
      <c r="AZ104" s="184"/>
      <c r="BA104" s="184"/>
      <c r="BB104" s="82"/>
    </row>
    <row r="105" spans="1:54" ht="16.8">
      <c r="A105" s="82"/>
      <c r="B105" s="82"/>
      <c r="C105" s="82"/>
      <c r="D105" s="82"/>
      <c r="E105" s="293" t="s">
        <v>488</v>
      </c>
      <c r="F105" s="82"/>
      <c r="G105" s="82" t="s">
        <v>304</v>
      </c>
      <c r="H105" s="82" t="s">
        <v>768</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0.50805614217281969</v>
      </c>
      <c r="AS105" s="30">
        <f>(AQ103/AQ$13 - AQ104) * AQ$16 * AR$16 * AS$13</f>
        <v>0.42635116905034492</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493</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769</v>
      </c>
      <c r="G108" s="82" t="s">
        <v>304</v>
      </c>
      <c r="H108" s="82" t="s">
        <v>495</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SelectedInputs!AP400</f>
        <v>4.4699999999999997E-2</v>
      </c>
      <c r="AQ108" s="9">
        <f>SelectedInputs!AQ400</f>
        <v>4.41E-2</v>
      </c>
      <c r="AR108" s="30"/>
      <c r="AS108" s="30"/>
      <c r="AT108" s="30"/>
      <c r="AU108" s="30"/>
      <c r="AV108" s="30"/>
      <c r="AW108" s="184"/>
      <c r="AX108" s="184"/>
      <c r="AY108" s="184"/>
      <c r="AZ108" s="184"/>
      <c r="BA108" s="184"/>
      <c r="BB108" s="82"/>
    </row>
    <row r="109" spans="1:54" ht="16.8">
      <c r="A109" s="82"/>
      <c r="B109" s="82"/>
      <c r="C109" s="82"/>
      <c r="D109" s="82"/>
      <c r="E109" s="346" t="s">
        <v>770</v>
      </c>
      <c r="G109" s="82" t="s">
        <v>755</v>
      </c>
      <c r="H109" s="82" t="s">
        <v>497</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SelectedInputs!AP401</f>
        <v>0</v>
      </c>
      <c r="AQ109" s="9">
        <f>SelectedInputs!AQ401</f>
        <v>0</v>
      </c>
      <c r="AR109" s="30"/>
      <c r="AS109" s="30"/>
      <c r="AT109" s="30"/>
      <c r="AU109" s="30"/>
      <c r="AV109" s="30"/>
      <c r="AW109" s="184"/>
      <c r="AX109" s="184"/>
      <c r="AY109" s="184"/>
      <c r="AZ109" s="184"/>
      <c r="BA109" s="184"/>
      <c r="BB109" s="82"/>
    </row>
    <row r="110" spans="1:54" ht="16.8">
      <c r="A110" s="82"/>
      <c r="B110" s="82"/>
      <c r="C110" s="82"/>
      <c r="D110" s="82"/>
      <c r="E110" s="293" t="s">
        <v>493</v>
      </c>
      <c r="F110" s="82"/>
      <c r="G110" s="82" t="s">
        <v>304</v>
      </c>
      <c r="H110" s="82" t="s">
        <v>771</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5.7363247171318611E-2</v>
      </c>
      <c r="AS110" s="30">
        <f>(AQ108/AQ$13 - AQ109) * AQ$16 * AR$16 * AS$13</f>
        <v>5.2271577856881316E-2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498</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772</v>
      </c>
      <c r="F113" s="82"/>
      <c r="G113" s="82" t="s">
        <v>304</v>
      </c>
      <c r="H113" s="82" t="s">
        <v>500</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SelectedInputs!AP403</f>
        <v>0</v>
      </c>
      <c r="AQ113" s="9">
        <f>SelectedInputs!AQ403</f>
        <v>0</v>
      </c>
      <c r="AR113" s="30"/>
      <c r="AS113" s="30"/>
      <c r="AT113" s="30"/>
      <c r="AU113" s="30"/>
      <c r="AV113" s="30"/>
      <c r="AW113" s="184"/>
      <c r="AX113" s="184"/>
      <c r="AY113" s="184"/>
      <c r="AZ113" s="184"/>
      <c r="BA113" s="184"/>
      <c r="BB113" s="82"/>
    </row>
    <row r="114" spans="1:54" ht="16.8">
      <c r="A114" s="82"/>
      <c r="B114" s="82"/>
      <c r="C114" s="82"/>
      <c r="D114" s="82"/>
      <c r="E114" s="346" t="s">
        <v>773</v>
      </c>
      <c r="F114" s="82"/>
      <c r="G114" s="82" t="s">
        <v>755</v>
      </c>
      <c r="H114" s="82" t="s">
        <v>502</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SelectedInputs!AP404</f>
        <v>0</v>
      </c>
      <c r="AQ114" s="9">
        <f>SelectedInputs!AQ404</f>
        <v>0</v>
      </c>
      <c r="AR114" s="30"/>
      <c r="AS114" s="30"/>
      <c r="AT114" s="30"/>
      <c r="AU114" s="30"/>
      <c r="AV114" s="30"/>
      <c r="AW114" s="184"/>
      <c r="AX114" s="184"/>
      <c r="AY114" s="184"/>
      <c r="AZ114" s="184"/>
      <c r="BA114" s="184"/>
      <c r="BB114" s="82"/>
    </row>
    <row r="115" spans="1:54" ht="16.8">
      <c r="A115" s="82"/>
      <c r="B115" s="82"/>
      <c r="C115" s="82"/>
      <c r="D115" s="82"/>
      <c r="E115" s="293" t="s">
        <v>498</v>
      </c>
      <c r="F115" s="82"/>
      <c r="G115" s="82" t="s">
        <v>304</v>
      </c>
      <c r="H115" s="82" t="s">
        <v>774</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503</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775</v>
      </c>
      <c r="F118" s="82"/>
      <c r="G118" s="82" t="s">
        <v>304</v>
      </c>
      <c r="H118" s="82" t="s">
        <v>505</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SelectedInputs!AP406</f>
        <v>0</v>
      </c>
      <c r="AQ118" s="9">
        <f>SelectedInputs!AQ406</f>
        <v>0</v>
      </c>
      <c r="AR118" s="30"/>
      <c r="AS118" s="30"/>
      <c r="AT118" s="30"/>
      <c r="AU118" s="30"/>
      <c r="AV118" s="30"/>
      <c r="AW118" s="184"/>
      <c r="AX118" s="184"/>
      <c r="AY118" s="184"/>
      <c r="AZ118" s="184"/>
      <c r="BA118" s="184"/>
      <c r="BB118" s="82"/>
    </row>
    <row r="119" spans="1:54" ht="16.8">
      <c r="A119" s="82"/>
      <c r="B119" s="82"/>
      <c r="C119" s="82"/>
      <c r="D119" s="82"/>
      <c r="E119" s="346" t="s">
        <v>776</v>
      </c>
      <c r="F119" s="82"/>
      <c r="G119" s="82" t="s">
        <v>755</v>
      </c>
      <c r="H119" s="82" t="s">
        <v>507</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SelectedInputs!AP407</f>
        <v>0</v>
      </c>
      <c r="AQ119" s="9">
        <f>SelectedInputs!AQ407</f>
        <v>0</v>
      </c>
      <c r="AR119" s="30"/>
      <c r="AS119" s="30"/>
      <c r="AT119" s="30"/>
      <c r="AU119" s="30"/>
      <c r="AV119" s="30"/>
      <c r="AW119" s="184"/>
      <c r="AX119" s="184"/>
      <c r="AY119" s="184"/>
      <c r="AZ119" s="184"/>
      <c r="BA119" s="184"/>
      <c r="BB119" s="82"/>
    </row>
    <row r="120" spans="1:54" ht="16.8">
      <c r="A120" s="82"/>
      <c r="B120" s="82"/>
      <c r="C120" s="82"/>
      <c r="D120" s="82"/>
      <c r="E120" s="293" t="s">
        <v>503</v>
      </c>
      <c r="F120" s="82"/>
      <c r="G120" s="82" t="s">
        <v>304</v>
      </c>
      <c r="H120" s="82" t="s">
        <v>777</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508</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778</v>
      </c>
      <c r="F123" s="82"/>
      <c r="G123" s="82" t="s">
        <v>304</v>
      </c>
      <c r="H123" s="82" t="s">
        <v>510</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SelectedInputs!AP409</f>
        <v>0</v>
      </c>
      <c r="AQ123" s="9">
        <f>SelectedInputs!AQ409</f>
        <v>0</v>
      </c>
      <c r="AR123" s="30"/>
      <c r="AS123" s="30"/>
      <c r="AT123" s="30"/>
      <c r="AU123" s="30"/>
      <c r="AV123" s="30"/>
      <c r="AW123" s="184"/>
      <c r="AX123" s="184"/>
      <c r="AY123" s="184"/>
      <c r="AZ123" s="184"/>
      <c r="BA123" s="184"/>
      <c r="BB123" s="82"/>
    </row>
    <row r="124" spans="1:54" ht="16.8">
      <c r="A124" s="82"/>
      <c r="B124" s="82"/>
      <c r="C124" s="82"/>
      <c r="D124" s="82"/>
      <c r="E124" s="346" t="s">
        <v>779</v>
      </c>
      <c r="F124" s="82"/>
      <c r="G124" s="82" t="s">
        <v>755</v>
      </c>
      <c r="H124" s="82" t="s">
        <v>512</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SelectedInputs!AP410</f>
        <v>0</v>
      </c>
      <c r="AQ124" s="9">
        <f>SelectedInputs!AQ410</f>
        <v>0</v>
      </c>
      <c r="AR124" s="30"/>
      <c r="AS124" s="30"/>
      <c r="AT124" s="30"/>
      <c r="AU124" s="30"/>
      <c r="AV124" s="30"/>
      <c r="AW124" s="184"/>
      <c r="AX124" s="184"/>
      <c r="AY124" s="184"/>
      <c r="AZ124" s="184"/>
      <c r="BA124" s="184"/>
      <c r="BB124" s="82"/>
    </row>
    <row r="125" spans="1:54" ht="16.8">
      <c r="A125" s="82"/>
      <c r="B125" s="82"/>
      <c r="C125" s="82"/>
      <c r="D125" s="82"/>
      <c r="E125" s="293" t="s">
        <v>508</v>
      </c>
      <c r="F125" s="82"/>
      <c r="G125" s="82" t="s">
        <v>304</v>
      </c>
      <c r="H125" s="82" t="s">
        <v>780</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513</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781</v>
      </c>
      <c r="F128" s="82"/>
      <c r="G128" s="82" t="s">
        <v>304</v>
      </c>
      <c r="H128" s="82" t="s">
        <v>515</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SelectedInputs!AP412</f>
        <v>0.99719999999999998</v>
      </c>
      <c r="AQ128" s="9">
        <f>SelectedInputs!AQ412</f>
        <v>1.9113338783333333</v>
      </c>
      <c r="AR128" s="7"/>
      <c r="AS128" s="30"/>
      <c r="AT128" s="30"/>
      <c r="AU128" s="30"/>
      <c r="AV128" s="30"/>
      <c r="AW128" s="184"/>
      <c r="AX128" s="184"/>
      <c r="AY128" s="184"/>
      <c r="AZ128" s="184"/>
      <c r="BA128" s="184"/>
      <c r="BB128" s="82"/>
    </row>
    <row r="129" spans="1:54" ht="16.8">
      <c r="A129" s="82"/>
      <c r="B129" s="82"/>
      <c r="C129" s="82"/>
      <c r="D129" s="82"/>
      <c r="E129" s="346" t="s">
        <v>782</v>
      </c>
      <c r="F129" s="82"/>
      <c r="G129" s="82" t="s">
        <v>304</v>
      </c>
      <c r="H129" s="82" t="s">
        <v>783</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513</v>
      </c>
      <c r="F130" s="82"/>
      <c r="G130" s="82" t="s">
        <v>304</v>
      </c>
      <c r="H130" s="82" t="s">
        <v>784</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1.2797008966272689</v>
      </c>
      <c r="AS130" s="30">
        <f>(AQ128/AQ$13) * AQ$16 * AR$16 * AS$13 + AS129</f>
        <v>2.2654974519681574</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785</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786</v>
      </c>
      <c r="F133" s="82"/>
      <c r="G133" s="82" t="s">
        <v>304</v>
      </c>
      <c r="H133" s="82" t="s">
        <v>518</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SelectedInputs!AO414</f>
        <v>1.80173231</v>
      </c>
      <c r="AP133" s="8">
        <f>SelectedInputs!AP414</f>
        <v>3.5762999999999998</v>
      </c>
      <c r="AQ133" s="9">
        <f>SelectedInputs!AQ414</f>
        <v>-0.20945539999999999</v>
      </c>
      <c r="AR133" s="30"/>
      <c r="AS133" s="30"/>
      <c r="AT133" s="30"/>
      <c r="AU133" s="30"/>
      <c r="AV133" s="30"/>
      <c r="AW133" s="184"/>
      <c r="AX133" s="184"/>
      <c r="AY133" s="184"/>
      <c r="AZ133" s="184"/>
      <c r="BA133" s="184"/>
      <c r="BB133" s="82"/>
    </row>
    <row r="134" spans="1:54" ht="16.8">
      <c r="A134" s="82"/>
      <c r="B134" s="82"/>
      <c r="C134" s="82"/>
      <c r="D134" s="82"/>
      <c r="E134" s="346" t="s">
        <v>787</v>
      </c>
      <c r="F134" s="82"/>
      <c r="G134" s="82" t="s">
        <v>304</v>
      </c>
      <c r="H134" s="82" t="s">
        <v>520</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SelectedInputs!AO415</f>
        <v>0</v>
      </c>
      <c r="AP134" s="8">
        <f>SelectedInputs!AP415</f>
        <v>0</v>
      </c>
      <c r="AQ134" s="9">
        <f>SelectedInputs!AQ415</f>
        <v>0</v>
      </c>
      <c r="AR134" s="30"/>
      <c r="AS134" s="30"/>
      <c r="AT134" s="30"/>
      <c r="AU134" s="30"/>
      <c r="AV134" s="30"/>
      <c r="AW134" s="184"/>
      <c r="AX134" s="184"/>
      <c r="AY134" s="184"/>
      <c r="AZ134" s="184"/>
      <c r="BA134" s="184"/>
      <c r="BB134" s="82"/>
    </row>
    <row r="135" spans="1:54" ht="16.8">
      <c r="A135" s="82"/>
      <c r="B135" s="82"/>
      <c r="C135" s="82"/>
      <c r="D135" s="82"/>
      <c r="E135" s="293" t="s">
        <v>516</v>
      </c>
      <c r="F135" s="82"/>
      <c r="G135" s="82" t="s">
        <v>304</v>
      </c>
      <c r="H135" s="82" t="s">
        <v>788</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2.5178187972692618</v>
      </c>
      <c r="AS135" s="30">
        <f>((AP133-AP134))/AP$13*AP$16*AQ$16*AR$16*AS$13</f>
        <v>4.9155129106666369</v>
      </c>
      <c r="AT135" s="30">
        <f>((AQ133-AQ134))/AQ$13*AQ$16*AR$16*AS$16*AT$13</f>
        <v>-0.26286814549860343</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521</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522</v>
      </c>
      <c r="F138" s="82"/>
      <c r="G138" s="82" t="s">
        <v>304</v>
      </c>
      <c r="H138" s="82" t="s">
        <v>523</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SelectedInputs!AP417</f>
        <v>0</v>
      </c>
      <c r="AQ138" s="9">
        <f>SelectedInputs!AQ417</f>
        <v>0</v>
      </c>
      <c r="AR138" s="30"/>
      <c r="AS138" s="30"/>
      <c r="AT138" s="30"/>
      <c r="AU138" s="30"/>
      <c r="AV138" s="30"/>
      <c r="AW138" s="184"/>
      <c r="AX138" s="184"/>
      <c r="AY138" s="184"/>
      <c r="AZ138" s="184"/>
      <c r="BA138" s="184"/>
      <c r="BB138" s="82"/>
    </row>
    <row r="139" spans="1:54" ht="16.8">
      <c r="A139" s="82"/>
      <c r="B139" s="82"/>
      <c r="C139" s="82"/>
      <c r="D139" s="82"/>
      <c r="E139" s="346" t="s">
        <v>524</v>
      </c>
      <c r="F139" s="82"/>
      <c r="G139" s="82" t="s">
        <v>304</v>
      </c>
      <c r="H139" s="82" t="s">
        <v>525</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SelectedInputs!AP418</f>
        <v>0</v>
      </c>
      <c r="AQ139" s="9">
        <f>SelectedInputs!AQ418</f>
        <v>0</v>
      </c>
      <c r="AR139" s="30"/>
      <c r="AS139" s="30"/>
      <c r="AT139" s="30"/>
      <c r="AU139" s="30"/>
      <c r="AV139" s="30"/>
      <c r="AW139" s="184"/>
      <c r="AX139" s="184"/>
      <c r="AY139" s="184"/>
      <c r="AZ139" s="184"/>
      <c r="BA139" s="184"/>
      <c r="BB139" s="82"/>
    </row>
    <row r="140" spans="1:54" ht="16.8">
      <c r="A140" s="82"/>
      <c r="B140" s="82"/>
      <c r="C140" s="82"/>
      <c r="D140" s="82"/>
      <c r="E140" s="346" t="s">
        <v>526</v>
      </c>
      <c r="F140" s="82"/>
      <c r="G140" s="82" t="s">
        <v>304</v>
      </c>
      <c r="H140" s="82" t="s">
        <v>527</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SelectedInputs!AP419</f>
        <v>0</v>
      </c>
      <c r="AQ140" s="9">
        <f>SelectedInputs!AQ419</f>
        <v>0</v>
      </c>
      <c r="AR140" s="30"/>
      <c r="AS140" s="30"/>
      <c r="AT140" s="30"/>
      <c r="AU140" s="30"/>
      <c r="AV140" s="30"/>
      <c r="AW140" s="184"/>
      <c r="AX140" s="184"/>
      <c r="AY140" s="184"/>
      <c r="AZ140" s="184"/>
      <c r="BA140" s="184"/>
      <c r="BB140" s="82"/>
    </row>
    <row r="141" spans="1:54" ht="16.8">
      <c r="A141" s="82"/>
      <c r="B141" s="82"/>
      <c r="C141" s="82"/>
      <c r="D141" s="82"/>
      <c r="E141" s="293" t="s">
        <v>789</v>
      </c>
      <c r="F141" s="82"/>
      <c r="G141" s="82" t="s">
        <v>304</v>
      </c>
      <c r="H141" s="82" t="s">
        <v>790</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791</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397</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792</v>
      </c>
      <c r="F146" s="82"/>
      <c r="G146" s="2" t="s">
        <v>304</v>
      </c>
      <c r="H146" s="82" t="s">
        <v>793</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1.4058097258959137</v>
      </c>
      <c r="AS146" s="30">
        <f>AS26</f>
        <v>1.5056888612945711</v>
      </c>
      <c r="AT146" s="30">
        <f>AT26</f>
        <v>1.5942433609365747</v>
      </c>
      <c r="AU146" s="30">
        <f>AU26</f>
        <v>1.6853470794425018</v>
      </c>
      <c r="AV146" s="30">
        <f>AV26</f>
        <v>1.7863164412830415</v>
      </c>
      <c r="AW146" s="184"/>
      <c r="AX146" s="184"/>
      <c r="AY146" s="184"/>
      <c r="AZ146" s="184"/>
      <c r="BA146" s="184"/>
      <c r="BB146" s="82"/>
    </row>
    <row r="147" spans="1:54" ht="16.8">
      <c r="A147" s="82"/>
      <c r="B147" s="82"/>
      <c r="C147" s="82"/>
      <c r="D147" s="82"/>
      <c r="E147" s="346" t="s">
        <v>794</v>
      </c>
      <c r="F147" s="82"/>
      <c r="G147" s="2" t="s">
        <v>304</v>
      </c>
      <c r="H147" s="82" t="s">
        <v>712</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17.270966361883076</v>
      </c>
      <c r="AS147" s="30">
        <f>AS33</f>
        <v>51.167438183655293</v>
      </c>
      <c r="AT147" s="30"/>
      <c r="AU147" s="30"/>
      <c r="AV147" s="30"/>
      <c r="AW147" s="184"/>
      <c r="AX147" s="184"/>
      <c r="AY147" s="184"/>
      <c r="AZ147" s="184"/>
      <c r="BA147" s="184"/>
      <c r="BB147" s="82"/>
    </row>
    <row r="148" spans="1:54" ht="16.8">
      <c r="A148" s="82"/>
      <c r="B148" s="82"/>
      <c r="C148" s="82"/>
      <c r="D148" s="82"/>
      <c r="E148" s="346" t="s">
        <v>717</v>
      </c>
      <c r="F148" s="82"/>
      <c r="G148" s="2" t="s">
        <v>304</v>
      </c>
      <c r="H148" s="82" t="s">
        <v>720</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-17.034533992723016</v>
      </c>
      <c r="AS148" s="30"/>
      <c r="AT148" s="30"/>
      <c r="AU148" s="30"/>
      <c r="AV148" s="30"/>
      <c r="AW148" s="184"/>
      <c r="AX148" s="184"/>
      <c r="AY148" s="184"/>
      <c r="AZ148" s="184"/>
      <c r="BA148" s="184"/>
      <c r="BB148" s="82"/>
    </row>
    <row r="149" spans="1:54" ht="16.8">
      <c r="A149" s="82"/>
      <c r="B149" s="82"/>
      <c r="C149" s="82"/>
      <c r="D149" s="82"/>
      <c r="E149" s="346" t="s">
        <v>435</v>
      </c>
      <c r="F149" s="82"/>
      <c r="G149" s="2" t="s">
        <v>304</v>
      </c>
      <c r="H149" s="82" t="s">
        <v>730</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795</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796</v>
      </c>
      <c r="G151" s="2" t="s">
        <v>304</v>
      </c>
      <c r="H151" s="82" t="s">
        <v>797</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5.3669764752943037</v>
      </c>
      <c r="AS151" s="30">
        <f>AS62</f>
        <v>7.1714660944790722</v>
      </c>
      <c r="AT151" s="30"/>
      <c r="AU151" s="30"/>
      <c r="AV151" s="30"/>
      <c r="AW151" s="184"/>
      <c r="AX151" s="184"/>
      <c r="AY151" s="184"/>
      <c r="AZ151" s="184"/>
      <c r="BA151" s="184"/>
      <c r="BB151" s="82"/>
    </row>
    <row r="152" spans="1:54" ht="16.8">
      <c r="A152" s="82"/>
      <c r="B152" s="82"/>
      <c r="C152" s="82"/>
      <c r="D152" s="82"/>
      <c r="E152" s="346" t="s">
        <v>798</v>
      </c>
      <c r="G152" s="2" t="s">
        <v>304</v>
      </c>
      <c r="H152" s="82" t="s">
        <v>799</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26.219819101603743</v>
      </c>
      <c r="AS152" s="30">
        <f>AS68</f>
        <v>28.984198416368901</v>
      </c>
      <c r="AT152" s="30"/>
      <c r="AU152" s="30"/>
      <c r="AV152" s="30"/>
      <c r="AW152" s="184"/>
      <c r="AX152" s="184"/>
      <c r="AY152" s="184"/>
      <c r="AZ152" s="184"/>
      <c r="BA152" s="184"/>
      <c r="BB152" s="82"/>
    </row>
    <row r="153" spans="1:54" ht="16.8">
      <c r="A153" s="82"/>
      <c r="B153" s="82"/>
      <c r="C153" s="82"/>
      <c r="D153" s="82"/>
      <c r="E153" s="346" t="s">
        <v>800</v>
      </c>
      <c r="G153" s="2" t="s">
        <v>304</v>
      </c>
      <c r="H153" s="82" t="s">
        <v>801</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749</v>
      </c>
      <c r="G154" s="2" t="s">
        <v>304</v>
      </c>
      <c r="H154" s="82" t="s">
        <v>802</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1.6786498120284858</v>
      </c>
      <c r="AS154" s="30">
        <f>AS79</f>
        <v>2.053820569293705</v>
      </c>
      <c r="AT154" s="30"/>
      <c r="AU154" s="30"/>
      <c r="AV154" s="30"/>
      <c r="AW154" s="184"/>
      <c r="AX154" s="184"/>
      <c r="AY154" s="184"/>
      <c r="AZ154" s="184"/>
      <c r="BA154" s="184"/>
      <c r="BB154" s="82"/>
    </row>
    <row r="155" spans="1:54" ht="16.8">
      <c r="A155" s="82"/>
      <c r="B155" s="82"/>
      <c r="C155" s="82"/>
      <c r="D155" s="82"/>
      <c r="E155" s="259" t="s">
        <v>803</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468</v>
      </c>
      <c r="F156" s="82"/>
      <c r="G156" s="2" t="s">
        <v>304</v>
      </c>
      <c r="H156" s="82" t="s">
        <v>756</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1.2768297986585548</v>
      </c>
      <c r="AS156" s="30">
        <f>AS85</f>
        <v>1.0490182125825427</v>
      </c>
      <c r="AT156" s="30"/>
      <c r="AU156" s="30"/>
      <c r="AV156" s="30"/>
      <c r="AW156" s="184"/>
      <c r="AX156" s="184"/>
      <c r="AY156" s="184"/>
      <c r="AZ156" s="184"/>
      <c r="BA156" s="184"/>
      <c r="BB156" s="82"/>
    </row>
    <row r="157" spans="1:54" ht="16.8">
      <c r="A157" s="82"/>
      <c r="B157" s="82"/>
      <c r="C157" s="82"/>
      <c r="D157" s="82"/>
      <c r="E157" s="346" t="s">
        <v>473</v>
      </c>
      <c r="F157" s="82"/>
      <c r="G157" s="2" t="s">
        <v>304</v>
      </c>
      <c r="H157" s="82" t="s">
        <v>759</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-45.89757936232656</v>
      </c>
      <c r="AS157" s="30">
        <f>AS90</f>
        <v>-54.557966502607258</v>
      </c>
      <c r="AT157" s="30"/>
      <c r="AU157" s="30"/>
      <c r="AV157" s="30"/>
      <c r="AW157" s="184"/>
      <c r="AX157" s="184"/>
      <c r="AY157" s="184"/>
      <c r="AZ157" s="184"/>
      <c r="BA157" s="184"/>
      <c r="BB157" s="82"/>
    </row>
    <row r="158" spans="1:54" ht="16.8">
      <c r="A158" s="82"/>
      <c r="B158" s="82"/>
      <c r="C158" s="82"/>
      <c r="D158" s="82"/>
      <c r="E158" s="346" t="s">
        <v>478</v>
      </c>
      <c r="F158" s="82"/>
      <c r="G158" s="2" t="s">
        <v>304</v>
      </c>
      <c r="H158" s="82" t="s">
        <v>762</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-8.9476200059495596</v>
      </c>
      <c r="AS158" s="30">
        <f>AS95</f>
        <v>-13.269980053559861</v>
      </c>
      <c r="AT158" s="30"/>
      <c r="AU158" s="30"/>
      <c r="AV158" s="30"/>
      <c r="AW158" s="184"/>
      <c r="AX158" s="184"/>
      <c r="AY158" s="184"/>
      <c r="AZ158" s="184"/>
      <c r="BA158" s="184"/>
      <c r="BB158" s="82"/>
    </row>
    <row r="159" spans="1:54" ht="16.8">
      <c r="A159" s="82"/>
      <c r="B159" s="82"/>
      <c r="C159" s="82"/>
      <c r="D159" s="82"/>
      <c r="E159" s="346" t="s">
        <v>483</v>
      </c>
      <c r="F159" s="82"/>
      <c r="G159" s="2" t="s">
        <v>304</v>
      </c>
      <c r="H159" s="82" t="s">
        <v>765</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3.6422453718486909</v>
      </c>
      <c r="AS159" s="30">
        <f>AS100</f>
        <v>3.7124673243886153</v>
      </c>
      <c r="AT159" s="30"/>
      <c r="AU159" s="30"/>
      <c r="AV159" s="30"/>
      <c r="AW159" s="184"/>
      <c r="AX159" s="184"/>
      <c r="AY159" s="184"/>
      <c r="AZ159" s="184"/>
      <c r="BA159" s="184"/>
      <c r="BB159" s="82"/>
    </row>
    <row r="160" spans="1:54" ht="16.8">
      <c r="A160" s="82"/>
      <c r="B160" s="82"/>
      <c r="C160" s="82"/>
      <c r="D160" s="82"/>
      <c r="E160" s="346" t="s">
        <v>488</v>
      </c>
      <c r="F160" s="82"/>
      <c r="G160" s="2" t="s">
        <v>304</v>
      </c>
      <c r="H160" s="82" t="s">
        <v>768</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0.50805614217281969</v>
      </c>
      <c r="AS160" s="30">
        <f>AS105</f>
        <v>0.42635116905034492</v>
      </c>
      <c r="AT160" s="30"/>
      <c r="AU160" s="30"/>
      <c r="AV160" s="30"/>
      <c r="AW160" s="184"/>
      <c r="AX160" s="184"/>
      <c r="AY160" s="184"/>
      <c r="AZ160" s="184"/>
      <c r="BA160" s="184"/>
      <c r="BB160" s="82"/>
    </row>
    <row r="161" spans="1:54" ht="16.8">
      <c r="A161" s="82"/>
      <c r="B161" s="82"/>
      <c r="C161" s="82"/>
      <c r="D161" s="82"/>
      <c r="E161" s="346" t="s">
        <v>804</v>
      </c>
      <c r="F161" s="82"/>
      <c r="G161" s="2" t="s">
        <v>304</v>
      </c>
      <c r="H161" s="82" t="s">
        <v>771</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5.7363247171318611E-2</v>
      </c>
      <c r="AS161" s="30">
        <f>AS110</f>
        <v>5.2271577856881316E-2</v>
      </c>
      <c r="AT161" s="30"/>
      <c r="AU161" s="30"/>
      <c r="AV161" s="30"/>
      <c r="AW161" s="184"/>
      <c r="AX161" s="184"/>
      <c r="AY161" s="184"/>
      <c r="AZ161" s="184"/>
      <c r="BA161" s="184"/>
      <c r="BB161" s="82"/>
    </row>
    <row r="162" spans="1:54" ht="16.8">
      <c r="A162" s="82"/>
      <c r="B162" s="82"/>
      <c r="C162" s="82"/>
      <c r="D162" s="82"/>
      <c r="E162" s="346" t="s">
        <v>805</v>
      </c>
      <c r="F162" s="82"/>
      <c r="G162" s="2" t="s">
        <v>304</v>
      </c>
      <c r="H162" s="82" t="s">
        <v>774</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503</v>
      </c>
      <c r="F163" s="82"/>
      <c r="G163" s="2" t="s">
        <v>304</v>
      </c>
      <c r="H163" s="82" t="s">
        <v>777</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508</v>
      </c>
      <c r="F164" s="82"/>
      <c r="G164" s="2" t="s">
        <v>304</v>
      </c>
      <c r="H164" s="82" t="s">
        <v>780</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806</v>
      </c>
      <c r="F165" s="82"/>
      <c r="G165" s="2" t="s">
        <v>304</v>
      </c>
      <c r="H165" s="82" t="s">
        <v>784</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1.2797008966272689</v>
      </c>
      <c r="AS165" s="30">
        <f>AS130</f>
        <v>2.2654974519681574</v>
      </c>
      <c r="AT165" s="30"/>
      <c r="AU165" s="30"/>
      <c r="AV165" s="30"/>
      <c r="AW165" s="184"/>
      <c r="AX165" s="184"/>
      <c r="AY165" s="184"/>
      <c r="AZ165" s="184"/>
      <c r="BA165" s="184"/>
      <c r="BB165" s="82"/>
    </row>
    <row r="166" spans="1:54" ht="16.8">
      <c r="A166" s="82"/>
      <c r="B166" s="82"/>
      <c r="C166" s="82"/>
      <c r="D166" s="82"/>
      <c r="E166" s="346" t="s">
        <v>807</v>
      </c>
      <c r="F166" s="82"/>
      <c r="G166" s="2" t="s">
        <v>304</v>
      </c>
      <c r="H166" s="82" t="s">
        <v>788</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2.5178187972692618</v>
      </c>
      <c r="AS166" s="30">
        <f>AS135</f>
        <v>4.9155129106666369</v>
      </c>
      <c r="AT166" s="30">
        <f>AT135</f>
        <v>-0.26286814549860343</v>
      </c>
      <c r="AU166" s="30"/>
      <c r="AV166" s="30"/>
      <c r="AW166" s="184"/>
      <c r="AX166" s="184"/>
      <c r="AY166" s="184"/>
      <c r="AZ166" s="184"/>
      <c r="BA166" s="184"/>
      <c r="BB166" s="82"/>
    </row>
    <row r="167" spans="1:54" ht="16.8">
      <c r="A167" s="82"/>
      <c r="B167" s="82"/>
      <c r="C167" s="82"/>
      <c r="D167" s="82"/>
      <c r="E167" s="346" t="s">
        <v>808</v>
      </c>
      <c r="F167" s="82"/>
      <c r="G167" s="2" t="s">
        <v>304</v>
      </c>
      <c r="H167" s="82" t="s">
        <v>790</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79</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142" priority="4" operator="equal">
      <formula>FALSE()</formula>
    </cfRule>
  </conditionalFormatting>
  <conditionalFormatting sqref="AM3">
    <cfRule type="expression" dxfId="141" priority="12">
      <formula>$AM$3="OK"</formula>
    </cfRule>
  </conditionalFormatting>
  <conditionalFormatting sqref="AW6:BA6">
    <cfRule type="cellIs" dxfId="140" priority="2" operator="equal">
      <formula>FALSE()</formula>
    </cfRule>
  </conditionalFormatting>
  <conditionalFormatting sqref="AW8:BA167">
    <cfRule type="cellIs" dxfId="139"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49</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809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810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811</v>
      </c>
      <c r="F12" s="2"/>
      <c r="G12" s="2" t="s">
        <v>105</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57.775234111678223</v>
      </c>
      <c r="AS12" s="8">
        <f>(InputSummary!AS31 + InputSummary!AS41)</f>
        <v>54.511077475117887</v>
      </c>
      <c r="AT12" s="8">
        <f>(InputSummary!AT31 + InputSummary!AT41)</f>
        <v>36.947404056366153</v>
      </c>
      <c r="AU12" s="8">
        <f>(InputSummary!AU31 + InputSummary!AU41)</f>
        <v>39.178165938492839</v>
      </c>
      <c r="AV12" s="8">
        <f>(InputSummary!AV31 + InputSummary!AV41)</f>
        <v>28.786816515395284</v>
      </c>
      <c r="AW12" s="2"/>
    </row>
    <row r="13" spans="1:49" ht="16.8">
      <c r="A13" s="2"/>
      <c r="B13" s="2"/>
      <c r="C13" s="2"/>
      <c r="D13" s="2"/>
      <c r="E13" s="7" t="s">
        <v>812</v>
      </c>
      <c r="F13" s="2"/>
      <c r="G13" s="2" t="s">
        <v>105</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85.292892460970876</v>
      </c>
      <c r="AS13" s="8">
        <f>(InputSummary!AS32 + InputSummary!AS42)</f>
        <v>85.050793149902901</v>
      </c>
      <c r="AT13" s="8">
        <f>(InputSummary!AT32 + InputSummary!AT42)</f>
        <v>87.590307294757281</v>
      </c>
      <c r="AU13" s="8">
        <f>(InputSummary!AU32 + InputSummary!AU42)</f>
        <v>87.368545002286936</v>
      </c>
      <c r="AV13" s="8">
        <f>(InputSummary!AV32 + InputSummary!AV42)</f>
        <v>81.894287693203893</v>
      </c>
      <c r="AW13" s="2"/>
    </row>
    <row r="14" spans="1:49" ht="16.8">
      <c r="A14" s="2"/>
      <c r="B14" s="2"/>
      <c r="C14" s="2"/>
      <c r="D14" s="2"/>
      <c r="E14" s="7" t="s">
        <v>813</v>
      </c>
      <c r="F14" s="2"/>
      <c r="G14" s="2" t="s">
        <v>105</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34.574038693639757</v>
      </c>
      <c r="AS14" s="8">
        <f>(InputSummary!AS33 + InputSummary!AS43)</f>
        <v>37.393790572617476</v>
      </c>
      <c r="AT14" s="8">
        <f>(InputSummary!AT33 + InputSummary!AT43)</f>
        <v>40.532190643233569</v>
      </c>
      <c r="AU14" s="8">
        <f>(InputSummary!AU33 + InputSummary!AU43)</f>
        <v>32.569330979190696</v>
      </c>
      <c r="AV14" s="8">
        <f>(InputSummary!AV33 + InputSummary!AV43)</f>
        <v>31.405011605213684</v>
      </c>
      <c r="AW14" s="2"/>
    </row>
    <row r="15" spans="1:49" ht="16.8">
      <c r="A15" s="2"/>
      <c r="B15" s="2"/>
      <c r="C15" s="2"/>
      <c r="D15" s="2"/>
      <c r="E15" s="7" t="s">
        <v>814</v>
      </c>
      <c r="F15" s="2"/>
      <c r="G15" s="2" t="s">
        <v>105</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31.58051776338419</v>
      </c>
      <c r="AS15" s="8">
        <f>(InputSummary!AS34 + InputSummary!AS44)</f>
        <v>31.629537506518723</v>
      </c>
      <c r="AT15" s="8">
        <f>(InputSummary!AT34 + InputSummary!AT44)</f>
        <v>31.214523352011092</v>
      </c>
      <c r="AU15" s="8">
        <f>(InputSummary!AU34 + InputSummary!AU44)</f>
        <v>31.112698481368472</v>
      </c>
      <c r="AV15" s="8">
        <f>(InputSummary!AV34 + InputSummary!AV44)</f>
        <v>30.643402027739249</v>
      </c>
      <c r="AW15" s="2"/>
    </row>
    <row r="16" spans="1:49" ht="16.8">
      <c r="A16" s="2"/>
      <c r="B16" s="2"/>
      <c r="C16" s="2"/>
      <c r="D16" s="2"/>
      <c r="E16" s="7" t="s">
        <v>815</v>
      </c>
      <c r="F16" s="2"/>
      <c r="G16" s="2" t="s">
        <v>105</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9.5891640416643558</v>
      </c>
      <c r="AS16" s="8">
        <f>(InputSummary!AS35 + InputSummary!AS45)</f>
        <v>10.158860296976421</v>
      </c>
      <c r="AT16" s="8">
        <f>(InputSummary!AT35 + InputSummary!AT45)</f>
        <v>9.0343468367267672</v>
      </c>
      <c r="AU16" s="8">
        <f>(InputSummary!AU35 + InputSummary!AU45)</f>
        <v>9.110790058523655</v>
      </c>
      <c r="AV16" s="8">
        <f>(InputSummary!AV35 + InputSummary!AV45)</f>
        <v>8.9559930169209423</v>
      </c>
      <c r="AW16" s="2"/>
    </row>
    <row r="17" spans="1:49" ht="16.8">
      <c r="A17" s="2"/>
      <c r="B17" s="2"/>
      <c r="C17" s="2"/>
      <c r="D17" s="2"/>
      <c r="E17" s="7" t="s">
        <v>816</v>
      </c>
      <c r="F17" s="2"/>
      <c r="G17" s="2" t="s">
        <v>105</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16.39202648887656</v>
      </c>
      <c r="AS17" s="8">
        <f>(InputSummary!AS36 + InputSummary!AS46)</f>
        <v>16.365123050540916</v>
      </c>
      <c r="AT17" s="8">
        <f>(InputSummary!AT36 + InputSummary!AT46)</f>
        <v>15.76103432920943</v>
      </c>
      <c r="AU17" s="8">
        <f>(InputSummary!AU36 + InputSummary!AU46)</f>
        <v>15.818578504718754</v>
      </c>
      <c r="AV17" s="8">
        <f>(InputSummary!AV36 + InputSummary!AV46)</f>
        <v>15.626937423578362</v>
      </c>
      <c r="AW17" s="2"/>
    </row>
    <row r="18" spans="1:49" ht="16.8">
      <c r="A18" s="2"/>
      <c r="B18" s="2"/>
      <c r="C18" s="2"/>
      <c r="D18" s="2"/>
      <c r="E18" s="7" t="s">
        <v>817</v>
      </c>
      <c r="F18" s="2"/>
      <c r="G18" s="2" t="s">
        <v>105</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111.58252107816922</v>
      </c>
      <c r="AS18" s="8">
        <f>(InputSummary!AS37 + InputSummary!AS47)</f>
        <v>110.10165944532592</v>
      </c>
      <c r="AT18" s="8">
        <f>(InputSummary!AT37 + InputSummary!AT47)</f>
        <v>106.30249724760056</v>
      </c>
      <c r="AU18" s="8">
        <f>(InputSummary!AU37 + InputSummary!AU47)</f>
        <v>104.76431163073509</v>
      </c>
      <c r="AV18" s="8">
        <f>(InputSummary!AV37 + InputSummary!AV47)</f>
        <v>104.77715980138696</v>
      </c>
      <c r="AW18" s="2"/>
    </row>
    <row r="19" spans="1:49" ht="16.8">
      <c r="A19" s="2"/>
      <c r="B19" s="2"/>
      <c r="C19" s="2"/>
      <c r="D19" s="2"/>
      <c r="E19" s="7" t="s">
        <v>818</v>
      </c>
      <c r="F19" s="2"/>
      <c r="G19" s="2" t="s">
        <v>105</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346.78639463838317</v>
      </c>
      <c r="AS19" s="431">
        <f t="shared" si="0"/>
        <v>345.21084149700027</v>
      </c>
      <c r="AT19" s="431">
        <f t="shared" si="0"/>
        <v>327.38230375990486</v>
      </c>
      <c r="AU19" s="431">
        <f t="shared" si="0"/>
        <v>319.92242059531645</v>
      </c>
      <c r="AV19" s="431">
        <f t="shared" si="0"/>
        <v>302.08960808343835</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819</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811</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-3.0506879518798513</v>
      </c>
      <c r="AS23" s="8">
        <f>InputSummary!AS51</f>
        <v>43.314429229985464</v>
      </c>
      <c r="AT23" s="8">
        <f>InputSummary!AT51</f>
        <v>75.089596963702078</v>
      </c>
      <c r="AU23" s="8">
        <f>InputSummary!AU51</f>
        <v>88.154630920237054</v>
      </c>
      <c r="AV23" s="8">
        <f>InputSummary!AV51</f>
        <v>89.375819780284417</v>
      </c>
      <c r="AW23" s="2"/>
    </row>
    <row r="24" spans="1:49" ht="16.8">
      <c r="A24" s="2"/>
      <c r="B24" s="2"/>
      <c r="C24" s="2"/>
      <c r="D24" s="2"/>
      <c r="E24" s="7" t="s">
        <v>812</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1.4349464463332184</v>
      </c>
      <c r="AS24" s="8">
        <f>InputSummary!AS52</f>
        <v>1.4305226921740037</v>
      </c>
      <c r="AT24" s="8">
        <f>InputSummary!AT52</f>
        <v>1.1589838750655896</v>
      </c>
      <c r="AU24" s="8">
        <f>InputSummary!AU52</f>
        <v>0.25120939710162876</v>
      </c>
      <c r="AV24" s="8">
        <f>InputSummary!AV52</f>
        <v>0.2608385514474198</v>
      </c>
      <c r="AW24" s="2"/>
    </row>
    <row r="25" spans="1:49" ht="16.8">
      <c r="A25" s="2"/>
      <c r="B25" s="2"/>
      <c r="C25" s="2"/>
      <c r="D25" s="2"/>
      <c r="E25" s="7" t="s">
        <v>813</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2.1236676216401267</v>
      </c>
      <c r="AS25" s="8">
        <f>InputSummary!AS53</f>
        <v>1.6491340571375821</v>
      </c>
      <c r="AT25" s="8">
        <f>InputSummary!AT53</f>
        <v>1.5536428379876561</v>
      </c>
      <c r="AU25" s="8">
        <f>InputSummary!AU53</f>
        <v>1.0564622481831907</v>
      </c>
      <c r="AV25" s="8">
        <f>InputSummary!AV53</f>
        <v>1.0401742666999743</v>
      </c>
      <c r="AW25" s="2"/>
    </row>
    <row r="26" spans="1:49" ht="16.8">
      <c r="A26" s="2"/>
      <c r="B26" s="2"/>
      <c r="C26" s="2"/>
      <c r="D26" s="2"/>
      <c r="E26" s="7" t="s">
        <v>814</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v>
      </c>
      <c r="AT26" s="8">
        <f>InputSummary!AT54</f>
        <v>0</v>
      </c>
      <c r="AU26" s="8">
        <f>InputSummary!AU54</f>
        <v>0</v>
      </c>
      <c r="AV26" s="8">
        <f>InputSummary!AV54</f>
        <v>0</v>
      </c>
      <c r="AW26" s="2"/>
    </row>
    <row r="27" spans="1:49" ht="16.8">
      <c r="A27" s="2"/>
      <c r="B27" s="2"/>
      <c r="C27" s="2"/>
      <c r="D27" s="2"/>
      <c r="E27" s="7" t="s">
        <v>815</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816</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817</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-0.28366995483939905</v>
      </c>
      <c r="AS29" s="8">
        <f>InputSummary!AS57</f>
        <v>4.7027098625966381</v>
      </c>
      <c r="AT29" s="8">
        <f>InputSummary!AT57</f>
        <v>8.2587221732615017</v>
      </c>
      <c r="AU29" s="8">
        <f>InputSummary!AU57</f>
        <v>9.6326036484729531</v>
      </c>
      <c r="AV29" s="8">
        <f>InputSummary!AV57</f>
        <v>9.7048569787154104</v>
      </c>
      <c r="AW29" s="2"/>
    </row>
    <row r="30" spans="1:49" ht="16.8">
      <c r="A30" s="2"/>
      <c r="B30" s="2"/>
      <c r="C30" s="2"/>
      <c r="D30" s="2"/>
      <c r="E30" s="7" t="s">
        <v>820</v>
      </c>
      <c r="F30" s="2"/>
      <c r="G30" s="2" t="s">
        <v>105</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0.22425616125409475</v>
      </c>
      <c r="AS30" s="431">
        <f t="shared" si="1"/>
        <v>51.09679584189368</v>
      </c>
      <c r="AT30" s="431">
        <f t="shared" si="1"/>
        <v>86.060945850016822</v>
      </c>
      <c r="AU30" s="431">
        <f t="shared" si="1"/>
        <v>99.094906213994832</v>
      </c>
      <c r="AV30" s="431">
        <f t="shared" si="1"/>
        <v>100.38168957714723</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821</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822</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54.724546159798372</v>
      </c>
      <c r="AS34" s="2">
        <f t="shared" ref="AS34:AV34" si="2">AS12 + AS23</f>
        <v>97.825506705103351</v>
      </c>
      <c r="AT34" s="2">
        <f t="shared" si="2"/>
        <v>112.03700102006823</v>
      </c>
      <c r="AU34" s="2">
        <f t="shared" si="2"/>
        <v>127.33279685872989</v>
      </c>
      <c r="AV34" s="2">
        <f t="shared" si="2"/>
        <v>118.1626362956797</v>
      </c>
      <c r="AW34" s="2"/>
    </row>
    <row r="35" spans="1:49" ht="16.8">
      <c r="A35" s="2"/>
      <c r="B35" s="2"/>
      <c r="C35" s="2"/>
      <c r="D35" s="2"/>
      <c r="E35" s="13" t="s">
        <v>823</v>
      </c>
      <c r="F35" s="2"/>
      <c r="G35" s="2" t="s">
        <v>105</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86.72783890730409</v>
      </c>
      <c r="AS35" s="2">
        <f t="shared" ref="AS35:AV35" si="4">AS13 + AS24</f>
        <v>86.48131584207691</v>
      </c>
      <c r="AT35" s="2">
        <f t="shared" si="4"/>
        <v>88.749291169822868</v>
      </c>
      <c r="AU35" s="2">
        <f t="shared" si="4"/>
        <v>87.619754399388569</v>
      </c>
      <c r="AV35" s="2">
        <f t="shared" si="4"/>
        <v>82.155126244651314</v>
      </c>
      <c r="AW35" s="2"/>
    </row>
    <row r="36" spans="1:49" ht="16.8">
      <c r="A36" s="2"/>
      <c r="B36" s="2"/>
      <c r="C36" s="2"/>
      <c r="D36" s="2"/>
      <c r="E36" s="13" t="s">
        <v>824</v>
      </c>
      <c r="F36" s="2"/>
      <c r="G36" s="2" t="s">
        <v>105</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36.697706315279881</v>
      </c>
      <c r="AS36" s="2">
        <f t="shared" ref="AS36:AV36" si="6">AS14 + AS25</f>
        <v>39.042924629755056</v>
      </c>
      <c r="AT36" s="2">
        <f t="shared" si="6"/>
        <v>42.085833481221229</v>
      </c>
      <c r="AU36" s="2">
        <f t="shared" si="6"/>
        <v>33.625793227373883</v>
      </c>
      <c r="AV36" s="2">
        <f t="shared" si="6"/>
        <v>32.445185871913658</v>
      </c>
      <c r="AW36" s="2"/>
    </row>
    <row r="37" spans="1:49" ht="16.8">
      <c r="A37" s="2"/>
      <c r="B37" s="2"/>
      <c r="C37" s="2"/>
      <c r="D37" s="2"/>
      <c r="E37" s="13" t="s">
        <v>825</v>
      </c>
      <c r="F37" s="2"/>
      <c r="G37" s="2" t="s">
        <v>105</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31.58051776338419</v>
      </c>
      <c r="AS37" s="2">
        <f t="shared" ref="AS37:AV37" si="8">AS15 + AS26</f>
        <v>31.629537506518723</v>
      </c>
      <c r="AT37" s="2">
        <f t="shared" si="8"/>
        <v>31.214523352011092</v>
      </c>
      <c r="AU37" s="2">
        <f t="shared" si="8"/>
        <v>31.112698481368472</v>
      </c>
      <c r="AV37" s="2">
        <f t="shared" si="8"/>
        <v>30.643402027739249</v>
      </c>
      <c r="AW37" s="2"/>
    </row>
    <row r="38" spans="1:49" ht="16.8">
      <c r="A38" s="2"/>
      <c r="B38" s="2"/>
      <c r="C38" s="2"/>
      <c r="D38" s="2"/>
      <c r="E38" s="13" t="s">
        <v>826</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9.5891640416643558</v>
      </c>
      <c r="AS38" s="2">
        <f t="shared" ref="AS38:AV38" si="10">AS16 + AS27</f>
        <v>10.158860296976421</v>
      </c>
      <c r="AT38" s="2">
        <f t="shared" si="10"/>
        <v>9.0343468367267672</v>
      </c>
      <c r="AU38" s="2">
        <f t="shared" si="10"/>
        <v>9.110790058523655</v>
      </c>
      <c r="AV38" s="2">
        <f t="shared" si="10"/>
        <v>8.9559930169209423</v>
      </c>
      <c r="AW38" s="2"/>
    </row>
    <row r="39" spans="1:49" ht="16.8">
      <c r="A39" s="2"/>
      <c r="B39" s="2"/>
      <c r="C39" s="2"/>
      <c r="D39" s="2"/>
      <c r="E39" s="13" t="s">
        <v>827</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16.39202648887656</v>
      </c>
      <c r="AS39" s="2">
        <f t="shared" ref="AS39:AV39" si="12">AS17 + AS28</f>
        <v>16.365123050540916</v>
      </c>
      <c r="AT39" s="2">
        <f t="shared" si="12"/>
        <v>15.76103432920943</v>
      </c>
      <c r="AU39" s="2">
        <f t="shared" si="12"/>
        <v>15.818578504718754</v>
      </c>
      <c r="AV39" s="2">
        <f t="shared" si="12"/>
        <v>15.626937423578362</v>
      </c>
      <c r="AW39" s="2"/>
    </row>
    <row r="40" spans="1:49" ht="16.8">
      <c r="A40" s="2"/>
      <c r="B40" s="2"/>
      <c r="C40" s="2"/>
      <c r="D40" s="2"/>
      <c r="E40" s="13" t="s">
        <v>828</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111.29885112332983</v>
      </c>
      <c r="AS40" s="2">
        <f t="shared" ref="AS40:AV40" si="14">AS18 + AS29</f>
        <v>114.80436930792256</v>
      </c>
      <c r="AT40" s="2">
        <f t="shared" si="14"/>
        <v>114.56121942086206</v>
      </c>
      <c r="AU40" s="2">
        <f t="shared" si="14"/>
        <v>114.39691527920805</v>
      </c>
      <c r="AV40" s="2">
        <f t="shared" si="14"/>
        <v>114.48201678010237</v>
      </c>
      <c r="AW40" s="2"/>
    </row>
    <row r="41" spans="1:49" ht="16.8">
      <c r="A41" s="2"/>
      <c r="B41" s="2"/>
      <c r="C41" s="2"/>
      <c r="D41" s="2"/>
      <c r="E41" s="2" t="s">
        <v>829</v>
      </c>
      <c r="F41" s="2"/>
      <c r="G41" s="2" t="s">
        <v>105</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347.01065079963723</v>
      </c>
      <c r="AS41" s="432">
        <f t="shared" ref="AS41:AV41" si="16">SUM(AS34:AS40)</f>
        <v>396.30763733889398</v>
      </c>
      <c r="AT41" s="432">
        <f t="shared" si="16"/>
        <v>413.44324960992168</v>
      </c>
      <c r="AU41" s="432">
        <f t="shared" si="16"/>
        <v>419.01732680931127</v>
      </c>
      <c r="AV41" s="432">
        <f t="shared" si="16"/>
        <v>402.47129766058555</v>
      </c>
      <c r="AW41" s="2"/>
    </row>
    <row r="42" spans="1:49" ht="16.8">
      <c r="A42" s="2"/>
      <c r="B42" s="2"/>
      <c r="C42" s="2"/>
      <c r="D42" s="2"/>
      <c r="E42" s="2" t="s">
        <v>21</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830</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831</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832</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129</v>
      </c>
      <c r="G51" s="2" t="s">
        <v>105</v>
      </c>
      <c r="AJ51" s="8"/>
      <c r="AK51" s="8"/>
      <c r="AL51" s="8"/>
      <c r="AM51" s="8"/>
      <c r="AN51" s="8"/>
      <c r="AO51" s="8"/>
      <c r="AP51" s="8"/>
      <c r="AQ51" s="9"/>
      <c r="AR51" s="8">
        <f>(InputSummary!AR61 *  AR$49 + AR12 *  (1-AR$49))</f>
        <v>58.072129554290498</v>
      </c>
      <c r="AS51" s="8">
        <f>(InputSummary!AS61 *  AS$49 + AS12 *  (1-AS$49))</f>
        <v>58.460710157977431</v>
      </c>
      <c r="AT51" s="8">
        <f>(InputSummary!AT61 *  AT$49 + AT12 *  (1-AT$49))</f>
        <v>36.542819649569466</v>
      </c>
      <c r="AU51" s="8">
        <f>(InputSummary!AU61 *  AU$49 + AU12 *  (1-AU$49))</f>
        <v>29.07986615806918</v>
      </c>
      <c r="AV51" s="8">
        <f>(InputSummary!AV61 *  AV$49 + AV12 *  (1-AV$49))</f>
        <v>12.600113399100593</v>
      </c>
    </row>
    <row r="52" spans="1:49" ht="16.8">
      <c r="E52" s="7" t="s">
        <v>131</v>
      </c>
      <c r="G52" s="2" t="s">
        <v>105</v>
      </c>
      <c r="AJ52" s="8"/>
      <c r="AK52" s="8"/>
      <c r="AL52" s="8"/>
      <c r="AM52" s="8"/>
      <c r="AN52" s="8"/>
      <c r="AO52" s="8"/>
      <c r="AP52" s="8"/>
      <c r="AQ52" s="9"/>
      <c r="AR52" s="8">
        <f>(InputSummary!AR62 *  AR$49 + AR13 *  (1-AR$49))</f>
        <v>78.734195598046739</v>
      </c>
      <c r="AS52" s="8">
        <f>(InputSummary!AS62 *  AS$49 + AS13 *  (1-AS$49))</f>
        <v>81.802619201111042</v>
      </c>
      <c r="AT52" s="8">
        <f>(InputSummary!AT62 *  AT$49 + AT13 *  (1-AT$49))</f>
        <v>81.99015201160752</v>
      </c>
      <c r="AU52" s="8">
        <f>(InputSummary!AU62 *  AU$49 + AU13 *  (1-AU$49))</f>
        <v>79.706388687718174</v>
      </c>
      <c r="AV52" s="8">
        <f>(InputSummary!AV62 *  AV$49 + AV13 *  (1-AV$49))</f>
        <v>78.610855493311277</v>
      </c>
    </row>
    <row r="53" spans="1:49" ht="16.8">
      <c r="E53" s="7" t="s">
        <v>133</v>
      </c>
      <c r="G53" s="2" t="s">
        <v>105</v>
      </c>
      <c r="AJ53" s="8"/>
      <c r="AK53" s="8"/>
      <c r="AL53" s="8"/>
      <c r="AM53" s="8"/>
      <c r="AN53" s="8"/>
      <c r="AO53" s="8"/>
      <c r="AP53" s="8"/>
      <c r="AQ53" s="9"/>
      <c r="AR53" s="8">
        <f>(InputSummary!AR63 *  AR$49 + AR14 *  (1-AR$49))</f>
        <v>29.015834018493472</v>
      </c>
      <c r="AS53" s="8">
        <f>(InputSummary!AS63 *  AS$49 + AS14 *  (1-AS$49))</f>
        <v>32.47906459906212</v>
      </c>
      <c r="AT53" s="8">
        <f>(InputSummary!AT63 *  AT$49 + AT14 *  (1-AT$49))</f>
        <v>30.172928823728558</v>
      </c>
      <c r="AU53" s="8">
        <f>(InputSummary!AU63 *  AU$49 + AU14 *  (1-AU$49))</f>
        <v>19.111276507137248</v>
      </c>
      <c r="AV53" s="8">
        <f>(InputSummary!AV63 *  AV$49 + AV14 *  (1-AV$49))</f>
        <v>19.648894168572031</v>
      </c>
    </row>
    <row r="54" spans="1:49" ht="16.8">
      <c r="E54" s="7" t="s">
        <v>135</v>
      </c>
      <c r="G54" s="2" t="s">
        <v>105</v>
      </c>
      <c r="AJ54" s="8"/>
      <c r="AK54" s="8"/>
      <c r="AL54" s="8"/>
      <c r="AM54" s="8"/>
      <c r="AN54" s="8"/>
      <c r="AO54" s="8"/>
      <c r="AP54" s="8"/>
      <c r="AQ54" s="9"/>
      <c r="AR54" s="8">
        <f>(InputSummary!AR64 *  AR$49 + AR15 *  (1-AR$49))</f>
        <v>34.428572774428936</v>
      </c>
      <c r="AS54" s="8">
        <f>(InputSummary!AS64 *  AS$49 + AS15 *  (1-AS$49))</f>
        <v>31.715637358075963</v>
      </c>
      <c r="AT54" s="8">
        <f>(InputSummary!AT64 *  AT$49 + AT15 *  (1-AT$49))</f>
        <v>31.577691565562443</v>
      </c>
      <c r="AU54" s="8">
        <f>(InputSummary!AU64 *  AU$49 + AU15 *  (1-AU$49))</f>
        <v>31.634701859016502</v>
      </c>
      <c r="AV54" s="8">
        <f>(InputSummary!AV64 *  AV$49 + AV15 *  (1-AV$49))</f>
        <v>31.506312448195132</v>
      </c>
    </row>
    <row r="55" spans="1:49" ht="16.8">
      <c r="E55" s="7" t="s">
        <v>137</v>
      </c>
      <c r="G55" s="2" t="s">
        <v>105</v>
      </c>
      <c r="AJ55" s="8"/>
      <c r="AK55" s="8"/>
      <c r="AL55" s="8"/>
      <c r="AM55" s="8"/>
      <c r="AN55" s="8"/>
      <c r="AO55" s="8"/>
      <c r="AP55" s="8"/>
      <c r="AQ55" s="9"/>
      <c r="AR55" s="8">
        <f>(InputSummary!AR65 *  AR$49 + AR16 *  (1-AR$49))</f>
        <v>9.4664327863789222</v>
      </c>
      <c r="AS55" s="8">
        <f>(InputSummary!AS65 *  AS$49 + AS16 *  (1-AS$49))</f>
        <v>9.6345196533640021</v>
      </c>
      <c r="AT55" s="8">
        <f>(InputSummary!AT65 *  AT$49 + AT16 *  (1-AT$49))</f>
        <v>8.4879240205414934</v>
      </c>
      <c r="AU55" s="8">
        <f>(InputSummary!AU65 *  AU$49 + AU16 *  (1-AU$49))</f>
        <v>8.4806350812905613</v>
      </c>
      <c r="AV55" s="8">
        <f>(InputSummary!AV65 *  AV$49 + AV16 *  (1-AV$49))</f>
        <v>8.2616456707062262</v>
      </c>
    </row>
    <row r="56" spans="1:49" ht="16.8">
      <c r="E56" s="7" t="s">
        <v>139</v>
      </c>
      <c r="G56" s="2" t="s">
        <v>105</v>
      </c>
      <c r="AJ56" s="8"/>
      <c r="AK56" s="8"/>
      <c r="AL56" s="8"/>
      <c r="AM56" s="8"/>
      <c r="AN56" s="8"/>
      <c r="AO56" s="8"/>
      <c r="AP56" s="8"/>
      <c r="AQ56" s="9"/>
      <c r="AR56" s="8">
        <f>(InputSummary!AR66 *  AR$49 + AR17 *  (1-AR$49))</f>
        <v>17.718863413015335</v>
      </c>
      <c r="AS56" s="8">
        <f>(InputSummary!AS66 *  AS$49 + AS17 *  (1-AS$49))</f>
        <v>17.453071905965054</v>
      </c>
      <c r="AT56" s="8">
        <f>(InputSummary!AT66 *  AT$49 + AT17 *  (1-AT$49))</f>
        <v>17.163148325247263</v>
      </c>
      <c r="AU56" s="8">
        <f>(InputSummary!AU66 *  AU$49 + AU17 *  (1-AU$49))</f>
        <v>16.635266531608472</v>
      </c>
      <c r="AV56" s="8">
        <f>(InputSummary!AV66 *  AV$49 + AV17 *  (1-AV$49))</f>
        <v>16.024331060342469</v>
      </c>
    </row>
    <row r="57" spans="1:49" ht="16.8">
      <c r="E57" s="7" t="s">
        <v>141</v>
      </c>
      <c r="G57" s="2" t="s">
        <v>105</v>
      </c>
      <c r="AJ57" s="8"/>
      <c r="AK57" s="8"/>
      <c r="AL57" s="8"/>
      <c r="AM57" s="8"/>
      <c r="AN57" s="8"/>
      <c r="AO57" s="8"/>
      <c r="AP57" s="8"/>
      <c r="AQ57" s="9"/>
      <c r="AR57" s="8">
        <f>(InputSummary!AR67 *  AR$49 + AR18 *  (1-AR$49))</f>
        <v>98.877568413639082</v>
      </c>
      <c r="AS57" s="8">
        <f>(InputSummary!AS67 *  AS$49 + AS18 *  (1-AS$49))</f>
        <v>97.207905906424529</v>
      </c>
      <c r="AT57" s="8">
        <f>(InputSummary!AT67 *  AT$49 + AT18 *  (1-AT$49))</f>
        <v>96.182295411854952</v>
      </c>
      <c r="AU57" s="8">
        <f>(InputSummary!AU67 *  AU$49 + AU18 *  (1-AU$49))</f>
        <v>96.465851226509628</v>
      </c>
      <c r="AV57" s="8">
        <f>(InputSummary!AV67 *  AV$49 + AV18 *  (1-AV$49))</f>
        <v>96.883145476469693</v>
      </c>
    </row>
    <row r="58" spans="1:49" ht="16.8">
      <c r="A58" s="2"/>
      <c r="B58" s="2"/>
      <c r="C58" s="2"/>
      <c r="D58" s="2"/>
      <c r="E58" s="7" t="s">
        <v>833</v>
      </c>
      <c r="F58" s="2"/>
      <c r="G58" s="2" t="s">
        <v>105</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326.313596558293</v>
      </c>
      <c r="AS58" s="431">
        <f t="shared" si="17"/>
        <v>328.75352878198015</v>
      </c>
      <c r="AT58" s="431">
        <f t="shared" si="17"/>
        <v>302.11695980811174</v>
      </c>
      <c r="AU58" s="431">
        <f t="shared" si="17"/>
        <v>281.11398605134974</v>
      </c>
      <c r="AV58" s="431">
        <f t="shared" si="17"/>
        <v>263.53529771669741</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834</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832</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129</v>
      </c>
      <c r="G64" s="2" t="s">
        <v>105</v>
      </c>
      <c r="AJ64" s="8"/>
      <c r="AK64" s="8"/>
      <c r="AL64" s="8"/>
      <c r="AM64" s="8"/>
      <c r="AN64" s="8"/>
      <c r="AO64" s="8"/>
      <c r="AP64" s="8"/>
      <c r="AQ64" s="9"/>
      <c r="AR64" s="8">
        <f>((InputSummary!AR72)*  AR$62 + AR23 *  (1-AR$62))</f>
        <v>-2.8962250694684784</v>
      </c>
      <c r="AS64" s="8">
        <f>((InputSummary!AS72)*  AS$62 + AS23 *  (1-AS$62))</f>
        <v>42.959051116173043</v>
      </c>
      <c r="AT64" s="8">
        <f>((InputSummary!AT72)*  AT$62 + AT23 *  (1-AT$62))</f>
        <v>74.235727456670773</v>
      </c>
      <c r="AU64" s="8">
        <f>((InputSummary!AU72)*  AU$62 + AU23 *  (1-AU$62))</f>
        <v>86.84311834191746</v>
      </c>
      <c r="AV64" s="8">
        <f>((InputSummary!AV72)*  AV$62 + AV23 *  (1-AV$62))</f>
        <v>87.487075418771553</v>
      </c>
    </row>
    <row r="65" spans="1:49" ht="16.8">
      <c r="E65" s="7" t="s">
        <v>131</v>
      </c>
      <c r="G65" s="2" t="s">
        <v>105</v>
      </c>
      <c r="AJ65" s="8"/>
      <c r="AK65" s="8"/>
      <c r="AL65" s="8"/>
      <c r="AM65" s="8"/>
      <c r="AN65" s="8"/>
      <c r="AO65" s="8"/>
      <c r="AP65" s="8"/>
      <c r="AQ65" s="9"/>
      <c r="AR65" s="8">
        <f>((InputSummary!AR73)*  AR$62 + AR24 *  (1-AR$62))</f>
        <v>1.3861152702019404</v>
      </c>
      <c r="AS65" s="8">
        <f>((InputSummary!AS73)*  AS$62 + AS24 *  (1-AS$62))</f>
        <v>1.376489469714427</v>
      </c>
      <c r="AT65" s="8">
        <f>((InputSummary!AT73)*  AT$62 + AT24 *  (1-AT$62))</f>
        <v>1.1069670560640494</v>
      </c>
      <c r="AU65" s="8">
        <f>((InputSummary!AU73)*  AU$62 + AU24 *  (1-AU$62))</f>
        <v>0.22139341121280995</v>
      </c>
      <c r="AV65" s="8">
        <f>((InputSummary!AV73)*  AV$62 + AV24 *  (1-AV$62))</f>
        <v>0.21176761072529646</v>
      </c>
    </row>
    <row r="66" spans="1:49" ht="16.8">
      <c r="E66" s="7" t="s">
        <v>133</v>
      </c>
      <c r="G66" s="2" t="s">
        <v>105</v>
      </c>
      <c r="AJ66" s="8"/>
      <c r="AK66" s="8"/>
      <c r="AL66" s="8"/>
      <c r="AM66" s="8"/>
      <c r="AN66" s="8"/>
      <c r="AO66" s="8"/>
      <c r="AP66" s="8"/>
      <c r="AQ66" s="9"/>
      <c r="AR66" s="8">
        <f>((InputSummary!AR74)*  AR$62 + AR25 *  (1-AR$62))</f>
        <v>2.043647741876045</v>
      </c>
      <c r="AS66" s="8">
        <f>((InputSummary!AS74)*  AS$62 + AS25 *  (1-AS$62))</f>
        <v>1.5869946208047512</v>
      </c>
      <c r="AT66" s="8">
        <f>((InputSummary!AT74)*  AT$62 + AT25 *  (1-AT$62))</f>
        <v>1.4951015145596125</v>
      </c>
      <c r="AU66" s="8">
        <f>((InputSummary!AU74)*  AU$62 + AU25 *  (1-AU$62))</f>
        <v>1.0166547089932205</v>
      </c>
      <c r="AV66" s="8">
        <f>((InputSummary!AV74)*  AV$62 + AV25 *  (1-AV$62))</f>
        <v>1.0009804592948679</v>
      </c>
    </row>
    <row r="67" spans="1:49" ht="16.8">
      <c r="E67" s="7" t="s">
        <v>135</v>
      </c>
      <c r="G67" s="2" t="s">
        <v>105</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137</v>
      </c>
      <c r="G68" s="2" t="s">
        <v>105</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139</v>
      </c>
      <c r="G69" s="2" t="s">
        <v>105</v>
      </c>
      <c r="AJ69" s="8"/>
      <c r="AK69" s="8"/>
      <c r="AL69" s="8"/>
      <c r="AM69" s="8"/>
      <c r="AN69" s="8"/>
      <c r="AO69" s="8"/>
      <c r="AP69" s="8"/>
      <c r="AQ69" s="9"/>
      <c r="AR69" s="8">
        <f>((InputSummary!AR77)*  AR$62 + AR28 *  (1-AR$62))</f>
        <v>0.10592431567164982</v>
      </c>
      <c r="AS69" s="8">
        <f>((InputSummary!AS77)*  AS$62 + AS28 *  (1-AS$62))</f>
        <v>0.45399924025876354</v>
      </c>
      <c r="AT69" s="8">
        <f>((InputSummary!AT77)*  AT$62 + AT28 *  (1-AT$62))</f>
        <v>0.71273274947817722</v>
      </c>
      <c r="AU69" s="8">
        <f>((InputSummary!AU77)*  AU$62 + AU28 *  (1-AU$62))</f>
        <v>0.78547716698342773</v>
      </c>
      <c r="AV69" s="8">
        <f>((InputSummary!AV77)*  AV$62 + AV28 *  (1-AV$62))</f>
        <v>0.81200143900132637</v>
      </c>
    </row>
    <row r="70" spans="1:49" ht="16.8">
      <c r="E70" s="7" t="s">
        <v>141</v>
      </c>
      <c r="G70" s="2" t="s">
        <v>105</v>
      </c>
      <c r="AJ70" s="8"/>
      <c r="AK70" s="8"/>
      <c r="AL70" s="8"/>
      <c r="AM70" s="8"/>
      <c r="AN70" s="8"/>
      <c r="AO70" s="8"/>
      <c r="AP70" s="8"/>
      <c r="AQ70" s="9"/>
      <c r="AR70" s="8">
        <f>((InputSummary!AR78)*  AR$62 + AR29 *  (1-AR$62))</f>
        <v>8.0408069880277322E-2</v>
      </c>
      <c r="AS70" s="8">
        <f>((InputSummary!AS78)*  AS$62 + AS29 *  (1-AS$62))</f>
        <v>6.5096812448381558E-2</v>
      </c>
      <c r="AT70" s="8">
        <f>((InputSummary!AT78)*  AT$62 + AT29 *  (1-AT$62))</f>
        <v>0.21078874415878804</v>
      </c>
      <c r="AU70" s="8">
        <f>((InputSummary!AU78)*  AU$62 + AU29 *  (1-AU$62))</f>
        <v>0.19899603551633138</v>
      </c>
      <c r="AV70" s="8">
        <f>((InputSummary!AV78)*  AV$62 + AV29 *  (1-AV$62))</f>
        <v>0.19860969818952454</v>
      </c>
    </row>
    <row r="71" spans="1:49" ht="16.8">
      <c r="A71" s="2"/>
      <c r="B71" s="2"/>
      <c r="C71" s="2"/>
      <c r="D71" s="2"/>
      <c r="E71" s="7" t="s">
        <v>835</v>
      </c>
      <c r="F71" s="2"/>
      <c r="G71" s="2" t="s">
        <v>105</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0.71987032816143426</v>
      </c>
      <c r="AS71" s="431">
        <f t="shared" si="18"/>
        <v>46.441631259399365</v>
      </c>
      <c r="AT71" s="431">
        <f t="shared" si="18"/>
        <v>77.761317520931399</v>
      </c>
      <c r="AU71" s="431">
        <f t="shared" si="18"/>
        <v>89.065639664623248</v>
      </c>
      <c r="AV71" s="431">
        <f t="shared" si="18"/>
        <v>89.710434625982572</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836</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837</v>
      </c>
      <c r="G75" s="2" t="s">
        <v>105</v>
      </c>
      <c r="AJ75" s="7"/>
      <c r="AK75" s="7"/>
      <c r="AL75" s="7"/>
      <c r="AM75" s="7"/>
      <c r="AN75" s="7"/>
      <c r="AO75" s="7"/>
      <c r="AP75" s="7"/>
      <c r="AQ75" s="65"/>
      <c r="AR75" s="7">
        <f>AR51+AR64</f>
        <v>55.17590448482202</v>
      </c>
      <c r="AS75" s="7">
        <f t="shared" ref="AS75:AV75" si="19">AS51+AS64</f>
        <v>101.41976127415047</v>
      </c>
      <c r="AT75" s="7">
        <f t="shared" si="19"/>
        <v>110.77854710624024</v>
      </c>
      <c r="AU75" s="7">
        <f t="shared" si="19"/>
        <v>115.92298449998664</v>
      </c>
      <c r="AV75" s="7">
        <f t="shared" si="19"/>
        <v>100.08718881787215</v>
      </c>
    </row>
    <row r="76" spans="1:49" ht="16.8">
      <c r="E76" s="7" t="s">
        <v>838</v>
      </c>
      <c r="G76" s="2" t="s">
        <v>105</v>
      </c>
      <c r="AJ76" s="7"/>
      <c r="AK76" s="7"/>
      <c r="AL76" s="7"/>
      <c r="AM76" s="7"/>
      <c r="AN76" s="7"/>
      <c r="AO76" s="7"/>
      <c r="AP76" s="7"/>
      <c r="AQ76" s="65"/>
      <c r="AR76" s="7">
        <f t="shared" ref="AR76" si="20">AR52+AR65</f>
        <v>80.12031086824868</v>
      </c>
      <c r="AS76" s="7">
        <f t="shared" ref="AS76:AV76" si="21">AS52+AS65</f>
        <v>83.179108670825471</v>
      </c>
      <c r="AT76" s="7">
        <f t="shared" si="21"/>
        <v>83.097119067671571</v>
      </c>
      <c r="AU76" s="7">
        <f t="shared" si="21"/>
        <v>79.92778209893099</v>
      </c>
      <c r="AV76" s="7">
        <f t="shared" si="21"/>
        <v>78.82262310403658</v>
      </c>
    </row>
    <row r="77" spans="1:49" ht="16.8">
      <c r="E77" s="7" t="s">
        <v>839</v>
      </c>
      <c r="G77" s="2" t="s">
        <v>105</v>
      </c>
      <c r="AJ77" s="7"/>
      <c r="AK77" s="7"/>
      <c r="AL77" s="7"/>
      <c r="AM77" s="7"/>
      <c r="AN77" s="7"/>
      <c r="AO77" s="7"/>
      <c r="AP77" s="7"/>
      <c r="AQ77" s="65"/>
      <c r="AR77" s="7">
        <f t="shared" ref="AR77" si="22">AR53+AR66</f>
        <v>31.059481760369515</v>
      </c>
      <c r="AS77" s="7">
        <f t="shared" ref="AS77:AV77" si="23">AS53+AS66</f>
        <v>34.066059219866872</v>
      </c>
      <c r="AT77" s="7">
        <f t="shared" si="23"/>
        <v>31.668030338288169</v>
      </c>
      <c r="AU77" s="7">
        <f t="shared" si="23"/>
        <v>20.12793121613047</v>
      </c>
      <c r="AV77" s="7">
        <f t="shared" si="23"/>
        <v>20.6498746278669</v>
      </c>
    </row>
    <row r="78" spans="1:49" ht="16.8">
      <c r="E78" s="7" t="s">
        <v>840</v>
      </c>
      <c r="G78" s="2" t="s">
        <v>105</v>
      </c>
      <c r="AJ78" s="7"/>
      <c r="AK78" s="7"/>
      <c r="AL78" s="7"/>
      <c r="AM78" s="7"/>
      <c r="AN78" s="7"/>
      <c r="AO78" s="7"/>
      <c r="AP78" s="7"/>
      <c r="AQ78" s="65"/>
      <c r="AR78" s="7">
        <f t="shared" ref="AR78" si="24">AR54+AR67</f>
        <v>34.428572774428936</v>
      </c>
      <c r="AS78" s="7">
        <f t="shared" ref="AS78:AV78" si="25">AS54+AS67</f>
        <v>31.715637358075963</v>
      </c>
      <c r="AT78" s="7">
        <f t="shared" si="25"/>
        <v>31.577691565562443</v>
      </c>
      <c r="AU78" s="7">
        <f t="shared" si="25"/>
        <v>31.634701859016502</v>
      </c>
      <c r="AV78" s="7">
        <f t="shared" si="25"/>
        <v>31.506312448195132</v>
      </c>
    </row>
    <row r="79" spans="1:49" ht="16.8">
      <c r="E79" s="7" t="s">
        <v>841</v>
      </c>
      <c r="G79" s="2" t="s">
        <v>105</v>
      </c>
      <c r="AJ79" s="7"/>
      <c r="AK79" s="7"/>
      <c r="AL79" s="7"/>
      <c r="AM79" s="7"/>
      <c r="AN79" s="7"/>
      <c r="AO79" s="7"/>
      <c r="AP79" s="7"/>
      <c r="AQ79" s="65"/>
      <c r="AR79" s="7">
        <f t="shared" ref="AR79" si="26">AR55+AR68</f>
        <v>9.4664327863789222</v>
      </c>
      <c r="AS79" s="7">
        <f t="shared" ref="AS79:AV79" si="27">AS55+AS68</f>
        <v>9.6345196533640021</v>
      </c>
      <c r="AT79" s="7">
        <f t="shared" si="27"/>
        <v>8.4879240205414934</v>
      </c>
      <c r="AU79" s="7">
        <f t="shared" si="27"/>
        <v>8.4806350812905613</v>
      </c>
      <c r="AV79" s="7">
        <f t="shared" si="27"/>
        <v>8.2616456707062262</v>
      </c>
    </row>
    <row r="80" spans="1:49" ht="16.8">
      <c r="E80" s="7" t="s">
        <v>842</v>
      </c>
      <c r="G80" s="2" t="s">
        <v>105</v>
      </c>
      <c r="AJ80" s="7"/>
      <c r="AK80" s="7"/>
      <c r="AL80" s="7"/>
      <c r="AM80" s="7"/>
      <c r="AN80" s="7"/>
      <c r="AO80" s="7"/>
      <c r="AP80" s="7"/>
      <c r="AQ80" s="65"/>
      <c r="AR80" s="7">
        <f t="shared" ref="AR80" si="28">AR56+AR69</f>
        <v>17.824787728686985</v>
      </c>
      <c r="AS80" s="7">
        <f t="shared" ref="AS80:AV80" si="29">AS56+AS69</f>
        <v>17.907071146223817</v>
      </c>
      <c r="AT80" s="7">
        <f t="shared" si="29"/>
        <v>17.875881074725442</v>
      </c>
      <c r="AU80" s="7">
        <f t="shared" si="29"/>
        <v>17.420743698591899</v>
      </c>
      <c r="AV80" s="7">
        <f t="shared" si="29"/>
        <v>16.836332499343797</v>
      </c>
    </row>
    <row r="81" spans="2:49" ht="16.8">
      <c r="E81" s="7" t="s">
        <v>843</v>
      </c>
      <c r="G81" s="2" t="s">
        <v>105</v>
      </c>
      <c r="AJ81" s="7"/>
      <c r="AK81" s="7"/>
      <c r="AL81" s="7"/>
      <c r="AM81" s="7"/>
      <c r="AN81" s="7"/>
      <c r="AO81" s="7"/>
      <c r="AP81" s="7"/>
      <c r="AQ81" s="65"/>
      <c r="AR81" s="7">
        <f t="shared" ref="AR81" si="30">AR57+AR70</f>
        <v>98.95797648351936</v>
      </c>
      <c r="AS81" s="7">
        <f t="shared" ref="AS81:AV81" si="31">AS57+AS70</f>
        <v>97.273002718872917</v>
      </c>
      <c r="AT81" s="7">
        <f t="shared" si="31"/>
        <v>96.393084156013742</v>
      </c>
      <c r="AU81" s="7">
        <f t="shared" si="31"/>
        <v>96.664847262025958</v>
      </c>
      <c r="AV81" s="7">
        <f t="shared" si="31"/>
        <v>97.081755174659222</v>
      </c>
    </row>
    <row r="82" spans="2:49" ht="16.8">
      <c r="E82" s="13" t="s">
        <v>844</v>
      </c>
      <c r="G82" s="2" t="s">
        <v>105</v>
      </c>
      <c r="AJ82" s="432"/>
      <c r="AK82" s="432"/>
      <c r="AL82" s="432"/>
      <c r="AM82" s="432"/>
      <c r="AN82" s="432"/>
      <c r="AO82" s="432"/>
      <c r="AP82" s="432"/>
      <c r="AQ82" s="534"/>
      <c r="AR82" s="432">
        <f t="shared" ref="AR82" si="32">SUM(AR75:AR81)</f>
        <v>327.03346688645445</v>
      </c>
      <c r="AS82" s="432">
        <f t="shared" ref="AS82:AV82" si="33">SUM(AS75:AS81)</f>
        <v>375.19516004137949</v>
      </c>
      <c r="AT82" s="432">
        <f t="shared" si="33"/>
        <v>379.87827732904304</v>
      </c>
      <c r="AU82" s="432">
        <f t="shared" si="33"/>
        <v>370.17962571597297</v>
      </c>
      <c r="AV82" s="432">
        <f t="shared" si="33"/>
        <v>353.24573234268001</v>
      </c>
    </row>
    <row r="83" spans="2:49" ht="16.8">
      <c r="E83" s="13" t="s">
        <v>21</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79</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138" priority="6" operator="equal">
      <formula>FALSE()</formula>
    </cfRule>
  </conditionalFormatting>
  <conditionalFormatting sqref="AM3">
    <cfRule type="expression" dxfId="13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845</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846</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847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848</v>
      </c>
      <c r="F10" s="2"/>
      <c r="G10" s="2" t="s">
        <v>209</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849</v>
      </c>
      <c r="F11" s="2"/>
      <c r="G11" s="2" t="s">
        <v>209</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127</v>
      </c>
      <c r="F13" s="2"/>
      <c r="G13" s="2" t="s">
        <v>105</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326.313596558293</v>
      </c>
      <c r="AS13" s="8">
        <f>Totex!AS58</f>
        <v>328.75352878198015</v>
      </c>
      <c r="AT13" s="8">
        <f>Totex!AT58</f>
        <v>302.11695980811174</v>
      </c>
      <c r="AU13" s="8">
        <f>Totex!AU58</f>
        <v>281.11398605134974</v>
      </c>
      <c r="AV13" s="8">
        <f>Totex!AV58</f>
        <v>263.53529771669741</v>
      </c>
      <c r="AW13" s="2"/>
    </row>
    <row r="14" spans="1:49" ht="16.8">
      <c r="A14" s="2"/>
      <c r="B14" s="2"/>
      <c r="C14" s="2"/>
      <c r="D14" s="2"/>
      <c r="E14" s="2" t="s">
        <v>850</v>
      </c>
      <c r="F14" s="2"/>
      <c r="G14" s="2" t="s">
        <v>105</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-346.78639463838317</v>
      </c>
      <c r="AS14" s="8">
        <f>- Totex!AS19</f>
        <v>-345.21084149700027</v>
      </c>
      <c r="AT14" s="8">
        <f>- Totex!AT19</f>
        <v>-327.38230375990486</v>
      </c>
      <c r="AU14" s="8">
        <f>- Totex!AU19</f>
        <v>-319.92242059531645</v>
      </c>
      <c r="AV14" s="8">
        <f>- Totex!AV19</f>
        <v>-302.08960808343835</v>
      </c>
      <c r="AW14" s="2"/>
    </row>
    <row r="15" spans="1:49" ht="16.8">
      <c r="A15" s="2"/>
      <c r="B15" s="2"/>
      <c r="C15" s="2"/>
      <c r="D15" s="2"/>
      <c r="E15" s="2" t="s">
        <v>851</v>
      </c>
      <c r="F15" s="2"/>
      <c r="G15" s="2" t="s">
        <v>105</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-20.472798080090172</v>
      </c>
      <c r="AS15" s="432">
        <f t="shared" si="0"/>
        <v>-16.457312715020123</v>
      </c>
      <c r="AT15" s="432">
        <f t="shared" si="0"/>
        <v>-25.265343951793113</v>
      </c>
      <c r="AU15" s="432">
        <f t="shared" si="0"/>
        <v>-38.808434543966712</v>
      </c>
      <c r="AV15" s="432">
        <f t="shared" si="0"/>
        <v>-38.554310366740935</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849</v>
      </c>
      <c r="F17" s="2"/>
      <c r="G17" s="2" t="s">
        <v>209</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852</v>
      </c>
      <c r="F19" s="2"/>
      <c r="G19" s="2" t="s">
        <v>105</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-10.236399040045086</v>
      </c>
      <c r="AS19" s="464">
        <f t="shared" si="2"/>
        <v>-8.2286563575100615</v>
      </c>
      <c r="AT19" s="464">
        <f t="shared" si="2"/>
        <v>-12.632671975896557</v>
      </c>
      <c r="AU19" s="464">
        <f t="shared" si="2"/>
        <v>-19.404217271983356</v>
      </c>
      <c r="AV19" s="464">
        <f t="shared" si="2"/>
        <v>-19.277155183370468</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853</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848</v>
      </c>
      <c r="F23" s="2"/>
      <c r="G23" s="2" t="s">
        <v>209</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849</v>
      </c>
      <c r="F24" s="2"/>
      <c r="G24" s="2" t="s">
        <v>209</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127</v>
      </c>
      <c r="F26" s="2"/>
      <c r="G26" s="2" t="s">
        <v>105</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0.71987032816143426</v>
      </c>
      <c r="AS26" s="8">
        <f>Totex!AS71</f>
        <v>46.441631259399365</v>
      </c>
      <c r="AT26" s="8">
        <f>Totex!AT71</f>
        <v>77.761317520931399</v>
      </c>
      <c r="AU26" s="8">
        <f>Totex!AU71</f>
        <v>89.065639664623248</v>
      </c>
      <c r="AV26" s="8">
        <f>Totex!AV71</f>
        <v>89.710434625982572</v>
      </c>
      <c r="AW26" s="2"/>
    </row>
    <row r="27" spans="1:49" ht="16.8">
      <c r="A27" s="2"/>
      <c r="B27" s="2"/>
      <c r="C27" s="2"/>
      <c r="D27" s="2"/>
      <c r="E27" s="2" t="s">
        <v>850</v>
      </c>
      <c r="F27" s="2"/>
      <c r="G27" s="2" t="s">
        <v>105</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-0.22425616125409475</v>
      </c>
      <c r="AS27" s="8">
        <f>- Totex!AS30</f>
        <v>-51.09679584189368</v>
      </c>
      <c r="AT27" s="8">
        <f>- Totex!AT30</f>
        <v>-86.060945850016822</v>
      </c>
      <c r="AU27" s="8">
        <f>- Totex!AU30</f>
        <v>-99.094906213994832</v>
      </c>
      <c r="AV27" s="8">
        <f>- Totex!AV30</f>
        <v>-100.38168957714723</v>
      </c>
      <c r="AW27" s="2"/>
    </row>
    <row r="28" spans="1:49" ht="16.8">
      <c r="A28" s="2"/>
      <c r="B28" s="2"/>
      <c r="C28" s="2"/>
      <c r="D28" s="2"/>
      <c r="E28" s="2" t="s">
        <v>851</v>
      </c>
      <c r="F28" s="2"/>
      <c r="G28" s="2" t="s">
        <v>105</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0.4956141669073395</v>
      </c>
      <c r="AS28" s="432">
        <f t="shared" si="3"/>
        <v>-4.6551645824943151</v>
      </c>
      <c r="AT28" s="432">
        <f t="shared" si="3"/>
        <v>-8.2996283290854223</v>
      </c>
      <c r="AU28" s="432">
        <f t="shared" si="3"/>
        <v>-10.029266549371584</v>
      </c>
      <c r="AV28" s="432">
        <f t="shared" si="3"/>
        <v>-10.671254951164656</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849</v>
      </c>
      <c r="F30" s="2"/>
      <c r="G30" s="2" t="s">
        <v>209</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852</v>
      </c>
      <c r="F32" s="2"/>
      <c r="G32" s="2" t="s">
        <v>105</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0.24780708345366975</v>
      </c>
      <c r="AS32" s="537">
        <f t="shared" si="5"/>
        <v>-2.3275822912471575</v>
      </c>
      <c r="AT32" s="537">
        <f t="shared" si="5"/>
        <v>-4.1498141645427111</v>
      </c>
      <c r="AU32" s="537">
        <f t="shared" si="5"/>
        <v>-5.0146332746857922</v>
      </c>
      <c r="AV32" s="537">
        <f t="shared" si="5"/>
        <v>-5.3356274755823279</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854</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847</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855</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346.78639463838317</v>
      </c>
      <c r="AS38" s="2">
        <f>-AS14</f>
        <v>345.21084149700027</v>
      </c>
      <c r="AT38" s="2">
        <f>-AT14</f>
        <v>327.38230375990486</v>
      </c>
      <c r="AU38" s="2">
        <f>-AU14</f>
        <v>319.92242059531645</v>
      </c>
      <c r="AV38" s="2">
        <f>-AV14</f>
        <v>302.08960808343835</v>
      </c>
      <c r="AW38" s="2"/>
    </row>
    <row r="39" spans="1:49" ht="16.8">
      <c r="A39" s="2"/>
      <c r="B39" s="2"/>
      <c r="C39" s="2"/>
      <c r="D39" s="2"/>
      <c r="E39" s="2" t="s">
        <v>852</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-10.236399040045086</v>
      </c>
      <c r="AS39" s="2">
        <f>AS19</f>
        <v>-8.2286563575100615</v>
      </c>
      <c r="AT39" s="2">
        <f>AT19</f>
        <v>-12.632671975896557</v>
      </c>
      <c r="AU39" s="2">
        <f>AU19</f>
        <v>-19.404217271983356</v>
      </c>
      <c r="AV39" s="2">
        <f>AV19</f>
        <v>-19.277155183370468</v>
      </c>
      <c r="AW39" s="2"/>
    </row>
    <row r="40" spans="1:49" ht="16.8">
      <c r="A40" s="2"/>
      <c r="B40" s="2"/>
      <c r="C40" s="2"/>
      <c r="D40" s="2"/>
      <c r="E40" s="2" t="s">
        <v>854</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336.54999559833811</v>
      </c>
      <c r="AS40" s="432">
        <f t="shared" si="6"/>
        <v>336.98218513949018</v>
      </c>
      <c r="AT40" s="432">
        <f t="shared" si="6"/>
        <v>314.74963178400833</v>
      </c>
      <c r="AU40" s="432">
        <f t="shared" si="6"/>
        <v>300.51820332333307</v>
      </c>
      <c r="AV40" s="432">
        <f t="shared" si="6"/>
        <v>282.81245290006791</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853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855</v>
      </c>
      <c r="F44" s="2"/>
      <c r="G44" s="2" t="s">
        <v>105</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0.22425616125409475</v>
      </c>
      <c r="AS44" s="2">
        <f>-AS27</f>
        <v>51.09679584189368</v>
      </c>
      <c r="AT44" s="2">
        <f>-AT27</f>
        <v>86.060945850016822</v>
      </c>
      <c r="AU44" s="2">
        <f>-AU27</f>
        <v>99.094906213994832</v>
      </c>
      <c r="AV44" s="2">
        <f>-AV27</f>
        <v>100.38168957714723</v>
      </c>
      <c r="AW44" s="2"/>
    </row>
    <row r="45" spans="1:49" ht="16.8">
      <c r="A45" s="2"/>
      <c r="B45" s="2"/>
      <c r="C45" s="2"/>
      <c r="D45" s="2"/>
      <c r="E45" s="2" t="s">
        <v>852</v>
      </c>
      <c r="F45" s="2"/>
      <c r="G45" s="2" t="s">
        <v>105</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0.24780708345366975</v>
      </c>
      <c r="AS45" s="2">
        <f>AS32</f>
        <v>-2.3275822912471575</v>
      </c>
      <c r="AT45" s="2">
        <f>AT32</f>
        <v>-4.1498141645427111</v>
      </c>
      <c r="AU45" s="2">
        <f>AU32</f>
        <v>-5.0146332746857922</v>
      </c>
      <c r="AV45" s="2">
        <f>AV32</f>
        <v>-5.3356274755823279</v>
      </c>
      <c r="AW45" s="2"/>
    </row>
    <row r="46" spans="1:49" ht="16.8">
      <c r="A46" s="2"/>
      <c r="B46" s="2"/>
      <c r="C46" s="2"/>
      <c r="D46" s="2"/>
      <c r="E46" s="2" t="s">
        <v>854</v>
      </c>
      <c r="F46" s="2"/>
      <c r="G46" s="2" t="s">
        <v>105</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0.47206324470776451</v>
      </c>
      <c r="AS46" s="432">
        <f t="shared" si="7"/>
        <v>48.769213550646526</v>
      </c>
      <c r="AT46" s="432">
        <f t="shared" si="7"/>
        <v>81.911131685474118</v>
      </c>
      <c r="AU46" s="432">
        <f t="shared" si="7"/>
        <v>94.08027293930904</v>
      </c>
      <c r="AV46" s="432">
        <f t="shared" si="7"/>
        <v>95.0460621015649</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856</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857</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854</v>
      </c>
      <c r="F52" s="2"/>
      <c r="G52" s="2" t="s">
        <v>105</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336.54999559833811</v>
      </c>
      <c r="AS52" s="2">
        <f>AS40</f>
        <v>336.98218513949018</v>
      </c>
      <c r="AT52" s="2">
        <f>AT40</f>
        <v>314.74963178400833</v>
      </c>
      <c r="AU52" s="2">
        <f>AU40</f>
        <v>300.51820332333307</v>
      </c>
      <c r="AV52" s="2">
        <f>AV40</f>
        <v>282.81245290006791</v>
      </c>
      <c r="AW52" s="2"/>
    </row>
    <row r="53" spans="1:49" ht="16.8">
      <c r="A53" s="2"/>
      <c r="B53" s="2"/>
      <c r="C53" s="2"/>
      <c r="D53" s="2"/>
      <c r="E53" s="2" t="s">
        <v>858</v>
      </c>
      <c r="F53" s="2"/>
      <c r="G53" s="2" t="s">
        <v>209</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0.78</v>
      </c>
      <c r="AS53" s="201">
        <f>InputSummary!AS209</f>
        <v>0.78</v>
      </c>
      <c r="AT53" s="201">
        <f>InputSummary!AT209</f>
        <v>0.78</v>
      </c>
      <c r="AU53" s="201">
        <f>InputSummary!AU209</f>
        <v>0.78</v>
      </c>
      <c r="AV53" s="201">
        <f>InputSummary!AV209</f>
        <v>0.78</v>
      </c>
      <c r="AW53" s="2"/>
    </row>
    <row r="54" spans="1:49" ht="16.8">
      <c r="A54" s="2"/>
      <c r="B54" s="2"/>
      <c r="C54" s="2"/>
      <c r="D54" s="2"/>
      <c r="E54" s="2" t="s">
        <v>528</v>
      </c>
      <c r="F54" s="2"/>
      <c r="G54" s="2" t="s">
        <v>105</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74.040999031634371</v>
      </c>
      <c r="AS54" s="432">
        <f t="shared" si="8"/>
        <v>74.136080730687837</v>
      </c>
      <c r="AT54" s="432">
        <f t="shared" si="8"/>
        <v>69.244918992481828</v>
      </c>
      <c r="AU54" s="432">
        <f t="shared" si="8"/>
        <v>66.114004731133264</v>
      </c>
      <c r="AV54" s="432">
        <f t="shared" si="8"/>
        <v>62.218739638014931</v>
      </c>
      <c r="AW54" s="2"/>
    </row>
    <row r="55" spans="1:49" ht="16.8">
      <c r="A55" s="2"/>
      <c r="B55" s="2"/>
      <c r="C55" s="2"/>
      <c r="D55" s="2"/>
      <c r="E55" s="2" t="s">
        <v>859</v>
      </c>
      <c r="F55" s="2"/>
      <c r="G55" s="2" t="s">
        <v>105</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262.50899656670373</v>
      </c>
      <c r="AS55" s="2">
        <f t="shared" si="9"/>
        <v>262.84610440880238</v>
      </c>
      <c r="AT55" s="2">
        <f t="shared" si="9"/>
        <v>245.50471279152652</v>
      </c>
      <c r="AU55" s="2">
        <f t="shared" si="9"/>
        <v>234.4041985921998</v>
      </c>
      <c r="AV55" s="2">
        <f t="shared" si="9"/>
        <v>220.59371326205297</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860</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854</v>
      </c>
      <c r="F59" s="2"/>
      <c r="G59" s="2" t="s">
        <v>105</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0.47206324470776451</v>
      </c>
      <c r="AS59" s="2">
        <f>AS46</f>
        <v>48.769213550646526</v>
      </c>
      <c r="AT59" s="2">
        <f>AT46</f>
        <v>81.911131685474118</v>
      </c>
      <c r="AU59" s="2">
        <f>AU46</f>
        <v>94.08027293930904</v>
      </c>
      <c r="AV59" s="2">
        <f>AV46</f>
        <v>95.0460621015649</v>
      </c>
      <c r="AW59" s="2"/>
    </row>
    <row r="60" spans="1:49" ht="16.8">
      <c r="A60" s="2"/>
      <c r="B60" s="2"/>
      <c r="C60" s="2"/>
      <c r="D60" s="2"/>
      <c r="E60" s="2" t="s">
        <v>858</v>
      </c>
      <c r="F60" s="2"/>
      <c r="G60" s="2" t="s">
        <v>209</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528</v>
      </c>
      <c r="F61" s="2"/>
      <c r="G61" s="2" t="s">
        <v>105</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7.0809486706164687E-2</v>
      </c>
      <c r="AS61" s="432">
        <f t="shared" si="10"/>
        <v>7.3153820325969798</v>
      </c>
      <c r="AT61" s="432">
        <f t="shared" si="10"/>
        <v>12.286669752821119</v>
      </c>
      <c r="AU61" s="432">
        <f t="shared" si="10"/>
        <v>14.112040940896359</v>
      </c>
      <c r="AV61" s="432">
        <f t="shared" si="10"/>
        <v>14.256909315234736</v>
      </c>
      <c r="AW61" s="2"/>
    </row>
    <row r="62" spans="1:49" ht="16.8">
      <c r="A62" s="2"/>
      <c r="B62" s="2"/>
      <c r="C62" s="2"/>
      <c r="D62" s="2"/>
      <c r="E62" s="2" t="s">
        <v>859</v>
      </c>
      <c r="F62" s="2"/>
      <c r="G62" s="2" t="s">
        <v>105</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0.40125375800159985</v>
      </c>
      <c r="AS62" s="2">
        <f t="shared" si="11"/>
        <v>41.453831518049547</v>
      </c>
      <c r="AT62" s="2">
        <f t="shared" si="11"/>
        <v>69.624461932652991</v>
      </c>
      <c r="AU62" s="2">
        <f t="shared" si="11"/>
        <v>79.968231998412676</v>
      </c>
      <c r="AV62" s="2">
        <f t="shared" si="11"/>
        <v>80.789152786330163</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861</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528</v>
      </c>
      <c r="F66" s="2"/>
      <c r="G66" s="2" t="s">
        <v>105</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74.111808518340538</v>
      </c>
      <c r="AS66" s="538">
        <f t="shared" ref="AS66:AV66" si="12">AS54+AS61</f>
        <v>81.451462763284823</v>
      </c>
      <c r="AT66" s="538">
        <f t="shared" si="12"/>
        <v>81.53158874530294</v>
      </c>
      <c r="AU66" s="538">
        <f t="shared" si="12"/>
        <v>80.226045672029628</v>
      </c>
      <c r="AV66" s="538">
        <f t="shared" si="12"/>
        <v>76.475648953249674</v>
      </c>
    </row>
    <row r="67" spans="1:49">
      <c r="AQ67" s="220"/>
    </row>
    <row r="68" spans="1:49" ht="16.8">
      <c r="C68" s="2"/>
      <c r="D68" s="2"/>
      <c r="E68" s="2" t="s">
        <v>859</v>
      </c>
      <c r="F68" s="2"/>
      <c r="G68" s="2" t="s">
        <v>105</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262.91025032470532</v>
      </c>
      <c r="AS68" s="538">
        <f t="shared" ref="AS68:AV68" si="13">AS55+AS62</f>
        <v>304.2999359268519</v>
      </c>
      <c r="AT68" s="538">
        <f t="shared" si="13"/>
        <v>315.12917472417951</v>
      </c>
      <c r="AU68" s="538">
        <f t="shared" si="13"/>
        <v>314.37243059061245</v>
      </c>
      <c r="AV68" s="538">
        <f t="shared" si="13"/>
        <v>301.38286604838311</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862</v>
      </c>
      <c r="F70" s="72"/>
      <c r="G70" s="72" t="s">
        <v>209</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0.7800980482620129</v>
      </c>
      <c r="AS70" s="304">
        <f t="shared" si="14"/>
        <v>0.78884985760294679</v>
      </c>
      <c r="AT70" s="304">
        <f t="shared" si="14"/>
        <v>0.79445512071280111</v>
      </c>
      <c r="AU70" s="304">
        <f t="shared" si="14"/>
        <v>0.79668941848971642</v>
      </c>
      <c r="AV70" s="304">
        <f t="shared" si="14"/>
        <v>0.797607713159728</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532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863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194</v>
      </c>
      <c r="F76" s="2"/>
      <c r="G76" s="2" t="s">
        <v>105</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1.38</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79</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13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864</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865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544</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276</v>
      </c>
      <c r="F10" s="2"/>
      <c r="G10" s="2" t="s">
        <v>277</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280</v>
      </c>
      <c r="F11" s="2"/>
      <c r="G11" s="2" t="s">
        <v>281</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866</v>
      </c>
      <c r="F12" s="2"/>
      <c r="G12" s="2" t="s">
        <v>279</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549</v>
      </c>
      <c r="F14" s="2"/>
      <c r="G14" s="2" t="s">
        <v>550</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551</v>
      </c>
      <c r="F15" s="2"/>
      <c r="G15" s="2" t="s">
        <v>550</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552</v>
      </c>
      <c r="F16" s="2"/>
      <c r="G16" s="2" t="s">
        <v>550</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867</v>
      </c>
      <c r="F17" s="2"/>
      <c r="G17" s="2" t="s">
        <v>868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869</v>
      </c>
      <c r="F18" s="2"/>
      <c r="G18" s="2" t="s">
        <v>868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870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871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872</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873</v>
      </c>
      <c r="F24" s="7"/>
      <c r="G24" s="2" t="s">
        <v>105</v>
      </c>
      <c r="H24" s="7"/>
      <c r="I24" s="7"/>
      <c r="J24" s="2"/>
      <c r="K24" s="8">
        <f>InputSummary!K229 + InputSummary!K231</f>
        <v>48.901715904916827</v>
      </c>
      <c r="L24" s="8">
        <f>InputSummary!L229 + InputSummary!L231</f>
        <v>162.07955082122055</v>
      </c>
      <c r="M24" s="8">
        <f>InputSummary!M229 + InputSummary!M231</f>
        <v>158.74534291861255</v>
      </c>
      <c r="N24" s="8">
        <f>InputSummary!N229 + InputSummary!N231</f>
        <v>174.86068111455111</v>
      </c>
      <c r="O24" s="8">
        <f>InputSummary!O229 + InputSummary!O231</f>
        <v>104.65708138741668</v>
      </c>
      <c r="P24" s="8">
        <f>InputSummary!P229 + InputSummary!P231</f>
        <v>107.62082174529043</v>
      </c>
      <c r="Q24" s="8">
        <f>InputSummary!Q229 + InputSummary!Q231</f>
        <v>116.32680904654455</v>
      </c>
      <c r="R24" s="8">
        <f>InputSummary!R229 + InputSummary!R231</f>
        <v>139.11056304769897</v>
      </c>
      <c r="S24" s="8">
        <f>InputSummary!S229 + InputSummary!S231</f>
        <v>135.05514025886723</v>
      </c>
      <c r="T24" s="8">
        <f>InputSummary!T229 + InputSummary!T231</f>
        <v>134.39535116721777</v>
      </c>
      <c r="U24" s="8">
        <f>InputSummary!U229 + InputSummary!U231</f>
        <v>164.49751921393135</v>
      </c>
      <c r="V24" s="8">
        <f>InputSummary!V229 + InputSummary!V231</f>
        <v>101.17133956386293</v>
      </c>
      <c r="W24" s="8">
        <f>InputSummary!W229 + InputSummary!W231</f>
        <v>120.63821117601886</v>
      </c>
      <c r="X24" s="8">
        <f>InputSummary!X229 + InputSummary!X231</f>
        <v>133.80371740421066</v>
      </c>
      <c r="Y24" s="8">
        <f>InputSummary!Y229 + InputSummary!Y231</f>
        <v>127.56180274321524</v>
      </c>
      <c r="Z24" s="8">
        <f>InputSummary!Z229 + InputSummary!Z231</f>
        <v>163.60508585078944</v>
      </c>
      <c r="AA24" s="8">
        <f>InputSummary!AA229 + InputSummary!AA231</f>
        <v>171.96228106127285</v>
      </c>
      <c r="AB24" s="8">
        <f>InputSummary!AB229 + InputSummary!AB231</f>
        <v>216.89661349580709</v>
      </c>
      <c r="AC24" s="8">
        <f>InputSummary!AC229 + InputSummary!AC231</f>
        <v>241.45999844804848</v>
      </c>
      <c r="AD24" s="8">
        <f>InputSummary!AD229 + InputSummary!AD231</f>
        <v>197.02058631036226</v>
      </c>
      <c r="AE24" s="8">
        <f>InputSummary!AE229 + InputSummary!AE231</f>
        <v>203.50475801997527</v>
      </c>
      <c r="AF24" s="8">
        <f>InputSummary!AF229 + InputSummary!AF231</f>
        <v>219.29651147851237</v>
      </c>
      <c r="AG24" s="8">
        <f>InputSummary!AG229 + InputSummary!AG231</f>
        <v>277.11848278310407</v>
      </c>
      <c r="AH24" s="8">
        <f>InputSummary!AH229 + InputSummary!AH231</f>
        <v>299.82719815476685</v>
      </c>
      <c r="AI24" s="8">
        <f>InputSummary!AI229 + InputSummary!AI231</f>
        <v>337.1415659939239</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874</v>
      </c>
      <c r="F25" s="7"/>
      <c r="G25" s="2" t="s">
        <v>105</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275.85781003772337</v>
      </c>
      <c r="AK25" s="8">
        <f>InputSummary!AK235</f>
        <v>272.70267773929027</v>
      </c>
      <c r="AL25" s="8">
        <f>InputSummary!AL235</f>
        <v>241.01245796024557</v>
      </c>
      <c r="AM25" s="8">
        <f>InputSummary!AM235</f>
        <v>237.25192034931968</v>
      </c>
      <c r="AN25" s="8">
        <f>InputSummary!AN235</f>
        <v>239.65052316806967</v>
      </c>
      <c r="AO25" s="8">
        <f>InputSummary!AO235</f>
        <v>246.78476142106362</v>
      </c>
      <c r="AP25" s="8">
        <f>InputSummary!AP235</f>
        <v>255.54566191324705</v>
      </c>
      <c r="AQ25" s="9">
        <f>InputSummary!AQ235</f>
        <v>254.64288566411582</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875</v>
      </c>
      <c r="F26" s="7"/>
      <c r="G26" s="2" t="s">
        <v>105</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262.91025032470532</v>
      </c>
      <c r="AS26" s="8">
        <f>TIM!AS68*AS16</f>
        <v>304.2999359268519</v>
      </c>
      <c r="AT26" s="8">
        <f>TIM!AT68*AT16</f>
        <v>315.12917472417951</v>
      </c>
      <c r="AU26" s="8">
        <f>TIM!AU68*AU16</f>
        <v>314.37243059061245</v>
      </c>
      <c r="AV26" s="8">
        <f>TIM!AV68*AV16</f>
        <v>301.38286604838311</v>
      </c>
      <c r="AW26" s="2"/>
    </row>
    <row r="27" spans="1:49" ht="16.8">
      <c r="A27" s="2"/>
      <c r="B27" s="2"/>
      <c r="C27" s="2"/>
      <c r="D27" s="2"/>
      <c r="E27" s="56" t="s">
        <v>876</v>
      </c>
      <c r="F27" s="7"/>
      <c r="G27" s="2" t="s">
        <v>105</v>
      </c>
      <c r="H27" s="7"/>
      <c r="I27" s="7"/>
      <c r="J27" s="2"/>
      <c r="K27" s="432">
        <f t="shared" ref="K27:L27" si="2">SUM(K24:K26)</f>
        <v>48.901715904916827</v>
      </c>
      <c r="L27" s="432">
        <f t="shared" si="2"/>
        <v>162.07955082122055</v>
      </c>
      <c r="M27" s="432">
        <f t="shared" ref="M27" si="3">SUM(M24:M26)</f>
        <v>158.74534291861255</v>
      </c>
      <c r="N27" s="432">
        <f t="shared" ref="N27" si="4">SUM(N24:N26)</f>
        <v>174.86068111455111</v>
      </c>
      <c r="O27" s="432">
        <f t="shared" ref="O27" si="5">SUM(O24:O26)</f>
        <v>104.65708138741668</v>
      </c>
      <c r="P27" s="432">
        <f t="shared" ref="P27" si="6">SUM(P24:P26)</f>
        <v>107.62082174529043</v>
      </c>
      <c r="Q27" s="432">
        <f t="shared" ref="Q27" si="7">SUM(Q24:Q26)</f>
        <v>116.32680904654455</v>
      </c>
      <c r="R27" s="432">
        <f t="shared" ref="R27" si="8">SUM(R24:R26)</f>
        <v>139.11056304769897</v>
      </c>
      <c r="S27" s="432">
        <f t="shared" ref="S27" si="9">SUM(S24:S26)</f>
        <v>135.05514025886723</v>
      </c>
      <c r="T27" s="432">
        <f t="shared" ref="T27" si="10">SUM(T24:T26)</f>
        <v>134.39535116721777</v>
      </c>
      <c r="U27" s="432">
        <f t="shared" ref="U27" si="11">SUM(U24:U26)</f>
        <v>164.49751921393135</v>
      </c>
      <c r="V27" s="432">
        <f t="shared" ref="V27" si="12">SUM(V24:V26)</f>
        <v>101.17133956386293</v>
      </c>
      <c r="W27" s="432">
        <f t="shared" ref="W27" si="13">SUM(W24:W26)</f>
        <v>120.63821117601886</v>
      </c>
      <c r="X27" s="432">
        <f t="shared" ref="X27" si="14">SUM(X24:X26)</f>
        <v>133.80371740421066</v>
      </c>
      <c r="Y27" s="432">
        <f t="shared" ref="Y27" si="15">SUM(Y24:Y26)</f>
        <v>127.56180274321524</v>
      </c>
      <c r="Z27" s="432">
        <f t="shared" ref="Z27" si="16">SUM(Z24:Z26)</f>
        <v>163.60508585078944</v>
      </c>
      <c r="AA27" s="432">
        <f t="shared" ref="AA27" si="17">SUM(AA24:AA26)</f>
        <v>171.96228106127285</v>
      </c>
      <c r="AB27" s="432">
        <f t="shared" ref="AB27" si="18">SUM(AB24:AB26)</f>
        <v>216.89661349580709</v>
      </c>
      <c r="AC27" s="432">
        <f t="shared" ref="AC27" si="19">SUM(AC24:AC26)</f>
        <v>241.45999844804848</v>
      </c>
      <c r="AD27" s="432">
        <f t="shared" ref="AD27" si="20">SUM(AD24:AD26)</f>
        <v>197.02058631036226</v>
      </c>
      <c r="AE27" s="432">
        <f t="shared" ref="AE27" si="21">SUM(AE24:AE26)</f>
        <v>203.50475801997527</v>
      </c>
      <c r="AF27" s="432">
        <f t="shared" ref="AF27" si="22">SUM(AF24:AF26)</f>
        <v>219.29651147851237</v>
      </c>
      <c r="AG27" s="432">
        <f t="shared" ref="AG27" si="23">SUM(AG24:AG26)</f>
        <v>277.11848278310407</v>
      </c>
      <c r="AH27" s="432">
        <f t="shared" ref="AH27" si="24">SUM(AH24:AH26)</f>
        <v>299.82719815476685</v>
      </c>
      <c r="AI27" s="432">
        <f t="shared" ref="AI27" si="25">SUM(AI24:AI26)</f>
        <v>337.1415659939239</v>
      </c>
      <c r="AJ27" s="432">
        <f>SUM(AJ24:AJ26)</f>
        <v>275.85781003772337</v>
      </c>
      <c r="AK27" s="432">
        <f t="shared" ref="AK27" si="26">SUM(AK24:AK26)</f>
        <v>272.70267773929027</v>
      </c>
      <c r="AL27" s="432">
        <f t="shared" ref="AL27" si="27">SUM(AL24:AL26)</f>
        <v>241.01245796024557</v>
      </c>
      <c r="AM27" s="432">
        <f t="shared" ref="AM27" si="28">SUM(AM24:AM26)</f>
        <v>237.25192034931968</v>
      </c>
      <c r="AN27" s="432">
        <f t="shared" ref="AN27" si="29">SUM(AN24:AN26)</f>
        <v>239.65052316806967</v>
      </c>
      <c r="AO27" s="432">
        <f t="shared" ref="AO27" si="30">SUM(AO24:AO26)</f>
        <v>246.78476142106362</v>
      </c>
      <c r="AP27" s="432">
        <f t="shared" ref="AP27" si="31">SUM(AP24:AP26)</f>
        <v>255.54566191324705</v>
      </c>
      <c r="AQ27" s="534">
        <f t="shared" ref="AQ27" si="32">SUM(AQ24:AQ26)</f>
        <v>254.64288566411582</v>
      </c>
      <c r="AR27" s="432">
        <f t="shared" ref="AR27" si="33">SUM(AR24:AR26)</f>
        <v>262.91025032470532</v>
      </c>
      <c r="AS27" s="432">
        <f t="shared" ref="AS27" si="34">SUM(AS24:AS26)</f>
        <v>304.2999359268519</v>
      </c>
      <c r="AT27" s="432">
        <f t="shared" ref="AT27:AV27" si="35">SUM(AT24:AT26)</f>
        <v>315.12917472417951</v>
      </c>
      <c r="AU27" s="432">
        <f t="shared" si="35"/>
        <v>314.37243059061245</v>
      </c>
      <c r="AV27" s="432">
        <f t="shared" si="35"/>
        <v>301.38286604838311</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877</v>
      </c>
      <c r="F29" s="7"/>
      <c r="G29" s="2" t="s">
        <v>105</v>
      </c>
      <c r="H29" s="7"/>
      <c r="I29" s="7"/>
      <c r="J29" s="2"/>
      <c r="K29" s="2">
        <f t="shared" ref="K29:AV29" si="36">K59</f>
        <v>0</v>
      </c>
      <c r="L29" s="2">
        <f t="shared" si="36"/>
        <v>1.4685199971446496</v>
      </c>
      <c r="M29" s="2">
        <f t="shared" si="36"/>
        <v>6.3357737755596819</v>
      </c>
      <c r="N29" s="2">
        <f t="shared" si="36"/>
        <v>11.102901190533032</v>
      </c>
      <c r="O29" s="2">
        <f t="shared" si="36"/>
        <v>16.353972695474507</v>
      </c>
      <c r="P29" s="2">
        <f t="shared" si="36"/>
        <v>19.496827992393928</v>
      </c>
      <c r="Q29" s="2">
        <f t="shared" si="36"/>
        <v>22.728684501261508</v>
      </c>
      <c r="R29" s="2">
        <f t="shared" si="36"/>
        <v>26.221982070226812</v>
      </c>
      <c r="S29" s="2">
        <f t="shared" si="36"/>
        <v>30.399476456043597</v>
      </c>
      <c r="T29" s="2">
        <f t="shared" si="36"/>
        <v>34.455186373727301</v>
      </c>
      <c r="U29" s="2">
        <f t="shared" si="36"/>
        <v>38.491082805175282</v>
      </c>
      <c r="V29" s="2">
        <f t="shared" si="36"/>
        <v>43.430948247035083</v>
      </c>
      <c r="W29" s="2">
        <f t="shared" si="36"/>
        <v>46.469126612316252</v>
      </c>
      <c r="X29" s="2">
        <f t="shared" si="36"/>
        <v>50.091895716701202</v>
      </c>
      <c r="Y29" s="2">
        <f t="shared" si="36"/>
        <v>54.110025368479299</v>
      </c>
      <c r="Z29" s="2">
        <f t="shared" si="36"/>
        <v>57.940710135542822</v>
      </c>
      <c r="AA29" s="2">
        <f t="shared" si="36"/>
        <v>125.00484205278585</v>
      </c>
      <c r="AB29" s="2">
        <f t="shared" si="36"/>
        <v>133.60295610584947</v>
      </c>
      <c r="AC29" s="2">
        <f t="shared" si="36"/>
        <v>144.44778678063983</v>
      </c>
      <c r="AD29" s="2">
        <f t="shared" si="36"/>
        <v>156.52078670304226</v>
      </c>
      <c r="AE29" s="2">
        <f t="shared" si="36"/>
        <v>166.37181601856037</v>
      </c>
      <c r="AF29" s="2">
        <f t="shared" si="36"/>
        <v>174.10196812431329</v>
      </c>
      <c r="AG29" s="2">
        <f t="shared" si="36"/>
        <v>176.96281615717783</v>
      </c>
      <c r="AH29" s="2">
        <f t="shared" si="36"/>
        <v>182.88147315040248</v>
      </c>
      <c r="AI29" s="2">
        <f>AI59</f>
        <v>189.12979900241336</v>
      </c>
      <c r="AJ29" s="2">
        <f t="shared" si="36"/>
        <v>200.75402323273869</v>
      </c>
      <c r="AK29" s="2">
        <f t="shared" si="36"/>
        <v>195.37298214547411</v>
      </c>
      <c r="AL29" s="2">
        <f t="shared" si="36"/>
        <v>189.5566416931469</v>
      </c>
      <c r="AM29" s="2">
        <f t="shared" si="36"/>
        <v>182.60111354076199</v>
      </c>
      <c r="AN29" s="2">
        <f t="shared" si="36"/>
        <v>175.84835652781857</v>
      </c>
      <c r="AO29" s="2">
        <f t="shared" si="36"/>
        <v>169.1285889694577</v>
      </c>
      <c r="AP29" s="2">
        <f t="shared" si="36"/>
        <v>140.55040762419353</v>
      </c>
      <c r="AQ29" s="57">
        <f>AQ59</f>
        <v>135.49184064600036</v>
      </c>
      <c r="AR29" s="2">
        <f>AR59</f>
        <v>129.45993008719944</v>
      </c>
      <c r="AS29" s="2">
        <f t="shared" si="36"/>
        <v>122.76974421698891</v>
      </c>
      <c r="AT29" s="2">
        <f t="shared" si="36"/>
        <v>116.39165407982813</v>
      </c>
      <c r="AU29" s="2">
        <f t="shared" si="36"/>
        <v>108.21139978728866</v>
      </c>
      <c r="AV29" s="2">
        <f t="shared" si="36"/>
        <v>99.613285734224974</v>
      </c>
      <c r="AW29" s="2"/>
    </row>
    <row r="30" spans="1:49" ht="16.8">
      <c r="A30" s="2"/>
      <c r="B30" s="2"/>
      <c r="C30" s="2"/>
      <c r="D30" s="2"/>
      <c r="E30" s="56" t="s">
        <v>878</v>
      </c>
      <c r="F30" s="7"/>
      <c r="G30" s="2" t="s">
        <v>105</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11.928986380009659</v>
      </c>
      <c r="AL30" s="2">
        <f t="shared" si="38"/>
        <v>22.317659817696907</v>
      </c>
      <c r="AM30" s="2">
        <f t="shared" si="38"/>
        <v>30.522339237620159</v>
      </c>
      <c r="AN30" s="2">
        <f t="shared" si="38"/>
        <v>37.82239832529153</v>
      </c>
      <c r="AO30" s="2">
        <f t="shared" si="38"/>
        <v>44.549430554570677</v>
      </c>
      <c r="AP30" s="2">
        <f t="shared" si="38"/>
        <v>50.918069558985223</v>
      </c>
      <c r="AQ30" s="57">
        <f t="shared" si="38"/>
        <v>57.02065253004784</v>
      </c>
      <c r="AR30" s="2">
        <f t="shared" si="38"/>
        <v>62.679383322583746</v>
      </c>
      <c r="AS30" s="2">
        <f t="shared" si="38"/>
        <v>62.679383322583746</v>
      </c>
      <c r="AT30" s="2">
        <f t="shared" si="38"/>
        <v>62.679383322583746</v>
      </c>
      <c r="AU30" s="2">
        <f t="shared" si="38"/>
        <v>62.679383322583746</v>
      </c>
      <c r="AV30" s="2">
        <f t="shared" si="38"/>
        <v>62.679383322583746</v>
      </c>
      <c r="AW30" s="2"/>
    </row>
    <row r="31" spans="1:49" ht="16.8">
      <c r="A31" s="2"/>
      <c r="B31" s="2"/>
      <c r="C31" s="2"/>
      <c r="D31" s="2"/>
      <c r="E31" s="56" t="s">
        <v>879</v>
      </c>
      <c r="F31" s="7"/>
      <c r="G31" s="2" t="s">
        <v>105</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5.8424500072156738</v>
      </c>
      <c r="AT31" s="2">
        <f t="shared" si="40"/>
        <v>12.60467080559016</v>
      </c>
      <c r="AU31" s="2">
        <f t="shared" si="40"/>
        <v>19.607541355016373</v>
      </c>
      <c r="AV31" s="2">
        <f t="shared" si="40"/>
        <v>26.593595368141095</v>
      </c>
      <c r="AW31" s="2"/>
    </row>
    <row r="32" spans="1:49" ht="16.8">
      <c r="A32" s="2"/>
      <c r="B32" s="2"/>
      <c r="C32" s="2"/>
      <c r="D32" s="2"/>
      <c r="E32" s="56" t="s">
        <v>880</v>
      </c>
      <c r="F32" s="7"/>
      <c r="G32" s="2" t="s">
        <v>105</v>
      </c>
      <c r="H32" s="7"/>
      <c r="I32" s="7"/>
      <c r="J32" s="2"/>
      <c r="K32" s="464">
        <f t="shared" ref="K32:AV32" si="41">SUM(K29:K31)</f>
        <v>0</v>
      </c>
      <c r="L32" s="464">
        <f t="shared" si="41"/>
        <v>1.4685199971446496</v>
      </c>
      <c r="M32" s="464">
        <f t="shared" si="41"/>
        <v>6.3357737755596819</v>
      </c>
      <c r="N32" s="464">
        <f t="shared" si="41"/>
        <v>11.102901190533032</v>
      </c>
      <c r="O32" s="464">
        <f t="shared" si="41"/>
        <v>16.353972695474507</v>
      </c>
      <c r="P32" s="464">
        <f t="shared" si="41"/>
        <v>19.496827992393928</v>
      </c>
      <c r="Q32" s="464">
        <f t="shared" si="41"/>
        <v>22.728684501261508</v>
      </c>
      <c r="R32" s="464">
        <f t="shared" si="41"/>
        <v>26.221982070226812</v>
      </c>
      <c r="S32" s="464">
        <f t="shared" si="41"/>
        <v>30.399476456043597</v>
      </c>
      <c r="T32" s="464">
        <f t="shared" si="41"/>
        <v>34.455186373727301</v>
      </c>
      <c r="U32" s="464">
        <f t="shared" si="41"/>
        <v>38.491082805175282</v>
      </c>
      <c r="V32" s="464">
        <f t="shared" si="41"/>
        <v>43.430948247035083</v>
      </c>
      <c r="W32" s="464">
        <f t="shared" si="41"/>
        <v>46.469126612316252</v>
      </c>
      <c r="X32" s="464">
        <f t="shared" si="41"/>
        <v>50.091895716701202</v>
      </c>
      <c r="Y32" s="464">
        <f t="shared" si="41"/>
        <v>54.110025368479299</v>
      </c>
      <c r="Z32" s="464">
        <f t="shared" si="41"/>
        <v>57.940710135542822</v>
      </c>
      <c r="AA32" s="464">
        <f t="shared" si="41"/>
        <v>125.00484205278585</v>
      </c>
      <c r="AB32" s="464">
        <f t="shared" si="41"/>
        <v>133.60295610584947</v>
      </c>
      <c r="AC32" s="464">
        <f t="shared" si="41"/>
        <v>144.44778678063983</v>
      </c>
      <c r="AD32" s="464">
        <f t="shared" si="41"/>
        <v>156.52078670304226</v>
      </c>
      <c r="AE32" s="464">
        <f t="shared" si="41"/>
        <v>166.37181601856037</v>
      </c>
      <c r="AF32" s="464">
        <f t="shared" si="41"/>
        <v>174.10196812431329</v>
      </c>
      <c r="AG32" s="464">
        <f t="shared" si="41"/>
        <v>176.96281615717783</v>
      </c>
      <c r="AH32" s="464">
        <f t="shared" si="41"/>
        <v>182.88147315040248</v>
      </c>
      <c r="AI32" s="464">
        <f t="shared" si="41"/>
        <v>189.12979900241336</v>
      </c>
      <c r="AJ32" s="464">
        <f t="shared" si="41"/>
        <v>200.75402323273869</v>
      </c>
      <c r="AK32" s="464">
        <f t="shared" si="41"/>
        <v>207.30196852548377</v>
      </c>
      <c r="AL32" s="464">
        <f t="shared" si="41"/>
        <v>211.87430151084379</v>
      </c>
      <c r="AM32" s="464">
        <f t="shared" si="41"/>
        <v>213.12345277838216</v>
      </c>
      <c r="AN32" s="464">
        <f t="shared" si="41"/>
        <v>213.67075485311011</v>
      </c>
      <c r="AO32" s="464">
        <f t="shared" si="41"/>
        <v>213.67801952402837</v>
      </c>
      <c r="AP32" s="464">
        <f t="shared" si="41"/>
        <v>191.46847718317875</v>
      </c>
      <c r="AQ32" s="382">
        <f t="shared" si="41"/>
        <v>192.5124931760482</v>
      </c>
      <c r="AR32" s="464">
        <f t="shared" si="41"/>
        <v>192.1393134097832</v>
      </c>
      <c r="AS32" s="464">
        <f t="shared" si="41"/>
        <v>191.29157754678832</v>
      </c>
      <c r="AT32" s="464">
        <f t="shared" si="41"/>
        <v>191.67570820800205</v>
      </c>
      <c r="AU32" s="464">
        <f t="shared" si="41"/>
        <v>190.49832446488878</v>
      </c>
      <c r="AV32" s="464">
        <f t="shared" si="41"/>
        <v>188.88626442494984</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881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882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545</v>
      </c>
      <c r="F37" s="34"/>
      <c r="G37" s="2" t="s">
        <v>550</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883</v>
      </c>
      <c r="F38" s="34"/>
      <c r="G38" s="2" t="s">
        <v>550</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884</v>
      </c>
      <c r="F40" s="34"/>
      <c r="G40" s="2" t="s">
        <v>105</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885</v>
      </c>
      <c r="F42" s="7"/>
      <c r="G42" s="2" t="s">
        <v>105</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4257.2587291101372</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886</v>
      </c>
      <c r="F43" s="2"/>
      <c r="G43" s="2" t="s">
        <v>105</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1908.1213580327997</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887</v>
      </c>
      <c r="F45" s="2"/>
      <c r="G45" s="2" t="s">
        <v>105</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4257.2587291101372</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888</v>
      </c>
      <c r="F46" s="2"/>
      <c r="G46" s="2" t="s">
        <v>105</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1908.1213580327997</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889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890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891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892</v>
      </c>
      <c r="F54" s="34"/>
      <c r="G54" s="2" t="s">
        <v>281</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893</v>
      </c>
      <c r="F55" s="34"/>
      <c r="G55" s="7" t="s">
        <v>209</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894</v>
      </c>
      <c r="F56" s="34"/>
      <c r="G56" s="2" t="s">
        <v>281</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893</v>
      </c>
      <c r="F57" s="34"/>
      <c r="G57" s="7" t="s">
        <v>209</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895</v>
      </c>
      <c r="F59" s="34"/>
      <c r="G59" s="2" t="s">
        <v>105</v>
      </c>
      <c r="H59" s="7"/>
      <c r="I59" s="46"/>
      <c r="J59" s="34"/>
      <c r="K59" s="34">
        <f>K64 * SUM(K66:K103) + K108 * SUM(K110:K147) + SUM(K156:K193)</f>
        <v>0</v>
      </c>
      <c r="L59" s="34">
        <f t="shared" ref="L59:AV59" si="60">L64 * SUM(L66:L103) + L108 * SUM(L110:L147) + SUM(L156:L193)</f>
        <v>1.4685199971446496</v>
      </c>
      <c r="M59" s="34">
        <f t="shared" si="60"/>
        <v>6.3357737755596819</v>
      </c>
      <c r="N59" s="34">
        <f t="shared" si="60"/>
        <v>11.102901190533032</v>
      </c>
      <c r="O59" s="34">
        <f t="shared" si="60"/>
        <v>16.353972695474507</v>
      </c>
      <c r="P59" s="34">
        <f>P64 * SUM(P66:P103) + P108 * SUM(P110:P147) + SUM(P156:P193)</f>
        <v>19.496827992393928</v>
      </c>
      <c r="Q59" s="34">
        <f t="shared" si="60"/>
        <v>22.728684501261508</v>
      </c>
      <c r="R59" s="34">
        <f t="shared" si="60"/>
        <v>26.221982070226812</v>
      </c>
      <c r="S59" s="34">
        <f t="shared" si="60"/>
        <v>30.399476456043597</v>
      </c>
      <c r="T59" s="34">
        <f t="shared" si="60"/>
        <v>34.455186373727301</v>
      </c>
      <c r="U59" s="34">
        <f t="shared" si="60"/>
        <v>38.491082805175282</v>
      </c>
      <c r="V59" s="34">
        <f t="shared" si="60"/>
        <v>43.430948247035083</v>
      </c>
      <c r="W59" s="34">
        <f t="shared" si="60"/>
        <v>46.469126612316252</v>
      </c>
      <c r="X59" s="34">
        <f t="shared" si="60"/>
        <v>50.091895716701202</v>
      </c>
      <c r="Y59" s="34">
        <f t="shared" si="60"/>
        <v>54.110025368479299</v>
      </c>
      <c r="Z59" s="34">
        <f t="shared" si="60"/>
        <v>57.940710135542822</v>
      </c>
      <c r="AA59" s="34">
        <f t="shared" si="60"/>
        <v>125.00484205278585</v>
      </c>
      <c r="AB59" s="34">
        <f t="shared" si="60"/>
        <v>133.60295610584947</v>
      </c>
      <c r="AC59" s="34">
        <f t="shared" si="60"/>
        <v>144.44778678063983</v>
      </c>
      <c r="AD59" s="34">
        <f t="shared" si="60"/>
        <v>156.52078670304226</v>
      </c>
      <c r="AE59" s="34">
        <f t="shared" si="60"/>
        <v>166.37181601856037</v>
      </c>
      <c r="AF59" s="34">
        <f t="shared" si="60"/>
        <v>174.10196812431329</v>
      </c>
      <c r="AG59" s="34">
        <f t="shared" si="60"/>
        <v>176.96281615717783</v>
      </c>
      <c r="AH59" s="34">
        <f t="shared" si="60"/>
        <v>182.88147315040248</v>
      </c>
      <c r="AI59" s="34">
        <f>AI64 * SUM(AI66:AI103) + AI108 * SUM(AI110:AI147) + SUM(AI156:AI193)</f>
        <v>189.12979900241336</v>
      </c>
      <c r="AJ59" s="34">
        <f t="shared" si="60"/>
        <v>200.75402323273869</v>
      </c>
      <c r="AK59" s="34">
        <f t="shared" si="60"/>
        <v>195.37298214547411</v>
      </c>
      <c r="AL59" s="34">
        <f t="shared" si="60"/>
        <v>189.5566416931469</v>
      </c>
      <c r="AM59" s="34">
        <f t="shared" si="60"/>
        <v>182.60111354076199</v>
      </c>
      <c r="AN59" s="34">
        <f t="shared" si="60"/>
        <v>175.84835652781857</v>
      </c>
      <c r="AO59" s="34">
        <f t="shared" si="60"/>
        <v>169.1285889694577</v>
      </c>
      <c r="AP59" s="34">
        <f t="shared" si="60"/>
        <v>140.55040762419353</v>
      </c>
      <c r="AQ59" s="36">
        <f t="shared" si="60"/>
        <v>135.49184064600036</v>
      </c>
      <c r="AR59" s="34">
        <f t="shared" si="60"/>
        <v>129.45993008719944</v>
      </c>
      <c r="AS59" s="34">
        <f t="shared" si="60"/>
        <v>122.76974421698891</v>
      </c>
      <c r="AT59" s="34">
        <f t="shared" si="60"/>
        <v>116.39165407982813</v>
      </c>
      <c r="AU59" s="34">
        <f t="shared" si="60"/>
        <v>108.21139978728866</v>
      </c>
      <c r="AV59" s="34">
        <f t="shared" si="60"/>
        <v>99.613285734224974</v>
      </c>
    </row>
    <row r="60" spans="1:49">
      <c r="AQ60" s="220"/>
    </row>
    <row r="61" spans="1:49" ht="16.8">
      <c r="A61" s="2"/>
      <c r="B61" s="2"/>
      <c r="C61" s="20" t="s">
        <v>896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897</v>
      </c>
      <c r="G64" s="2" t="s">
        <v>550</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105</v>
      </c>
      <c r="I66" s="2">
        <f t="shared" ref="I66:I103" si="62">INDEX($K$24:$AV$24,,MATCH(E66,$K$4:$AV$4,0))</f>
        <v>48.901715904916827</v>
      </c>
      <c r="K66" s="2">
        <f>IF(J$4=$E66, $I66*J$55,0) + IF(J$4&gt;$E66,MIN(J66,$I66-SUM($J66:J66)))</f>
        <v>0</v>
      </c>
      <c r="L66" s="2">
        <f>IF(K$4=$E66, $I66*K$55,0) + IF(K$4&gt;$E66,MIN(K66,$I66-SUM($J66:K66)))</f>
        <v>1.4685199971446496</v>
      </c>
      <c r="M66" s="2">
        <f>IF(L$4=$E66, $I66*L$55,0) + IF(L$4&gt;$E66,MIN(L66,$I66-SUM($J66:L66)))</f>
        <v>1.4685199971446496</v>
      </c>
      <c r="N66" s="2">
        <f>IF(M$4=$E66, $I66*M$55,0) + IF(M$4&gt;$E66,MIN(M66,$I66-SUM($J66:M66)))</f>
        <v>1.4685199971446496</v>
      </c>
      <c r="O66" s="2">
        <f>IF(N$4=$E66, $I66*N$55,0) + IF(N$4&gt;$E66,MIN(N66,$I66-SUM($J66:N66)))</f>
        <v>1.4685199971446496</v>
      </c>
      <c r="P66" s="2">
        <f>IF(O$4=$E66, $I66*O$55,0) + IF(O$4&gt;$E66,MIN(O66,$I66-SUM($J66:O66)))</f>
        <v>1.4685199971446496</v>
      </c>
      <c r="Q66" s="2">
        <f>IF(P$4=$E66, $I66*P$55,0) + IF(P$4&gt;$E66,MIN(P66,$I66-SUM($J66:P66)))</f>
        <v>1.4685199971446496</v>
      </c>
      <c r="R66" s="2">
        <f>IF(Q$4=$E66, $I66*Q$55,0) + IF(Q$4&gt;$E66,MIN(Q66,$I66-SUM($J66:Q66)))</f>
        <v>1.4685199971446496</v>
      </c>
      <c r="S66" s="2">
        <f>IF(R$4=$E66, $I66*R$55,0) + IF(R$4&gt;$E66,MIN(R66,$I66-SUM($J66:R66)))</f>
        <v>1.4685199971446496</v>
      </c>
      <c r="T66" s="2">
        <f>IF(S$4=$E66, $I66*S$55,0) + IF(S$4&gt;$E66,MIN(S66,$I66-SUM($J66:S66)))</f>
        <v>1.4685199971446496</v>
      </c>
      <c r="U66" s="2">
        <f>IF(T$4=$E66, $I66*T$55,0) + IF(T$4&gt;$E66,MIN(T66,$I66-SUM($J66:T66)))</f>
        <v>1.4685199971446496</v>
      </c>
      <c r="V66" s="2">
        <f>IF(U$4=$E66, $I66*U$55,0) + IF(U$4&gt;$E66,MIN(U66,$I66-SUM($J66:U66)))</f>
        <v>1.4685199971446496</v>
      </c>
      <c r="W66" s="2">
        <f>IF(V$4=$E66, $I66*V$55,0) + IF(V$4&gt;$E66,MIN(V66,$I66-SUM($J66:V66)))</f>
        <v>1.4685199971446496</v>
      </c>
      <c r="X66" s="2">
        <f>IF(W$4=$E66, $I66*W$55,0) + IF(W$4&gt;$E66,MIN(W66,$I66-SUM($J66:W66)))</f>
        <v>1.4685199971446496</v>
      </c>
      <c r="Y66" s="2">
        <f>IF(X$4=$E66, $I66*X$55,0) + IF(X$4&gt;$E66,MIN(X66,$I66-SUM($J66:X66)))</f>
        <v>1.4685199971446496</v>
      </c>
      <c r="Z66" s="2">
        <f>IF(Y$4=$E66, $I66*Y$55,0) + IF(Y$4&gt;$E66,MIN(Y66,$I66-SUM($J66:Y66)))</f>
        <v>1.4685199971446496</v>
      </c>
      <c r="AA66" s="2">
        <f>IF(Z$4=$E66, $I66*Z$55,0) + IF(Z$4&gt;$E66,MIN(Z66,$I66-SUM($J66:Z66)))</f>
        <v>1.4685199971446496</v>
      </c>
      <c r="AB66" s="2">
        <f>IF(AA$4=$E66, $I66*AA$55,0) + IF(AA$4&gt;$E66,MIN(AA66,$I66-SUM($J66:AA66)))</f>
        <v>1.4685199971446496</v>
      </c>
      <c r="AC66" s="2">
        <f>IF(AB$4=$E66, $I66*AB$55,0) + IF(AB$4&gt;$E66,MIN(AB66,$I66-SUM($J66:AB66)))</f>
        <v>1.4685199971446496</v>
      </c>
      <c r="AD66" s="2">
        <f>IF(AC$4=$E66, $I66*AC$55,0) + IF(AC$4&gt;$E66,MIN(AC66,$I66-SUM($J66:AC66)))</f>
        <v>1.4685199971446496</v>
      </c>
      <c r="AE66" s="2">
        <f>IF(AD$4=$E66, $I66*AD$55,0) + IF(AD$4&gt;$E66,MIN(AD66,$I66-SUM($J66:AD66)))</f>
        <v>1.4685199971446496</v>
      </c>
      <c r="AF66" s="2">
        <f>IF(AE$4=$E66, $I66*AE$55,0) + IF(AE$4&gt;$E66,MIN(AE66,$I66-SUM($J66:AE66)))</f>
        <v>1.4685199971446496</v>
      </c>
      <c r="AG66" s="2">
        <f>IF(AF$4=$E66, $I66*AF$55,0) + IF(AF$4&gt;$E66,MIN(AF66,$I66-SUM($J66:AF66)))</f>
        <v>1.4685199971446496</v>
      </c>
      <c r="AH66" s="2">
        <f>IF(AG$4=$E66, $I66*AG$55,0) + IF(AG$4&gt;$E66,MIN(AG66,$I66-SUM($J66:AG66)))</f>
        <v>1.4685199971446496</v>
      </c>
      <c r="AI66" s="2">
        <f>IF(AH$4=$E66, $I66*AH$55,0) + IF(AH$4&gt;$E66,MIN(AH66,$I66-SUM($J66:AH66)))</f>
        <v>1.4685199971446496</v>
      </c>
      <c r="AJ66" s="2">
        <f>IF(AI$4=$E66, $I66*AI$55,0) + IF(AI$4&gt;$E66,MIN(AI66,$I66-SUM($J66:AI66)))</f>
        <v>1.4685199971446496</v>
      </c>
      <c r="AK66" s="2">
        <f>IF(AJ$4=$E66, $I66*AJ$55,0) + IF(AJ$4&gt;$E66,MIN(AJ66,$I66-SUM($J66:AJ66)))</f>
        <v>1.4685199971446496</v>
      </c>
      <c r="AL66" s="2">
        <f>IF(AK$4=$E66, $I66*AK$55,0) + IF(AK$4&gt;$E66,MIN(AK66,$I66-SUM($J66:AK66)))</f>
        <v>1.4685199971446496</v>
      </c>
      <c r="AM66" s="2">
        <f>IF(AL$4=$E66, $I66*AL$55,0) + IF(AL$4&gt;$E66,MIN(AL66,$I66-SUM($J66:AL66)))</f>
        <v>1.4685199971446496</v>
      </c>
      <c r="AN66" s="2">
        <f>IF(AM$4=$E66, $I66*AM$55,0) + IF(AM$4&gt;$E66,MIN(AM66,$I66-SUM($J66:AM66)))</f>
        <v>1.4685199971446496</v>
      </c>
      <c r="AO66" s="2">
        <f>IF(AN$4=$E66, $I66*AN$55,0) + IF(AN$4&gt;$E66,MIN(AN66,$I66-SUM($J66:AN66)))</f>
        <v>1.4685199971446496</v>
      </c>
      <c r="AP66" s="2">
        <f>IF(AO$4=$E66, $I66*AO$55,0) + IF(AO$4&gt;$E66,MIN(AO66,$I66-SUM($J66:AO66)))</f>
        <v>1.4685199971446496</v>
      </c>
      <c r="AQ66" s="57">
        <f>IF(AP$4=$E66, $I66*AP$55,0) + IF(AP$4&gt;$E66,MIN(AP66,$I66-SUM($J66:AP66)))</f>
        <v>1.4685199971446496</v>
      </c>
      <c r="AR66" s="2">
        <f>IF(AQ$4=$E66, $I66*AQ$55,0) + IF(AQ$4&gt;$E66,MIN(AQ66,$I66-SUM($J66:AQ66)))</f>
        <v>1.4685199971446496</v>
      </c>
      <c r="AS66" s="2">
        <f>IF(AR$4=$E66, $I66*AR$55,0) + IF(AR$4&gt;$E66,MIN(AR66,$I66-SUM($J66:AR66)))</f>
        <v>0.44055599914342025</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105</v>
      </c>
      <c r="I67" s="2">
        <f t="shared" si="62"/>
        <v>162.07955082122055</v>
      </c>
      <c r="K67" s="2">
        <f>IF(J$4=$E67, $I67*J$55,0) + IF(J$4&gt;$E67,MIN(J67,$I67-SUM($J67:J67)))</f>
        <v>0</v>
      </c>
      <c r="L67" s="2">
        <f>IF(K$4=$E67, $I67*K$55,0) + IF(K$4&gt;$E67,MIN(K67,$I67-SUM($J67:K67)))</f>
        <v>0</v>
      </c>
      <c r="M67" s="2">
        <f>IF(L$4=$E67, $I67*L$55,0) + IF(L$4&gt;$E67,MIN(L67,$I67-SUM($J67:L67)))</f>
        <v>4.8672537784150318</v>
      </c>
      <c r="N67" s="2">
        <f>IF(M$4=$E67, $I67*M$55,0) + IF(M$4&gt;$E67,MIN(M67,$I67-SUM($J67:M67)))</f>
        <v>4.8672537784150318</v>
      </c>
      <c r="O67" s="2">
        <f>IF(N$4=$E67, $I67*N$55,0) + IF(N$4&gt;$E67,MIN(N67,$I67-SUM($J67:N67)))</f>
        <v>4.8672537784150318</v>
      </c>
      <c r="P67" s="2">
        <f>IF(O$4=$E67, $I67*O$55,0) + IF(O$4&gt;$E67,MIN(O67,$I67-SUM($J67:O67)))</f>
        <v>4.8672537784150318</v>
      </c>
      <c r="Q67" s="2">
        <f>IF(P$4=$E67, $I67*P$55,0) + IF(P$4&gt;$E67,MIN(P67,$I67-SUM($J67:P67)))</f>
        <v>4.8672537784150318</v>
      </c>
      <c r="R67" s="2">
        <f>IF(Q$4=$E67, $I67*Q$55,0) + IF(Q$4&gt;$E67,MIN(Q67,$I67-SUM($J67:Q67)))</f>
        <v>4.8672537784150318</v>
      </c>
      <c r="S67" s="2">
        <f>IF(R$4=$E67, $I67*R$55,0) + IF(R$4&gt;$E67,MIN(R67,$I67-SUM($J67:R67)))</f>
        <v>4.8672537784150318</v>
      </c>
      <c r="T67" s="2">
        <f>IF(S$4=$E67, $I67*S$55,0) + IF(S$4&gt;$E67,MIN(S67,$I67-SUM($J67:S67)))</f>
        <v>4.8672537784150318</v>
      </c>
      <c r="U67" s="2">
        <f>IF(T$4=$E67, $I67*T$55,0) + IF(T$4&gt;$E67,MIN(T67,$I67-SUM($J67:T67)))</f>
        <v>4.8672537784150318</v>
      </c>
      <c r="V67" s="2">
        <f>IF(U$4=$E67, $I67*U$55,0) + IF(U$4&gt;$E67,MIN(U67,$I67-SUM($J67:U67)))</f>
        <v>4.8672537784150318</v>
      </c>
      <c r="W67" s="2">
        <f>IF(V$4=$E67, $I67*V$55,0) + IF(V$4&gt;$E67,MIN(V67,$I67-SUM($J67:V67)))</f>
        <v>4.8672537784150318</v>
      </c>
      <c r="X67" s="2">
        <f>IF(W$4=$E67, $I67*W$55,0) + IF(W$4&gt;$E67,MIN(W67,$I67-SUM($J67:W67)))</f>
        <v>4.8672537784150318</v>
      </c>
      <c r="Y67" s="2">
        <f>IF(X$4=$E67, $I67*X$55,0) + IF(X$4&gt;$E67,MIN(X67,$I67-SUM($J67:X67)))</f>
        <v>4.8672537784150318</v>
      </c>
      <c r="Z67" s="2">
        <f>IF(Y$4=$E67, $I67*Y$55,0) + IF(Y$4&gt;$E67,MIN(Y67,$I67-SUM($J67:Y67)))</f>
        <v>4.8672537784150318</v>
      </c>
      <c r="AA67" s="2">
        <f>IF(Z$4=$E67, $I67*Z$55,0) + IF(Z$4&gt;$E67,MIN(Z67,$I67-SUM($J67:Z67)))</f>
        <v>4.8672537784150318</v>
      </c>
      <c r="AB67" s="2">
        <f>IF(AA$4=$E67, $I67*AA$55,0) + IF(AA$4&gt;$E67,MIN(AA67,$I67-SUM($J67:AA67)))</f>
        <v>4.8672537784150318</v>
      </c>
      <c r="AC67" s="2">
        <f>IF(AB$4=$E67, $I67*AB$55,0) + IF(AB$4&gt;$E67,MIN(AB67,$I67-SUM($J67:AB67)))</f>
        <v>4.8672537784150318</v>
      </c>
      <c r="AD67" s="2">
        <f>IF(AC$4=$E67, $I67*AC$55,0) + IF(AC$4&gt;$E67,MIN(AC67,$I67-SUM($J67:AC67)))</f>
        <v>4.8672537784150318</v>
      </c>
      <c r="AE67" s="2">
        <f>IF(AD$4=$E67, $I67*AD$55,0) + IF(AD$4&gt;$E67,MIN(AD67,$I67-SUM($J67:AD67)))</f>
        <v>4.8672537784150318</v>
      </c>
      <c r="AF67" s="2">
        <f>IF(AE$4=$E67, $I67*AE$55,0) + IF(AE$4&gt;$E67,MIN(AE67,$I67-SUM($J67:AE67)))</f>
        <v>4.8672537784150318</v>
      </c>
      <c r="AG67" s="2">
        <f>IF(AF$4=$E67, $I67*AF$55,0) + IF(AF$4&gt;$E67,MIN(AF67,$I67-SUM($J67:AF67)))</f>
        <v>4.8672537784150318</v>
      </c>
      <c r="AH67" s="2">
        <f>IF(AG$4=$E67, $I67*AG$55,0) + IF(AG$4&gt;$E67,MIN(AG67,$I67-SUM($J67:AG67)))</f>
        <v>4.8672537784150318</v>
      </c>
      <c r="AI67" s="2">
        <f>IF(AH$4=$E67, $I67*AH$55,0) + IF(AH$4&gt;$E67,MIN(AH67,$I67-SUM($J67:AH67)))</f>
        <v>4.8672537784150318</v>
      </c>
      <c r="AJ67" s="2">
        <f>IF(AI$4=$E67, $I67*AI$55,0) + IF(AI$4&gt;$E67,MIN(AI67,$I67-SUM($J67:AI67)))</f>
        <v>4.8672537784150318</v>
      </c>
      <c r="AK67" s="2">
        <f>IF(AJ$4=$E67, $I67*AJ$55,0) + IF(AJ$4&gt;$E67,MIN(AJ67,$I67-SUM($J67:AJ67)))</f>
        <v>4.8672537784150318</v>
      </c>
      <c r="AL67" s="2">
        <f>IF(AK$4=$E67, $I67*AK$55,0) + IF(AK$4&gt;$E67,MIN(AK67,$I67-SUM($J67:AK67)))</f>
        <v>4.8672537784150318</v>
      </c>
      <c r="AM67" s="2">
        <f>IF(AL$4=$E67, $I67*AL$55,0) + IF(AL$4&gt;$E67,MIN(AL67,$I67-SUM($J67:AL67)))</f>
        <v>4.8672537784150318</v>
      </c>
      <c r="AN67" s="2">
        <f>IF(AM$4=$E67, $I67*AM$55,0) + IF(AM$4&gt;$E67,MIN(AM67,$I67-SUM($J67:AM67)))</f>
        <v>4.8672537784150318</v>
      </c>
      <c r="AO67" s="2">
        <f>IF(AN$4=$E67, $I67*AN$55,0) + IF(AN$4&gt;$E67,MIN(AN67,$I67-SUM($J67:AN67)))</f>
        <v>4.8672537784150318</v>
      </c>
      <c r="AP67" s="2">
        <f>IF(AO$4=$E67, $I67*AO$55,0) + IF(AO$4&gt;$E67,MIN(AO67,$I67-SUM($J67:AO67)))</f>
        <v>4.8672537784150318</v>
      </c>
      <c r="AQ67" s="57">
        <f>IF(AP$4=$E67, $I67*AP$55,0) + IF(AP$4&gt;$E67,MIN(AP67,$I67-SUM($J67:AP67)))</f>
        <v>4.8672537784150318</v>
      </c>
      <c r="AR67" s="2">
        <f>IF(AQ$4=$E67, $I67*AQ$55,0) + IF(AQ$4&gt;$E67,MIN(AQ67,$I67-SUM($J67:AQ67)))</f>
        <v>4.8672537784150318</v>
      </c>
      <c r="AS67" s="2">
        <f>IF(AR$4=$E67, $I67*AR$55,0) + IF(AR$4&gt;$E67,MIN(AR67,$I67-SUM($J67:AR67)))</f>
        <v>4.8672537784150318</v>
      </c>
      <c r="AT67" s="2">
        <f>IF(AS$4=$E67, $I67*AS$55,0) + IF(AS$4&gt;$E67,MIN(AS67,$I67-SUM($J67:AS67)))</f>
        <v>1.4601761335244703</v>
      </c>
      <c r="AU67" s="2">
        <f>IF(AT$4=$E67, $I67*AT$55,0) + IF(AT$4&gt;$E67,MIN(AT67,$I67-SUM($J67:AT67)))</f>
        <v>0</v>
      </c>
      <c r="AV67" s="2">
        <f>IF(AU$4=$E67, $I67*AU$55,0) + IF(AU$4&gt;$E67,MIN(AU67,$I67-SUM($J67:AU67)))</f>
        <v>0</v>
      </c>
      <c r="AW67" s="2"/>
    </row>
    <row r="68" spans="5:49" ht="16.8" outlineLevel="1">
      <c r="E68" s="44">
        <f>INDEX($K$4:$AV$4,,COUNT(E$65:E67)+1)</f>
        <v>34059</v>
      </c>
      <c r="G68" s="2" t="s">
        <v>105</v>
      </c>
      <c r="I68" s="2">
        <f t="shared" si="62"/>
        <v>158.74534291861255</v>
      </c>
      <c r="K68" s="2">
        <f>IF(J$4=$E68, $I68*J$55,0) + IF(J$4&gt;$E68,MIN(J68,$I68-SUM($J68:J68)))</f>
        <v>0</v>
      </c>
      <c r="L68" s="2">
        <f>IF(K$4=$E68, $I68*K$55,0) + IF(K$4&gt;$E68,MIN(K68,$I68-SUM($J68:K68)))</f>
        <v>0</v>
      </c>
      <c r="M68" s="2">
        <f>IF(L$4=$E68, $I68*L$55,0) + IF(L$4&gt;$E68,MIN(L68,$I68-SUM($J68:L68)))</f>
        <v>0</v>
      </c>
      <c r="N68" s="2">
        <f>IF(M$4=$E68, $I68*M$55,0) + IF(M$4&gt;$E68,MIN(M68,$I68-SUM($J68:M68)))</f>
        <v>4.7671274149733502</v>
      </c>
      <c r="O68" s="2">
        <f>IF(N$4=$E68, $I68*N$55,0) + IF(N$4&gt;$E68,MIN(N68,$I68-SUM($J68:N68)))</f>
        <v>4.7671274149733502</v>
      </c>
      <c r="P68" s="2">
        <f>IF(O$4=$E68, $I68*O$55,0) + IF(O$4&gt;$E68,MIN(O68,$I68-SUM($J68:O68)))</f>
        <v>4.7671274149733502</v>
      </c>
      <c r="Q68" s="2">
        <f>IF(P$4=$E68, $I68*P$55,0) + IF(P$4&gt;$E68,MIN(P68,$I68-SUM($J68:P68)))</f>
        <v>4.7671274149733502</v>
      </c>
      <c r="R68" s="2">
        <f>IF(Q$4=$E68, $I68*Q$55,0) + IF(Q$4&gt;$E68,MIN(Q68,$I68-SUM($J68:Q68)))</f>
        <v>4.7671274149733502</v>
      </c>
      <c r="S68" s="2">
        <f>IF(R$4=$E68, $I68*R$55,0) + IF(R$4&gt;$E68,MIN(R68,$I68-SUM($J68:R68)))</f>
        <v>4.7671274149733502</v>
      </c>
      <c r="T68" s="2">
        <f>IF(S$4=$E68, $I68*S$55,0) + IF(S$4&gt;$E68,MIN(S68,$I68-SUM($J68:S68)))</f>
        <v>4.7671274149733502</v>
      </c>
      <c r="U68" s="2">
        <f>IF(T$4=$E68, $I68*T$55,0) + IF(T$4&gt;$E68,MIN(T68,$I68-SUM($J68:T68)))</f>
        <v>4.7671274149733502</v>
      </c>
      <c r="V68" s="2">
        <f>IF(U$4=$E68, $I68*U$55,0) + IF(U$4&gt;$E68,MIN(U68,$I68-SUM($J68:U68)))</f>
        <v>4.7671274149733502</v>
      </c>
      <c r="W68" s="2">
        <f>IF(V$4=$E68, $I68*V$55,0) + IF(V$4&gt;$E68,MIN(V68,$I68-SUM($J68:V68)))</f>
        <v>4.7671274149733502</v>
      </c>
      <c r="X68" s="2">
        <f>IF(W$4=$E68, $I68*W$55,0) + IF(W$4&gt;$E68,MIN(W68,$I68-SUM($J68:W68)))</f>
        <v>4.7671274149733502</v>
      </c>
      <c r="Y68" s="2">
        <f>IF(X$4=$E68, $I68*X$55,0) + IF(X$4&gt;$E68,MIN(X68,$I68-SUM($J68:X68)))</f>
        <v>4.7671274149733502</v>
      </c>
      <c r="Z68" s="2">
        <f>IF(Y$4=$E68, $I68*Y$55,0) + IF(Y$4&gt;$E68,MIN(Y68,$I68-SUM($J68:Y68)))</f>
        <v>4.7671274149733502</v>
      </c>
      <c r="AA68" s="2">
        <f>IF(Z$4=$E68, $I68*Z$55,0) + IF(Z$4&gt;$E68,MIN(Z68,$I68-SUM($J68:Z68)))</f>
        <v>4.7671274149733502</v>
      </c>
      <c r="AB68" s="2">
        <f>IF(AA$4=$E68, $I68*AA$55,0) + IF(AA$4&gt;$E68,MIN(AA68,$I68-SUM($J68:AA68)))</f>
        <v>4.7671274149733502</v>
      </c>
      <c r="AC68" s="2">
        <f>IF(AB$4=$E68, $I68*AB$55,0) + IF(AB$4&gt;$E68,MIN(AB68,$I68-SUM($J68:AB68)))</f>
        <v>4.7671274149733502</v>
      </c>
      <c r="AD68" s="2">
        <f>IF(AC$4=$E68, $I68*AC$55,0) + IF(AC$4&gt;$E68,MIN(AC68,$I68-SUM($J68:AC68)))</f>
        <v>4.7671274149733502</v>
      </c>
      <c r="AE68" s="2">
        <f>IF(AD$4=$E68, $I68*AD$55,0) + IF(AD$4&gt;$E68,MIN(AD68,$I68-SUM($J68:AD68)))</f>
        <v>4.7671274149733502</v>
      </c>
      <c r="AF68" s="2">
        <f>IF(AE$4=$E68, $I68*AE$55,0) + IF(AE$4&gt;$E68,MIN(AE68,$I68-SUM($J68:AE68)))</f>
        <v>4.7671274149733502</v>
      </c>
      <c r="AG68" s="2">
        <f>IF(AF$4=$E68, $I68*AF$55,0) + IF(AF$4&gt;$E68,MIN(AF68,$I68-SUM($J68:AF68)))</f>
        <v>4.7671274149733502</v>
      </c>
      <c r="AH68" s="2">
        <f>IF(AG$4=$E68, $I68*AG$55,0) + IF(AG$4&gt;$E68,MIN(AG68,$I68-SUM($J68:AG68)))</f>
        <v>4.7671274149733502</v>
      </c>
      <c r="AI68" s="2">
        <f>IF(AH$4=$E68, $I68*AH$55,0) + IF(AH$4&gt;$E68,MIN(AH68,$I68-SUM($J68:AH68)))</f>
        <v>4.7671274149733502</v>
      </c>
      <c r="AJ68" s="2">
        <f>IF(AI$4=$E68, $I68*AI$55,0) + IF(AI$4&gt;$E68,MIN(AI68,$I68-SUM($J68:AI68)))</f>
        <v>4.7671274149733502</v>
      </c>
      <c r="AK68" s="2">
        <f>IF(AJ$4=$E68, $I68*AJ$55,0) + IF(AJ$4&gt;$E68,MIN(AJ68,$I68-SUM($J68:AJ68)))</f>
        <v>4.7671274149733502</v>
      </c>
      <c r="AL68" s="2">
        <f>IF(AK$4=$E68, $I68*AK$55,0) + IF(AK$4&gt;$E68,MIN(AK68,$I68-SUM($J68:AK68)))</f>
        <v>4.7671274149733502</v>
      </c>
      <c r="AM68" s="2">
        <f>IF(AL$4=$E68, $I68*AL$55,0) + IF(AL$4&gt;$E68,MIN(AL68,$I68-SUM($J68:AL68)))</f>
        <v>4.7671274149733502</v>
      </c>
      <c r="AN68" s="2">
        <f>IF(AM$4=$E68, $I68*AM$55,0) + IF(AM$4&gt;$E68,MIN(AM68,$I68-SUM($J68:AM68)))</f>
        <v>4.7671274149733502</v>
      </c>
      <c r="AO68" s="2">
        <f>IF(AN$4=$E68, $I68*AN$55,0) + IF(AN$4&gt;$E68,MIN(AN68,$I68-SUM($J68:AN68)))</f>
        <v>4.7671274149733502</v>
      </c>
      <c r="AP68" s="2">
        <f>IF(AO$4=$E68, $I68*AO$55,0) + IF(AO$4&gt;$E68,MIN(AO68,$I68-SUM($J68:AO68)))</f>
        <v>4.7671274149733502</v>
      </c>
      <c r="AQ68" s="57">
        <f>IF(AP$4=$E68, $I68*AP$55,0) + IF(AP$4&gt;$E68,MIN(AP68,$I68-SUM($J68:AP68)))</f>
        <v>4.7671274149733502</v>
      </c>
      <c r="AR68" s="2">
        <f>IF(AQ$4=$E68, $I68*AQ$55,0) + IF(AQ$4&gt;$E68,MIN(AQ68,$I68-SUM($J68:AQ68)))</f>
        <v>4.7671274149733502</v>
      </c>
      <c r="AS68" s="2">
        <f>IF(AR$4=$E68, $I68*AR$55,0) + IF(AR$4&gt;$E68,MIN(AR68,$I68-SUM($J68:AR68)))</f>
        <v>4.7671274149733502</v>
      </c>
      <c r="AT68" s="2">
        <f>IF(AS$4=$E68, $I68*AS$55,0) + IF(AS$4&gt;$E68,MIN(AS68,$I68-SUM($J68:AS68)))</f>
        <v>4.7671274149733502</v>
      </c>
      <c r="AU68" s="2">
        <f>IF(AT$4=$E68, $I68*AT$55,0) + IF(AT$4&gt;$E68,MIN(AT68,$I68-SUM($J68:AT68)))</f>
        <v>1.4301382244920831</v>
      </c>
      <c r="AV68" s="2">
        <f>IF(AU$4=$E68, $I68*AU$55,0) + IF(AU$4&gt;$E68,MIN(AU68,$I68-SUM($J68:AU68)))</f>
        <v>0</v>
      </c>
      <c r="AW68" s="2"/>
    </row>
    <row r="69" spans="5:49" ht="16.8" outlineLevel="1">
      <c r="E69" s="44">
        <f>INDEX($K$4:$AV$4,,COUNT(E$65:E68)+1)</f>
        <v>34424</v>
      </c>
      <c r="G69" s="2" t="s">
        <v>105</v>
      </c>
      <c r="I69" s="2">
        <f t="shared" si="62"/>
        <v>174.86068111455111</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5.2510715049414758</v>
      </c>
      <c r="P69" s="2">
        <f>IF(O$4=$E69, $I69*O$55,0) + IF(O$4&gt;$E69,MIN(O69,$I69-SUM($J69:O69)))</f>
        <v>5.2510715049414758</v>
      </c>
      <c r="Q69" s="2">
        <f>IF(P$4=$E69, $I69*P$55,0) + IF(P$4&gt;$E69,MIN(P69,$I69-SUM($J69:P69)))</f>
        <v>5.2510715049414758</v>
      </c>
      <c r="R69" s="2">
        <f>IF(Q$4=$E69, $I69*Q$55,0) + IF(Q$4&gt;$E69,MIN(Q69,$I69-SUM($J69:Q69)))</f>
        <v>5.2510715049414758</v>
      </c>
      <c r="S69" s="2">
        <f>IF(R$4=$E69, $I69*R$55,0) + IF(R$4&gt;$E69,MIN(R69,$I69-SUM($J69:R69)))</f>
        <v>5.2510715049414758</v>
      </c>
      <c r="T69" s="2">
        <f>IF(S$4=$E69, $I69*S$55,0) + IF(S$4&gt;$E69,MIN(S69,$I69-SUM($J69:S69)))</f>
        <v>5.2510715049414758</v>
      </c>
      <c r="U69" s="2">
        <f>IF(T$4=$E69, $I69*T$55,0) + IF(T$4&gt;$E69,MIN(T69,$I69-SUM($J69:T69)))</f>
        <v>5.2510715049414758</v>
      </c>
      <c r="V69" s="2">
        <f>IF(U$4=$E69, $I69*U$55,0) + IF(U$4&gt;$E69,MIN(U69,$I69-SUM($J69:U69)))</f>
        <v>5.2510715049414758</v>
      </c>
      <c r="W69" s="2">
        <f>IF(V$4=$E69, $I69*V$55,0) + IF(V$4&gt;$E69,MIN(V69,$I69-SUM($J69:V69)))</f>
        <v>5.2510715049414758</v>
      </c>
      <c r="X69" s="2">
        <f>IF(W$4=$E69, $I69*W$55,0) + IF(W$4&gt;$E69,MIN(W69,$I69-SUM($J69:W69)))</f>
        <v>5.2510715049414758</v>
      </c>
      <c r="Y69" s="2">
        <f>IF(X$4=$E69, $I69*X$55,0) + IF(X$4&gt;$E69,MIN(X69,$I69-SUM($J69:X69)))</f>
        <v>5.2510715049414758</v>
      </c>
      <c r="Z69" s="2">
        <f>IF(Y$4=$E69, $I69*Y$55,0) + IF(Y$4&gt;$E69,MIN(Y69,$I69-SUM($J69:Y69)))</f>
        <v>5.2510715049414758</v>
      </c>
      <c r="AA69" s="2">
        <f>IF(Z$4=$E69, $I69*Z$55,0) + IF(Z$4&gt;$E69,MIN(Z69,$I69-SUM($J69:Z69)))</f>
        <v>5.2510715049414758</v>
      </c>
      <c r="AB69" s="2">
        <f>IF(AA$4=$E69, $I69*AA$55,0) + IF(AA$4&gt;$E69,MIN(AA69,$I69-SUM($J69:AA69)))</f>
        <v>5.2510715049414758</v>
      </c>
      <c r="AC69" s="2">
        <f>IF(AB$4=$E69, $I69*AB$55,0) + IF(AB$4&gt;$E69,MIN(AB69,$I69-SUM($J69:AB69)))</f>
        <v>5.2510715049414758</v>
      </c>
      <c r="AD69" s="2">
        <f>IF(AC$4=$E69, $I69*AC$55,0) + IF(AC$4&gt;$E69,MIN(AC69,$I69-SUM($J69:AC69)))</f>
        <v>5.2510715049414758</v>
      </c>
      <c r="AE69" s="2">
        <f>IF(AD$4=$E69, $I69*AD$55,0) + IF(AD$4&gt;$E69,MIN(AD69,$I69-SUM($J69:AD69)))</f>
        <v>5.2510715049414758</v>
      </c>
      <c r="AF69" s="2">
        <f>IF(AE$4=$E69, $I69*AE$55,0) + IF(AE$4&gt;$E69,MIN(AE69,$I69-SUM($J69:AE69)))</f>
        <v>5.2510715049414758</v>
      </c>
      <c r="AG69" s="2">
        <f>IF(AF$4=$E69, $I69*AF$55,0) + IF(AF$4&gt;$E69,MIN(AF69,$I69-SUM($J69:AF69)))</f>
        <v>5.2510715049414758</v>
      </c>
      <c r="AH69" s="2">
        <f>IF(AG$4=$E69, $I69*AG$55,0) + IF(AG$4&gt;$E69,MIN(AG69,$I69-SUM($J69:AG69)))</f>
        <v>5.2510715049414758</v>
      </c>
      <c r="AI69" s="2">
        <f>IF(AH$4=$E69, $I69*AH$55,0) + IF(AH$4&gt;$E69,MIN(AH69,$I69-SUM($J69:AH69)))</f>
        <v>5.2510715049414758</v>
      </c>
      <c r="AJ69" s="2">
        <f>IF(AI$4=$E69, $I69*AI$55,0) + IF(AI$4&gt;$E69,MIN(AI69,$I69-SUM($J69:AI69)))</f>
        <v>5.2510715049414758</v>
      </c>
      <c r="AK69" s="2">
        <f>IF(AJ$4=$E69, $I69*AJ$55,0) + IF(AJ$4&gt;$E69,MIN(AJ69,$I69-SUM($J69:AJ69)))</f>
        <v>5.2510715049414758</v>
      </c>
      <c r="AL69" s="2">
        <f>IF(AK$4=$E69, $I69*AK$55,0) + IF(AK$4&gt;$E69,MIN(AK69,$I69-SUM($J69:AK69)))</f>
        <v>5.2510715049414758</v>
      </c>
      <c r="AM69" s="2">
        <f>IF(AL$4=$E69, $I69*AL$55,0) + IF(AL$4&gt;$E69,MIN(AL69,$I69-SUM($J69:AL69)))</f>
        <v>5.2510715049414758</v>
      </c>
      <c r="AN69" s="2">
        <f>IF(AM$4=$E69, $I69*AM$55,0) + IF(AM$4&gt;$E69,MIN(AM69,$I69-SUM($J69:AM69)))</f>
        <v>5.2510715049414758</v>
      </c>
      <c r="AO69" s="2">
        <f>IF(AN$4=$E69, $I69*AN$55,0) + IF(AN$4&gt;$E69,MIN(AN69,$I69-SUM($J69:AN69)))</f>
        <v>5.2510715049414758</v>
      </c>
      <c r="AP69" s="2">
        <f>IF(AO$4=$E69, $I69*AO$55,0) + IF(AO$4&gt;$E69,MIN(AO69,$I69-SUM($J69:AO69)))</f>
        <v>5.2510715049414758</v>
      </c>
      <c r="AQ69" s="57">
        <f>IF(AP$4=$E69, $I69*AP$55,0) + IF(AP$4&gt;$E69,MIN(AP69,$I69-SUM($J69:AP69)))</f>
        <v>5.2510715049414758</v>
      </c>
      <c r="AR69" s="2">
        <f>IF(AQ$4=$E69, $I69*AQ$55,0) + IF(AQ$4&gt;$E69,MIN(AQ69,$I69-SUM($J69:AQ69)))</f>
        <v>5.2510715049414758</v>
      </c>
      <c r="AS69" s="2">
        <f>IF(AR$4=$E69, $I69*AR$55,0) + IF(AR$4&gt;$E69,MIN(AR69,$I69-SUM($J69:AR69)))</f>
        <v>5.2510715049414758</v>
      </c>
      <c r="AT69" s="2">
        <f>IF(AS$4=$E69, $I69*AS$55,0) + IF(AS$4&gt;$E69,MIN(AS69,$I69-SUM($J69:AS69)))</f>
        <v>5.2510715049414758</v>
      </c>
      <c r="AU69" s="2">
        <f>IF(AT$4=$E69, $I69*AT$55,0) + IF(AT$4&gt;$E69,MIN(AT69,$I69-SUM($J69:AT69)))</f>
        <v>5.2510715049414758</v>
      </c>
      <c r="AV69" s="2">
        <f>IF(AU$4=$E69, $I69*AU$55,0) + IF(AU$4&gt;$E69,MIN(AU69,$I69-SUM($J69:AU69)))</f>
        <v>1.5753214514823526</v>
      </c>
      <c r="AW69" s="2"/>
    </row>
    <row r="70" spans="5:49" ht="16.8" outlineLevel="1">
      <c r="E70" s="44">
        <f>INDEX($K$4:$AV$4,,COUNT(E$65:E69)+1)</f>
        <v>34789</v>
      </c>
      <c r="G70" s="2" t="s">
        <v>105</v>
      </c>
      <c r="I70" s="2">
        <f t="shared" si="62"/>
        <v>104.65708138741668</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3.1428552969194201</v>
      </c>
      <c r="Q70" s="2">
        <f>IF(P$4=$E70, $I70*P$55,0) + IF(P$4&gt;$E70,MIN(P70,$I70-SUM($J70:P70)))</f>
        <v>3.1428552969194201</v>
      </c>
      <c r="R70" s="2">
        <f>IF(Q$4=$E70, $I70*Q$55,0) + IF(Q$4&gt;$E70,MIN(Q70,$I70-SUM($J70:Q70)))</f>
        <v>3.1428552969194201</v>
      </c>
      <c r="S70" s="2">
        <f>IF(R$4=$E70, $I70*R$55,0) + IF(R$4&gt;$E70,MIN(R70,$I70-SUM($J70:R70)))</f>
        <v>3.1428552969194201</v>
      </c>
      <c r="T70" s="2">
        <f>IF(S$4=$E70, $I70*S$55,0) + IF(S$4&gt;$E70,MIN(S70,$I70-SUM($J70:S70)))</f>
        <v>3.1428552969194201</v>
      </c>
      <c r="U70" s="2">
        <f>IF(T$4=$E70, $I70*T$55,0) + IF(T$4&gt;$E70,MIN(T70,$I70-SUM($J70:T70)))</f>
        <v>3.1428552969194201</v>
      </c>
      <c r="V70" s="2">
        <f>IF(U$4=$E70, $I70*U$55,0) + IF(U$4&gt;$E70,MIN(U70,$I70-SUM($J70:U70)))</f>
        <v>3.1428552969194201</v>
      </c>
      <c r="W70" s="2">
        <f>IF(V$4=$E70, $I70*V$55,0) + IF(V$4&gt;$E70,MIN(V70,$I70-SUM($J70:V70)))</f>
        <v>3.1428552969194201</v>
      </c>
      <c r="X70" s="2">
        <f>IF(W$4=$E70, $I70*W$55,0) + IF(W$4&gt;$E70,MIN(W70,$I70-SUM($J70:W70)))</f>
        <v>3.1428552969194201</v>
      </c>
      <c r="Y70" s="2">
        <f>IF(X$4=$E70, $I70*X$55,0) + IF(X$4&gt;$E70,MIN(X70,$I70-SUM($J70:X70)))</f>
        <v>3.1428552969194201</v>
      </c>
      <c r="Z70" s="2">
        <f>IF(Y$4=$E70, $I70*Y$55,0) + IF(Y$4&gt;$E70,MIN(Y70,$I70-SUM($J70:Y70)))</f>
        <v>3.1428552969194201</v>
      </c>
      <c r="AA70" s="2">
        <f>IF(Z$4=$E70, $I70*Z$55,0) + IF(Z$4&gt;$E70,MIN(Z70,$I70-SUM($J70:Z70)))</f>
        <v>3.1428552969194201</v>
      </c>
      <c r="AB70" s="2">
        <f>IF(AA$4=$E70, $I70*AA$55,0) + IF(AA$4&gt;$E70,MIN(AA70,$I70-SUM($J70:AA70)))</f>
        <v>3.1428552969194201</v>
      </c>
      <c r="AC70" s="2">
        <f>IF(AB$4=$E70, $I70*AB$55,0) + IF(AB$4&gt;$E70,MIN(AB70,$I70-SUM($J70:AB70)))</f>
        <v>3.1428552969194201</v>
      </c>
      <c r="AD70" s="2">
        <f>IF(AC$4=$E70, $I70*AC$55,0) + IF(AC$4&gt;$E70,MIN(AC70,$I70-SUM($J70:AC70)))</f>
        <v>3.1428552969194201</v>
      </c>
      <c r="AE70" s="2">
        <f>IF(AD$4=$E70, $I70*AD$55,0) + IF(AD$4&gt;$E70,MIN(AD70,$I70-SUM($J70:AD70)))</f>
        <v>3.1428552969194201</v>
      </c>
      <c r="AF70" s="2">
        <f>IF(AE$4=$E70, $I70*AE$55,0) + IF(AE$4&gt;$E70,MIN(AE70,$I70-SUM($J70:AE70)))</f>
        <v>3.1428552969194201</v>
      </c>
      <c r="AG70" s="2">
        <f>IF(AF$4=$E70, $I70*AF$55,0) + IF(AF$4&gt;$E70,MIN(AF70,$I70-SUM($J70:AF70)))</f>
        <v>3.1428552969194201</v>
      </c>
      <c r="AH70" s="2">
        <f>IF(AG$4=$E70, $I70*AG$55,0) + IF(AG$4&gt;$E70,MIN(AG70,$I70-SUM($J70:AG70)))</f>
        <v>3.1428552969194201</v>
      </c>
      <c r="AI70" s="2">
        <f>IF(AH$4=$E70, $I70*AH$55,0) + IF(AH$4&gt;$E70,MIN(AH70,$I70-SUM($J70:AH70)))</f>
        <v>3.1428552969194201</v>
      </c>
      <c r="AJ70" s="2">
        <f>IF(AI$4=$E70, $I70*AI$55,0) + IF(AI$4&gt;$E70,MIN(AI70,$I70-SUM($J70:AI70)))</f>
        <v>3.1428552969194201</v>
      </c>
      <c r="AK70" s="2">
        <f>IF(AJ$4=$E70, $I70*AJ$55,0) + IF(AJ$4&gt;$E70,MIN(AJ70,$I70-SUM($J70:AJ70)))</f>
        <v>3.1428552969194201</v>
      </c>
      <c r="AL70" s="2">
        <f>IF(AK$4=$E70, $I70*AK$55,0) + IF(AK$4&gt;$E70,MIN(AK70,$I70-SUM($J70:AK70)))</f>
        <v>3.1428552969194201</v>
      </c>
      <c r="AM70" s="2">
        <f>IF(AL$4=$E70, $I70*AL$55,0) + IF(AL$4&gt;$E70,MIN(AL70,$I70-SUM($J70:AL70)))</f>
        <v>3.1428552969194201</v>
      </c>
      <c r="AN70" s="2">
        <f>IF(AM$4=$E70, $I70*AM$55,0) + IF(AM$4&gt;$E70,MIN(AM70,$I70-SUM($J70:AM70)))</f>
        <v>3.1428552969194201</v>
      </c>
      <c r="AO70" s="2">
        <f>IF(AN$4=$E70, $I70*AN$55,0) + IF(AN$4&gt;$E70,MIN(AN70,$I70-SUM($J70:AN70)))</f>
        <v>3.1428552969194201</v>
      </c>
      <c r="AP70" s="2">
        <f>IF(AO$4=$E70, $I70*AO$55,0) + IF(AO$4&gt;$E70,MIN(AO70,$I70-SUM($J70:AO70)))</f>
        <v>3.1428552969194201</v>
      </c>
      <c r="AQ70" s="57">
        <f>IF(AP$4=$E70, $I70*AP$55,0) + IF(AP$4&gt;$E70,MIN(AP70,$I70-SUM($J70:AP70)))</f>
        <v>3.1428552969194201</v>
      </c>
      <c r="AR70" s="2">
        <f>IF(AQ$4=$E70, $I70*AQ$55,0) + IF(AQ$4&gt;$E70,MIN(AQ70,$I70-SUM($J70:AQ70)))</f>
        <v>3.1428552969194201</v>
      </c>
      <c r="AS70" s="2">
        <f>IF(AR$4=$E70, $I70*AR$55,0) + IF(AR$4&gt;$E70,MIN(AR70,$I70-SUM($J70:AR70)))</f>
        <v>3.1428552969194201</v>
      </c>
      <c r="AT70" s="2">
        <f>IF(AS$4=$E70, $I70*AS$55,0) + IF(AS$4&gt;$E70,MIN(AS70,$I70-SUM($J70:AS70)))</f>
        <v>3.1428552969194201</v>
      </c>
      <c r="AU70" s="2">
        <f>IF(AT$4=$E70, $I70*AT$55,0) + IF(AT$4&gt;$E70,MIN(AT70,$I70-SUM($J70:AT70)))</f>
        <v>3.1428552969194201</v>
      </c>
      <c r="AV70" s="2">
        <f>IF(AU$4=$E70, $I70*AU$55,0) + IF(AU$4&gt;$E70,MIN(AU70,$I70-SUM($J70:AU70)))</f>
        <v>3.1428552969194201</v>
      </c>
      <c r="AW70" s="2"/>
    </row>
    <row r="71" spans="5:49" ht="16.8" outlineLevel="1">
      <c r="E71" s="44">
        <f>INDEX($K$4:$AV$4,,COUNT(E$65:E70)+1)</f>
        <v>35155</v>
      </c>
      <c r="G71" s="2" t="s">
        <v>105</v>
      </c>
      <c r="I71" s="2">
        <f t="shared" si="62"/>
        <v>107.62082174529043</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3.2318565088675806</v>
      </c>
      <c r="R71" s="2">
        <f>IF(Q$4=$E71, $I71*Q$55,0) + IF(Q$4&gt;$E71,MIN(Q71,$I71-SUM($J71:Q71)))</f>
        <v>3.2318565088675806</v>
      </c>
      <c r="S71" s="2">
        <f>IF(R$4=$E71, $I71*R$55,0) + IF(R$4&gt;$E71,MIN(R71,$I71-SUM($J71:R71)))</f>
        <v>3.2318565088675806</v>
      </c>
      <c r="T71" s="2">
        <f>IF(S$4=$E71, $I71*S$55,0) + IF(S$4&gt;$E71,MIN(S71,$I71-SUM($J71:S71)))</f>
        <v>3.2318565088675806</v>
      </c>
      <c r="U71" s="2">
        <f>IF(T$4=$E71, $I71*T$55,0) + IF(T$4&gt;$E71,MIN(T71,$I71-SUM($J71:T71)))</f>
        <v>3.2318565088675806</v>
      </c>
      <c r="V71" s="2">
        <f>IF(U$4=$E71, $I71*U$55,0) + IF(U$4&gt;$E71,MIN(U71,$I71-SUM($J71:U71)))</f>
        <v>3.2318565088675806</v>
      </c>
      <c r="W71" s="2">
        <f>IF(V$4=$E71, $I71*V$55,0) + IF(V$4&gt;$E71,MIN(V71,$I71-SUM($J71:V71)))</f>
        <v>3.2318565088675806</v>
      </c>
      <c r="X71" s="2">
        <f>IF(W$4=$E71, $I71*W$55,0) + IF(W$4&gt;$E71,MIN(W71,$I71-SUM($J71:W71)))</f>
        <v>3.2318565088675806</v>
      </c>
      <c r="Y71" s="2">
        <f>IF(X$4=$E71, $I71*X$55,0) + IF(X$4&gt;$E71,MIN(X71,$I71-SUM($J71:X71)))</f>
        <v>3.2318565088675806</v>
      </c>
      <c r="Z71" s="2">
        <f>IF(Y$4=$E71, $I71*Y$55,0) + IF(Y$4&gt;$E71,MIN(Y71,$I71-SUM($J71:Y71)))</f>
        <v>3.2318565088675806</v>
      </c>
      <c r="AA71" s="2">
        <f>IF(Z$4=$E71, $I71*Z$55,0) + IF(Z$4&gt;$E71,MIN(Z71,$I71-SUM($J71:Z71)))</f>
        <v>3.2318565088675806</v>
      </c>
      <c r="AB71" s="2">
        <f>IF(AA$4=$E71, $I71*AA$55,0) + IF(AA$4&gt;$E71,MIN(AA71,$I71-SUM($J71:AA71)))</f>
        <v>3.2318565088675806</v>
      </c>
      <c r="AC71" s="2">
        <f>IF(AB$4=$E71, $I71*AB$55,0) + IF(AB$4&gt;$E71,MIN(AB71,$I71-SUM($J71:AB71)))</f>
        <v>3.2318565088675806</v>
      </c>
      <c r="AD71" s="2">
        <f>IF(AC$4=$E71, $I71*AC$55,0) + IF(AC$4&gt;$E71,MIN(AC71,$I71-SUM($J71:AC71)))</f>
        <v>3.2318565088675806</v>
      </c>
      <c r="AE71" s="2">
        <f>IF(AD$4=$E71, $I71*AD$55,0) + IF(AD$4&gt;$E71,MIN(AD71,$I71-SUM($J71:AD71)))</f>
        <v>3.2318565088675806</v>
      </c>
      <c r="AF71" s="2">
        <f>IF(AE$4=$E71, $I71*AE$55,0) + IF(AE$4&gt;$E71,MIN(AE71,$I71-SUM($J71:AE71)))</f>
        <v>3.2318565088675806</v>
      </c>
      <c r="AG71" s="2">
        <f>IF(AF$4=$E71, $I71*AF$55,0) + IF(AF$4&gt;$E71,MIN(AF71,$I71-SUM($J71:AF71)))</f>
        <v>3.2318565088675806</v>
      </c>
      <c r="AH71" s="2">
        <f>IF(AG$4=$E71, $I71*AG$55,0) + IF(AG$4&gt;$E71,MIN(AG71,$I71-SUM($J71:AG71)))</f>
        <v>3.2318565088675806</v>
      </c>
      <c r="AI71" s="2">
        <f>IF(AH$4=$E71, $I71*AH$55,0) + IF(AH$4&gt;$E71,MIN(AH71,$I71-SUM($J71:AH71)))</f>
        <v>3.2318565088675806</v>
      </c>
      <c r="AJ71" s="2">
        <f>IF(AI$4=$E71, $I71*AI$55,0) + IF(AI$4&gt;$E71,MIN(AI71,$I71-SUM($J71:AI71)))</f>
        <v>3.2318565088675806</v>
      </c>
      <c r="AK71" s="2">
        <f>IF(AJ$4=$E71, $I71*AJ$55,0) + IF(AJ$4&gt;$E71,MIN(AJ71,$I71-SUM($J71:AJ71)))</f>
        <v>3.2318565088675806</v>
      </c>
      <c r="AL71" s="2">
        <f>IF(AK$4=$E71, $I71*AK$55,0) + IF(AK$4&gt;$E71,MIN(AK71,$I71-SUM($J71:AK71)))</f>
        <v>3.2318565088675806</v>
      </c>
      <c r="AM71" s="2">
        <f>IF(AL$4=$E71, $I71*AL$55,0) + IF(AL$4&gt;$E71,MIN(AL71,$I71-SUM($J71:AL71)))</f>
        <v>3.2318565088675806</v>
      </c>
      <c r="AN71" s="2">
        <f>IF(AM$4=$E71, $I71*AM$55,0) + IF(AM$4&gt;$E71,MIN(AM71,$I71-SUM($J71:AM71)))</f>
        <v>3.2318565088675806</v>
      </c>
      <c r="AO71" s="2">
        <f>IF(AN$4=$E71, $I71*AN$55,0) + IF(AN$4&gt;$E71,MIN(AN71,$I71-SUM($J71:AN71)))</f>
        <v>3.2318565088675806</v>
      </c>
      <c r="AP71" s="2">
        <f>IF(AO$4=$E71, $I71*AO$55,0) + IF(AO$4&gt;$E71,MIN(AO71,$I71-SUM($J71:AO71)))</f>
        <v>3.2318565088675806</v>
      </c>
      <c r="AQ71" s="57">
        <f>IF(AP$4=$E71, $I71*AP$55,0) + IF(AP$4&gt;$E71,MIN(AP71,$I71-SUM($J71:AP71)))</f>
        <v>3.2318565088675806</v>
      </c>
      <c r="AR71" s="2">
        <f>IF(AQ$4=$E71, $I71*AQ$55,0) + IF(AQ$4&gt;$E71,MIN(AQ71,$I71-SUM($J71:AQ71)))</f>
        <v>3.2318565088675806</v>
      </c>
      <c r="AS71" s="2">
        <f>IF(AR$4=$E71, $I71*AR$55,0) + IF(AR$4&gt;$E71,MIN(AR71,$I71-SUM($J71:AR71)))</f>
        <v>3.2318565088675806</v>
      </c>
      <c r="AT71" s="2">
        <f>IF(AS$4=$E71, $I71*AS$55,0) + IF(AS$4&gt;$E71,MIN(AS71,$I71-SUM($J71:AS71)))</f>
        <v>3.2318565088675806</v>
      </c>
      <c r="AU71" s="2">
        <f>IF(AT$4=$E71, $I71*AT$55,0) + IF(AT$4&gt;$E71,MIN(AT71,$I71-SUM($J71:AT71)))</f>
        <v>3.2318565088675806</v>
      </c>
      <c r="AV71" s="2">
        <f>IF(AU$4=$E71, $I71*AU$55,0) + IF(AU$4&gt;$E71,MIN(AU71,$I71-SUM($J71:AU71)))</f>
        <v>3.2318565088675806</v>
      </c>
      <c r="AW71" s="2"/>
    </row>
    <row r="72" spans="5:49" ht="16.8" outlineLevel="1">
      <c r="E72" s="44">
        <f>INDEX($K$4:$AV$4,,COUNT(E$65:E71)+1)</f>
        <v>35520</v>
      </c>
      <c r="G72" s="2" t="s">
        <v>105</v>
      </c>
      <c r="I72" s="2">
        <f t="shared" si="62"/>
        <v>116.32680904654455</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3.4932975689653021</v>
      </c>
      <c r="S72" s="2">
        <f>IF(R$4=$E72, $I72*R$55,0) + IF(R$4&gt;$E72,MIN(R72,$I72-SUM($J72:R72)))</f>
        <v>3.4932975689653021</v>
      </c>
      <c r="T72" s="2">
        <f>IF(S$4=$E72, $I72*S$55,0) + IF(S$4&gt;$E72,MIN(S72,$I72-SUM($J72:S72)))</f>
        <v>3.4932975689653021</v>
      </c>
      <c r="U72" s="2">
        <f>IF(T$4=$E72, $I72*T$55,0) + IF(T$4&gt;$E72,MIN(T72,$I72-SUM($J72:T72)))</f>
        <v>3.4932975689653021</v>
      </c>
      <c r="V72" s="2">
        <f>IF(U$4=$E72, $I72*U$55,0) + IF(U$4&gt;$E72,MIN(U72,$I72-SUM($J72:U72)))</f>
        <v>3.4932975689653021</v>
      </c>
      <c r="W72" s="2">
        <f>IF(V$4=$E72, $I72*V$55,0) + IF(V$4&gt;$E72,MIN(V72,$I72-SUM($J72:V72)))</f>
        <v>3.4932975689653021</v>
      </c>
      <c r="X72" s="2">
        <f>IF(W$4=$E72, $I72*W$55,0) + IF(W$4&gt;$E72,MIN(W72,$I72-SUM($J72:W72)))</f>
        <v>3.4932975689653021</v>
      </c>
      <c r="Y72" s="2">
        <f>IF(X$4=$E72, $I72*X$55,0) + IF(X$4&gt;$E72,MIN(X72,$I72-SUM($J72:X72)))</f>
        <v>3.4932975689653021</v>
      </c>
      <c r="Z72" s="2">
        <f>IF(Y$4=$E72, $I72*Y$55,0) + IF(Y$4&gt;$E72,MIN(Y72,$I72-SUM($J72:Y72)))</f>
        <v>3.4932975689653021</v>
      </c>
      <c r="AA72" s="2">
        <f>IF(Z$4=$E72, $I72*Z$55,0) + IF(Z$4&gt;$E72,MIN(Z72,$I72-SUM($J72:Z72)))</f>
        <v>3.4932975689653021</v>
      </c>
      <c r="AB72" s="2">
        <f>IF(AA$4=$E72, $I72*AA$55,0) + IF(AA$4&gt;$E72,MIN(AA72,$I72-SUM($J72:AA72)))</f>
        <v>3.4932975689653021</v>
      </c>
      <c r="AC72" s="2">
        <f>IF(AB$4=$E72, $I72*AB$55,0) + IF(AB$4&gt;$E72,MIN(AB72,$I72-SUM($J72:AB72)))</f>
        <v>3.4932975689653021</v>
      </c>
      <c r="AD72" s="2">
        <f>IF(AC$4=$E72, $I72*AC$55,0) + IF(AC$4&gt;$E72,MIN(AC72,$I72-SUM($J72:AC72)))</f>
        <v>3.4932975689653021</v>
      </c>
      <c r="AE72" s="2">
        <f>IF(AD$4=$E72, $I72*AD$55,0) + IF(AD$4&gt;$E72,MIN(AD72,$I72-SUM($J72:AD72)))</f>
        <v>3.4932975689653021</v>
      </c>
      <c r="AF72" s="2">
        <f>IF(AE$4=$E72, $I72*AE$55,0) + IF(AE$4&gt;$E72,MIN(AE72,$I72-SUM($J72:AE72)))</f>
        <v>3.4932975689653021</v>
      </c>
      <c r="AG72" s="2">
        <f>IF(AF$4=$E72, $I72*AF$55,0) + IF(AF$4&gt;$E72,MIN(AF72,$I72-SUM($J72:AF72)))</f>
        <v>3.4932975689653021</v>
      </c>
      <c r="AH72" s="2">
        <f>IF(AG$4=$E72, $I72*AG$55,0) + IF(AG$4&gt;$E72,MIN(AG72,$I72-SUM($J72:AG72)))</f>
        <v>3.4932975689653021</v>
      </c>
      <c r="AI72" s="2">
        <f>IF(AH$4=$E72, $I72*AH$55,0) + IF(AH$4&gt;$E72,MIN(AH72,$I72-SUM($J72:AH72)))</f>
        <v>3.4932975689653021</v>
      </c>
      <c r="AJ72" s="2">
        <f>IF(AI$4=$E72, $I72*AI$55,0) + IF(AI$4&gt;$E72,MIN(AI72,$I72-SUM($J72:AI72)))</f>
        <v>3.4932975689653021</v>
      </c>
      <c r="AK72" s="2">
        <f>IF(AJ$4=$E72, $I72*AJ$55,0) + IF(AJ$4&gt;$E72,MIN(AJ72,$I72-SUM($J72:AJ72)))</f>
        <v>3.4932975689653021</v>
      </c>
      <c r="AL72" s="2">
        <f>IF(AK$4=$E72, $I72*AK$55,0) + IF(AK$4&gt;$E72,MIN(AK72,$I72-SUM($J72:AK72)))</f>
        <v>3.4932975689653021</v>
      </c>
      <c r="AM72" s="2">
        <f>IF(AL$4=$E72, $I72*AL$55,0) + IF(AL$4&gt;$E72,MIN(AL72,$I72-SUM($J72:AL72)))</f>
        <v>3.4932975689653021</v>
      </c>
      <c r="AN72" s="2">
        <f>IF(AM$4=$E72, $I72*AM$55,0) + IF(AM$4&gt;$E72,MIN(AM72,$I72-SUM($J72:AM72)))</f>
        <v>3.4932975689653021</v>
      </c>
      <c r="AO72" s="2">
        <f>IF(AN$4=$E72, $I72*AN$55,0) + IF(AN$4&gt;$E72,MIN(AN72,$I72-SUM($J72:AN72)))</f>
        <v>3.4932975689653021</v>
      </c>
      <c r="AP72" s="2">
        <f>IF(AO$4=$E72, $I72*AO$55,0) + IF(AO$4&gt;$E72,MIN(AO72,$I72-SUM($J72:AO72)))</f>
        <v>3.4932975689653021</v>
      </c>
      <c r="AQ72" s="57">
        <f>IF(AP$4=$E72, $I72*AP$55,0) + IF(AP$4&gt;$E72,MIN(AP72,$I72-SUM($J72:AP72)))</f>
        <v>3.4932975689653021</v>
      </c>
      <c r="AR72" s="2">
        <f>IF(AQ$4=$E72, $I72*AQ$55,0) + IF(AQ$4&gt;$E72,MIN(AQ72,$I72-SUM($J72:AQ72)))</f>
        <v>3.4932975689653021</v>
      </c>
      <c r="AS72" s="2">
        <f>IF(AR$4=$E72, $I72*AR$55,0) + IF(AR$4&gt;$E72,MIN(AR72,$I72-SUM($J72:AR72)))</f>
        <v>3.4932975689653021</v>
      </c>
      <c r="AT72" s="2">
        <f>IF(AS$4=$E72, $I72*AS$55,0) + IF(AS$4&gt;$E72,MIN(AS72,$I72-SUM($J72:AS72)))</f>
        <v>3.4932975689653021</v>
      </c>
      <c r="AU72" s="2">
        <f>IF(AT$4=$E72, $I72*AT$55,0) + IF(AT$4&gt;$E72,MIN(AT72,$I72-SUM($J72:AT72)))</f>
        <v>3.4932975689653021</v>
      </c>
      <c r="AV72" s="2">
        <f>IF(AU$4=$E72, $I72*AU$55,0) + IF(AU$4&gt;$E72,MIN(AU72,$I72-SUM($J72:AU72)))</f>
        <v>3.4932975689653021</v>
      </c>
      <c r="AW72" s="2"/>
    </row>
    <row r="73" spans="5:49" ht="16.8" outlineLevel="1">
      <c r="E73" s="44">
        <f>INDEX($K$4:$AV$4,,COUNT(E$65:E72)+1)</f>
        <v>35885</v>
      </c>
      <c r="G73" s="2" t="s">
        <v>105</v>
      </c>
      <c r="I73" s="2">
        <f t="shared" si="62"/>
        <v>139.11056304769897</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4.1774943858167868</v>
      </c>
      <c r="T73" s="2">
        <f>IF(S$4=$E73, $I73*S$55,0) + IF(S$4&gt;$E73,MIN(S73,$I73-SUM($J73:S73)))</f>
        <v>4.1774943858167868</v>
      </c>
      <c r="U73" s="2">
        <f>IF(T$4=$E73, $I73*T$55,0) + IF(T$4&gt;$E73,MIN(T73,$I73-SUM($J73:T73)))</f>
        <v>4.1774943858167868</v>
      </c>
      <c r="V73" s="2">
        <f>IF(U$4=$E73, $I73*U$55,0) + IF(U$4&gt;$E73,MIN(U73,$I73-SUM($J73:U73)))</f>
        <v>4.1774943858167868</v>
      </c>
      <c r="W73" s="2">
        <f>IF(V$4=$E73, $I73*V$55,0) + IF(V$4&gt;$E73,MIN(V73,$I73-SUM($J73:V73)))</f>
        <v>4.1774943858167868</v>
      </c>
      <c r="X73" s="2">
        <f>IF(W$4=$E73, $I73*W$55,0) + IF(W$4&gt;$E73,MIN(W73,$I73-SUM($J73:W73)))</f>
        <v>4.1774943858167868</v>
      </c>
      <c r="Y73" s="2">
        <f>IF(X$4=$E73, $I73*X$55,0) + IF(X$4&gt;$E73,MIN(X73,$I73-SUM($J73:X73)))</f>
        <v>4.1774943858167868</v>
      </c>
      <c r="Z73" s="2">
        <f>IF(Y$4=$E73, $I73*Y$55,0) + IF(Y$4&gt;$E73,MIN(Y73,$I73-SUM($J73:Y73)))</f>
        <v>4.1774943858167868</v>
      </c>
      <c r="AA73" s="2">
        <f>IF(Z$4=$E73, $I73*Z$55,0) + IF(Z$4&gt;$E73,MIN(Z73,$I73-SUM($J73:Z73)))</f>
        <v>4.1774943858167868</v>
      </c>
      <c r="AB73" s="2">
        <f>IF(AA$4=$E73, $I73*AA$55,0) + IF(AA$4&gt;$E73,MIN(AA73,$I73-SUM($J73:AA73)))</f>
        <v>4.1774943858167868</v>
      </c>
      <c r="AC73" s="2">
        <f>IF(AB$4=$E73, $I73*AB$55,0) + IF(AB$4&gt;$E73,MIN(AB73,$I73-SUM($J73:AB73)))</f>
        <v>4.1774943858167868</v>
      </c>
      <c r="AD73" s="2">
        <f>IF(AC$4=$E73, $I73*AC$55,0) + IF(AC$4&gt;$E73,MIN(AC73,$I73-SUM($J73:AC73)))</f>
        <v>4.1774943858167868</v>
      </c>
      <c r="AE73" s="2">
        <f>IF(AD$4=$E73, $I73*AD$55,0) + IF(AD$4&gt;$E73,MIN(AD73,$I73-SUM($J73:AD73)))</f>
        <v>4.1774943858167868</v>
      </c>
      <c r="AF73" s="2">
        <f>IF(AE$4=$E73, $I73*AE$55,0) + IF(AE$4&gt;$E73,MIN(AE73,$I73-SUM($J73:AE73)))</f>
        <v>4.1774943858167868</v>
      </c>
      <c r="AG73" s="2">
        <f>IF(AF$4=$E73, $I73*AF$55,0) + IF(AF$4&gt;$E73,MIN(AF73,$I73-SUM($J73:AF73)))</f>
        <v>4.1774943858167868</v>
      </c>
      <c r="AH73" s="2">
        <f>IF(AG$4=$E73, $I73*AG$55,0) + IF(AG$4&gt;$E73,MIN(AG73,$I73-SUM($J73:AG73)))</f>
        <v>4.1774943858167868</v>
      </c>
      <c r="AI73" s="2">
        <f>IF(AH$4=$E73, $I73*AH$55,0) + IF(AH$4&gt;$E73,MIN(AH73,$I73-SUM($J73:AH73)))</f>
        <v>4.1774943858167868</v>
      </c>
      <c r="AJ73" s="2">
        <f>IF(AI$4=$E73, $I73*AI$55,0) + IF(AI$4&gt;$E73,MIN(AI73,$I73-SUM($J73:AI73)))</f>
        <v>4.1774943858167868</v>
      </c>
      <c r="AK73" s="2">
        <f>IF(AJ$4=$E73, $I73*AJ$55,0) + IF(AJ$4&gt;$E73,MIN(AJ73,$I73-SUM($J73:AJ73)))</f>
        <v>4.1774943858167868</v>
      </c>
      <c r="AL73" s="2">
        <f>IF(AK$4=$E73, $I73*AK$55,0) + IF(AK$4&gt;$E73,MIN(AK73,$I73-SUM($J73:AK73)))</f>
        <v>4.1774943858167868</v>
      </c>
      <c r="AM73" s="2">
        <f>IF(AL$4=$E73, $I73*AL$55,0) + IF(AL$4&gt;$E73,MIN(AL73,$I73-SUM($J73:AL73)))</f>
        <v>4.1774943858167868</v>
      </c>
      <c r="AN73" s="2">
        <f>IF(AM$4=$E73, $I73*AM$55,0) + IF(AM$4&gt;$E73,MIN(AM73,$I73-SUM($J73:AM73)))</f>
        <v>4.1774943858167868</v>
      </c>
      <c r="AO73" s="2">
        <f>IF(AN$4=$E73, $I73*AN$55,0) + IF(AN$4&gt;$E73,MIN(AN73,$I73-SUM($J73:AN73)))</f>
        <v>4.1774943858167868</v>
      </c>
      <c r="AP73" s="2">
        <f>IF(AO$4=$E73, $I73*AO$55,0) + IF(AO$4&gt;$E73,MIN(AO73,$I73-SUM($J73:AO73)))</f>
        <v>4.1774943858167868</v>
      </c>
      <c r="AQ73" s="57">
        <f>IF(AP$4=$E73, $I73*AP$55,0) + IF(AP$4&gt;$E73,MIN(AP73,$I73-SUM($J73:AP73)))</f>
        <v>4.1774943858167868</v>
      </c>
      <c r="AR73" s="2">
        <f>IF(AQ$4=$E73, $I73*AQ$55,0) + IF(AQ$4&gt;$E73,MIN(AQ73,$I73-SUM($J73:AQ73)))</f>
        <v>4.1774943858167868</v>
      </c>
      <c r="AS73" s="2">
        <f>IF(AR$4=$E73, $I73*AR$55,0) + IF(AR$4&gt;$E73,MIN(AR73,$I73-SUM($J73:AR73)))</f>
        <v>4.1774943858167868</v>
      </c>
      <c r="AT73" s="2">
        <f>IF(AS$4=$E73, $I73*AS$55,0) + IF(AS$4&gt;$E73,MIN(AS73,$I73-SUM($J73:AS73)))</f>
        <v>4.1774943858167868</v>
      </c>
      <c r="AU73" s="2">
        <f>IF(AT$4=$E73, $I73*AT$55,0) + IF(AT$4&gt;$E73,MIN(AT73,$I73-SUM($J73:AT73)))</f>
        <v>4.1774943858167868</v>
      </c>
      <c r="AV73" s="2">
        <f>IF(AU$4=$E73, $I73*AU$55,0) + IF(AU$4&gt;$E73,MIN(AU73,$I73-SUM($J73:AU73)))</f>
        <v>4.1774943858167868</v>
      </c>
      <c r="AW73" s="2"/>
    </row>
    <row r="74" spans="5:49" ht="16.8" outlineLevel="1">
      <c r="E74" s="44">
        <f>INDEX($K$4:$AV$4,,COUNT(E$65:E73)+1)</f>
        <v>36250</v>
      </c>
      <c r="G74" s="2" t="s">
        <v>105</v>
      </c>
      <c r="I74" s="2">
        <f t="shared" si="62"/>
        <v>135.05514025886723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4.0557099176837008</v>
      </c>
      <c r="U74" s="2">
        <f>IF(T$4=$E74, $I74*T$55,0) + IF(T$4&gt;$E74,MIN(T74,$I74-SUM($J74:T74)))</f>
        <v>4.0557099176837008</v>
      </c>
      <c r="V74" s="2">
        <f>IF(U$4=$E74, $I74*U$55,0) + IF(U$4&gt;$E74,MIN(U74,$I74-SUM($J74:U74)))</f>
        <v>4.0557099176837008</v>
      </c>
      <c r="W74" s="2">
        <f>IF(V$4=$E74, $I74*V$55,0) + IF(V$4&gt;$E74,MIN(V74,$I74-SUM($J74:V74)))</f>
        <v>4.0557099176837008</v>
      </c>
      <c r="X74" s="2">
        <f>IF(W$4=$E74, $I74*W$55,0) + IF(W$4&gt;$E74,MIN(W74,$I74-SUM($J74:W74)))</f>
        <v>4.0557099176837008</v>
      </c>
      <c r="Y74" s="2">
        <f>IF(X$4=$E74, $I74*X$55,0) + IF(X$4&gt;$E74,MIN(X74,$I74-SUM($J74:X74)))</f>
        <v>4.0557099176837008</v>
      </c>
      <c r="Z74" s="2">
        <f>IF(Y$4=$E74, $I74*Y$55,0) + IF(Y$4&gt;$E74,MIN(Y74,$I74-SUM($J74:Y74)))</f>
        <v>4.0557099176837008</v>
      </c>
      <c r="AA74" s="2">
        <f>IF(Z$4=$E74, $I74*Z$55,0) + IF(Z$4&gt;$E74,MIN(Z74,$I74-SUM($J74:Z74)))</f>
        <v>4.0557099176837008</v>
      </c>
      <c r="AB74" s="2">
        <f>IF(AA$4=$E74, $I74*AA$55,0) + IF(AA$4&gt;$E74,MIN(AA74,$I74-SUM($J74:AA74)))</f>
        <v>4.0557099176837008</v>
      </c>
      <c r="AC74" s="2">
        <f>IF(AB$4=$E74, $I74*AB$55,0) + IF(AB$4&gt;$E74,MIN(AB74,$I74-SUM($J74:AB74)))</f>
        <v>4.0557099176837008</v>
      </c>
      <c r="AD74" s="2">
        <f>IF(AC$4=$E74, $I74*AC$55,0) + IF(AC$4&gt;$E74,MIN(AC74,$I74-SUM($J74:AC74)))</f>
        <v>4.0557099176837008</v>
      </c>
      <c r="AE74" s="2">
        <f>IF(AD$4=$E74, $I74*AD$55,0) + IF(AD$4&gt;$E74,MIN(AD74,$I74-SUM($J74:AD74)))</f>
        <v>4.0557099176837008</v>
      </c>
      <c r="AF74" s="2">
        <f>IF(AE$4=$E74, $I74*AE$55,0) + IF(AE$4&gt;$E74,MIN(AE74,$I74-SUM($J74:AE74)))</f>
        <v>4.0557099176837008</v>
      </c>
      <c r="AG74" s="2">
        <f>IF(AF$4=$E74, $I74*AF$55,0) + IF(AF$4&gt;$E74,MIN(AF74,$I74-SUM($J74:AF74)))</f>
        <v>4.0557099176837008</v>
      </c>
      <c r="AH74" s="2">
        <f>IF(AG$4=$E74, $I74*AG$55,0) + IF(AG$4&gt;$E74,MIN(AG74,$I74-SUM($J74:AG74)))</f>
        <v>4.0557099176837008</v>
      </c>
      <c r="AI74" s="2">
        <f>IF(AH$4=$E74, $I74*AH$55,0) + IF(AH$4&gt;$E74,MIN(AH74,$I74-SUM($J74:AH74)))</f>
        <v>4.0557099176837008</v>
      </c>
      <c r="AJ74" s="2">
        <f>IF(AI$4=$E74, $I74*AI$55,0) + IF(AI$4&gt;$E74,MIN(AI74,$I74-SUM($J74:AI74)))</f>
        <v>4.0557099176837008</v>
      </c>
      <c r="AK74" s="2">
        <f>IF(AJ$4=$E74, $I74*AJ$55,0) + IF(AJ$4&gt;$E74,MIN(AJ74,$I74-SUM($J74:AJ74)))</f>
        <v>4.0557099176837008</v>
      </c>
      <c r="AL74" s="2">
        <f>IF(AK$4=$E74, $I74*AK$55,0) + IF(AK$4&gt;$E74,MIN(AK74,$I74-SUM($J74:AK74)))</f>
        <v>4.0557099176837008</v>
      </c>
      <c r="AM74" s="2">
        <f>IF(AL$4=$E74, $I74*AL$55,0) + IF(AL$4&gt;$E74,MIN(AL74,$I74-SUM($J74:AL74)))</f>
        <v>4.0557099176837008</v>
      </c>
      <c r="AN74" s="2">
        <f>IF(AM$4=$E74, $I74*AM$55,0) + IF(AM$4&gt;$E74,MIN(AM74,$I74-SUM($J74:AM74)))</f>
        <v>4.0557099176837008</v>
      </c>
      <c r="AO74" s="2">
        <f>IF(AN$4=$E74, $I74*AN$55,0) + IF(AN$4&gt;$E74,MIN(AN74,$I74-SUM($J74:AN74)))</f>
        <v>4.0557099176837008</v>
      </c>
      <c r="AP74" s="2">
        <f>IF(AO$4=$E74, $I74*AO$55,0) + IF(AO$4&gt;$E74,MIN(AO74,$I74-SUM($J74:AO74)))</f>
        <v>4.0557099176837008</v>
      </c>
      <c r="AQ74" s="57">
        <f>IF(AP$4=$E74, $I74*AP$55,0) + IF(AP$4&gt;$E74,MIN(AP74,$I74-SUM($J74:AP74)))</f>
        <v>4.0557099176837008</v>
      </c>
      <c r="AR74" s="2">
        <f>IF(AQ$4=$E74, $I74*AQ$55,0) + IF(AQ$4&gt;$E74,MIN(AQ74,$I74-SUM($J74:AQ74)))</f>
        <v>4.0557099176837008</v>
      </c>
      <c r="AS74" s="2">
        <f>IF(AR$4=$E74, $I74*AR$55,0) + IF(AR$4&gt;$E74,MIN(AR74,$I74-SUM($J74:AR74)))</f>
        <v>4.0557099176837008</v>
      </c>
      <c r="AT74" s="2">
        <f>IF(AS$4=$E74, $I74*AS$55,0) + IF(AS$4&gt;$E74,MIN(AS74,$I74-SUM($J74:AS74)))</f>
        <v>4.0557099176837008</v>
      </c>
      <c r="AU74" s="2">
        <f>IF(AT$4=$E74, $I74*AT$55,0) + IF(AT$4&gt;$E74,MIN(AT74,$I74-SUM($J74:AT74)))</f>
        <v>4.0557099176837008</v>
      </c>
      <c r="AV74" s="2">
        <f>IF(AU$4=$E74, $I74*AU$55,0) + IF(AU$4&gt;$E74,MIN(AU74,$I74-SUM($J74:AU74)))</f>
        <v>4.0557099176837008</v>
      </c>
      <c r="AW74" s="2"/>
    </row>
    <row r="75" spans="5:49" ht="16.8" outlineLevel="1">
      <c r="E75" s="44">
        <f>INDEX($K$4:$AV$4,,COUNT(E$65:E74)+1)</f>
        <v>36616</v>
      </c>
      <c r="G75" s="2" t="s">
        <v>105</v>
      </c>
      <c r="I75" s="2">
        <f t="shared" si="62"/>
        <v>134.39535116721777</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4.0358964314479815</v>
      </c>
      <c r="V75" s="2">
        <f>IF(U$4=$E75, $I75*U$55,0) + IF(U$4&gt;$E75,MIN(U75,$I75-SUM($J75:U75)))</f>
        <v>4.0358964314479815</v>
      </c>
      <c r="W75" s="2">
        <f>IF(V$4=$E75, $I75*V$55,0) + IF(V$4&gt;$E75,MIN(V75,$I75-SUM($J75:V75)))</f>
        <v>4.0358964314479815</v>
      </c>
      <c r="X75" s="2">
        <f>IF(W$4=$E75, $I75*W$55,0) + IF(W$4&gt;$E75,MIN(W75,$I75-SUM($J75:W75)))</f>
        <v>4.0358964314479815</v>
      </c>
      <c r="Y75" s="2">
        <f>IF(X$4=$E75, $I75*X$55,0) + IF(X$4&gt;$E75,MIN(X75,$I75-SUM($J75:X75)))</f>
        <v>4.0358964314479815</v>
      </c>
      <c r="Z75" s="2">
        <f>IF(Y$4=$E75, $I75*Y$55,0) + IF(Y$4&gt;$E75,MIN(Y75,$I75-SUM($J75:Y75)))</f>
        <v>4.0358964314479815</v>
      </c>
      <c r="AA75" s="2">
        <f>IF(Z$4=$E75, $I75*Z$55,0) + IF(Z$4&gt;$E75,MIN(Z75,$I75-SUM($J75:Z75)))</f>
        <v>4.0358964314479815</v>
      </c>
      <c r="AB75" s="2">
        <f>IF(AA$4=$E75, $I75*AA$55,0) + IF(AA$4&gt;$E75,MIN(AA75,$I75-SUM($J75:AA75)))</f>
        <v>4.0358964314479815</v>
      </c>
      <c r="AC75" s="2">
        <f>IF(AB$4=$E75, $I75*AB$55,0) + IF(AB$4&gt;$E75,MIN(AB75,$I75-SUM($J75:AB75)))</f>
        <v>4.0358964314479815</v>
      </c>
      <c r="AD75" s="2">
        <f>IF(AC$4=$E75, $I75*AC$55,0) + IF(AC$4&gt;$E75,MIN(AC75,$I75-SUM($J75:AC75)))</f>
        <v>4.0358964314479815</v>
      </c>
      <c r="AE75" s="2">
        <f>IF(AD$4=$E75, $I75*AD$55,0) + IF(AD$4&gt;$E75,MIN(AD75,$I75-SUM($J75:AD75)))</f>
        <v>4.0358964314479815</v>
      </c>
      <c r="AF75" s="2">
        <f>IF(AE$4=$E75, $I75*AE$55,0) + IF(AE$4&gt;$E75,MIN(AE75,$I75-SUM($J75:AE75)))</f>
        <v>4.0358964314479815</v>
      </c>
      <c r="AG75" s="2">
        <f>IF(AF$4=$E75, $I75*AF$55,0) + IF(AF$4&gt;$E75,MIN(AF75,$I75-SUM($J75:AF75)))</f>
        <v>4.0358964314479815</v>
      </c>
      <c r="AH75" s="2">
        <f>IF(AG$4=$E75, $I75*AG$55,0) + IF(AG$4&gt;$E75,MIN(AG75,$I75-SUM($J75:AG75)))</f>
        <v>4.0358964314479815</v>
      </c>
      <c r="AI75" s="2">
        <f>IF(AH$4=$E75, $I75*AH$55,0) + IF(AH$4&gt;$E75,MIN(AH75,$I75-SUM($J75:AH75)))</f>
        <v>4.0358964314479815</v>
      </c>
      <c r="AJ75" s="2">
        <f>IF(AI$4=$E75, $I75*AI$55,0) + IF(AI$4&gt;$E75,MIN(AI75,$I75-SUM($J75:AI75)))</f>
        <v>4.0358964314479815</v>
      </c>
      <c r="AK75" s="2">
        <f>IF(AJ$4=$E75, $I75*AJ$55,0) + IF(AJ$4&gt;$E75,MIN(AJ75,$I75-SUM($J75:AJ75)))</f>
        <v>4.0358964314479815</v>
      </c>
      <c r="AL75" s="2">
        <f>IF(AK$4=$E75, $I75*AK$55,0) + IF(AK$4&gt;$E75,MIN(AK75,$I75-SUM($J75:AK75)))</f>
        <v>4.0358964314479815</v>
      </c>
      <c r="AM75" s="2">
        <f>IF(AL$4=$E75, $I75*AL$55,0) + IF(AL$4&gt;$E75,MIN(AL75,$I75-SUM($J75:AL75)))</f>
        <v>4.0358964314479815</v>
      </c>
      <c r="AN75" s="2">
        <f>IF(AM$4=$E75, $I75*AM$55,0) + IF(AM$4&gt;$E75,MIN(AM75,$I75-SUM($J75:AM75)))</f>
        <v>4.0358964314479815</v>
      </c>
      <c r="AO75" s="2">
        <f>IF(AN$4=$E75, $I75*AN$55,0) + IF(AN$4&gt;$E75,MIN(AN75,$I75-SUM($J75:AN75)))</f>
        <v>4.0358964314479815</v>
      </c>
      <c r="AP75" s="2">
        <f>IF(AO$4=$E75, $I75*AO$55,0) + IF(AO$4&gt;$E75,MIN(AO75,$I75-SUM($J75:AO75)))</f>
        <v>4.0358964314479815</v>
      </c>
      <c r="AQ75" s="57">
        <f>IF(AP$4=$E75, $I75*AP$55,0) + IF(AP$4&gt;$E75,MIN(AP75,$I75-SUM($J75:AP75)))</f>
        <v>4.0358964314479815</v>
      </c>
      <c r="AR75" s="2">
        <f>IF(AQ$4=$E75, $I75*AQ$55,0) + IF(AQ$4&gt;$E75,MIN(AQ75,$I75-SUM($J75:AQ75)))</f>
        <v>4.0358964314479815</v>
      </c>
      <c r="AS75" s="2">
        <f>IF(AR$4=$E75, $I75*AR$55,0) + IF(AR$4&gt;$E75,MIN(AR75,$I75-SUM($J75:AR75)))</f>
        <v>4.0358964314479815</v>
      </c>
      <c r="AT75" s="2">
        <f>IF(AS$4=$E75, $I75*AS$55,0) + IF(AS$4&gt;$E75,MIN(AS75,$I75-SUM($J75:AS75)))</f>
        <v>4.0358964314479815</v>
      </c>
      <c r="AU75" s="2">
        <f>IF(AT$4=$E75, $I75*AT$55,0) + IF(AT$4&gt;$E75,MIN(AT75,$I75-SUM($J75:AT75)))</f>
        <v>4.0358964314479815</v>
      </c>
      <c r="AV75" s="2">
        <f>IF(AU$4=$E75, $I75*AU$55,0) + IF(AU$4&gt;$E75,MIN(AU75,$I75-SUM($J75:AU75)))</f>
        <v>4.0358964314479815</v>
      </c>
      <c r="AW75" s="2"/>
    </row>
    <row r="76" spans="5:49" ht="16.8" outlineLevel="1">
      <c r="E76" s="44">
        <f>INDEX($K$4:$AV$4,,COUNT(E$65:E75)+1)</f>
        <v>36981</v>
      </c>
      <c r="G76" s="2" t="s">
        <v>105</v>
      </c>
      <c r="I76" s="2">
        <f t="shared" si="62"/>
        <v>164.49751921393135</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4.9398654418598014</v>
      </c>
      <c r="W76" s="2">
        <f>IF(V$4=$E76, $I76*V$55,0) + IF(V$4&gt;$E76,MIN(V76,$I76-SUM($J76:V76)))</f>
        <v>4.9398654418598014</v>
      </c>
      <c r="X76" s="2">
        <f>IF(W$4=$E76, $I76*W$55,0) + IF(W$4&gt;$E76,MIN(W76,$I76-SUM($J76:W76)))</f>
        <v>4.9398654418598014</v>
      </c>
      <c r="Y76" s="2">
        <f>IF(X$4=$E76, $I76*X$55,0) + IF(X$4&gt;$E76,MIN(X76,$I76-SUM($J76:X76)))</f>
        <v>4.9398654418598014</v>
      </c>
      <c r="Z76" s="2">
        <f>IF(Y$4=$E76, $I76*Y$55,0) + IF(Y$4&gt;$E76,MIN(Y76,$I76-SUM($J76:Y76)))</f>
        <v>4.9398654418598014</v>
      </c>
      <c r="AA76" s="2">
        <f>IF(Z$4=$E76, $I76*Z$55,0) + IF(Z$4&gt;$E76,MIN(Z76,$I76-SUM($J76:Z76)))</f>
        <v>4.9398654418598014</v>
      </c>
      <c r="AB76" s="2">
        <f>IF(AA$4=$E76, $I76*AA$55,0) + IF(AA$4&gt;$E76,MIN(AA76,$I76-SUM($J76:AA76)))</f>
        <v>4.9398654418598014</v>
      </c>
      <c r="AC76" s="2">
        <f>IF(AB$4=$E76, $I76*AB$55,0) + IF(AB$4&gt;$E76,MIN(AB76,$I76-SUM($J76:AB76)))</f>
        <v>4.9398654418598014</v>
      </c>
      <c r="AD76" s="2">
        <f>IF(AC$4=$E76, $I76*AC$55,0) + IF(AC$4&gt;$E76,MIN(AC76,$I76-SUM($J76:AC76)))</f>
        <v>4.9398654418598014</v>
      </c>
      <c r="AE76" s="2">
        <f>IF(AD$4=$E76, $I76*AD$55,0) + IF(AD$4&gt;$E76,MIN(AD76,$I76-SUM($J76:AD76)))</f>
        <v>4.9398654418598014</v>
      </c>
      <c r="AF76" s="2">
        <f>IF(AE$4=$E76, $I76*AE$55,0) + IF(AE$4&gt;$E76,MIN(AE76,$I76-SUM($J76:AE76)))</f>
        <v>4.9398654418598014</v>
      </c>
      <c r="AG76" s="2">
        <f>IF(AF$4=$E76, $I76*AF$55,0) + IF(AF$4&gt;$E76,MIN(AF76,$I76-SUM($J76:AF76)))</f>
        <v>4.9398654418598014</v>
      </c>
      <c r="AH76" s="2">
        <f>IF(AG$4=$E76, $I76*AG$55,0) + IF(AG$4&gt;$E76,MIN(AG76,$I76-SUM($J76:AG76)))</f>
        <v>4.9398654418598014</v>
      </c>
      <c r="AI76" s="2">
        <f>IF(AH$4=$E76, $I76*AH$55,0) + IF(AH$4&gt;$E76,MIN(AH76,$I76-SUM($J76:AH76)))</f>
        <v>4.9398654418598014</v>
      </c>
      <c r="AJ76" s="2">
        <f>IF(AI$4=$E76, $I76*AI$55,0) + IF(AI$4&gt;$E76,MIN(AI76,$I76-SUM($J76:AI76)))</f>
        <v>4.9398654418598014</v>
      </c>
      <c r="AK76" s="2">
        <f>IF(AJ$4=$E76, $I76*AJ$55,0) + IF(AJ$4&gt;$E76,MIN(AJ76,$I76-SUM($J76:AJ76)))</f>
        <v>4.9398654418598014</v>
      </c>
      <c r="AL76" s="2">
        <f>IF(AK$4=$E76, $I76*AK$55,0) + IF(AK$4&gt;$E76,MIN(AK76,$I76-SUM($J76:AK76)))</f>
        <v>4.9398654418598014</v>
      </c>
      <c r="AM76" s="2">
        <f>IF(AL$4=$E76, $I76*AL$55,0) + IF(AL$4&gt;$E76,MIN(AL76,$I76-SUM($J76:AL76)))</f>
        <v>4.9398654418598014</v>
      </c>
      <c r="AN76" s="2">
        <f>IF(AM$4=$E76, $I76*AM$55,0) + IF(AM$4&gt;$E76,MIN(AM76,$I76-SUM($J76:AM76)))</f>
        <v>4.9398654418598014</v>
      </c>
      <c r="AO76" s="2">
        <f>IF(AN$4=$E76, $I76*AN$55,0) + IF(AN$4&gt;$E76,MIN(AN76,$I76-SUM($J76:AN76)))</f>
        <v>4.9398654418598014</v>
      </c>
      <c r="AP76" s="2">
        <f>IF(AO$4=$E76, $I76*AO$55,0) + IF(AO$4&gt;$E76,MIN(AO76,$I76-SUM($J76:AO76)))</f>
        <v>4.9398654418598014</v>
      </c>
      <c r="AQ76" s="57">
        <f>IF(AP$4=$E76, $I76*AP$55,0) + IF(AP$4&gt;$E76,MIN(AP76,$I76-SUM($J76:AP76)))</f>
        <v>4.9398654418598014</v>
      </c>
      <c r="AR76" s="2">
        <f>IF(AQ$4=$E76, $I76*AQ$55,0) + IF(AQ$4&gt;$E76,MIN(AQ76,$I76-SUM($J76:AQ76)))</f>
        <v>4.9398654418598014</v>
      </c>
      <c r="AS76" s="2">
        <f>IF(AR$4=$E76, $I76*AR$55,0) + IF(AR$4&gt;$E76,MIN(AR76,$I76-SUM($J76:AR76)))</f>
        <v>4.9398654418598014</v>
      </c>
      <c r="AT76" s="2">
        <f>IF(AS$4=$E76, $I76*AS$55,0) + IF(AS$4&gt;$E76,MIN(AS76,$I76-SUM($J76:AS76)))</f>
        <v>4.9398654418598014</v>
      </c>
      <c r="AU76" s="2">
        <f>IF(AT$4=$E76, $I76*AT$55,0) + IF(AT$4&gt;$E76,MIN(AT76,$I76-SUM($J76:AT76)))</f>
        <v>4.9398654418598014</v>
      </c>
      <c r="AV76" s="2">
        <f>IF(AU$4=$E76, $I76*AU$55,0) + IF(AU$4&gt;$E76,MIN(AU76,$I76-SUM($J76:AU76)))</f>
        <v>4.9398654418598014</v>
      </c>
      <c r="AW76" s="2"/>
    </row>
    <row r="77" spans="5:49" ht="16.8" outlineLevel="1">
      <c r="E77" s="44">
        <f>INDEX($K$4:$AV$4,,COUNT(E$65:E76)+1)</f>
        <v>37346</v>
      </c>
      <c r="G77" s="2" t="s">
        <v>105</v>
      </c>
      <c r="I77" s="2">
        <f t="shared" si="62"/>
        <v>101.17133956386293</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3.0381783652811696</v>
      </c>
      <c r="X77" s="2">
        <f>IF(W$4=$E77, $I77*W$55,0) + IF(W$4&gt;$E77,MIN(W77,$I77-SUM($J77:W77)))</f>
        <v>3.0381783652811696</v>
      </c>
      <c r="Y77" s="2">
        <f>IF(X$4=$E77, $I77*X$55,0) + IF(X$4&gt;$E77,MIN(X77,$I77-SUM($J77:X77)))</f>
        <v>3.0381783652811696</v>
      </c>
      <c r="Z77" s="2">
        <f>IF(Y$4=$E77, $I77*Y$55,0) + IF(Y$4&gt;$E77,MIN(Y77,$I77-SUM($J77:Y77)))</f>
        <v>3.0381783652811696</v>
      </c>
      <c r="AA77" s="2">
        <f>IF(Z$4=$E77, $I77*Z$55,0) + IF(Z$4&gt;$E77,MIN(Z77,$I77-SUM($J77:Z77)))</f>
        <v>3.0381783652811696</v>
      </c>
      <c r="AB77" s="2">
        <f>IF(AA$4=$E77, $I77*AA$55,0) + IF(AA$4&gt;$E77,MIN(AA77,$I77-SUM($J77:AA77)))</f>
        <v>3.0381783652811696</v>
      </c>
      <c r="AC77" s="2">
        <f>IF(AB$4=$E77, $I77*AB$55,0) + IF(AB$4&gt;$E77,MIN(AB77,$I77-SUM($J77:AB77)))</f>
        <v>3.0381783652811696</v>
      </c>
      <c r="AD77" s="2">
        <f>IF(AC$4=$E77, $I77*AC$55,0) + IF(AC$4&gt;$E77,MIN(AC77,$I77-SUM($J77:AC77)))</f>
        <v>3.0381783652811696</v>
      </c>
      <c r="AE77" s="2">
        <f>IF(AD$4=$E77, $I77*AD$55,0) + IF(AD$4&gt;$E77,MIN(AD77,$I77-SUM($J77:AD77)))</f>
        <v>3.0381783652811696</v>
      </c>
      <c r="AF77" s="2">
        <f>IF(AE$4=$E77, $I77*AE$55,0) + IF(AE$4&gt;$E77,MIN(AE77,$I77-SUM($J77:AE77)))</f>
        <v>3.0381783652811696</v>
      </c>
      <c r="AG77" s="2">
        <f>IF(AF$4=$E77, $I77*AF$55,0) + IF(AF$4&gt;$E77,MIN(AF77,$I77-SUM($J77:AF77)))</f>
        <v>3.0381783652811696</v>
      </c>
      <c r="AH77" s="2">
        <f>IF(AG$4=$E77, $I77*AG$55,0) + IF(AG$4&gt;$E77,MIN(AG77,$I77-SUM($J77:AG77)))</f>
        <v>3.0381783652811696</v>
      </c>
      <c r="AI77" s="2">
        <f>IF(AH$4=$E77, $I77*AH$55,0) + IF(AH$4&gt;$E77,MIN(AH77,$I77-SUM($J77:AH77)))</f>
        <v>3.0381783652811696</v>
      </c>
      <c r="AJ77" s="2">
        <f>IF(AI$4=$E77, $I77*AI$55,0) + IF(AI$4&gt;$E77,MIN(AI77,$I77-SUM($J77:AI77)))</f>
        <v>3.0381783652811696</v>
      </c>
      <c r="AK77" s="2">
        <f>IF(AJ$4=$E77, $I77*AJ$55,0) + IF(AJ$4&gt;$E77,MIN(AJ77,$I77-SUM($J77:AJ77)))</f>
        <v>3.0381783652811696</v>
      </c>
      <c r="AL77" s="2">
        <f>IF(AK$4=$E77, $I77*AK$55,0) + IF(AK$4&gt;$E77,MIN(AK77,$I77-SUM($J77:AK77)))</f>
        <v>3.0381783652811696</v>
      </c>
      <c r="AM77" s="2">
        <f>IF(AL$4=$E77, $I77*AL$55,0) + IF(AL$4&gt;$E77,MIN(AL77,$I77-SUM($J77:AL77)))</f>
        <v>3.0381783652811696</v>
      </c>
      <c r="AN77" s="2">
        <f>IF(AM$4=$E77, $I77*AM$55,0) + IF(AM$4&gt;$E77,MIN(AM77,$I77-SUM($J77:AM77)))</f>
        <v>3.0381783652811696</v>
      </c>
      <c r="AO77" s="2">
        <f>IF(AN$4=$E77, $I77*AN$55,0) + IF(AN$4&gt;$E77,MIN(AN77,$I77-SUM($J77:AN77)))</f>
        <v>3.0381783652811696</v>
      </c>
      <c r="AP77" s="2">
        <f>IF(AO$4=$E77, $I77*AO$55,0) + IF(AO$4&gt;$E77,MIN(AO77,$I77-SUM($J77:AO77)))</f>
        <v>3.0381783652811696</v>
      </c>
      <c r="AQ77" s="57">
        <f>IF(AP$4=$E77, $I77*AP$55,0) + IF(AP$4&gt;$E77,MIN(AP77,$I77-SUM($J77:AP77)))</f>
        <v>3.0381783652811696</v>
      </c>
      <c r="AR77" s="2">
        <f>IF(AQ$4=$E77, $I77*AQ$55,0) + IF(AQ$4&gt;$E77,MIN(AQ77,$I77-SUM($J77:AQ77)))</f>
        <v>3.0381783652811696</v>
      </c>
      <c r="AS77" s="2">
        <f>IF(AR$4=$E77, $I77*AR$55,0) + IF(AR$4&gt;$E77,MIN(AR77,$I77-SUM($J77:AR77)))</f>
        <v>3.0381783652811696</v>
      </c>
      <c r="AT77" s="2">
        <f>IF(AS$4=$E77, $I77*AS$55,0) + IF(AS$4&gt;$E77,MIN(AS77,$I77-SUM($J77:AS77)))</f>
        <v>3.0381783652811696</v>
      </c>
      <c r="AU77" s="2">
        <f>IF(AT$4=$E77, $I77*AT$55,0) + IF(AT$4&gt;$E77,MIN(AT77,$I77-SUM($J77:AT77)))</f>
        <v>3.0381783652811696</v>
      </c>
      <c r="AV77" s="2">
        <f>IF(AU$4=$E77, $I77*AU$55,0) + IF(AU$4&gt;$E77,MIN(AU77,$I77-SUM($J77:AU77)))</f>
        <v>3.0381783652811696</v>
      </c>
      <c r="AW77" s="2"/>
    </row>
    <row r="78" spans="5:49" ht="16.8" outlineLevel="1">
      <c r="E78" s="44">
        <f>INDEX($K$4:$AV$4,,COUNT(E$65:E77)+1)</f>
        <v>37711</v>
      </c>
      <c r="G78" s="2" t="s">
        <v>105</v>
      </c>
      <c r="I78" s="2">
        <f t="shared" si="62"/>
        <v>120.63821117601886</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3.6227691043849508</v>
      </c>
      <c r="Y78" s="2">
        <f>IF(X$4=$E78, $I78*X$55,0) + IF(X$4&gt;$E78,MIN(X78,$I78-SUM($J78:X78)))</f>
        <v>3.6227691043849508</v>
      </c>
      <c r="Z78" s="2">
        <f>IF(Y$4=$E78, $I78*Y$55,0) + IF(Y$4&gt;$E78,MIN(Y78,$I78-SUM($J78:Y78)))</f>
        <v>3.6227691043849508</v>
      </c>
      <c r="AA78" s="2">
        <f>IF(Z$4=$E78, $I78*Z$55,0) + IF(Z$4&gt;$E78,MIN(Z78,$I78-SUM($J78:Z78)))</f>
        <v>3.6227691043849508</v>
      </c>
      <c r="AB78" s="2">
        <f>IF(AA$4=$E78, $I78*AA$55,0) + IF(AA$4&gt;$E78,MIN(AA78,$I78-SUM($J78:AA78)))</f>
        <v>3.6227691043849508</v>
      </c>
      <c r="AC78" s="2">
        <f>IF(AB$4=$E78, $I78*AB$55,0) + IF(AB$4&gt;$E78,MIN(AB78,$I78-SUM($J78:AB78)))</f>
        <v>3.6227691043849508</v>
      </c>
      <c r="AD78" s="2">
        <f>IF(AC$4=$E78, $I78*AC$55,0) + IF(AC$4&gt;$E78,MIN(AC78,$I78-SUM($J78:AC78)))</f>
        <v>3.6227691043849508</v>
      </c>
      <c r="AE78" s="2">
        <f>IF(AD$4=$E78, $I78*AD$55,0) + IF(AD$4&gt;$E78,MIN(AD78,$I78-SUM($J78:AD78)))</f>
        <v>3.6227691043849508</v>
      </c>
      <c r="AF78" s="2">
        <f>IF(AE$4=$E78, $I78*AE$55,0) + IF(AE$4&gt;$E78,MIN(AE78,$I78-SUM($J78:AE78)))</f>
        <v>3.6227691043849508</v>
      </c>
      <c r="AG78" s="2">
        <f>IF(AF$4=$E78, $I78*AF$55,0) + IF(AF$4&gt;$E78,MIN(AF78,$I78-SUM($J78:AF78)))</f>
        <v>3.6227691043849508</v>
      </c>
      <c r="AH78" s="2">
        <f>IF(AG$4=$E78, $I78*AG$55,0) + IF(AG$4&gt;$E78,MIN(AG78,$I78-SUM($J78:AG78)))</f>
        <v>3.6227691043849508</v>
      </c>
      <c r="AI78" s="2">
        <f>IF(AH$4=$E78, $I78*AH$55,0) + IF(AH$4&gt;$E78,MIN(AH78,$I78-SUM($J78:AH78)))</f>
        <v>3.6227691043849508</v>
      </c>
      <c r="AJ78" s="2">
        <f>IF(AI$4=$E78, $I78*AI$55,0) + IF(AI$4&gt;$E78,MIN(AI78,$I78-SUM($J78:AI78)))</f>
        <v>3.6227691043849508</v>
      </c>
      <c r="AK78" s="2">
        <f>IF(AJ$4=$E78, $I78*AJ$55,0) + IF(AJ$4&gt;$E78,MIN(AJ78,$I78-SUM($J78:AJ78)))</f>
        <v>3.6227691043849508</v>
      </c>
      <c r="AL78" s="2">
        <f>IF(AK$4=$E78, $I78*AK$55,0) + IF(AK$4&gt;$E78,MIN(AK78,$I78-SUM($J78:AK78)))</f>
        <v>3.6227691043849508</v>
      </c>
      <c r="AM78" s="2">
        <f>IF(AL$4=$E78, $I78*AL$55,0) + IF(AL$4&gt;$E78,MIN(AL78,$I78-SUM($J78:AL78)))</f>
        <v>3.6227691043849508</v>
      </c>
      <c r="AN78" s="2">
        <f>IF(AM$4=$E78, $I78*AM$55,0) + IF(AM$4&gt;$E78,MIN(AM78,$I78-SUM($J78:AM78)))</f>
        <v>3.6227691043849508</v>
      </c>
      <c r="AO78" s="2">
        <f>IF(AN$4=$E78, $I78*AN$55,0) + IF(AN$4&gt;$E78,MIN(AN78,$I78-SUM($J78:AN78)))</f>
        <v>3.6227691043849508</v>
      </c>
      <c r="AP78" s="2">
        <f>IF(AO$4=$E78, $I78*AO$55,0) + IF(AO$4&gt;$E78,MIN(AO78,$I78-SUM($J78:AO78)))</f>
        <v>3.6227691043849508</v>
      </c>
      <c r="AQ78" s="57">
        <f>IF(AP$4=$E78, $I78*AP$55,0) + IF(AP$4&gt;$E78,MIN(AP78,$I78-SUM($J78:AP78)))</f>
        <v>3.6227691043849508</v>
      </c>
      <c r="AR78" s="2">
        <f>IF(AQ$4=$E78, $I78*AQ$55,0) + IF(AQ$4&gt;$E78,MIN(AQ78,$I78-SUM($J78:AQ78)))</f>
        <v>3.6227691043849508</v>
      </c>
      <c r="AS78" s="2">
        <f>IF(AR$4=$E78, $I78*AR$55,0) + IF(AR$4&gt;$E78,MIN(AR78,$I78-SUM($J78:AR78)))</f>
        <v>3.6227691043849508</v>
      </c>
      <c r="AT78" s="2">
        <f>IF(AS$4=$E78, $I78*AS$55,0) + IF(AS$4&gt;$E78,MIN(AS78,$I78-SUM($J78:AS78)))</f>
        <v>3.6227691043849508</v>
      </c>
      <c r="AU78" s="2">
        <f>IF(AT$4=$E78, $I78*AT$55,0) + IF(AT$4&gt;$E78,MIN(AT78,$I78-SUM($J78:AT78)))</f>
        <v>3.6227691043849508</v>
      </c>
      <c r="AV78" s="2">
        <f>IF(AU$4=$E78, $I78*AU$55,0) + IF(AU$4&gt;$E78,MIN(AU78,$I78-SUM($J78:AU78)))</f>
        <v>3.6227691043849508</v>
      </c>
      <c r="AW78" s="2"/>
    </row>
    <row r="79" spans="5:49" ht="16.8" outlineLevel="1">
      <c r="E79" s="44">
        <f>INDEX($K$4:$AV$4,,COUNT(E$65:E78)+1)</f>
        <v>38077</v>
      </c>
      <c r="G79" s="2" t="s">
        <v>105</v>
      </c>
      <c r="I79" s="2">
        <f t="shared" si="62"/>
        <v>133.80371740421066</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4.0181296517780982</v>
      </c>
      <c r="Z79" s="2">
        <f>IF(Y$4=$E79, $I79*Y$55,0) + IF(Y$4&gt;$E79,MIN(Y79,$I79-SUM($J79:Y79)))</f>
        <v>4.0181296517780982</v>
      </c>
      <c r="AA79" s="2">
        <f>IF(Z$4=$E79, $I79*Z$55,0) + IF(Z$4&gt;$E79,MIN(Z79,$I79-SUM($J79:Z79)))</f>
        <v>4.0181296517780982</v>
      </c>
      <c r="AB79" s="2">
        <f>IF(AA$4=$E79, $I79*AA$55,0) + IF(AA$4&gt;$E79,MIN(AA79,$I79-SUM($J79:AA79)))</f>
        <v>4.0181296517780982</v>
      </c>
      <c r="AC79" s="2">
        <f>IF(AB$4=$E79, $I79*AB$55,0) + IF(AB$4&gt;$E79,MIN(AB79,$I79-SUM($J79:AB79)))</f>
        <v>4.0181296517780982</v>
      </c>
      <c r="AD79" s="2">
        <f>IF(AC$4=$E79, $I79*AC$55,0) + IF(AC$4&gt;$E79,MIN(AC79,$I79-SUM($J79:AC79)))</f>
        <v>4.0181296517780982</v>
      </c>
      <c r="AE79" s="2">
        <f>IF(AD$4=$E79, $I79*AD$55,0) + IF(AD$4&gt;$E79,MIN(AD79,$I79-SUM($J79:AD79)))</f>
        <v>4.0181296517780982</v>
      </c>
      <c r="AF79" s="2">
        <f>IF(AE$4=$E79, $I79*AE$55,0) + IF(AE$4&gt;$E79,MIN(AE79,$I79-SUM($J79:AE79)))</f>
        <v>4.0181296517780982</v>
      </c>
      <c r="AG79" s="2">
        <f>IF(AF$4=$E79, $I79*AF$55,0) + IF(AF$4&gt;$E79,MIN(AF79,$I79-SUM($J79:AF79)))</f>
        <v>4.0181296517780982</v>
      </c>
      <c r="AH79" s="2">
        <f>IF(AG$4=$E79, $I79*AG$55,0) + IF(AG$4&gt;$E79,MIN(AG79,$I79-SUM($J79:AG79)))</f>
        <v>4.0181296517780982</v>
      </c>
      <c r="AI79" s="2">
        <f>IF(AH$4=$E79, $I79*AH$55,0) + IF(AH$4&gt;$E79,MIN(AH79,$I79-SUM($J79:AH79)))</f>
        <v>4.0181296517780982</v>
      </c>
      <c r="AJ79" s="2">
        <f>IF(AI$4=$E79, $I79*AI$55,0) + IF(AI$4&gt;$E79,MIN(AI79,$I79-SUM($J79:AI79)))</f>
        <v>4.0181296517780982</v>
      </c>
      <c r="AK79" s="2">
        <f>IF(AJ$4=$E79, $I79*AJ$55,0) + IF(AJ$4&gt;$E79,MIN(AJ79,$I79-SUM($J79:AJ79)))</f>
        <v>4.0181296517780982</v>
      </c>
      <c r="AL79" s="2">
        <f>IF(AK$4=$E79, $I79*AK$55,0) + IF(AK$4&gt;$E79,MIN(AK79,$I79-SUM($J79:AK79)))</f>
        <v>4.0181296517780982</v>
      </c>
      <c r="AM79" s="2">
        <f>IF(AL$4=$E79, $I79*AL$55,0) + IF(AL$4&gt;$E79,MIN(AL79,$I79-SUM($J79:AL79)))</f>
        <v>4.0181296517780982</v>
      </c>
      <c r="AN79" s="2">
        <f>IF(AM$4=$E79, $I79*AM$55,0) + IF(AM$4&gt;$E79,MIN(AM79,$I79-SUM($J79:AM79)))</f>
        <v>4.0181296517780982</v>
      </c>
      <c r="AO79" s="2">
        <f>IF(AN$4=$E79, $I79*AN$55,0) + IF(AN$4&gt;$E79,MIN(AN79,$I79-SUM($J79:AN79)))</f>
        <v>4.0181296517780982</v>
      </c>
      <c r="AP79" s="2">
        <f>IF(AO$4=$E79, $I79*AO$55,0) + IF(AO$4&gt;$E79,MIN(AO79,$I79-SUM($J79:AO79)))</f>
        <v>4.0181296517780982</v>
      </c>
      <c r="AQ79" s="57">
        <f>IF(AP$4=$E79, $I79*AP$55,0) + IF(AP$4&gt;$E79,MIN(AP79,$I79-SUM($J79:AP79)))</f>
        <v>4.0181296517780982</v>
      </c>
      <c r="AR79" s="2">
        <f>IF(AQ$4=$E79, $I79*AQ$55,0) + IF(AQ$4&gt;$E79,MIN(AQ79,$I79-SUM($J79:AQ79)))</f>
        <v>4.0181296517780982</v>
      </c>
      <c r="AS79" s="2">
        <f>IF(AR$4=$E79, $I79*AR$55,0) + IF(AR$4&gt;$E79,MIN(AR79,$I79-SUM($J79:AR79)))</f>
        <v>4.0181296517780982</v>
      </c>
      <c r="AT79" s="2">
        <f>IF(AS$4=$E79, $I79*AS$55,0) + IF(AS$4&gt;$E79,MIN(AS79,$I79-SUM($J79:AS79)))</f>
        <v>4.0181296517780982</v>
      </c>
      <c r="AU79" s="2">
        <f>IF(AT$4=$E79, $I79*AT$55,0) + IF(AT$4&gt;$E79,MIN(AT79,$I79-SUM($J79:AT79)))</f>
        <v>4.0181296517780982</v>
      </c>
      <c r="AV79" s="2">
        <f>IF(AU$4=$E79, $I79*AU$55,0) + IF(AU$4&gt;$E79,MIN(AU79,$I79-SUM($J79:AU79)))</f>
        <v>4.0181296517780982</v>
      </c>
      <c r="AW79" s="2"/>
    </row>
    <row r="80" spans="5:49" ht="16.8" outlineLevel="1">
      <c r="E80" s="44">
        <f>INDEX($K$4:$AV$4,,COUNT(E$65:E79)+1)</f>
        <v>38442</v>
      </c>
      <c r="G80" s="2" t="s">
        <v>105</v>
      </c>
      <c r="I80" s="2">
        <f t="shared" si="62"/>
        <v>127.56180274321524</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3.8306847670635209</v>
      </c>
      <c r="AA80" s="2">
        <f>IF(Z$4=$E80, $I80*Z$55,0) + IF(Z$4&gt;$E80,MIN(Z80,$I80-SUM($J80:Z80)))</f>
        <v>3.8306847670635209</v>
      </c>
      <c r="AB80" s="2">
        <f>IF(AA$4=$E80, $I80*AA$55,0) + IF(AA$4&gt;$E80,MIN(AA80,$I80-SUM($J80:AA80)))</f>
        <v>3.8306847670635209</v>
      </c>
      <c r="AC80" s="2">
        <f>IF(AB$4=$E80, $I80*AB$55,0) + IF(AB$4&gt;$E80,MIN(AB80,$I80-SUM($J80:AB80)))</f>
        <v>3.8306847670635209</v>
      </c>
      <c r="AD80" s="2">
        <f>IF(AC$4=$E80, $I80*AC$55,0) + IF(AC$4&gt;$E80,MIN(AC80,$I80-SUM($J80:AC80)))</f>
        <v>3.8306847670635209</v>
      </c>
      <c r="AE80" s="2">
        <f>IF(AD$4=$E80, $I80*AD$55,0) + IF(AD$4&gt;$E80,MIN(AD80,$I80-SUM($J80:AD80)))</f>
        <v>3.8306847670635209</v>
      </c>
      <c r="AF80" s="2">
        <f>IF(AE$4=$E80, $I80*AE$55,0) + IF(AE$4&gt;$E80,MIN(AE80,$I80-SUM($J80:AE80)))</f>
        <v>3.8306847670635209</v>
      </c>
      <c r="AG80" s="2">
        <f>IF(AF$4=$E80, $I80*AF$55,0) + IF(AF$4&gt;$E80,MIN(AF80,$I80-SUM($J80:AF80)))</f>
        <v>3.8306847670635209</v>
      </c>
      <c r="AH80" s="2">
        <f>IF(AG$4=$E80, $I80*AG$55,0) + IF(AG$4&gt;$E80,MIN(AG80,$I80-SUM($J80:AG80)))</f>
        <v>3.8306847670635209</v>
      </c>
      <c r="AI80" s="2">
        <f>IF(AH$4=$E80, $I80*AH$55,0) + IF(AH$4&gt;$E80,MIN(AH80,$I80-SUM($J80:AH80)))</f>
        <v>3.8306847670635209</v>
      </c>
      <c r="AJ80" s="2">
        <f>IF(AI$4=$E80, $I80*AI$55,0) + IF(AI$4&gt;$E80,MIN(AI80,$I80-SUM($J80:AI80)))</f>
        <v>3.8306847670635209</v>
      </c>
      <c r="AK80" s="2">
        <f>IF(AJ$4=$E80, $I80*AJ$55,0) + IF(AJ$4&gt;$E80,MIN(AJ80,$I80-SUM($J80:AJ80)))</f>
        <v>3.8306847670635209</v>
      </c>
      <c r="AL80" s="2">
        <f>IF(AK$4=$E80, $I80*AK$55,0) + IF(AK$4&gt;$E80,MIN(AK80,$I80-SUM($J80:AK80)))</f>
        <v>3.8306847670635209</v>
      </c>
      <c r="AM80" s="2">
        <f>IF(AL$4=$E80, $I80*AL$55,0) + IF(AL$4&gt;$E80,MIN(AL80,$I80-SUM($J80:AL80)))</f>
        <v>3.8306847670635209</v>
      </c>
      <c r="AN80" s="2">
        <f>IF(AM$4=$E80, $I80*AM$55,0) + IF(AM$4&gt;$E80,MIN(AM80,$I80-SUM($J80:AM80)))</f>
        <v>3.8306847670635209</v>
      </c>
      <c r="AO80" s="2">
        <f>IF(AN$4=$E80, $I80*AN$55,0) + IF(AN$4&gt;$E80,MIN(AN80,$I80-SUM($J80:AN80)))</f>
        <v>3.8306847670635209</v>
      </c>
      <c r="AP80" s="2">
        <f>IF(AO$4=$E80, $I80*AO$55,0) + IF(AO$4&gt;$E80,MIN(AO80,$I80-SUM($J80:AO80)))</f>
        <v>3.8306847670635209</v>
      </c>
      <c r="AQ80" s="57">
        <f>IF(AP$4=$E80, $I80*AP$55,0) + IF(AP$4&gt;$E80,MIN(AP80,$I80-SUM($J80:AP80)))</f>
        <v>3.8306847670635209</v>
      </c>
      <c r="AR80" s="2">
        <f>IF(AQ$4=$E80, $I80*AQ$55,0) + IF(AQ$4&gt;$E80,MIN(AQ80,$I80-SUM($J80:AQ80)))</f>
        <v>3.8306847670635209</v>
      </c>
      <c r="AS80" s="2">
        <f>IF(AR$4=$E80, $I80*AR$55,0) + IF(AR$4&gt;$E80,MIN(AR80,$I80-SUM($J80:AR80)))</f>
        <v>3.8306847670635209</v>
      </c>
      <c r="AT80" s="2">
        <f>IF(AS$4=$E80, $I80*AS$55,0) + IF(AS$4&gt;$E80,MIN(AS80,$I80-SUM($J80:AS80)))</f>
        <v>3.8306847670635209</v>
      </c>
      <c r="AU80" s="2">
        <f>IF(AT$4=$E80, $I80*AT$55,0) + IF(AT$4&gt;$E80,MIN(AT80,$I80-SUM($J80:AT80)))</f>
        <v>3.8306847670635209</v>
      </c>
      <c r="AV80" s="2">
        <f>IF(AU$4=$E80, $I80*AU$55,0) + IF(AU$4&gt;$E80,MIN(AU80,$I80-SUM($J80:AU80)))</f>
        <v>3.8306847670635209</v>
      </c>
      <c r="AW80" s="2"/>
    </row>
    <row r="81" spans="5:49" ht="16.8" outlineLevel="1">
      <c r="E81" s="44">
        <f>INDEX($K$4:$AV$4,,COUNT(E$65:E80)+1)</f>
        <v>38807</v>
      </c>
      <c r="G81" s="2" t="s">
        <v>105</v>
      </c>
      <c r="I81" s="2">
        <f t="shared" si="62"/>
        <v>163.60508585078944</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4.9130656411648488</v>
      </c>
      <c r="AB81" s="2">
        <f>IF(AA$4=$E81, $I81*AA$55,0) + IF(AA$4&gt;$E81,MIN(AA81,$I81-SUM($J81:AA81)))</f>
        <v>4.9130656411648488</v>
      </c>
      <c r="AC81" s="2">
        <f>IF(AB$4=$E81, $I81*AB$55,0) + IF(AB$4&gt;$E81,MIN(AB81,$I81-SUM($J81:AB81)))</f>
        <v>4.9130656411648488</v>
      </c>
      <c r="AD81" s="2">
        <f>IF(AC$4=$E81, $I81*AC$55,0) + IF(AC$4&gt;$E81,MIN(AC81,$I81-SUM($J81:AC81)))</f>
        <v>4.9130656411648488</v>
      </c>
      <c r="AE81" s="2">
        <f>IF(AD$4=$E81, $I81*AD$55,0) + IF(AD$4&gt;$E81,MIN(AD81,$I81-SUM($J81:AD81)))</f>
        <v>4.9130656411648488</v>
      </c>
      <c r="AF81" s="2">
        <f>IF(AE$4=$E81, $I81*AE$55,0) + IF(AE$4&gt;$E81,MIN(AE81,$I81-SUM($J81:AE81)))</f>
        <v>4.9130656411648488</v>
      </c>
      <c r="AG81" s="2">
        <f>IF(AF$4=$E81, $I81*AF$55,0) + IF(AF$4&gt;$E81,MIN(AF81,$I81-SUM($J81:AF81)))</f>
        <v>4.9130656411648488</v>
      </c>
      <c r="AH81" s="2">
        <f>IF(AG$4=$E81, $I81*AG$55,0) + IF(AG$4&gt;$E81,MIN(AG81,$I81-SUM($J81:AG81)))</f>
        <v>4.9130656411648488</v>
      </c>
      <c r="AI81" s="2">
        <f>IF(AH$4=$E81, $I81*AH$55,0) + IF(AH$4&gt;$E81,MIN(AH81,$I81-SUM($J81:AH81)))</f>
        <v>4.9130656411648488</v>
      </c>
      <c r="AJ81" s="2">
        <f>IF(AI$4=$E81, $I81*AI$55,0) + IF(AI$4&gt;$E81,MIN(AI81,$I81-SUM($J81:AI81)))</f>
        <v>4.9130656411648488</v>
      </c>
      <c r="AK81" s="2">
        <f>IF(AJ$4=$E81, $I81*AJ$55,0) + IF(AJ$4&gt;$E81,MIN(AJ81,$I81-SUM($J81:AJ81)))</f>
        <v>4.9130656411648488</v>
      </c>
      <c r="AL81" s="2">
        <f>IF(AK$4=$E81, $I81*AK$55,0) + IF(AK$4&gt;$E81,MIN(AK81,$I81-SUM($J81:AK81)))</f>
        <v>4.9130656411648488</v>
      </c>
      <c r="AM81" s="2">
        <f>IF(AL$4=$E81, $I81*AL$55,0) + IF(AL$4&gt;$E81,MIN(AL81,$I81-SUM($J81:AL81)))</f>
        <v>4.9130656411648488</v>
      </c>
      <c r="AN81" s="2">
        <f>IF(AM$4=$E81, $I81*AM$55,0) + IF(AM$4&gt;$E81,MIN(AM81,$I81-SUM($J81:AM81)))</f>
        <v>4.9130656411648488</v>
      </c>
      <c r="AO81" s="2">
        <f>IF(AN$4=$E81, $I81*AN$55,0) + IF(AN$4&gt;$E81,MIN(AN81,$I81-SUM($J81:AN81)))</f>
        <v>4.9130656411648488</v>
      </c>
      <c r="AP81" s="2">
        <f>IF(AO$4=$E81, $I81*AO$55,0) + IF(AO$4&gt;$E81,MIN(AO81,$I81-SUM($J81:AO81)))</f>
        <v>4.9130656411648488</v>
      </c>
      <c r="AQ81" s="57">
        <f>IF(AP$4=$E81, $I81*AP$55,0) + IF(AP$4&gt;$E81,MIN(AP81,$I81-SUM($J81:AP81)))</f>
        <v>4.9130656411648488</v>
      </c>
      <c r="AR81" s="2">
        <f>IF(AQ$4=$E81, $I81*AQ$55,0) + IF(AQ$4&gt;$E81,MIN(AQ81,$I81-SUM($J81:AQ81)))</f>
        <v>4.9130656411648488</v>
      </c>
      <c r="AS81" s="2">
        <f>IF(AR$4=$E81, $I81*AR$55,0) + IF(AR$4&gt;$E81,MIN(AR81,$I81-SUM($J81:AR81)))</f>
        <v>4.9130656411648488</v>
      </c>
      <c r="AT81" s="2">
        <f>IF(AS$4=$E81, $I81*AS$55,0) + IF(AS$4&gt;$E81,MIN(AS81,$I81-SUM($J81:AS81)))</f>
        <v>4.9130656411648488</v>
      </c>
      <c r="AU81" s="2">
        <f>IF(AT$4=$E81, $I81*AT$55,0) + IF(AT$4&gt;$E81,MIN(AT81,$I81-SUM($J81:AT81)))</f>
        <v>4.9130656411648488</v>
      </c>
      <c r="AV81" s="2">
        <f>IF(AU$4=$E81, $I81*AU$55,0) + IF(AU$4&gt;$E81,MIN(AU81,$I81-SUM($J81:AU81)))</f>
        <v>4.9130656411648488</v>
      </c>
      <c r="AW81" s="2"/>
    </row>
    <row r="82" spans="5:49" ht="16.8" outlineLevel="1">
      <c r="E82" s="44">
        <f>INDEX($K$4:$AV$4,,COUNT(E$65:E81)+1)</f>
        <v>39172</v>
      </c>
      <c r="G82" s="2" t="s">
        <v>105</v>
      </c>
      <c r="I82" s="2">
        <f t="shared" si="62"/>
        <v>171.96228106127285</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5.1640324643024886</v>
      </c>
      <c r="AC82" s="2">
        <f>IF(AB$4=$E82, $I82*AB$55,0) + IF(AB$4&gt;$E82,MIN(AB82,$I82-SUM($J82:AB82)))</f>
        <v>5.1640324643024886</v>
      </c>
      <c r="AD82" s="2">
        <f>IF(AC$4=$E82, $I82*AC$55,0) + IF(AC$4&gt;$E82,MIN(AC82,$I82-SUM($J82:AC82)))</f>
        <v>5.1640324643024886</v>
      </c>
      <c r="AE82" s="2">
        <f>IF(AD$4=$E82, $I82*AD$55,0) + IF(AD$4&gt;$E82,MIN(AD82,$I82-SUM($J82:AD82)))</f>
        <v>5.1640324643024886</v>
      </c>
      <c r="AF82" s="2">
        <f>IF(AE$4=$E82, $I82*AE$55,0) + IF(AE$4&gt;$E82,MIN(AE82,$I82-SUM($J82:AE82)))</f>
        <v>5.1640324643024886</v>
      </c>
      <c r="AG82" s="2">
        <f>IF(AF$4=$E82, $I82*AF$55,0) + IF(AF$4&gt;$E82,MIN(AF82,$I82-SUM($J82:AF82)))</f>
        <v>5.1640324643024886</v>
      </c>
      <c r="AH82" s="2">
        <f>IF(AG$4=$E82, $I82*AG$55,0) + IF(AG$4&gt;$E82,MIN(AG82,$I82-SUM($J82:AG82)))</f>
        <v>5.1640324643024886</v>
      </c>
      <c r="AI82" s="2">
        <f>IF(AH$4=$E82, $I82*AH$55,0) + IF(AH$4&gt;$E82,MIN(AH82,$I82-SUM($J82:AH82)))</f>
        <v>5.1640324643024886</v>
      </c>
      <c r="AJ82" s="2">
        <f>IF(AI$4=$E82, $I82*AI$55,0) + IF(AI$4&gt;$E82,MIN(AI82,$I82-SUM($J82:AI82)))</f>
        <v>5.1640324643024886</v>
      </c>
      <c r="AK82" s="2">
        <f>IF(AJ$4=$E82, $I82*AJ$55,0) + IF(AJ$4&gt;$E82,MIN(AJ82,$I82-SUM($J82:AJ82)))</f>
        <v>5.1640324643024886</v>
      </c>
      <c r="AL82" s="2">
        <f>IF(AK$4=$E82, $I82*AK$55,0) + IF(AK$4&gt;$E82,MIN(AK82,$I82-SUM($J82:AK82)))</f>
        <v>5.1640324643024886</v>
      </c>
      <c r="AM82" s="2">
        <f>IF(AL$4=$E82, $I82*AL$55,0) + IF(AL$4&gt;$E82,MIN(AL82,$I82-SUM($J82:AL82)))</f>
        <v>5.1640324643024886</v>
      </c>
      <c r="AN82" s="2">
        <f>IF(AM$4=$E82, $I82*AM$55,0) + IF(AM$4&gt;$E82,MIN(AM82,$I82-SUM($J82:AM82)))</f>
        <v>5.1640324643024886</v>
      </c>
      <c r="AO82" s="2">
        <f>IF(AN$4=$E82, $I82*AN$55,0) + IF(AN$4&gt;$E82,MIN(AN82,$I82-SUM($J82:AN82)))</f>
        <v>5.1640324643024886</v>
      </c>
      <c r="AP82" s="2">
        <f>IF(AO$4=$E82, $I82*AO$55,0) + IF(AO$4&gt;$E82,MIN(AO82,$I82-SUM($J82:AO82)))</f>
        <v>5.1640324643024886</v>
      </c>
      <c r="AQ82" s="57">
        <f>IF(AP$4=$E82, $I82*AP$55,0) + IF(AP$4&gt;$E82,MIN(AP82,$I82-SUM($J82:AP82)))</f>
        <v>5.1640324643024886</v>
      </c>
      <c r="AR82" s="2">
        <f>IF(AQ$4=$E82, $I82*AQ$55,0) + IF(AQ$4&gt;$E82,MIN(AQ82,$I82-SUM($J82:AQ82)))</f>
        <v>5.1640324643024886</v>
      </c>
      <c r="AS82" s="2">
        <f>IF(AR$4=$E82, $I82*AR$55,0) + IF(AR$4&gt;$E82,MIN(AR82,$I82-SUM($J82:AR82)))</f>
        <v>5.1640324643024886</v>
      </c>
      <c r="AT82" s="2">
        <f>IF(AS$4=$E82, $I82*AS$55,0) + IF(AS$4&gt;$E82,MIN(AS82,$I82-SUM($J82:AS82)))</f>
        <v>5.1640324643024886</v>
      </c>
      <c r="AU82" s="2">
        <f>IF(AT$4=$E82, $I82*AT$55,0) + IF(AT$4&gt;$E82,MIN(AT82,$I82-SUM($J82:AT82)))</f>
        <v>5.1640324643024886</v>
      </c>
      <c r="AV82" s="2">
        <f>IF(AU$4=$E82, $I82*AU$55,0) + IF(AU$4&gt;$E82,MIN(AU82,$I82-SUM($J82:AU82)))</f>
        <v>5.1640324643024886</v>
      </c>
      <c r="AW82" s="2"/>
    </row>
    <row r="83" spans="5:49" ht="16.8" outlineLevel="1">
      <c r="E83" s="44">
        <f>INDEX($K$4:$AV$4,,COUNT(E$65:E82)+1)</f>
        <v>39538</v>
      </c>
      <c r="G83" s="2" t="s">
        <v>105</v>
      </c>
      <c r="I83" s="2">
        <f t="shared" si="62"/>
        <v>216.89661349580709</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6.5134118166909039</v>
      </c>
      <c r="AD83" s="2">
        <f>IF(AC$4=$E83, $I83*AC$55,0) + IF(AC$4&gt;$E83,MIN(AC83,$I83-SUM($J83:AC83)))</f>
        <v>6.5134118166909039</v>
      </c>
      <c r="AE83" s="2">
        <f>IF(AD$4=$E83, $I83*AD$55,0) + IF(AD$4&gt;$E83,MIN(AD83,$I83-SUM($J83:AD83)))</f>
        <v>6.5134118166909039</v>
      </c>
      <c r="AF83" s="2">
        <f>IF(AE$4=$E83, $I83*AE$55,0) + IF(AE$4&gt;$E83,MIN(AE83,$I83-SUM($J83:AE83)))</f>
        <v>6.5134118166909039</v>
      </c>
      <c r="AG83" s="2">
        <f>IF(AF$4=$E83, $I83*AF$55,0) + IF(AF$4&gt;$E83,MIN(AF83,$I83-SUM($J83:AF83)))</f>
        <v>6.5134118166909039</v>
      </c>
      <c r="AH83" s="2">
        <f>IF(AG$4=$E83, $I83*AG$55,0) + IF(AG$4&gt;$E83,MIN(AG83,$I83-SUM($J83:AG83)))</f>
        <v>6.5134118166909039</v>
      </c>
      <c r="AI83" s="2">
        <f>IF(AH$4=$E83, $I83*AH$55,0) + IF(AH$4&gt;$E83,MIN(AH83,$I83-SUM($J83:AH83)))</f>
        <v>6.5134118166909039</v>
      </c>
      <c r="AJ83" s="2">
        <f>IF(AI$4=$E83, $I83*AI$55,0) + IF(AI$4&gt;$E83,MIN(AI83,$I83-SUM($J83:AI83)))</f>
        <v>6.5134118166909039</v>
      </c>
      <c r="AK83" s="2">
        <f>IF(AJ$4=$E83, $I83*AJ$55,0) + IF(AJ$4&gt;$E83,MIN(AJ83,$I83-SUM($J83:AJ83)))</f>
        <v>6.5134118166909039</v>
      </c>
      <c r="AL83" s="2">
        <f>IF(AK$4=$E83, $I83*AK$55,0) + IF(AK$4&gt;$E83,MIN(AK83,$I83-SUM($J83:AK83)))</f>
        <v>6.5134118166909039</v>
      </c>
      <c r="AM83" s="2">
        <f>IF(AL$4=$E83, $I83*AL$55,0) + IF(AL$4&gt;$E83,MIN(AL83,$I83-SUM($J83:AL83)))</f>
        <v>6.5134118166909039</v>
      </c>
      <c r="AN83" s="2">
        <f>IF(AM$4=$E83, $I83*AM$55,0) + IF(AM$4&gt;$E83,MIN(AM83,$I83-SUM($J83:AM83)))</f>
        <v>6.5134118166909039</v>
      </c>
      <c r="AO83" s="2">
        <f>IF(AN$4=$E83, $I83*AN$55,0) + IF(AN$4&gt;$E83,MIN(AN83,$I83-SUM($J83:AN83)))</f>
        <v>6.5134118166909039</v>
      </c>
      <c r="AP83" s="2">
        <f>IF(AO$4=$E83, $I83*AO$55,0) + IF(AO$4&gt;$E83,MIN(AO83,$I83-SUM($J83:AO83)))</f>
        <v>6.5134118166909039</v>
      </c>
      <c r="AQ83" s="57">
        <f>IF(AP$4=$E83, $I83*AP$55,0) + IF(AP$4&gt;$E83,MIN(AP83,$I83-SUM($J83:AP83)))</f>
        <v>6.5134118166909039</v>
      </c>
      <c r="AR83" s="2">
        <f>IF(AQ$4=$E83, $I83*AQ$55,0) + IF(AQ$4&gt;$E83,MIN(AQ83,$I83-SUM($J83:AQ83)))</f>
        <v>6.5134118166909039</v>
      </c>
      <c r="AS83" s="2">
        <f>IF(AR$4=$E83, $I83*AR$55,0) + IF(AR$4&gt;$E83,MIN(AR83,$I83-SUM($J83:AR83)))</f>
        <v>6.5134118166909039</v>
      </c>
      <c r="AT83" s="2">
        <f>IF(AS$4=$E83, $I83*AS$55,0) + IF(AS$4&gt;$E83,MIN(AS83,$I83-SUM($J83:AS83)))</f>
        <v>6.5134118166909039</v>
      </c>
      <c r="AU83" s="2">
        <f>IF(AT$4=$E83, $I83*AT$55,0) + IF(AT$4&gt;$E83,MIN(AT83,$I83-SUM($J83:AT83)))</f>
        <v>6.5134118166909039</v>
      </c>
      <c r="AV83" s="2">
        <f>IF(AU$4=$E83, $I83*AU$55,0) + IF(AU$4&gt;$E83,MIN(AU83,$I83-SUM($J83:AU83)))</f>
        <v>6.5134118166909039</v>
      </c>
      <c r="AW83" s="2"/>
    </row>
    <row r="84" spans="5:49" ht="16.8" outlineLevel="1">
      <c r="E84" s="44">
        <f>INDEX($K$4:$AV$4,,COUNT(E$65:E83)+1)</f>
        <v>39903</v>
      </c>
      <c r="G84" s="2" t="s">
        <v>105</v>
      </c>
      <c r="I84" s="2">
        <f t="shared" si="62"/>
        <v>241.45999844804848</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7.2510510044459009</v>
      </c>
      <c r="AE84" s="2">
        <f>IF(AD$4=$E84, $I84*AD$55,0) + IF(AD$4&gt;$E84,MIN(AD84,$I84-SUM($J84:AD84)))</f>
        <v>7.2510510044459009</v>
      </c>
      <c r="AF84" s="2">
        <f>IF(AE$4=$E84, $I84*AE$55,0) + IF(AE$4&gt;$E84,MIN(AE84,$I84-SUM($J84:AE84)))</f>
        <v>7.2510510044459009</v>
      </c>
      <c r="AG84" s="2">
        <f>IF(AF$4=$E84, $I84*AF$55,0) + IF(AF$4&gt;$E84,MIN(AF84,$I84-SUM($J84:AF84)))</f>
        <v>7.2510510044459009</v>
      </c>
      <c r="AH84" s="2">
        <f>IF(AG$4=$E84, $I84*AG$55,0) + IF(AG$4&gt;$E84,MIN(AG84,$I84-SUM($J84:AG84)))</f>
        <v>7.2510510044459009</v>
      </c>
      <c r="AI84" s="2">
        <f>IF(AH$4=$E84, $I84*AH$55,0) + IF(AH$4&gt;$E84,MIN(AH84,$I84-SUM($J84:AH84)))</f>
        <v>7.2510510044459009</v>
      </c>
      <c r="AJ84" s="2">
        <f>IF(AI$4=$E84, $I84*AI$55,0) + IF(AI$4&gt;$E84,MIN(AI84,$I84-SUM($J84:AI84)))</f>
        <v>7.2510510044459009</v>
      </c>
      <c r="AK84" s="2">
        <f>IF(AJ$4=$E84, $I84*AJ$55,0) + IF(AJ$4&gt;$E84,MIN(AJ84,$I84-SUM($J84:AJ84)))</f>
        <v>7.2510510044459009</v>
      </c>
      <c r="AL84" s="2">
        <f>IF(AK$4=$E84, $I84*AK$55,0) + IF(AK$4&gt;$E84,MIN(AK84,$I84-SUM($J84:AK84)))</f>
        <v>7.2510510044459009</v>
      </c>
      <c r="AM84" s="2">
        <f>IF(AL$4=$E84, $I84*AL$55,0) + IF(AL$4&gt;$E84,MIN(AL84,$I84-SUM($J84:AL84)))</f>
        <v>7.2510510044459009</v>
      </c>
      <c r="AN84" s="2">
        <f>IF(AM$4=$E84, $I84*AM$55,0) + IF(AM$4&gt;$E84,MIN(AM84,$I84-SUM($J84:AM84)))</f>
        <v>7.2510510044459009</v>
      </c>
      <c r="AO84" s="2">
        <f>IF(AN$4=$E84, $I84*AN$55,0) + IF(AN$4&gt;$E84,MIN(AN84,$I84-SUM($J84:AN84)))</f>
        <v>7.2510510044459009</v>
      </c>
      <c r="AP84" s="2">
        <f>IF(AO$4=$E84, $I84*AO$55,0) + IF(AO$4&gt;$E84,MIN(AO84,$I84-SUM($J84:AO84)))</f>
        <v>7.2510510044459009</v>
      </c>
      <c r="AQ84" s="57">
        <f>IF(AP$4=$E84, $I84*AP$55,0) + IF(AP$4&gt;$E84,MIN(AP84,$I84-SUM($J84:AP84)))</f>
        <v>7.2510510044459009</v>
      </c>
      <c r="AR84" s="2">
        <f>IF(AQ$4=$E84, $I84*AQ$55,0) + IF(AQ$4&gt;$E84,MIN(AQ84,$I84-SUM($J84:AQ84)))</f>
        <v>7.2510510044459009</v>
      </c>
      <c r="AS84" s="2">
        <f>IF(AR$4=$E84, $I84*AR$55,0) + IF(AR$4&gt;$E84,MIN(AR84,$I84-SUM($J84:AR84)))</f>
        <v>7.2510510044459009</v>
      </c>
      <c r="AT84" s="2">
        <f>IF(AS$4=$E84, $I84*AS$55,0) + IF(AS$4&gt;$E84,MIN(AS84,$I84-SUM($J84:AS84)))</f>
        <v>7.2510510044459009</v>
      </c>
      <c r="AU84" s="2">
        <f>IF(AT$4=$E84, $I84*AT$55,0) + IF(AT$4&gt;$E84,MIN(AT84,$I84-SUM($J84:AT84)))</f>
        <v>7.2510510044459009</v>
      </c>
      <c r="AV84" s="2">
        <f>IF(AU$4=$E84, $I84*AU$55,0) + IF(AU$4&gt;$E84,MIN(AU84,$I84-SUM($J84:AU84)))</f>
        <v>7.2510510044459009</v>
      </c>
      <c r="AW84" s="2"/>
    </row>
    <row r="85" spans="5:49" ht="16.8" outlineLevel="1">
      <c r="E85" s="44">
        <f>INDEX($K$4:$AV$4,,COUNT(E$65:E84)+1)</f>
        <v>40268</v>
      </c>
      <c r="G85" s="2" t="s">
        <v>105</v>
      </c>
      <c r="I85" s="2">
        <f t="shared" si="62"/>
        <v>197.02058631036226</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5.9165341234343032</v>
      </c>
      <c r="AF85" s="2">
        <f>IF(AE$4=$E85, $I85*AE$55,0) + IF(AE$4&gt;$E85,MIN(AE85,$I85-SUM($J85:AE85)))</f>
        <v>5.9165341234343032</v>
      </c>
      <c r="AG85" s="2">
        <f>IF(AF$4=$E85, $I85*AF$55,0) + IF(AF$4&gt;$E85,MIN(AF85,$I85-SUM($J85:AF85)))</f>
        <v>5.9165341234343032</v>
      </c>
      <c r="AH85" s="2">
        <f>IF(AG$4=$E85, $I85*AG$55,0) + IF(AG$4&gt;$E85,MIN(AG85,$I85-SUM($J85:AG85)))</f>
        <v>5.9165341234343032</v>
      </c>
      <c r="AI85" s="2">
        <f>IF(AH$4=$E85, $I85*AH$55,0) + IF(AH$4&gt;$E85,MIN(AH85,$I85-SUM($J85:AH85)))</f>
        <v>5.9165341234343032</v>
      </c>
      <c r="AJ85" s="2">
        <f>IF(AI$4=$E85, $I85*AI$55,0) + IF(AI$4&gt;$E85,MIN(AI85,$I85-SUM($J85:AI85)))</f>
        <v>5.9165341234343032</v>
      </c>
      <c r="AK85" s="2">
        <f>IF(AJ$4=$E85, $I85*AJ$55,0) + IF(AJ$4&gt;$E85,MIN(AJ85,$I85-SUM($J85:AJ85)))</f>
        <v>5.9165341234343032</v>
      </c>
      <c r="AL85" s="2">
        <f>IF(AK$4=$E85, $I85*AK$55,0) + IF(AK$4&gt;$E85,MIN(AK85,$I85-SUM($J85:AK85)))</f>
        <v>5.9165341234343032</v>
      </c>
      <c r="AM85" s="2">
        <f>IF(AL$4=$E85, $I85*AL$55,0) + IF(AL$4&gt;$E85,MIN(AL85,$I85-SUM($J85:AL85)))</f>
        <v>5.9165341234343032</v>
      </c>
      <c r="AN85" s="2">
        <f>IF(AM$4=$E85, $I85*AM$55,0) + IF(AM$4&gt;$E85,MIN(AM85,$I85-SUM($J85:AM85)))</f>
        <v>5.9165341234343032</v>
      </c>
      <c r="AO85" s="2">
        <f>IF(AN$4=$E85, $I85*AN$55,0) + IF(AN$4&gt;$E85,MIN(AN85,$I85-SUM($J85:AN85)))</f>
        <v>5.9165341234343032</v>
      </c>
      <c r="AP85" s="2">
        <f>IF(AO$4=$E85, $I85*AO$55,0) + IF(AO$4&gt;$E85,MIN(AO85,$I85-SUM($J85:AO85)))</f>
        <v>5.9165341234343032</v>
      </c>
      <c r="AQ85" s="57">
        <f>IF(AP$4=$E85, $I85*AP$55,0) + IF(AP$4&gt;$E85,MIN(AP85,$I85-SUM($J85:AP85)))</f>
        <v>5.9165341234343032</v>
      </c>
      <c r="AR85" s="2">
        <f>IF(AQ$4=$E85, $I85*AQ$55,0) + IF(AQ$4&gt;$E85,MIN(AQ85,$I85-SUM($J85:AQ85)))</f>
        <v>5.9165341234343032</v>
      </c>
      <c r="AS85" s="2">
        <f>IF(AR$4=$E85, $I85*AR$55,0) + IF(AR$4&gt;$E85,MIN(AR85,$I85-SUM($J85:AR85)))</f>
        <v>5.9165341234343032</v>
      </c>
      <c r="AT85" s="2">
        <f>IF(AS$4=$E85, $I85*AS$55,0) + IF(AS$4&gt;$E85,MIN(AS85,$I85-SUM($J85:AS85)))</f>
        <v>5.9165341234343032</v>
      </c>
      <c r="AU85" s="2">
        <f>IF(AT$4=$E85, $I85*AT$55,0) + IF(AT$4&gt;$E85,MIN(AT85,$I85-SUM($J85:AT85)))</f>
        <v>5.9165341234343032</v>
      </c>
      <c r="AV85" s="2">
        <f>IF(AU$4=$E85, $I85*AU$55,0) + IF(AU$4&gt;$E85,MIN(AU85,$I85-SUM($J85:AU85)))</f>
        <v>5.9165341234343032</v>
      </c>
      <c r="AW85" s="2"/>
    </row>
    <row r="86" spans="5:49" ht="16.8" outlineLevel="1">
      <c r="E86" s="44">
        <f>INDEX($K$4:$AV$4,,COUNT(E$65:E85)+1)</f>
        <v>40633</v>
      </c>
      <c r="G86" s="2" t="s">
        <v>105</v>
      </c>
      <c r="I86" s="2">
        <f t="shared" si="62"/>
        <v>203.50475801997527</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6.1112539945938522</v>
      </c>
      <c r="AG86" s="2">
        <f>IF(AF$4=$E86, $I86*AF$55,0) + IF(AF$4&gt;$E86,MIN(AF86,$I86-SUM($J86:AF86)))</f>
        <v>6.1112539945938522</v>
      </c>
      <c r="AH86" s="2">
        <f>IF(AG$4=$E86, $I86*AG$55,0) + IF(AG$4&gt;$E86,MIN(AG86,$I86-SUM($J86:AG86)))</f>
        <v>6.1112539945938522</v>
      </c>
      <c r="AI86" s="2">
        <f>IF(AH$4=$E86, $I86*AH$55,0) + IF(AH$4&gt;$E86,MIN(AH86,$I86-SUM($J86:AH86)))</f>
        <v>6.1112539945938522</v>
      </c>
      <c r="AJ86" s="2">
        <f>IF(AI$4=$E86, $I86*AI$55,0) + IF(AI$4&gt;$E86,MIN(AI86,$I86-SUM($J86:AI86)))</f>
        <v>6.1112539945938522</v>
      </c>
      <c r="AK86" s="2">
        <f>IF(AJ$4=$E86, $I86*AJ$55,0) + IF(AJ$4&gt;$E86,MIN(AJ86,$I86-SUM($J86:AJ86)))</f>
        <v>6.1112539945938522</v>
      </c>
      <c r="AL86" s="2">
        <f>IF(AK$4=$E86, $I86*AK$55,0) + IF(AK$4&gt;$E86,MIN(AK86,$I86-SUM($J86:AK86)))</f>
        <v>6.1112539945938522</v>
      </c>
      <c r="AM86" s="2">
        <f>IF(AL$4=$E86, $I86*AL$55,0) + IF(AL$4&gt;$E86,MIN(AL86,$I86-SUM($J86:AL86)))</f>
        <v>6.1112539945938522</v>
      </c>
      <c r="AN86" s="2">
        <f>IF(AM$4=$E86, $I86*AM$55,0) + IF(AM$4&gt;$E86,MIN(AM86,$I86-SUM($J86:AM86)))</f>
        <v>6.1112539945938522</v>
      </c>
      <c r="AO86" s="2">
        <f>IF(AN$4=$E86, $I86*AN$55,0) + IF(AN$4&gt;$E86,MIN(AN86,$I86-SUM($J86:AN86)))</f>
        <v>6.1112539945938522</v>
      </c>
      <c r="AP86" s="2">
        <f>IF(AO$4=$E86, $I86*AO$55,0) + IF(AO$4&gt;$E86,MIN(AO86,$I86-SUM($J86:AO86)))</f>
        <v>6.1112539945938522</v>
      </c>
      <c r="AQ86" s="57">
        <f>IF(AP$4=$E86, $I86*AP$55,0) + IF(AP$4&gt;$E86,MIN(AP86,$I86-SUM($J86:AP86)))</f>
        <v>6.1112539945938522</v>
      </c>
      <c r="AR86" s="2">
        <f>IF(AQ$4=$E86, $I86*AQ$55,0) + IF(AQ$4&gt;$E86,MIN(AQ86,$I86-SUM($J86:AQ86)))</f>
        <v>6.1112539945938522</v>
      </c>
      <c r="AS86" s="2">
        <f>IF(AR$4=$E86, $I86*AR$55,0) + IF(AR$4&gt;$E86,MIN(AR86,$I86-SUM($J86:AR86)))</f>
        <v>6.1112539945938522</v>
      </c>
      <c r="AT86" s="2">
        <f>IF(AS$4=$E86, $I86*AS$55,0) + IF(AS$4&gt;$E86,MIN(AS86,$I86-SUM($J86:AS86)))</f>
        <v>6.1112539945938522</v>
      </c>
      <c r="AU86" s="2">
        <f>IF(AT$4=$E86, $I86*AT$55,0) + IF(AT$4&gt;$E86,MIN(AT86,$I86-SUM($J86:AT86)))</f>
        <v>6.1112539945938522</v>
      </c>
      <c r="AV86" s="2">
        <f>IF(AU$4=$E86, $I86*AU$55,0) + IF(AU$4&gt;$E86,MIN(AU86,$I86-SUM($J86:AU86)))</f>
        <v>6.1112539945938522</v>
      </c>
      <c r="AW86" s="2"/>
    </row>
    <row r="87" spans="5:49" ht="16.8" outlineLevel="1">
      <c r="E87" s="44">
        <f>INDEX($K$4:$AV$4,,COUNT(E$65:E86)+1)</f>
        <v>40999</v>
      </c>
      <c r="G87" s="2" t="s">
        <v>105</v>
      </c>
      <c r="I87" s="2">
        <f t="shared" si="62"/>
        <v>219.29651147851237</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6.5854808251805528</v>
      </c>
      <c r="AH87" s="2">
        <f>IF(AG$4=$E87, $I87*AG$55,0) + IF(AG$4&gt;$E87,MIN(AG87,$I87-SUM($J87:AG87)))</f>
        <v>6.5854808251805528</v>
      </c>
      <c r="AI87" s="2">
        <f>IF(AH$4=$E87, $I87*AH$55,0) + IF(AH$4&gt;$E87,MIN(AH87,$I87-SUM($J87:AH87)))</f>
        <v>6.5854808251805528</v>
      </c>
      <c r="AJ87" s="2">
        <f>IF(AI$4=$E87, $I87*AI$55,0) + IF(AI$4&gt;$E87,MIN(AI87,$I87-SUM($J87:AI87)))</f>
        <v>6.5854808251805528</v>
      </c>
      <c r="AK87" s="2">
        <f>IF(AJ$4=$E87, $I87*AJ$55,0) + IF(AJ$4&gt;$E87,MIN(AJ87,$I87-SUM($J87:AJ87)))</f>
        <v>6.5854808251805528</v>
      </c>
      <c r="AL87" s="2">
        <f>IF(AK$4=$E87, $I87*AK$55,0) + IF(AK$4&gt;$E87,MIN(AK87,$I87-SUM($J87:AK87)))</f>
        <v>6.5854808251805528</v>
      </c>
      <c r="AM87" s="2">
        <f>IF(AL$4=$E87, $I87*AL$55,0) + IF(AL$4&gt;$E87,MIN(AL87,$I87-SUM($J87:AL87)))</f>
        <v>6.5854808251805528</v>
      </c>
      <c r="AN87" s="2">
        <f>IF(AM$4=$E87, $I87*AM$55,0) + IF(AM$4&gt;$E87,MIN(AM87,$I87-SUM($J87:AM87)))</f>
        <v>6.5854808251805528</v>
      </c>
      <c r="AO87" s="2">
        <f>IF(AN$4=$E87, $I87*AN$55,0) + IF(AN$4&gt;$E87,MIN(AN87,$I87-SUM($J87:AN87)))</f>
        <v>6.5854808251805528</v>
      </c>
      <c r="AP87" s="2">
        <f>IF(AO$4=$E87, $I87*AO$55,0) + IF(AO$4&gt;$E87,MIN(AO87,$I87-SUM($J87:AO87)))</f>
        <v>6.5854808251805528</v>
      </c>
      <c r="AQ87" s="57">
        <f>IF(AP$4=$E87, $I87*AP$55,0) + IF(AP$4&gt;$E87,MIN(AP87,$I87-SUM($J87:AP87)))</f>
        <v>6.5854808251805528</v>
      </c>
      <c r="AR87" s="2">
        <f>IF(AQ$4=$E87, $I87*AQ$55,0) + IF(AQ$4&gt;$E87,MIN(AQ87,$I87-SUM($J87:AQ87)))</f>
        <v>6.5854808251805528</v>
      </c>
      <c r="AS87" s="2">
        <f>IF(AR$4=$E87, $I87*AR$55,0) + IF(AR$4&gt;$E87,MIN(AR87,$I87-SUM($J87:AR87)))</f>
        <v>6.5854808251805528</v>
      </c>
      <c r="AT87" s="2">
        <f>IF(AS$4=$E87, $I87*AS$55,0) + IF(AS$4&gt;$E87,MIN(AS87,$I87-SUM($J87:AS87)))</f>
        <v>6.5854808251805528</v>
      </c>
      <c r="AU87" s="2">
        <f>IF(AT$4=$E87, $I87*AT$55,0) + IF(AT$4&gt;$E87,MIN(AT87,$I87-SUM($J87:AT87)))</f>
        <v>6.5854808251805528</v>
      </c>
      <c r="AV87" s="2">
        <f>IF(AU$4=$E87, $I87*AU$55,0) + IF(AU$4&gt;$E87,MIN(AU87,$I87-SUM($J87:AU87)))</f>
        <v>6.5854808251805528</v>
      </c>
      <c r="AW87" s="2"/>
    </row>
    <row r="88" spans="5:49" ht="16.8" outlineLevel="1">
      <c r="E88" s="44">
        <f>INDEX($K$4:$AV$4,,COUNT(E$65:E87)+1)</f>
        <v>41364</v>
      </c>
      <c r="G88" s="2" t="s">
        <v>105</v>
      </c>
      <c r="I88" s="2">
        <f t="shared" si="62"/>
        <v>277.11848278310407</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8.3218763598529755</v>
      </c>
      <c r="AI88" s="2">
        <f>IF(AH$4=$E88, $I88*AH$55,0) + IF(AH$4&gt;$E88,MIN(AH88,$I88-SUM($J88:AH88)))</f>
        <v>8.3218763598529755</v>
      </c>
      <c r="AJ88" s="2">
        <f>IF(AI$4=$E88, $I88*AI$55,0) + IF(AI$4&gt;$E88,MIN(AI88,$I88-SUM($J88:AI88)))</f>
        <v>8.3218763598529755</v>
      </c>
      <c r="AK88" s="2">
        <f>IF(AJ$4=$E88, $I88*AJ$55,0) + IF(AJ$4&gt;$E88,MIN(AJ88,$I88-SUM($J88:AJ88)))</f>
        <v>8.3218763598529755</v>
      </c>
      <c r="AL88" s="2">
        <f>IF(AK$4=$E88, $I88*AK$55,0) + IF(AK$4&gt;$E88,MIN(AK88,$I88-SUM($J88:AK88)))</f>
        <v>8.3218763598529755</v>
      </c>
      <c r="AM88" s="2">
        <f>IF(AL$4=$E88, $I88*AL$55,0) + IF(AL$4&gt;$E88,MIN(AL88,$I88-SUM($J88:AL88)))</f>
        <v>8.3218763598529755</v>
      </c>
      <c r="AN88" s="2">
        <f>IF(AM$4=$E88, $I88*AM$55,0) + IF(AM$4&gt;$E88,MIN(AM88,$I88-SUM($J88:AM88)))</f>
        <v>8.3218763598529755</v>
      </c>
      <c r="AO88" s="2">
        <f>IF(AN$4=$E88, $I88*AN$55,0) + IF(AN$4&gt;$E88,MIN(AN88,$I88-SUM($J88:AN88)))</f>
        <v>8.3218763598529755</v>
      </c>
      <c r="AP88" s="2">
        <f>IF(AO$4=$E88, $I88*AO$55,0) + IF(AO$4&gt;$E88,MIN(AO88,$I88-SUM($J88:AO88)))</f>
        <v>8.3218763598529755</v>
      </c>
      <c r="AQ88" s="57">
        <f>IF(AP$4=$E88, $I88*AP$55,0) + IF(AP$4&gt;$E88,MIN(AP88,$I88-SUM($J88:AP88)))</f>
        <v>8.3218763598529755</v>
      </c>
      <c r="AR88" s="2">
        <f>IF(AQ$4=$E88, $I88*AQ$55,0) + IF(AQ$4&gt;$E88,MIN(AQ88,$I88-SUM($J88:AQ88)))</f>
        <v>8.3218763598529755</v>
      </c>
      <c r="AS88" s="2">
        <f>IF(AR$4=$E88, $I88*AR$55,0) + IF(AR$4&gt;$E88,MIN(AR88,$I88-SUM($J88:AR88)))</f>
        <v>8.3218763598529755</v>
      </c>
      <c r="AT88" s="2">
        <f>IF(AS$4=$E88, $I88*AS$55,0) + IF(AS$4&gt;$E88,MIN(AS88,$I88-SUM($J88:AS88)))</f>
        <v>8.3218763598529755</v>
      </c>
      <c r="AU88" s="2">
        <f>IF(AT$4=$E88, $I88*AT$55,0) + IF(AT$4&gt;$E88,MIN(AT88,$I88-SUM($J88:AT88)))</f>
        <v>8.3218763598529755</v>
      </c>
      <c r="AV88" s="2">
        <f>IF(AU$4=$E88, $I88*AU$55,0) + IF(AU$4&gt;$E88,MIN(AU88,$I88-SUM($J88:AU88)))</f>
        <v>8.3218763598529755</v>
      </c>
      <c r="AW88" s="2"/>
    </row>
    <row r="89" spans="5:49" ht="16.8" outlineLevel="1">
      <c r="E89" s="44">
        <f>INDEX($K$4:$AV$4,,COUNT(E$65:E88)+1)</f>
        <v>41729</v>
      </c>
      <c r="G89" s="2" t="s">
        <v>105</v>
      </c>
      <c r="I89" s="2">
        <f t="shared" si="62"/>
        <v>299.82719815476685</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9.0038197644074138</v>
      </c>
      <c r="AJ89" s="2">
        <f>IF(AI$4=$E89, $I89*AI$55,0) + IF(AI$4&gt;$E89,MIN(AI89,$I89-SUM($J89:AI89)))</f>
        <v>9.0038197644074138</v>
      </c>
      <c r="AK89" s="2">
        <f>IF(AJ$4=$E89, $I89*AJ$55,0) + IF(AJ$4&gt;$E89,MIN(AJ89,$I89-SUM($J89:AJ89)))</f>
        <v>9.0038197644074138</v>
      </c>
      <c r="AL89" s="2">
        <f>IF(AK$4=$E89, $I89*AK$55,0) + IF(AK$4&gt;$E89,MIN(AK89,$I89-SUM($J89:AK89)))</f>
        <v>9.0038197644074138</v>
      </c>
      <c r="AM89" s="2">
        <f>IF(AL$4=$E89, $I89*AL$55,0) + IF(AL$4&gt;$E89,MIN(AL89,$I89-SUM($J89:AL89)))</f>
        <v>9.0038197644074138</v>
      </c>
      <c r="AN89" s="2">
        <f>IF(AM$4=$E89, $I89*AM$55,0) + IF(AM$4&gt;$E89,MIN(AM89,$I89-SUM($J89:AM89)))</f>
        <v>9.0038197644074138</v>
      </c>
      <c r="AO89" s="2">
        <f>IF(AN$4=$E89, $I89*AN$55,0) + IF(AN$4&gt;$E89,MIN(AN89,$I89-SUM($J89:AN89)))</f>
        <v>9.0038197644074138</v>
      </c>
      <c r="AP89" s="2">
        <f>IF(AO$4=$E89, $I89*AO$55,0) + IF(AO$4&gt;$E89,MIN(AO89,$I89-SUM($J89:AO89)))</f>
        <v>9.0038197644074138</v>
      </c>
      <c r="AQ89" s="57">
        <f>IF(AP$4=$E89, $I89*AP$55,0) + IF(AP$4&gt;$E89,MIN(AP89,$I89-SUM($J89:AP89)))</f>
        <v>9.0038197644074138</v>
      </c>
      <c r="AR89" s="2">
        <f>IF(AQ$4=$E89, $I89*AQ$55,0) + IF(AQ$4&gt;$E89,MIN(AQ89,$I89-SUM($J89:AQ89)))</f>
        <v>9.0038197644074138</v>
      </c>
      <c r="AS89" s="2">
        <f>IF(AR$4=$E89, $I89*AR$55,0) + IF(AR$4&gt;$E89,MIN(AR89,$I89-SUM($J89:AR89)))</f>
        <v>9.0038197644074138</v>
      </c>
      <c r="AT89" s="2">
        <f>IF(AS$4=$E89, $I89*AS$55,0) + IF(AS$4&gt;$E89,MIN(AS89,$I89-SUM($J89:AS89)))</f>
        <v>9.0038197644074138</v>
      </c>
      <c r="AU89" s="2">
        <f>IF(AT$4=$E89, $I89*AT$55,0) + IF(AT$4&gt;$E89,MIN(AT89,$I89-SUM($J89:AT89)))</f>
        <v>9.0038197644074138</v>
      </c>
      <c r="AV89" s="2">
        <f>IF(AU$4=$E89, $I89*AU$55,0) + IF(AU$4&gt;$E89,MIN(AU89,$I89-SUM($J89:AU89)))</f>
        <v>9.0038197644074138</v>
      </c>
      <c r="AW89" s="2"/>
    </row>
    <row r="90" spans="5:49" ht="16.8" outlineLevel="1">
      <c r="E90" s="44">
        <f>INDEX($K$4:$AV$4,,COUNT(E$65:E89)+1)</f>
        <v>42094</v>
      </c>
      <c r="G90" s="2" t="s">
        <v>105</v>
      </c>
      <c r="I90" s="2">
        <f t="shared" si="62"/>
        <v>337.1415659939239</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10.124371351168888</v>
      </c>
      <c r="AK90" s="2">
        <f>IF(AJ$4=$E90, $I90*AJ$55,0) + IF(AJ$4&gt;$E90,MIN(AJ90,$I90-SUM($J90:AJ90)))</f>
        <v>10.124371351168888</v>
      </c>
      <c r="AL90" s="2">
        <f>IF(AK$4=$E90, $I90*AK$55,0) + IF(AK$4&gt;$E90,MIN(AK90,$I90-SUM($J90:AK90)))</f>
        <v>10.124371351168888</v>
      </c>
      <c r="AM90" s="2">
        <f>IF(AL$4=$E90, $I90*AL$55,0) + IF(AL$4&gt;$E90,MIN(AL90,$I90-SUM($J90:AL90)))</f>
        <v>10.124371351168888</v>
      </c>
      <c r="AN90" s="2">
        <f>IF(AM$4=$E90, $I90*AM$55,0) + IF(AM$4&gt;$E90,MIN(AM90,$I90-SUM($J90:AM90)))</f>
        <v>10.124371351168888</v>
      </c>
      <c r="AO90" s="2">
        <f>IF(AN$4=$E90, $I90*AN$55,0) + IF(AN$4&gt;$E90,MIN(AN90,$I90-SUM($J90:AN90)))</f>
        <v>10.124371351168888</v>
      </c>
      <c r="AP90" s="2">
        <f>IF(AO$4=$E90, $I90*AO$55,0) + IF(AO$4&gt;$E90,MIN(AO90,$I90-SUM($J90:AO90)))</f>
        <v>10.124371351168888</v>
      </c>
      <c r="AQ90" s="57">
        <f>IF(AP$4=$E90, $I90*AP$55,0) + IF(AP$4&gt;$E90,MIN(AP90,$I90-SUM($J90:AP90)))</f>
        <v>10.124371351168888</v>
      </c>
      <c r="AR90" s="2">
        <f>IF(AQ$4=$E90, $I90*AQ$55,0) + IF(AQ$4&gt;$E90,MIN(AQ90,$I90-SUM($J90:AQ90)))</f>
        <v>10.124371351168888</v>
      </c>
      <c r="AS90" s="2">
        <f>IF(AR$4=$E90, $I90*AR$55,0) + IF(AR$4&gt;$E90,MIN(AR90,$I90-SUM($J90:AR90)))</f>
        <v>10.124371351168888</v>
      </c>
      <c r="AT90" s="2">
        <f>IF(AS$4=$E90, $I90*AS$55,0) + IF(AS$4&gt;$E90,MIN(AS90,$I90-SUM($J90:AS90)))</f>
        <v>10.124371351168888</v>
      </c>
      <c r="AU90" s="2">
        <f>IF(AT$4=$E90, $I90*AT$55,0) + IF(AT$4&gt;$E90,MIN(AT90,$I90-SUM($J90:AT90)))</f>
        <v>10.124371351168888</v>
      </c>
      <c r="AV90" s="2">
        <f>IF(AU$4=$E90, $I90*AU$55,0) + IF(AU$4&gt;$E90,MIN(AU90,$I90-SUM($J90:AU90)))</f>
        <v>10.124371351168888</v>
      </c>
      <c r="AW90" s="2"/>
    </row>
    <row r="91" spans="5:49" ht="16.8" outlineLevel="1">
      <c r="E91" s="44">
        <f>INDEX($K$4:$AV$4,,COUNT(E$65:E90)+1)</f>
        <v>42460</v>
      </c>
      <c r="G91" s="2" t="s">
        <v>105</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105</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105</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105</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105</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105</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105</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105</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105</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105</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105</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105</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105</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898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899</v>
      </c>
      <c r="G108" s="44" t="s">
        <v>550</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105</v>
      </c>
      <c r="I110" s="2">
        <f>INDEX($K$24:$AV$24,,MATCH(E110,$K$4:$AV$4,0))</f>
        <v>48.901715904916827</v>
      </c>
      <c r="K110" s="2">
        <f>IF(J$4=$E110, $I110*J$57,0) + IF(J$4&gt;$E110,MIN(J110,$I110-SUM($J110:J110)))</f>
        <v>0</v>
      </c>
      <c r="L110" s="2">
        <f>IF(K$4=$E110, $I110*K$57,0) + IF(K$4&gt;$E110,MIN(K110,$I110-SUM($J110:K110)))</f>
        <v>2.4450857952458414</v>
      </c>
      <c r="M110" s="2">
        <f>IF(L$4=$E110, $I110*L$57,0) + IF(L$4&gt;$E110,MIN(L110,$I110-SUM($J110:L110)))</f>
        <v>2.4450857952458414</v>
      </c>
      <c r="N110" s="2">
        <f>IF(M$4=$E110, $I110*M$57,0) + IF(M$4&gt;$E110,MIN(M110,$I110-SUM($J110:M110)))</f>
        <v>2.4450857952458414</v>
      </c>
      <c r="O110" s="2">
        <f>IF(N$4=$E110, $I110*N$57,0) + IF(N$4&gt;$E110,MIN(N110,$I110-SUM($J110:N110)))</f>
        <v>2.4450857952458414</v>
      </c>
      <c r="P110" s="2">
        <f>IF(O$4=$E110, $I110*O$57,0) + IF(O$4&gt;$E110,MIN(O110,$I110-SUM($J110:O110)))</f>
        <v>2.4450857952458414</v>
      </c>
      <c r="Q110" s="2">
        <f>IF(P$4=$E110, $I110*P$57,0) + IF(P$4&gt;$E110,MIN(P110,$I110-SUM($J110:P110)))</f>
        <v>2.4450857952458414</v>
      </c>
      <c r="R110" s="2">
        <f>IF(Q$4=$E110, $I110*Q$57,0) + IF(Q$4&gt;$E110,MIN(Q110,$I110-SUM($J110:Q110)))</f>
        <v>2.4450857952458414</v>
      </c>
      <c r="S110" s="2">
        <f>IF(R$4=$E110, $I110*R$57,0) + IF(R$4&gt;$E110,MIN(R110,$I110-SUM($J110:R110)))</f>
        <v>2.4450857952458414</v>
      </c>
      <c r="T110" s="2">
        <f>IF(S$4=$E110, $I110*S$57,0) + IF(S$4&gt;$E110,MIN(S110,$I110-SUM($J110:S110)))</f>
        <v>2.4450857952458414</v>
      </c>
      <c r="U110" s="2">
        <f>IF(T$4=$E110, $I110*T$57,0) + IF(T$4&gt;$E110,MIN(T110,$I110-SUM($J110:T110)))</f>
        <v>2.4450857952458414</v>
      </c>
      <c r="V110" s="2">
        <f>IF(U$4=$E110, $I110*U$57,0) + IF(U$4&gt;$E110,MIN(U110,$I110-SUM($J110:U110)))</f>
        <v>2.4450857952458414</v>
      </c>
      <c r="W110" s="2">
        <f>IF(V$4=$E110, $I110*V$57,0) + IF(V$4&gt;$E110,MIN(V110,$I110-SUM($J110:V110)))</f>
        <v>2.4450857952458414</v>
      </c>
      <c r="X110" s="2">
        <f>IF(W$4=$E110, $I110*W$57,0) + IF(W$4&gt;$E110,MIN(W110,$I110-SUM($J110:W110)))</f>
        <v>2.4450857952458414</v>
      </c>
      <c r="Y110" s="2">
        <f>IF(X$4=$E110, $I110*X$57,0) + IF(X$4&gt;$E110,MIN(X110,$I110-SUM($J110:X110)))</f>
        <v>2.4450857952458414</v>
      </c>
      <c r="Z110" s="2">
        <f>IF(Y$4=$E110, $I110*Y$57,0) + IF(Y$4&gt;$E110,MIN(Y110,$I110-SUM($J110:Y110)))</f>
        <v>2.4450857952458414</v>
      </c>
      <c r="AA110" s="2">
        <f>IF(Z$4=$E110, $I110*Z$57,0) + IF(Z$4&gt;$E110,MIN(Z110,$I110-SUM($J110:Z110)))</f>
        <v>2.4450857952458414</v>
      </c>
      <c r="AB110" s="2">
        <f>IF(AA$4=$E110, $I110*AA$57,0) + IF(AA$4&gt;$E110,MIN(AA110,$I110-SUM($J110:AA110)))</f>
        <v>2.4450857952458414</v>
      </c>
      <c r="AC110" s="2">
        <f>IF(AB$4=$E110, $I110*AB$57,0) + IF(AB$4&gt;$E110,MIN(AB110,$I110-SUM($J110:AB110)))</f>
        <v>2.4450857952458414</v>
      </c>
      <c r="AD110" s="2">
        <f>IF(AC$4=$E110, $I110*AC$57,0) + IF(AC$4&gt;$E110,MIN(AC110,$I110-SUM($J110:AC110)))</f>
        <v>2.4450857952458414</v>
      </c>
      <c r="AE110" s="2">
        <f>IF(AD$4=$E110, $I110*AD$57,0) + IF(AD$4&gt;$E110,MIN(AD110,$I110-SUM($J110:AD110)))</f>
        <v>2.4450857952458307</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105</v>
      </c>
      <c r="I111" s="2">
        <f t="shared" ref="I111:I147" si="64">INDEX($K$24:$AV$24,,MATCH(E111,$K$4:$AV$4,0))</f>
        <v>162.07955082122055</v>
      </c>
      <c r="K111" s="2">
        <f>IF(J$4=$E111, $I111*J$57,0) + IF(J$4&gt;$E111,MIN(J111,$I111-SUM($J111:J111)))</f>
        <v>0</v>
      </c>
      <c r="L111" s="2">
        <f>IF(K$4=$E111, $I111*K$57,0) + IF(K$4&gt;$E111,MIN(K111,$I111-SUM($J111:K111)))</f>
        <v>0</v>
      </c>
      <c r="M111" s="2">
        <f>IF(L$4=$E111, $I111*L$57,0) + IF(L$4&gt;$E111,MIN(L111,$I111-SUM($J111:L111)))</f>
        <v>8.1039775410610275</v>
      </c>
      <c r="N111" s="2">
        <f>IF(M$4=$E111, $I111*M$57,0) + IF(M$4&gt;$E111,MIN(M111,$I111-SUM($J111:M111)))</f>
        <v>8.1039775410610275</v>
      </c>
      <c r="O111" s="2">
        <f>IF(N$4=$E111, $I111*N$57,0) + IF(N$4&gt;$E111,MIN(N111,$I111-SUM($J111:N111)))</f>
        <v>8.1039775410610275</v>
      </c>
      <c r="P111" s="2">
        <f>IF(O$4=$E111, $I111*O$57,0) + IF(O$4&gt;$E111,MIN(O111,$I111-SUM($J111:O111)))</f>
        <v>8.1039775410610275</v>
      </c>
      <c r="Q111" s="2">
        <f>IF(P$4=$E111, $I111*P$57,0) + IF(P$4&gt;$E111,MIN(P111,$I111-SUM($J111:P111)))</f>
        <v>8.1039775410610275</v>
      </c>
      <c r="R111" s="2">
        <f>IF(Q$4=$E111, $I111*Q$57,0) + IF(Q$4&gt;$E111,MIN(Q111,$I111-SUM($J111:Q111)))</f>
        <v>8.1039775410610275</v>
      </c>
      <c r="S111" s="2">
        <f>IF(R$4=$E111, $I111*R$57,0) + IF(R$4&gt;$E111,MIN(R111,$I111-SUM($J111:R111)))</f>
        <v>8.1039775410610275</v>
      </c>
      <c r="T111" s="2">
        <f>IF(S$4=$E111, $I111*S$57,0) + IF(S$4&gt;$E111,MIN(S111,$I111-SUM($J111:S111)))</f>
        <v>8.1039775410610275</v>
      </c>
      <c r="U111" s="2">
        <f>IF(T$4=$E111, $I111*T$57,0) + IF(T$4&gt;$E111,MIN(T111,$I111-SUM($J111:T111)))</f>
        <v>8.1039775410610275</v>
      </c>
      <c r="V111" s="2">
        <f>IF(U$4=$E111, $I111*U$57,0) + IF(U$4&gt;$E111,MIN(U111,$I111-SUM($J111:U111)))</f>
        <v>8.1039775410610275</v>
      </c>
      <c r="W111" s="2">
        <f>IF(V$4=$E111, $I111*V$57,0) + IF(V$4&gt;$E111,MIN(V111,$I111-SUM($J111:V111)))</f>
        <v>8.1039775410610275</v>
      </c>
      <c r="X111" s="2">
        <f>IF(W$4=$E111, $I111*W$57,0) + IF(W$4&gt;$E111,MIN(W111,$I111-SUM($J111:W111)))</f>
        <v>8.1039775410610275</v>
      </c>
      <c r="Y111" s="2">
        <f>IF(X$4=$E111, $I111*X$57,0) + IF(X$4&gt;$E111,MIN(X111,$I111-SUM($J111:X111)))</f>
        <v>8.1039775410610275</v>
      </c>
      <c r="Z111" s="2">
        <f>IF(Y$4=$E111, $I111*Y$57,0) + IF(Y$4&gt;$E111,MIN(Y111,$I111-SUM($J111:Y111)))</f>
        <v>8.1039775410610275</v>
      </c>
      <c r="AA111" s="2">
        <f>IF(Z$4=$E111, $I111*Z$57,0) + IF(Z$4&gt;$E111,MIN(Z111,$I111-SUM($J111:Z111)))</f>
        <v>8.1039775410610275</v>
      </c>
      <c r="AB111" s="2">
        <f>IF(AA$4=$E111, $I111*AA$57,0) + IF(AA$4&gt;$E111,MIN(AA111,$I111-SUM($J111:AA111)))</f>
        <v>8.1039775410610275</v>
      </c>
      <c r="AC111" s="2">
        <f>IF(AB$4=$E111, $I111*AB$57,0) + IF(AB$4&gt;$E111,MIN(AB111,$I111-SUM($J111:AB111)))</f>
        <v>8.1039775410610275</v>
      </c>
      <c r="AD111" s="2">
        <f>IF(AC$4=$E111, $I111*AC$57,0) + IF(AC$4&gt;$E111,MIN(AC111,$I111-SUM($J111:AC111)))</f>
        <v>8.1039775410610275</v>
      </c>
      <c r="AE111" s="2">
        <f>IF(AD$4=$E111, $I111*AD$57,0) + IF(AD$4&gt;$E111,MIN(AD111,$I111-SUM($J111:AD111)))</f>
        <v>8.1039775410610275</v>
      </c>
      <c r="AF111" s="2">
        <f>IF(AE$4=$E111, $I111*AE$57,0) + IF(AE$4&gt;$E111,MIN(AE111,$I111-SUM($J111:AE111)))</f>
        <v>8.1039775410610275</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105</v>
      </c>
      <c r="I112" s="2">
        <f t="shared" si="64"/>
        <v>158.74534291861255</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7.9372671459306279</v>
      </c>
      <c r="O112" s="2">
        <f>IF(N$4=$E112, $I112*N$57,0) + IF(N$4&gt;$E112,MIN(N112,$I112-SUM($J112:N112)))</f>
        <v>7.9372671459306279</v>
      </c>
      <c r="P112" s="2">
        <f>IF(O$4=$E112, $I112*O$57,0) + IF(O$4&gt;$E112,MIN(O112,$I112-SUM($J112:O112)))</f>
        <v>7.9372671459306279</v>
      </c>
      <c r="Q112" s="2">
        <f>IF(P$4=$E112, $I112*P$57,0) + IF(P$4&gt;$E112,MIN(P112,$I112-SUM($J112:P112)))</f>
        <v>7.9372671459306279</v>
      </c>
      <c r="R112" s="2">
        <f>IF(Q$4=$E112, $I112*Q$57,0) + IF(Q$4&gt;$E112,MIN(Q112,$I112-SUM($J112:Q112)))</f>
        <v>7.9372671459306279</v>
      </c>
      <c r="S112" s="2">
        <f>IF(R$4=$E112, $I112*R$57,0) + IF(R$4&gt;$E112,MIN(R112,$I112-SUM($J112:R112)))</f>
        <v>7.9372671459306279</v>
      </c>
      <c r="T112" s="2">
        <f>IF(S$4=$E112, $I112*S$57,0) + IF(S$4&gt;$E112,MIN(S112,$I112-SUM($J112:S112)))</f>
        <v>7.9372671459306279</v>
      </c>
      <c r="U112" s="2">
        <f>IF(T$4=$E112, $I112*T$57,0) + IF(T$4&gt;$E112,MIN(T112,$I112-SUM($J112:T112)))</f>
        <v>7.9372671459306279</v>
      </c>
      <c r="V112" s="2">
        <f>IF(U$4=$E112, $I112*U$57,0) + IF(U$4&gt;$E112,MIN(U112,$I112-SUM($J112:U112)))</f>
        <v>7.9372671459306279</v>
      </c>
      <c r="W112" s="2">
        <f>IF(V$4=$E112, $I112*V$57,0) + IF(V$4&gt;$E112,MIN(V112,$I112-SUM($J112:V112)))</f>
        <v>7.9372671459306279</v>
      </c>
      <c r="X112" s="2">
        <f>IF(W$4=$E112, $I112*W$57,0) + IF(W$4&gt;$E112,MIN(W112,$I112-SUM($J112:W112)))</f>
        <v>7.9372671459306279</v>
      </c>
      <c r="Y112" s="2">
        <f>IF(X$4=$E112, $I112*X$57,0) + IF(X$4&gt;$E112,MIN(X112,$I112-SUM($J112:X112)))</f>
        <v>7.9372671459306279</v>
      </c>
      <c r="Z112" s="2">
        <f>IF(Y$4=$E112, $I112*Y$57,0) + IF(Y$4&gt;$E112,MIN(Y112,$I112-SUM($J112:Y112)))</f>
        <v>7.9372671459306279</v>
      </c>
      <c r="AA112" s="2">
        <f>IF(Z$4=$E112, $I112*Z$57,0) + IF(Z$4&gt;$E112,MIN(Z112,$I112-SUM($J112:Z112)))</f>
        <v>7.9372671459306279</v>
      </c>
      <c r="AB112" s="2">
        <f>IF(AA$4=$E112, $I112*AA$57,0) + IF(AA$4&gt;$E112,MIN(AA112,$I112-SUM($J112:AA112)))</f>
        <v>7.9372671459306279</v>
      </c>
      <c r="AC112" s="2">
        <f>IF(AB$4=$E112, $I112*AB$57,0) + IF(AB$4&gt;$E112,MIN(AB112,$I112-SUM($J112:AB112)))</f>
        <v>7.9372671459306279</v>
      </c>
      <c r="AD112" s="2">
        <f>IF(AC$4=$E112, $I112*AC$57,0) + IF(AC$4&gt;$E112,MIN(AC112,$I112-SUM($J112:AC112)))</f>
        <v>7.9372671459306279</v>
      </c>
      <c r="AE112" s="2">
        <f>IF(AD$4=$E112, $I112*AD$57,0) + IF(AD$4&gt;$E112,MIN(AD112,$I112-SUM($J112:AD112)))</f>
        <v>7.9372671459306279</v>
      </c>
      <c r="AF112" s="2">
        <f>IF(AE$4=$E112, $I112*AE$57,0) + IF(AE$4&gt;$E112,MIN(AE112,$I112-SUM($J112:AE112)))</f>
        <v>7.9372671459306279</v>
      </c>
      <c r="AG112" s="2">
        <f>IF(AF$4=$E112, $I112*AF$57,0) + IF(AF$4&gt;$E112,MIN(AF112,$I112-SUM($J112:AF112)))</f>
        <v>7.9372671459305764</v>
      </c>
      <c r="AH112" s="2">
        <f>IF(AG$4=$E112, $I112*AG$57,0) + IF(AG$4&gt;$E112,MIN(AG112,$I112-SUM($J112:AG112)))</f>
        <v>0</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105</v>
      </c>
      <c r="I113" s="2">
        <f t="shared" si="64"/>
        <v>174.86068111455111</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8.7430340557275557</v>
      </c>
      <c r="P113" s="2">
        <f>IF(O$4=$E113, $I113*O$57,0) + IF(O$4&gt;$E113,MIN(O113,$I113-SUM($J113:O113)))</f>
        <v>8.7430340557275557</v>
      </c>
      <c r="Q113" s="2">
        <f>IF(P$4=$E113, $I113*P$57,0) + IF(P$4&gt;$E113,MIN(P113,$I113-SUM($J113:P113)))</f>
        <v>8.7430340557275557</v>
      </c>
      <c r="R113" s="2">
        <f>IF(Q$4=$E113, $I113*Q$57,0) + IF(Q$4&gt;$E113,MIN(Q113,$I113-SUM($J113:Q113)))</f>
        <v>8.7430340557275557</v>
      </c>
      <c r="S113" s="2">
        <f>IF(R$4=$E113, $I113*R$57,0) + IF(R$4&gt;$E113,MIN(R113,$I113-SUM($J113:R113)))</f>
        <v>8.7430340557275557</v>
      </c>
      <c r="T113" s="2">
        <f>IF(S$4=$E113, $I113*S$57,0) + IF(S$4&gt;$E113,MIN(S113,$I113-SUM($J113:S113)))</f>
        <v>8.7430340557275557</v>
      </c>
      <c r="U113" s="2">
        <f>IF(T$4=$E113, $I113*T$57,0) + IF(T$4&gt;$E113,MIN(T113,$I113-SUM($J113:T113)))</f>
        <v>8.7430340557275557</v>
      </c>
      <c r="V113" s="2">
        <f>IF(U$4=$E113, $I113*U$57,0) + IF(U$4&gt;$E113,MIN(U113,$I113-SUM($J113:U113)))</f>
        <v>8.7430340557275557</v>
      </c>
      <c r="W113" s="2">
        <f>IF(V$4=$E113, $I113*V$57,0) + IF(V$4&gt;$E113,MIN(V113,$I113-SUM($J113:V113)))</f>
        <v>8.7430340557275557</v>
      </c>
      <c r="X113" s="2">
        <f>IF(W$4=$E113, $I113*W$57,0) + IF(W$4&gt;$E113,MIN(W113,$I113-SUM($J113:W113)))</f>
        <v>8.7430340557275557</v>
      </c>
      <c r="Y113" s="2">
        <f>IF(X$4=$E113, $I113*X$57,0) + IF(X$4&gt;$E113,MIN(X113,$I113-SUM($J113:X113)))</f>
        <v>8.7430340557275557</v>
      </c>
      <c r="Z113" s="2">
        <f>IF(Y$4=$E113, $I113*Y$57,0) + IF(Y$4&gt;$E113,MIN(Y113,$I113-SUM($J113:Y113)))</f>
        <v>8.7430340557275557</v>
      </c>
      <c r="AA113" s="2">
        <f>IF(Z$4=$E113, $I113*Z$57,0) + IF(Z$4&gt;$E113,MIN(Z113,$I113-SUM($J113:Z113)))</f>
        <v>8.7430340557275557</v>
      </c>
      <c r="AB113" s="2">
        <f>IF(AA$4=$E113, $I113*AA$57,0) + IF(AA$4&gt;$E113,MIN(AA113,$I113-SUM($J113:AA113)))</f>
        <v>8.7430340557275557</v>
      </c>
      <c r="AC113" s="2">
        <f>IF(AB$4=$E113, $I113*AB$57,0) + IF(AB$4&gt;$E113,MIN(AB113,$I113-SUM($J113:AB113)))</f>
        <v>8.7430340557275557</v>
      </c>
      <c r="AD113" s="2">
        <f>IF(AC$4=$E113, $I113*AC$57,0) + IF(AC$4&gt;$E113,MIN(AC113,$I113-SUM($J113:AC113)))</f>
        <v>8.7430340557275557</v>
      </c>
      <c r="AE113" s="2">
        <f>IF(AD$4=$E113, $I113*AD$57,0) + IF(AD$4&gt;$E113,MIN(AD113,$I113-SUM($J113:AD113)))</f>
        <v>8.7430340557275557</v>
      </c>
      <c r="AF113" s="2">
        <f>IF(AE$4=$E113, $I113*AE$57,0) + IF(AE$4&gt;$E113,MIN(AE113,$I113-SUM($J113:AE113)))</f>
        <v>8.7430340557275557</v>
      </c>
      <c r="AG113" s="2">
        <f>IF(AF$4=$E113, $I113*AF$57,0) + IF(AF$4&gt;$E113,MIN(AF113,$I113-SUM($J113:AF113)))</f>
        <v>8.7430340557275557</v>
      </c>
      <c r="AH113" s="2">
        <f>IF(AG$4=$E113, $I113*AG$57,0) + IF(AG$4&gt;$E113,MIN(AG113,$I113-SUM($J113:AG113)))</f>
        <v>8.7430340557275557</v>
      </c>
      <c r="AI113" s="2">
        <f>IF(AH$4=$E113, $I113*AH$57,0) + IF(AH$4&gt;$E113,MIN(AH113,$I113-SUM($J113:AH113)))</f>
        <v>8.5265128291212022E-14</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105</v>
      </c>
      <c r="I114" s="2">
        <f t="shared" si="64"/>
        <v>104.65708138741668</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5.2328540693708341</v>
      </c>
      <c r="Q114" s="2">
        <f>IF(P$4=$E114, $I114*P$57,0) + IF(P$4&gt;$E114,MIN(P114,$I114-SUM($J114:P114)))</f>
        <v>5.2328540693708341</v>
      </c>
      <c r="R114" s="2">
        <f>IF(Q$4=$E114, $I114*Q$57,0) + IF(Q$4&gt;$E114,MIN(Q114,$I114-SUM($J114:Q114)))</f>
        <v>5.2328540693708341</v>
      </c>
      <c r="S114" s="2">
        <f>IF(R$4=$E114, $I114*R$57,0) + IF(R$4&gt;$E114,MIN(R114,$I114-SUM($J114:R114)))</f>
        <v>5.2328540693708341</v>
      </c>
      <c r="T114" s="2">
        <f>IF(S$4=$E114, $I114*S$57,0) + IF(S$4&gt;$E114,MIN(S114,$I114-SUM($J114:S114)))</f>
        <v>5.2328540693708341</v>
      </c>
      <c r="U114" s="2">
        <f>IF(T$4=$E114, $I114*T$57,0) + IF(T$4&gt;$E114,MIN(T114,$I114-SUM($J114:T114)))</f>
        <v>5.2328540693708341</v>
      </c>
      <c r="V114" s="2">
        <f>IF(U$4=$E114, $I114*U$57,0) + IF(U$4&gt;$E114,MIN(U114,$I114-SUM($J114:U114)))</f>
        <v>5.2328540693708341</v>
      </c>
      <c r="W114" s="2">
        <f>IF(V$4=$E114, $I114*V$57,0) + IF(V$4&gt;$E114,MIN(V114,$I114-SUM($J114:V114)))</f>
        <v>5.2328540693708341</v>
      </c>
      <c r="X114" s="2">
        <f>IF(W$4=$E114, $I114*W$57,0) + IF(W$4&gt;$E114,MIN(W114,$I114-SUM($J114:W114)))</f>
        <v>5.2328540693708341</v>
      </c>
      <c r="Y114" s="2">
        <f>IF(X$4=$E114, $I114*X$57,0) + IF(X$4&gt;$E114,MIN(X114,$I114-SUM($J114:X114)))</f>
        <v>5.2328540693708341</v>
      </c>
      <c r="Z114" s="2">
        <f>IF(Y$4=$E114, $I114*Y$57,0) + IF(Y$4&gt;$E114,MIN(Y114,$I114-SUM($J114:Y114)))</f>
        <v>5.2328540693708341</v>
      </c>
      <c r="AA114" s="2">
        <f>IF(Z$4=$E114, $I114*Z$57,0) + IF(Z$4&gt;$E114,MIN(Z114,$I114-SUM($J114:Z114)))</f>
        <v>5.2328540693708341</v>
      </c>
      <c r="AB114" s="2">
        <f>IF(AA$4=$E114, $I114*AA$57,0) + IF(AA$4&gt;$E114,MIN(AA114,$I114-SUM($J114:AA114)))</f>
        <v>5.2328540693708341</v>
      </c>
      <c r="AC114" s="2">
        <f>IF(AB$4=$E114, $I114*AB$57,0) + IF(AB$4&gt;$E114,MIN(AB114,$I114-SUM($J114:AB114)))</f>
        <v>5.2328540693708341</v>
      </c>
      <c r="AD114" s="2">
        <f>IF(AC$4=$E114, $I114*AC$57,0) + IF(AC$4&gt;$E114,MIN(AC114,$I114-SUM($J114:AC114)))</f>
        <v>5.2328540693708341</v>
      </c>
      <c r="AE114" s="2">
        <f>IF(AD$4=$E114, $I114*AD$57,0) + IF(AD$4&gt;$E114,MIN(AD114,$I114-SUM($J114:AD114)))</f>
        <v>5.2328540693708341</v>
      </c>
      <c r="AF114" s="2">
        <f>IF(AE$4=$E114, $I114*AE$57,0) + IF(AE$4&gt;$E114,MIN(AE114,$I114-SUM($J114:AE114)))</f>
        <v>5.2328540693708341</v>
      </c>
      <c r="AG114" s="2">
        <f>IF(AF$4=$E114, $I114*AF$57,0) + IF(AF$4&gt;$E114,MIN(AF114,$I114-SUM($J114:AF114)))</f>
        <v>5.2328540693708341</v>
      </c>
      <c r="AH114" s="2">
        <f>IF(AG$4=$E114, $I114*AG$57,0) + IF(AG$4&gt;$E114,MIN(AG114,$I114-SUM($J114:AG114)))</f>
        <v>5.2328540693708341</v>
      </c>
      <c r="AI114" s="2">
        <f>IF(AH$4=$E114, $I114*AH$57,0) + IF(AH$4&gt;$E114,MIN(AH114,$I114-SUM($J114:AH114)))</f>
        <v>5.2328540693708341</v>
      </c>
      <c r="AJ114" s="2">
        <f>IF(AI$4=$E114, $I114*AI$57,0) + IF(AI$4&gt;$E114,MIN(AI114,$I114-SUM($J114:AI114)))</f>
        <v>4.2632564145606011E-14</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105</v>
      </c>
      <c r="I115" s="2">
        <f t="shared" si="64"/>
        <v>107.62082174529043</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5.3810410872645216</v>
      </c>
      <c r="R115" s="2">
        <f>IF(Q$4=$E115, $I115*Q$57,0) + IF(Q$4&gt;$E115,MIN(Q115,$I115-SUM($J115:Q115)))</f>
        <v>5.3810410872645216</v>
      </c>
      <c r="S115" s="2">
        <f>IF(R$4=$E115, $I115*R$57,0) + IF(R$4&gt;$E115,MIN(R115,$I115-SUM($J115:R115)))</f>
        <v>5.3810410872645216</v>
      </c>
      <c r="T115" s="2">
        <f>IF(S$4=$E115, $I115*S$57,0) + IF(S$4&gt;$E115,MIN(S115,$I115-SUM($J115:S115)))</f>
        <v>5.3810410872645216</v>
      </c>
      <c r="U115" s="2">
        <f>IF(T$4=$E115, $I115*T$57,0) + IF(T$4&gt;$E115,MIN(T115,$I115-SUM($J115:T115)))</f>
        <v>5.3810410872645216</v>
      </c>
      <c r="V115" s="2">
        <f>IF(U$4=$E115, $I115*U$57,0) + IF(U$4&gt;$E115,MIN(U115,$I115-SUM($J115:U115)))</f>
        <v>5.3810410872645216</v>
      </c>
      <c r="W115" s="2">
        <f>IF(V$4=$E115, $I115*V$57,0) + IF(V$4&gt;$E115,MIN(V115,$I115-SUM($J115:V115)))</f>
        <v>5.3810410872645216</v>
      </c>
      <c r="X115" s="2">
        <f>IF(W$4=$E115, $I115*W$57,0) + IF(W$4&gt;$E115,MIN(W115,$I115-SUM($J115:W115)))</f>
        <v>5.3810410872645216</v>
      </c>
      <c r="Y115" s="2">
        <f>IF(X$4=$E115, $I115*X$57,0) + IF(X$4&gt;$E115,MIN(X115,$I115-SUM($J115:X115)))</f>
        <v>5.3810410872645216</v>
      </c>
      <c r="Z115" s="2">
        <f>IF(Y$4=$E115, $I115*Y$57,0) + IF(Y$4&gt;$E115,MIN(Y115,$I115-SUM($J115:Y115)))</f>
        <v>5.3810410872645216</v>
      </c>
      <c r="AA115" s="2">
        <f>IF(Z$4=$E115, $I115*Z$57,0) + IF(Z$4&gt;$E115,MIN(Z115,$I115-SUM($J115:Z115)))</f>
        <v>5.3810410872645216</v>
      </c>
      <c r="AB115" s="2">
        <f>IF(AA$4=$E115, $I115*AA$57,0) + IF(AA$4&gt;$E115,MIN(AA115,$I115-SUM($J115:AA115)))</f>
        <v>5.3810410872645216</v>
      </c>
      <c r="AC115" s="2">
        <f>IF(AB$4=$E115, $I115*AB$57,0) + IF(AB$4&gt;$E115,MIN(AB115,$I115-SUM($J115:AB115)))</f>
        <v>5.3810410872645216</v>
      </c>
      <c r="AD115" s="2">
        <f>IF(AC$4=$E115, $I115*AC$57,0) + IF(AC$4&gt;$E115,MIN(AC115,$I115-SUM($J115:AC115)))</f>
        <v>5.3810410872645216</v>
      </c>
      <c r="AE115" s="2">
        <f>IF(AD$4=$E115, $I115*AD$57,0) + IF(AD$4&gt;$E115,MIN(AD115,$I115-SUM($J115:AD115)))</f>
        <v>5.3810410872645216</v>
      </c>
      <c r="AF115" s="2">
        <f>IF(AE$4=$E115, $I115*AE$57,0) + IF(AE$4&gt;$E115,MIN(AE115,$I115-SUM($J115:AE115)))</f>
        <v>5.3810410872645216</v>
      </c>
      <c r="AG115" s="2">
        <f>IF(AF$4=$E115, $I115*AF$57,0) + IF(AF$4&gt;$E115,MIN(AF115,$I115-SUM($J115:AF115)))</f>
        <v>5.3810410872645216</v>
      </c>
      <c r="AH115" s="2">
        <f>IF(AG$4=$E115, $I115*AG$57,0) + IF(AG$4&gt;$E115,MIN(AG115,$I115-SUM($J115:AG115)))</f>
        <v>5.3810410872645216</v>
      </c>
      <c r="AI115" s="2">
        <f>IF(AH$4=$E115, $I115*AH$57,0) + IF(AH$4&gt;$E115,MIN(AH115,$I115-SUM($J115:AH115)))</f>
        <v>5.3810410872645216</v>
      </c>
      <c r="AJ115" s="2">
        <f>IF(AI$4=$E115, $I115*AI$57,0) + IF(AI$4&gt;$E115,MIN(AI115,$I115-SUM($J115:AI115)))</f>
        <v>5.3810410872645207</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105</v>
      </c>
      <c r="I116" s="2">
        <f t="shared" si="64"/>
        <v>116.32680904654455</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5.8163404523272284</v>
      </c>
      <c r="S116" s="2">
        <f>IF(R$4=$E116, $I116*R$57,0) + IF(R$4&gt;$E116,MIN(R116,$I116-SUM($J116:R116)))</f>
        <v>5.8163404523272284</v>
      </c>
      <c r="T116" s="2">
        <f>IF(S$4=$E116, $I116*S$57,0) + IF(S$4&gt;$E116,MIN(S116,$I116-SUM($J116:S116)))</f>
        <v>5.8163404523272284</v>
      </c>
      <c r="U116" s="2">
        <f>IF(T$4=$E116, $I116*T$57,0) + IF(T$4&gt;$E116,MIN(T116,$I116-SUM($J116:T116)))</f>
        <v>5.8163404523272284</v>
      </c>
      <c r="V116" s="2">
        <f>IF(U$4=$E116, $I116*U$57,0) + IF(U$4&gt;$E116,MIN(U116,$I116-SUM($J116:U116)))</f>
        <v>5.8163404523272284</v>
      </c>
      <c r="W116" s="2">
        <f>IF(V$4=$E116, $I116*V$57,0) + IF(V$4&gt;$E116,MIN(V116,$I116-SUM($J116:V116)))</f>
        <v>5.8163404523272284</v>
      </c>
      <c r="X116" s="2">
        <f>IF(W$4=$E116, $I116*W$57,0) + IF(W$4&gt;$E116,MIN(W116,$I116-SUM($J116:W116)))</f>
        <v>5.8163404523272284</v>
      </c>
      <c r="Y116" s="2">
        <f>IF(X$4=$E116, $I116*X$57,0) + IF(X$4&gt;$E116,MIN(X116,$I116-SUM($J116:X116)))</f>
        <v>5.8163404523272284</v>
      </c>
      <c r="Z116" s="2">
        <f>IF(Y$4=$E116, $I116*Y$57,0) + IF(Y$4&gt;$E116,MIN(Y116,$I116-SUM($J116:Y116)))</f>
        <v>5.8163404523272284</v>
      </c>
      <c r="AA116" s="2">
        <f>IF(Z$4=$E116, $I116*Z$57,0) + IF(Z$4&gt;$E116,MIN(Z116,$I116-SUM($J116:Z116)))</f>
        <v>5.8163404523272284</v>
      </c>
      <c r="AB116" s="2">
        <f>IF(AA$4=$E116, $I116*AA$57,0) + IF(AA$4&gt;$E116,MIN(AA116,$I116-SUM($J116:AA116)))</f>
        <v>5.8163404523272284</v>
      </c>
      <c r="AC116" s="2">
        <f>IF(AB$4=$E116, $I116*AB$57,0) + IF(AB$4&gt;$E116,MIN(AB116,$I116-SUM($J116:AB116)))</f>
        <v>5.8163404523272284</v>
      </c>
      <c r="AD116" s="2">
        <f>IF(AC$4=$E116, $I116*AC$57,0) + IF(AC$4&gt;$E116,MIN(AC116,$I116-SUM($J116:AC116)))</f>
        <v>5.8163404523272284</v>
      </c>
      <c r="AE116" s="2">
        <f>IF(AD$4=$E116, $I116*AD$57,0) + IF(AD$4&gt;$E116,MIN(AD116,$I116-SUM($J116:AD116)))</f>
        <v>5.8163404523272284</v>
      </c>
      <c r="AF116" s="2">
        <f>IF(AE$4=$E116, $I116*AE$57,0) + IF(AE$4&gt;$E116,MIN(AE116,$I116-SUM($J116:AE116)))</f>
        <v>5.8163404523272284</v>
      </c>
      <c r="AG116" s="2">
        <f>IF(AF$4=$E116, $I116*AF$57,0) + IF(AF$4&gt;$E116,MIN(AF116,$I116-SUM($J116:AF116)))</f>
        <v>5.8163404523272284</v>
      </c>
      <c r="AH116" s="2">
        <f>IF(AG$4=$E116, $I116*AG$57,0) + IF(AG$4&gt;$E116,MIN(AG116,$I116-SUM($J116:AG116)))</f>
        <v>5.8163404523272284</v>
      </c>
      <c r="AI116" s="2">
        <f>IF(AH$4=$E116, $I116*AH$57,0) + IF(AH$4&gt;$E116,MIN(AH116,$I116-SUM($J116:AH116)))</f>
        <v>5.8163404523272284</v>
      </c>
      <c r="AJ116" s="2">
        <f>IF(AI$4=$E116, $I116*AI$57,0) + IF(AI$4&gt;$E116,MIN(AI116,$I116-SUM($J116:AI116)))</f>
        <v>5.8163404523272284</v>
      </c>
      <c r="AK116" s="2">
        <f>IF(AJ$4=$E116, $I116*AJ$57,0) + IF(AJ$4&gt;$E116,MIN(AJ116,$I116-SUM($J116:AJ116)))</f>
        <v>5.8163404523272284</v>
      </c>
      <c r="AL116" s="2">
        <f>IF(AK$4=$E116, $I116*AK$57,0) + IF(AK$4&gt;$E116,MIN(AK116,$I116-SUM($J116:AK116)))</f>
        <v>2.8421709430404007E-14</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105</v>
      </c>
      <c r="I117" s="2">
        <f t="shared" si="64"/>
        <v>139.11056304769897</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6.9555281523849493</v>
      </c>
      <c r="T117" s="2">
        <f>IF(S$4=$E117, $I117*S$57,0) + IF(S$4&gt;$E117,MIN(S117,$I117-SUM($J117:S117)))</f>
        <v>6.9555281523849493</v>
      </c>
      <c r="U117" s="2">
        <f>IF(T$4=$E117, $I117*T$57,0) + IF(T$4&gt;$E117,MIN(T117,$I117-SUM($J117:T117)))</f>
        <v>6.9555281523849493</v>
      </c>
      <c r="V117" s="2">
        <f>IF(U$4=$E117, $I117*U$57,0) + IF(U$4&gt;$E117,MIN(U117,$I117-SUM($J117:U117)))</f>
        <v>6.9555281523849493</v>
      </c>
      <c r="W117" s="2">
        <f>IF(V$4=$E117, $I117*V$57,0) + IF(V$4&gt;$E117,MIN(V117,$I117-SUM($J117:V117)))</f>
        <v>6.9555281523849493</v>
      </c>
      <c r="X117" s="2">
        <f>IF(W$4=$E117, $I117*W$57,0) + IF(W$4&gt;$E117,MIN(W117,$I117-SUM($J117:W117)))</f>
        <v>6.9555281523849493</v>
      </c>
      <c r="Y117" s="2">
        <f>IF(X$4=$E117, $I117*X$57,0) + IF(X$4&gt;$E117,MIN(X117,$I117-SUM($J117:X117)))</f>
        <v>6.9555281523849493</v>
      </c>
      <c r="Z117" s="2">
        <f>IF(Y$4=$E117, $I117*Y$57,0) + IF(Y$4&gt;$E117,MIN(Y117,$I117-SUM($J117:Y117)))</f>
        <v>6.9555281523849493</v>
      </c>
      <c r="AA117" s="2">
        <f>IF(Z$4=$E117, $I117*Z$57,0) + IF(Z$4&gt;$E117,MIN(Z117,$I117-SUM($J117:Z117)))</f>
        <v>6.9555281523849493</v>
      </c>
      <c r="AB117" s="2">
        <f>IF(AA$4=$E117, $I117*AA$57,0) + IF(AA$4&gt;$E117,MIN(AA117,$I117-SUM($J117:AA117)))</f>
        <v>6.9555281523849493</v>
      </c>
      <c r="AC117" s="2">
        <f>IF(AB$4=$E117, $I117*AB$57,0) + IF(AB$4&gt;$E117,MIN(AB117,$I117-SUM($J117:AB117)))</f>
        <v>6.9555281523849493</v>
      </c>
      <c r="AD117" s="2">
        <f>IF(AC$4=$E117, $I117*AC$57,0) + IF(AC$4&gt;$E117,MIN(AC117,$I117-SUM($J117:AC117)))</f>
        <v>6.9555281523849493</v>
      </c>
      <c r="AE117" s="2">
        <f>IF(AD$4=$E117, $I117*AD$57,0) + IF(AD$4&gt;$E117,MIN(AD117,$I117-SUM($J117:AD117)))</f>
        <v>6.9555281523849493</v>
      </c>
      <c r="AF117" s="2">
        <f>IF(AE$4=$E117, $I117*AE$57,0) + IF(AE$4&gt;$E117,MIN(AE117,$I117-SUM($J117:AE117)))</f>
        <v>6.9555281523849493</v>
      </c>
      <c r="AG117" s="2">
        <f>IF(AF$4=$E117, $I117*AF$57,0) + IF(AF$4&gt;$E117,MIN(AF117,$I117-SUM($J117:AF117)))</f>
        <v>6.9555281523849493</v>
      </c>
      <c r="AH117" s="2">
        <f>IF(AG$4=$E117, $I117*AG$57,0) + IF(AG$4&gt;$E117,MIN(AG117,$I117-SUM($J117:AG117)))</f>
        <v>6.9555281523849493</v>
      </c>
      <c r="AI117" s="2">
        <f>IF(AH$4=$E117, $I117*AH$57,0) + IF(AH$4&gt;$E117,MIN(AH117,$I117-SUM($J117:AH117)))</f>
        <v>6.9555281523849493</v>
      </c>
      <c r="AJ117" s="2">
        <f>IF(AI$4=$E117, $I117*AI$57,0) + IF(AI$4&gt;$E117,MIN(AI117,$I117-SUM($J117:AI117)))</f>
        <v>6.9555281523849493</v>
      </c>
      <c r="AK117" s="2">
        <f>IF(AJ$4=$E117, $I117*AJ$57,0) + IF(AJ$4&gt;$E117,MIN(AJ117,$I117-SUM($J117:AJ117)))</f>
        <v>6.9555281523849493</v>
      </c>
      <c r="AL117" s="2">
        <f>IF(AK$4=$E117, $I117*AK$57,0) + IF(AK$4&gt;$E117,MIN(AK117,$I117-SUM($J117:AK117)))</f>
        <v>6.9555281523849493</v>
      </c>
      <c r="AM117" s="2">
        <f>IF(AL$4=$E117, $I117*AL$57,0) + IF(AL$4&gt;$E117,MIN(AL117,$I117-SUM($J117:AL117)))</f>
        <v>5.6843418860808015E-14</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105</v>
      </c>
      <c r="I118" s="2">
        <f t="shared" si="64"/>
        <v>135.05514025886723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6.7527570129433618</v>
      </c>
      <c r="U118" s="2">
        <f>IF(T$4=$E118, $I118*T$57,0) + IF(T$4&gt;$E118,MIN(T118,$I118-SUM($J118:T118)))</f>
        <v>6.7527570129433618</v>
      </c>
      <c r="V118" s="2">
        <f>IF(U$4=$E118, $I118*U$57,0) + IF(U$4&gt;$E118,MIN(U118,$I118-SUM($J118:U118)))</f>
        <v>6.7527570129433618</v>
      </c>
      <c r="W118" s="2">
        <f>IF(V$4=$E118, $I118*V$57,0) + IF(V$4&gt;$E118,MIN(V118,$I118-SUM($J118:V118)))</f>
        <v>6.7527570129433618</v>
      </c>
      <c r="X118" s="2">
        <f>IF(W$4=$E118, $I118*W$57,0) + IF(W$4&gt;$E118,MIN(W118,$I118-SUM($J118:W118)))</f>
        <v>6.7527570129433618</v>
      </c>
      <c r="Y118" s="2">
        <f>IF(X$4=$E118, $I118*X$57,0) + IF(X$4&gt;$E118,MIN(X118,$I118-SUM($J118:X118)))</f>
        <v>6.7527570129433618</v>
      </c>
      <c r="Z118" s="2">
        <f>IF(Y$4=$E118, $I118*Y$57,0) + IF(Y$4&gt;$E118,MIN(Y118,$I118-SUM($J118:Y118)))</f>
        <v>6.7527570129433618</v>
      </c>
      <c r="AA118" s="2">
        <f>IF(Z$4=$E118, $I118*Z$57,0) + IF(Z$4&gt;$E118,MIN(Z118,$I118-SUM($J118:Z118)))</f>
        <v>6.7527570129433618</v>
      </c>
      <c r="AB118" s="2">
        <f>IF(AA$4=$E118, $I118*AA$57,0) + IF(AA$4&gt;$E118,MIN(AA118,$I118-SUM($J118:AA118)))</f>
        <v>6.7527570129433618</v>
      </c>
      <c r="AC118" s="2">
        <f>IF(AB$4=$E118, $I118*AB$57,0) + IF(AB$4&gt;$E118,MIN(AB118,$I118-SUM($J118:AB118)))</f>
        <v>6.7527570129433618</v>
      </c>
      <c r="AD118" s="2">
        <f>IF(AC$4=$E118, $I118*AC$57,0) + IF(AC$4&gt;$E118,MIN(AC118,$I118-SUM($J118:AC118)))</f>
        <v>6.7527570129433618</v>
      </c>
      <c r="AE118" s="2">
        <f>IF(AD$4=$E118, $I118*AD$57,0) + IF(AD$4&gt;$E118,MIN(AD118,$I118-SUM($J118:AD118)))</f>
        <v>6.7527570129433618</v>
      </c>
      <c r="AF118" s="2">
        <f>IF(AE$4=$E118, $I118*AE$57,0) + IF(AE$4&gt;$E118,MIN(AE118,$I118-SUM($J118:AE118)))</f>
        <v>6.7527570129433618</v>
      </c>
      <c r="AG118" s="2">
        <f>IF(AF$4=$E118, $I118*AF$57,0) + IF(AF$4&gt;$E118,MIN(AF118,$I118-SUM($J118:AF118)))</f>
        <v>6.7527570129433618</v>
      </c>
      <c r="AH118" s="2">
        <f>IF(AG$4=$E118, $I118*AG$57,0) + IF(AG$4&gt;$E118,MIN(AG118,$I118-SUM($J118:AG118)))</f>
        <v>6.7527570129433618</v>
      </c>
      <c r="AI118" s="2">
        <f>IF(AH$4=$E118, $I118*AH$57,0) + IF(AH$4&gt;$E118,MIN(AH118,$I118-SUM($J118:AH118)))</f>
        <v>6.7527570129433618</v>
      </c>
      <c r="AJ118" s="2">
        <f>IF(AI$4=$E118, $I118*AI$57,0) + IF(AI$4&gt;$E118,MIN(AI118,$I118-SUM($J118:AI118)))</f>
        <v>6.7527570129433618</v>
      </c>
      <c r="AK118" s="2">
        <f>IF(AJ$4=$E118, $I118*AJ$57,0) + IF(AJ$4&gt;$E118,MIN(AJ118,$I118-SUM($J118:AJ118)))</f>
        <v>6.7527570129433618</v>
      </c>
      <c r="AL118" s="2">
        <f>IF(AK$4=$E118, $I118*AK$57,0) + IF(AK$4&gt;$E118,MIN(AK118,$I118-SUM($J118:AK118)))</f>
        <v>6.7527570129433618</v>
      </c>
      <c r="AM118" s="2">
        <f>IF(AL$4=$E118, $I118*AL$57,0) + IF(AL$4&gt;$E118,MIN(AL118,$I118-SUM($J118:AL118)))</f>
        <v>6.7527570129433618</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105</v>
      </c>
      <c r="I119" s="2">
        <f t="shared" si="64"/>
        <v>134.39535116721777</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6.7197675583608891</v>
      </c>
      <c r="V119" s="2">
        <f>IF(U$4=$E119, $I119*U$57,0) + IF(U$4&gt;$E119,MIN(U119,$I119-SUM($J119:U119)))</f>
        <v>6.7197675583608891</v>
      </c>
      <c r="W119" s="2">
        <f>IF(V$4=$E119, $I119*V$57,0) + IF(V$4&gt;$E119,MIN(V119,$I119-SUM($J119:V119)))</f>
        <v>6.7197675583608891</v>
      </c>
      <c r="X119" s="2">
        <f>IF(W$4=$E119, $I119*W$57,0) + IF(W$4&gt;$E119,MIN(W119,$I119-SUM($J119:W119)))</f>
        <v>6.7197675583608891</v>
      </c>
      <c r="Y119" s="2">
        <f>IF(X$4=$E119, $I119*X$57,0) + IF(X$4&gt;$E119,MIN(X119,$I119-SUM($J119:X119)))</f>
        <v>6.7197675583608891</v>
      </c>
      <c r="Z119" s="2">
        <f>IF(Y$4=$E119, $I119*Y$57,0) + IF(Y$4&gt;$E119,MIN(Y119,$I119-SUM($J119:Y119)))</f>
        <v>6.7197675583608891</v>
      </c>
      <c r="AA119" s="2">
        <f>IF(Z$4=$E119, $I119*Z$57,0) + IF(Z$4&gt;$E119,MIN(Z119,$I119-SUM($J119:Z119)))</f>
        <v>6.7197675583608891</v>
      </c>
      <c r="AB119" s="2">
        <f>IF(AA$4=$E119, $I119*AA$57,0) + IF(AA$4&gt;$E119,MIN(AA119,$I119-SUM($J119:AA119)))</f>
        <v>6.7197675583608891</v>
      </c>
      <c r="AC119" s="2">
        <f>IF(AB$4=$E119, $I119*AB$57,0) + IF(AB$4&gt;$E119,MIN(AB119,$I119-SUM($J119:AB119)))</f>
        <v>6.7197675583608891</v>
      </c>
      <c r="AD119" s="2">
        <f>IF(AC$4=$E119, $I119*AC$57,0) + IF(AC$4&gt;$E119,MIN(AC119,$I119-SUM($J119:AC119)))</f>
        <v>6.7197675583608891</v>
      </c>
      <c r="AE119" s="2">
        <f>IF(AD$4=$E119, $I119*AD$57,0) + IF(AD$4&gt;$E119,MIN(AD119,$I119-SUM($J119:AD119)))</f>
        <v>6.7197675583608891</v>
      </c>
      <c r="AF119" s="2">
        <f>IF(AE$4=$E119, $I119*AE$57,0) + IF(AE$4&gt;$E119,MIN(AE119,$I119-SUM($J119:AE119)))</f>
        <v>6.7197675583608891</v>
      </c>
      <c r="AG119" s="2">
        <f>IF(AF$4=$E119, $I119*AF$57,0) + IF(AF$4&gt;$E119,MIN(AF119,$I119-SUM($J119:AF119)))</f>
        <v>6.7197675583608891</v>
      </c>
      <c r="AH119" s="2">
        <f>IF(AG$4=$E119, $I119*AG$57,0) + IF(AG$4&gt;$E119,MIN(AG119,$I119-SUM($J119:AG119)))</f>
        <v>6.7197675583608891</v>
      </c>
      <c r="AI119" s="2">
        <f>IF(AH$4=$E119, $I119*AH$57,0) + IF(AH$4&gt;$E119,MIN(AH119,$I119-SUM($J119:AH119)))</f>
        <v>6.7197675583608891</v>
      </c>
      <c r="AJ119" s="2">
        <f>IF(AI$4=$E119, $I119*AI$57,0) + IF(AI$4&gt;$E119,MIN(AI119,$I119-SUM($J119:AI119)))</f>
        <v>6.7197675583608891</v>
      </c>
      <c r="AK119" s="2">
        <f>IF(AJ$4=$E119, $I119*AJ$57,0) + IF(AJ$4&gt;$E119,MIN(AJ119,$I119-SUM($J119:AJ119)))</f>
        <v>6.7197675583608891</v>
      </c>
      <c r="AL119" s="2">
        <f>IF(AK$4=$E119, $I119*AK$57,0) + IF(AK$4&gt;$E119,MIN(AK119,$I119-SUM($J119:AK119)))</f>
        <v>6.7197675583608891</v>
      </c>
      <c r="AM119" s="2">
        <f>IF(AL$4=$E119, $I119*AL$57,0) + IF(AL$4&gt;$E119,MIN(AL119,$I119-SUM($J119:AL119)))</f>
        <v>6.7197675583608891</v>
      </c>
      <c r="AN119" s="2">
        <f>IF(AM$4=$E119, $I119*AM$57,0) + IF(AM$4&gt;$E119,MIN(AM119,$I119-SUM($J119:AM119)))</f>
        <v>6.7197675583608891</v>
      </c>
      <c r="AO119" s="2">
        <f>IF(AN$4=$E119, $I119*AN$57,0) + IF(AN$4&gt;$E119,MIN(AN119,$I119-SUM($J119:AN119)))</f>
        <v>2.8421709430404007E-14</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105</v>
      </c>
      <c r="I120" s="2">
        <f t="shared" si="64"/>
        <v>164.49751921393135</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8.2248759606965685</v>
      </c>
      <c r="W120" s="2">
        <f>IF(V$4=$E120, $I120*V$57,0) + IF(V$4&gt;$E120,MIN(V120,$I120-SUM($J120:V120)))</f>
        <v>8.2248759606965685</v>
      </c>
      <c r="X120" s="2">
        <f>IF(W$4=$E120, $I120*W$57,0) + IF(W$4&gt;$E120,MIN(W120,$I120-SUM($J120:W120)))</f>
        <v>8.2248759606965685</v>
      </c>
      <c r="Y120" s="2">
        <f>IF(X$4=$E120, $I120*X$57,0) + IF(X$4&gt;$E120,MIN(X120,$I120-SUM($J120:X120)))</f>
        <v>8.2248759606965685</v>
      </c>
      <c r="Z120" s="2">
        <f>IF(Y$4=$E120, $I120*Y$57,0) + IF(Y$4&gt;$E120,MIN(Y120,$I120-SUM($J120:Y120)))</f>
        <v>8.2248759606965685</v>
      </c>
      <c r="AA120" s="2">
        <f>IF(Z$4=$E120, $I120*Z$57,0) + IF(Z$4&gt;$E120,MIN(Z120,$I120-SUM($J120:Z120)))</f>
        <v>8.2248759606965685</v>
      </c>
      <c r="AB120" s="2">
        <f>IF(AA$4=$E120, $I120*AA$57,0) + IF(AA$4&gt;$E120,MIN(AA120,$I120-SUM($J120:AA120)))</f>
        <v>8.2248759606965685</v>
      </c>
      <c r="AC120" s="2">
        <f>IF(AB$4=$E120, $I120*AB$57,0) + IF(AB$4&gt;$E120,MIN(AB120,$I120-SUM($J120:AB120)))</f>
        <v>8.2248759606965685</v>
      </c>
      <c r="AD120" s="2">
        <f>IF(AC$4=$E120, $I120*AC$57,0) + IF(AC$4&gt;$E120,MIN(AC120,$I120-SUM($J120:AC120)))</f>
        <v>8.2248759606965685</v>
      </c>
      <c r="AE120" s="2">
        <f>IF(AD$4=$E120, $I120*AD$57,0) + IF(AD$4&gt;$E120,MIN(AD120,$I120-SUM($J120:AD120)))</f>
        <v>8.2248759606965685</v>
      </c>
      <c r="AF120" s="2">
        <f>IF(AE$4=$E120, $I120*AE$57,0) + IF(AE$4&gt;$E120,MIN(AE120,$I120-SUM($J120:AE120)))</f>
        <v>8.2248759606965685</v>
      </c>
      <c r="AG120" s="2">
        <f>IF(AF$4=$E120, $I120*AF$57,0) + IF(AF$4&gt;$E120,MIN(AF120,$I120-SUM($J120:AF120)))</f>
        <v>8.2248759606965685</v>
      </c>
      <c r="AH120" s="2">
        <f>IF(AG$4=$E120, $I120*AG$57,0) + IF(AG$4&gt;$E120,MIN(AG120,$I120-SUM($J120:AG120)))</f>
        <v>8.2248759606965685</v>
      </c>
      <c r="AI120" s="2">
        <f>IF(AH$4=$E120, $I120*AH$57,0) + IF(AH$4&gt;$E120,MIN(AH120,$I120-SUM($J120:AH120)))</f>
        <v>8.2248759606965685</v>
      </c>
      <c r="AJ120" s="2">
        <f>IF(AI$4=$E120, $I120*AI$57,0) + IF(AI$4&gt;$E120,MIN(AI120,$I120-SUM($J120:AI120)))</f>
        <v>8.2248759606965685</v>
      </c>
      <c r="AK120" s="2">
        <f>IF(AJ$4=$E120, $I120*AJ$57,0) + IF(AJ$4&gt;$E120,MIN(AJ120,$I120-SUM($J120:AJ120)))</f>
        <v>8.2248759606965685</v>
      </c>
      <c r="AL120" s="2">
        <f>IF(AK$4=$E120, $I120*AK$57,0) + IF(AK$4&gt;$E120,MIN(AK120,$I120-SUM($J120:AK120)))</f>
        <v>8.2248759606965685</v>
      </c>
      <c r="AM120" s="2">
        <f>IF(AL$4=$E120, $I120*AL$57,0) + IF(AL$4&gt;$E120,MIN(AL120,$I120-SUM($J120:AL120)))</f>
        <v>8.2248759606965685</v>
      </c>
      <c r="AN120" s="2">
        <f>IF(AM$4=$E120, $I120*AM$57,0) + IF(AM$4&gt;$E120,MIN(AM120,$I120-SUM($J120:AM120)))</f>
        <v>8.2248759606965685</v>
      </c>
      <c r="AO120" s="2">
        <f>IF(AN$4=$E120, $I120*AN$57,0) + IF(AN$4&gt;$E120,MIN(AN120,$I120-SUM($J120:AN120)))</f>
        <v>8.2248759606965507</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105</v>
      </c>
      <c r="I121" s="2">
        <f t="shared" si="64"/>
        <v>101.17133956386293</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5.0585669781931468</v>
      </c>
      <c r="X121" s="2">
        <f>IF(W$4=$E121, $I121*W$57,0) + IF(W$4&gt;$E121,MIN(W121,$I121-SUM($J121:W121)))</f>
        <v>5.0585669781931468</v>
      </c>
      <c r="Y121" s="2">
        <f>IF(X$4=$E121, $I121*X$57,0) + IF(X$4&gt;$E121,MIN(X121,$I121-SUM($J121:X121)))</f>
        <v>5.0585669781931468</v>
      </c>
      <c r="Z121" s="2">
        <f>IF(Y$4=$E121, $I121*Y$57,0) + IF(Y$4&gt;$E121,MIN(Y121,$I121-SUM($J121:Y121)))</f>
        <v>5.0585669781931468</v>
      </c>
      <c r="AA121" s="2">
        <f>IF(Z$4=$E121, $I121*Z$57,0) + IF(Z$4&gt;$E121,MIN(Z121,$I121-SUM($J121:Z121)))</f>
        <v>5.0585669781931468</v>
      </c>
      <c r="AB121" s="2">
        <f>IF(AA$4=$E121, $I121*AA$57,0) + IF(AA$4&gt;$E121,MIN(AA121,$I121-SUM($J121:AA121)))</f>
        <v>5.0585669781931468</v>
      </c>
      <c r="AC121" s="2">
        <f>IF(AB$4=$E121, $I121*AB$57,0) + IF(AB$4&gt;$E121,MIN(AB121,$I121-SUM($J121:AB121)))</f>
        <v>5.0585669781931468</v>
      </c>
      <c r="AD121" s="2">
        <f>IF(AC$4=$E121, $I121*AC$57,0) + IF(AC$4&gt;$E121,MIN(AC121,$I121-SUM($J121:AC121)))</f>
        <v>5.0585669781931468</v>
      </c>
      <c r="AE121" s="2">
        <f>IF(AD$4=$E121, $I121*AD$57,0) + IF(AD$4&gt;$E121,MIN(AD121,$I121-SUM($J121:AD121)))</f>
        <v>5.0585669781931468</v>
      </c>
      <c r="AF121" s="2">
        <f>IF(AE$4=$E121, $I121*AE$57,0) + IF(AE$4&gt;$E121,MIN(AE121,$I121-SUM($J121:AE121)))</f>
        <v>5.0585669781931468</v>
      </c>
      <c r="AG121" s="2">
        <f>IF(AF$4=$E121, $I121*AF$57,0) + IF(AF$4&gt;$E121,MIN(AF121,$I121-SUM($J121:AF121)))</f>
        <v>5.0585669781931468</v>
      </c>
      <c r="AH121" s="2">
        <f>IF(AG$4=$E121, $I121*AG$57,0) + IF(AG$4&gt;$E121,MIN(AG121,$I121-SUM($J121:AG121)))</f>
        <v>5.0585669781931468</v>
      </c>
      <c r="AI121" s="2">
        <f>IF(AH$4=$E121, $I121*AH$57,0) + IF(AH$4&gt;$E121,MIN(AH121,$I121-SUM($J121:AH121)))</f>
        <v>5.0585669781931468</v>
      </c>
      <c r="AJ121" s="2">
        <f>IF(AI$4=$E121, $I121*AI$57,0) + IF(AI$4&gt;$E121,MIN(AI121,$I121-SUM($J121:AI121)))</f>
        <v>5.0585669781931468</v>
      </c>
      <c r="AK121" s="2">
        <f>IF(AJ$4=$E121, $I121*AJ$57,0) + IF(AJ$4&gt;$E121,MIN(AJ121,$I121-SUM($J121:AJ121)))</f>
        <v>5.0585669781931468</v>
      </c>
      <c r="AL121" s="2">
        <f>IF(AK$4=$E121, $I121*AK$57,0) + IF(AK$4&gt;$E121,MIN(AK121,$I121-SUM($J121:AK121)))</f>
        <v>5.0585669781931468</v>
      </c>
      <c r="AM121" s="2">
        <f>IF(AL$4=$E121, $I121*AL$57,0) + IF(AL$4&gt;$E121,MIN(AL121,$I121-SUM($J121:AL121)))</f>
        <v>5.0585669781931468</v>
      </c>
      <c r="AN121" s="2">
        <f>IF(AM$4=$E121, $I121*AM$57,0) + IF(AM$4&gt;$E121,MIN(AM121,$I121-SUM($J121:AM121)))</f>
        <v>5.0585669781931468</v>
      </c>
      <c r="AO121" s="2">
        <f>IF(AN$4=$E121, $I121*AN$57,0) + IF(AN$4&gt;$E121,MIN(AN121,$I121-SUM($J121:AN121)))</f>
        <v>5.0585669781931468</v>
      </c>
      <c r="AP121" s="2">
        <f>IF(AO$4=$E121, $I121*AO$57,0) + IF(AO$4&gt;$E121,MIN(AO121,$I121-SUM($J121:AO121)))</f>
        <v>5.0585669781931468</v>
      </c>
      <c r="AQ121" s="57">
        <f>IF(AP$4=$E121, $I121*AP$57,0) + IF(AP$4&gt;$E121,MIN(AP121,$I121-SUM($J121:AP121)))</f>
        <v>1.4210854715202004E-14</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105</v>
      </c>
      <c r="I122" s="2">
        <f t="shared" si="64"/>
        <v>120.63821117601886</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6.0319105588009432</v>
      </c>
      <c r="Y122" s="2">
        <f>IF(X$4=$E122, $I122*X$57,0) + IF(X$4&gt;$E122,MIN(X122,$I122-SUM($J122:X122)))</f>
        <v>6.0319105588009432</v>
      </c>
      <c r="Z122" s="2">
        <f>IF(Y$4=$E122, $I122*Y$57,0) + IF(Y$4&gt;$E122,MIN(Y122,$I122-SUM($J122:Y122)))</f>
        <v>6.0319105588009432</v>
      </c>
      <c r="AA122" s="2">
        <f>IF(Z$4=$E122, $I122*Z$57,0) + IF(Z$4&gt;$E122,MIN(Z122,$I122-SUM($J122:Z122)))</f>
        <v>6.0319105588009432</v>
      </c>
      <c r="AB122" s="2">
        <f>IF(AA$4=$E122, $I122*AA$57,0) + IF(AA$4&gt;$E122,MIN(AA122,$I122-SUM($J122:AA122)))</f>
        <v>6.0319105588009432</v>
      </c>
      <c r="AC122" s="2">
        <f>IF(AB$4=$E122, $I122*AB$57,0) + IF(AB$4&gt;$E122,MIN(AB122,$I122-SUM($J122:AB122)))</f>
        <v>6.0319105588009432</v>
      </c>
      <c r="AD122" s="2">
        <f>IF(AC$4=$E122, $I122*AC$57,0) + IF(AC$4&gt;$E122,MIN(AC122,$I122-SUM($J122:AC122)))</f>
        <v>6.0319105588009432</v>
      </c>
      <c r="AE122" s="2">
        <f>IF(AD$4=$E122, $I122*AD$57,0) + IF(AD$4&gt;$E122,MIN(AD122,$I122-SUM($J122:AD122)))</f>
        <v>6.0319105588009432</v>
      </c>
      <c r="AF122" s="2">
        <f>IF(AE$4=$E122, $I122*AE$57,0) + IF(AE$4&gt;$E122,MIN(AE122,$I122-SUM($J122:AE122)))</f>
        <v>6.0319105588009432</v>
      </c>
      <c r="AG122" s="2">
        <f>IF(AF$4=$E122, $I122*AF$57,0) + IF(AF$4&gt;$E122,MIN(AF122,$I122-SUM($J122:AF122)))</f>
        <v>6.0319105588009432</v>
      </c>
      <c r="AH122" s="2">
        <f>IF(AG$4=$E122, $I122*AG$57,0) + IF(AG$4&gt;$E122,MIN(AG122,$I122-SUM($J122:AG122)))</f>
        <v>6.0319105588009432</v>
      </c>
      <c r="AI122" s="2">
        <f>IF(AH$4=$E122, $I122*AH$57,0) + IF(AH$4&gt;$E122,MIN(AH122,$I122-SUM($J122:AH122)))</f>
        <v>6.0319105588009432</v>
      </c>
      <c r="AJ122" s="2">
        <f>IF(AI$4=$E122, $I122*AI$57,0) + IF(AI$4&gt;$E122,MIN(AI122,$I122-SUM($J122:AI122)))</f>
        <v>6.0319105588009432</v>
      </c>
      <c r="AK122" s="2">
        <f>IF(AJ$4=$E122, $I122*AJ$57,0) + IF(AJ$4&gt;$E122,MIN(AJ122,$I122-SUM($J122:AJ122)))</f>
        <v>6.0319105588009432</v>
      </c>
      <c r="AL122" s="2">
        <f>IF(AK$4=$E122, $I122*AK$57,0) + IF(AK$4&gt;$E122,MIN(AK122,$I122-SUM($J122:AK122)))</f>
        <v>6.0319105588009432</v>
      </c>
      <c r="AM122" s="2">
        <f>IF(AL$4=$E122, $I122*AL$57,0) + IF(AL$4&gt;$E122,MIN(AL122,$I122-SUM($J122:AL122)))</f>
        <v>6.0319105588009432</v>
      </c>
      <c r="AN122" s="2">
        <f>IF(AM$4=$E122, $I122*AM$57,0) + IF(AM$4&gt;$E122,MIN(AM122,$I122-SUM($J122:AM122)))</f>
        <v>6.0319105588009432</v>
      </c>
      <c r="AO122" s="2">
        <f>IF(AN$4=$E122, $I122*AN$57,0) + IF(AN$4&gt;$E122,MIN(AN122,$I122-SUM($J122:AN122)))</f>
        <v>6.0319105588009432</v>
      </c>
      <c r="AP122" s="2">
        <f>IF(AO$4=$E122, $I122*AO$57,0) + IF(AO$4&gt;$E122,MIN(AO122,$I122-SUM($J122:AO122)))</f>
        <v>6.0319105588009432</v>
      </c>
      <c r="AQ122" s="57">
        <f>IF(AP$4=$E122, $I122*AP$57,0) + IF(AP$4&gt;$E122,MIN(AP122,$I122-SUM($J122:AP122)))</f>
        <v>6.0319105588009165</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105</v>
      </c>
      <c r="I123" s="2">
        <f t="shared" si="64"/>
        <v>133.80371740421066</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6.6901858702105335</v>
      </c>
      <c r="Z123" s="2">
        <f>IF(Y$4=$E123, $I123*Y$57,0) + IF(Y$4&gt;$E123,MIN(Y123,$I123-SUM($J123:Y123)))</f>
        <v>6.6901858702105335</v>
      </c>
      <c r="AA123" s="2">
        <f>IF(Z$4=$E123, $I123*Z$57,0) + IF(Z$4&gt;$E123,MIN(Z123,$I123-SUM($J123:Z123)))</f>
        <v>6.6901858702105335</v>
      </c>
      <c r="AB123" s="2">
        <f>IF(AA$4=$E123, $I123*AA$57,0) + IF(AA$4&gt;$E123,MIN(AA123,$I123-SUM($J123:AA123)))</f>
        <v>6.6901858702105335</v>
      </c>
      <c r="AC123" s="2">
        <f>IF(AB$4=$E123, $I123*AB$57,0) + IF(AB$4&gt;$E123,MIN(AB123,$I123-SUM($J123:AB123)))</f>
        <v>6.6901858702105335</v>
      </c>
      <c r="AD123" s="2">
        <f>IF(AC$4=$E123, $I123*AC$57,0) + IF(AC$4&gt;$E123,MIN(AC123,$I123-SUM($J123:AC123)))</f>
        <v>6.6901858702105335</v>
      </c>
      <c r="AE123" s="2">
        <f>IF(AD$4=$E123, $I123*AD$57,0) + IF(AD$4&gt;$E123,MIN(AD123,$I123-SUM($J123:AD123)))</f>
        <v>6.6901858702105335</v>
      </c>
      <c r="AF123" s="2">
        <f>IF(AE$4=$E123, $I123*AE$57,0) + IF(AE$4&gt;$E123,MIN(AE123,$I123-SUM($J123:AE123)))</f>
        <v>6.6901858702105335</v>
      </c>
      <c r="AG123" s="2">
        <f>IF(AF$4=$E123, $I123*AF$57,0) + IF(AF$4&gt;$E123,MIN(AF123,$I123-SUM($J123:AF123)))</f>
        <v>6.6901858702105335</v>
      </c>
      <c r="AH123" s="2">
        <f>IF(AG$4=$E123, $I123*AG$57,0) + IF(AG$4&gt;$E123,MIN(AG123,$I123-SUM($J123:AG123)))</f>
        <v>6.6901858702105335</v>
      </c>
      <c r="AI123" s="2">
        <f>IF(AH$4=$E123, $I123*AH$57,0) + IF(AH$4&gt;$E123,MIN(AH123,$I123-SUM($J123:AH123)))</f>
        <v>6.6901858702105335</v>
      </c>
      <c r="AJ123" s="2">
        <f>IF(AI$4=$E123, $I123*AI$57,0) + IF(AI$4&gt;$E123,MIN(AI123,$I123-SUM($J123:AI123)))</f>
        <v>6.6901858702105335</v>
      </c>
      <c r="AK123" s="2">
        <f>IF(AJ$4=$E123, $I123*AJ$57,0) + IF(AJ$4&gt;$E123,MIN(AJ123,$I123-SUM($J123:AJ123)))</f>
        <v>6.6901858702105335</v>
      </c>
      <c r="AL123" s="2">
        <f>IF(AK$4=$E123, $I123*AK$57,0) + IF(AK$4&gt;$E123,MIN(AK123,$I123-SUM($J123:AK123)))</f>
        <v>6.6901858702105335</v>
      </c>
      <c r="AM123" s="2">
        <f>IF(AL$4=$E123, $I123*AL$57,0) + IF(AL$4&gt;$E123,MIN(AL123,$I123-SUM($J123:AL123)))</f>
        <v>6.6901858702105335</v>
      </c>
      <c r="AN123" s="2">
        <f>IF(AM$4=$E123, $I123*AM$57,0) + IF(AM$4&gt;$E123,MIN(AM123,$I123-SUM($J123:AM123)))</f>
        <v>6.6901858702105335</v>
      </c>
      <c r="AO123" s="2">
        <f>IF(AN$4=$E123, $I123*AN$57,0) + IF(AN$4&gt;$E123,MIN(AN123,$I123-SUM($J123:AN123)))</f>
        <v>6.6901858702105335</v>
      </c>
      <c r="AP123" s="2">
        <f>IF(AO$4=$E123, $I123*AO$57,0) + IF(AO$4&gt;$E123,MIN(AO123,$I123-SUM($J123:AO123)))</f>
        <v>6.6901858702105335</v>
      </c>
      <c r="AQ123" s="57">
        <f>IF(AP$4=$E123, $I123*AP$57,0) + IF(AP$4&gt;$E123,MIN(AP123,$I123-SUM($J123:AP123)))</f>
        <v>6.6901858702105335</v>
      </c>
      <c r="AR123" s="2">
        <f>IF(AQ$4=$E123, $I123*AQ$57,0) + IF(AQ$4&gt;$E123,MIN(AQ123,$I123-SUM($J123:AQ123)))</f>
        <v>6.6901858702105335</v>
      </c>
      <c r="AS123" s="2">
        <f>IF(AR$4=$E123, $I123*AR$57,0) + IF(AR$4&gt;$E123,MIN(AR123,$I123-SUM($J123:AR123)))</f>
        <v>5.6843418860808015E-14</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105</v>
      </c>
      <c r="I124" s="2">
        <f t="shared" si="64"/>
        <v>127.56180274321524</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6.3780901371607621</v>
      </c>
      <c r="AA124" s="2">
        <f>IF(Z$4=$E124, $I124*Z$57,0) + IF(Z$4&gt;$E124,MIN(Z124,$I124-SUM($J124:Z124)))</f>
        <v>6.3780901371607621</v>
      </c>
      <c r="AB124" s="2">
        <f>IF(AA$4=$E124, $I124*AA$57,0) + IF(AA$4&gt;$E124,MIN(AA124,$I124-SUM($J124:AA124)))</f>
        <v>6.3780901371607621</v>
      </c>
      <c r="AC124" s="2">
        <f>IF(AB$4=$E124, $I124*AB$57,0) + IF(AB$4&gt;$E124,MIN(AB124,$I124-SUM($J124:AB124)))</f>
        <v>6.3780901371607621</v>
      </c>
      <c r="AD124" s="2">
        <f>IF(AC$4=$E124, $I124*AC$57,0) + IF(AC$4&gt;$E124,MIN(AC124,$I124-SUM($J124:AC124)))</f>
        <v>6.3780901371607621</v>
      </c>
      <c r="AE124" s="2">
        <f>IF(AD$4=$E124, $I124*AD$57,0) + IF(AD$4&gt;$E124,MIN(AD124,$I124-SUM($J124:AD124)))</f>
        <v>6.3780901371607621</v>
      </c>
      <c r="AF124" s="2">
        <f>IF(AE$4=$E124, $I124*AE$57,0) + IF(AE$4&gt;$E124,MIN(AE124,$I124-SUM($J124:AE124)))</f>
        <v>6.3780901371607621</v>
      </c>
      <c r="AG124" s="2">
        <f>IF(AF$4=$E124, $I124*AF$57,0) + IF(AF$4&gt;$E124,MIN(AF124,$I124-SUM($J124:AF124)))</f>
        <v>6.3780901371607621</v>
      </c>
      <c r="AH124" s="2">
        <f>IF(AG$4=$E124, $I124*AG$57,0) + IF(AG$4&gt;$E124,MIN(AG124,$I124-SUM($J124:AG124)))</f>
        <v>6.3780901371607621</v>
      </c>
      <c r="AI124" s="2">
        <f>IF(AH$4=$E124, $I124*AH$57,0) + IF(AH$4&gt;$E124,MIN(AH124,$I124-SUM($J124:AH124)))</f>
        <v>6.3780901371607621</v>
      </c>
      <c r="AJ124" s="2">
        <f>IF(AI$4=$E124, $I124*AI$57,0) + IF(AI$4&gt;$E124,MIN(AI124,$I124-SUM($J124:AI124)))</f>
        <v>6.3780901371607621</v>
      </c>
      <c r="AK124" s="2">
        <f>IF(AJ$4=$E124, $I124*AJ$57,0) + IF(AJ$4&gt;$E124,MIN(AJ124,$I124-SUM($J124:AJ124)))</f>
        <v>6.3780901371607621</v>
      </c>
      <c r="AL124" s="2">
        <f>IF(AK$4=$E124, $I124*AK$57,0) + IF(AK$4&gt;$E124,MIN(AK124,$I124-SUM($J124:AK124)))</f>
        <v>6.3780901371607621</v>
      </c>
      <c r="AM124" s="2">
        <f>IF(AL$4=$E124, $I124*AL$57,0) + IF(AL$4&gt;$E124,MIN(AL124,$I124-SUM($J124:AL124)))</f>
        <v>6.3780901371607621</v>
      </c>
      <c r="AN124" s="2">
        <f>IF(AM$4=$E124, $I124*AM$57,0) + IF(AM$4&gt;$E124,MIN(AM124,$I124-SUM($J124:AM124)))</f>
        <v>6.3780901371607621</v>
      </c>
      <c r="AO124" s="2">
        <f>IF(AN$4=$E124, $I124*AN$57,0) + IF(AN$4&gt;$E124,MIN(AN124,$I124-SUM($J124:AN124)))</f>
        <v>6.3780901371607621</v>
      </c>
      <c r="AP124" s="2">
        <f>IF(AO$4=$E124, $I124*AO$57,0) + IF(AO$4&gt;$E124,MIN(AO124,$I124-SUM($J124:AO124)))</f>
        <v>6.3780901371607621</v>
      </c>
      <c r="AQ124" s="57">
        <f>IF(AP$4=$E124, $I124*AP$57,0) + IF(AP$4&gt;$E124,MIN(AP124,$I124-SUM($J124:AP124)))</f>
        <v>6.3780901371607621</v>
      </c>
      <c r="AR124" s="2">
        <f>IF(AQ$4=$E124, $I124*AQ$57,0) + IF(AQ$4&gt;$E124,MIN(AQ124,$I124-SUM($J124:AQ124)))</f>
        <v>6.3780901371607621</v>
      </c>
      <c r="AS124" s="2">
        <f>IF(AR$4=$E124, $I124*AR$57,0) + IF(AR$4&gt;$E124,MIN(AR124,$I124-SUM($J124:AR124)))</f>
        <v>6.3780901371607115</v>
      </c>
      <c r="AT124" s="2">
        <f>IF(AS$4=$E124, $I124*AS$57,0) + IF(AS$4&gt;$E124,MIN(AS124,$I124-SUM($J124:AS124)))</f>
        <v>0</v>
      </c>
      <c r="AU124" s="2">
        <f>IF(AT$4=$E124, $I124*AT$57,0) + IF(AT$4&gt;$E124,MIN(AT124,$I124-SUM($J124:AT124)))</f>
        <v>0</v>
      </c>
      <c r="AV124" s="2">
        <f>IF(AU$4=$E124, $I124*AU$57,0) + IF(AU$4&gt;$E124,MIN(AU124,$I124-SUM($J124:AU124)))</f>
        <v>0</v>
      </c>
      <c r="AW124" s="2"/>
    </row>
    <row r="125" spans="5:49" ht="16.8" outlineLevel="1">
      <c r="E125" s="44">
        <f>INDEX($K$4:$AV$4,,COUNT(E$109:E124)+1)</f>
        <v>38807</v>
      </c>
      <c r="G125" s="2" t="s">
        <v>105</v>
      </c>
      <c r="I125" s="2">
        <f t="shared" si="64"/>
        <v>163.60508585078944</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8.1802542925394715</v>
      </c>
      <c r="AB125" s="2">
        <f>IF(AA$4=$E125, $I125*AA$57,0) + IF(AA$4&gt;$E125,MIN(AA125,$I125-SUM($J125:AA125)))</f>
        <v>8.1802542925394715</v>
      </c>
      <c r="AC125" s="2">
        <f>IF(AB$4=$E125, $I125*AB$57,0) + IF(AB$4&gt;$E125,MIN(AB125,$I125-SUM($J125:AB125)))</f>
        <v>8.1802542925394715</v>
      </c>
      <c r="AD125" s="2">
        <f>IF(AC$4=$E125, $I125*AC$57,0) + IF(AC$4&gt;$E125,MIN(AC125,$I125-SUM($J125:AC125)))</f>
        <v>8.1802542925394715</v>
      </c>
      <c r="AE125" s="2">
        <f>IF(AD$4=$E125, $I125*AD$57,0) + IF(AD$4&gt;$E125,MIN(AD125,$I125-SUM($J125:AD125)))</f>
        <v>8.1802542925394715</v>
      </c>
      <c r="AF125" s="2">
        <f>IF(AE$4=$E125, $I125*AE$57,0) + IF(AE$4&gt;$E125,MIN(AE125,$I125-SUM($J125:AE125)))</f>
        <v>8.1802542925394715</v>
      </c>
      <c r="AG125" s="2">
        <f>IF(AF$4=$E125, $I125*AF$57,0) + IF(AF$4&gt;$E125,MIN(AF125,$I125-SUM($J125:AF125)))</f>
        <v>8.1802542925394715</v>
      </c>
      <c r="AH125" s="2">
        <f>IF(AG$4=$E125, $I125*AG$57,0) + IF(AG$4&gt;$E125,MIN(AG125,$I125-SUM($J125:AG125)))</f>
        <v>8.1802542925394715</v>
      </c>
      <c r="AI125" s="2">
        <f>IF(AH$4=$E125, $I125*AH$57,0) + IF(AH$4&gt;$E125,MIN(AH125,$I125-SUM($J125:AH125)))</f>
        <v>8.1802542925394715</v>
      </c>
      <c r="AJ125" s="2">
        <f>IF(AI$4=$E125, $I125*AI$57,0) + IF(AI$4&gt;$E125,MIN(AI125,$I125-SUM($J125:AI125)))</f>
        <v>8.1802542925394715</v>
      </c>
      <c r="AK125" s="2">
        <f>IF(AJ$4=$E125, $I125*AJ$57,0) + IF(AJ$4&gt;$E125,MIN(AJ125,$I125-SUM($J125:AJ125)))</f>
        <v>8.1802542925394715</v>
      </c>
      <c r="AL125" s="2">
        <f>IF(AK$4=$E125, $I125*AK$57,0) + IF(AK$4&gt;$E125,MIN(AK125,$I125-SUM($J125:AK125)))</f>
        <v>8.1802542925394715</v>
      </c>
      <c r="AM125" s="2">
        <f>IF(AL$4=$E125, $I125*AL$57,0) + IF(AL$4&gt;$E125,MIN(AL125,$I125-SUM($J125:AL125)))</f>
        <v>8.1802542925394715</v>
      </c>
      <c r="AN125" s="2">
        <f>IF(AM$4=$E125, $I125*AM$57,0) + IF(AM$4&gt;$E125,MIN(AM125,$I125-SUM($J125:AM125)))</f>
        <v>8.1802542925394715</v>
      </c>
      <c r="AO125" s="2">
        <f>IF(AN$4=$E125, $I125*AN$57,0) + IF(AN$4&gt;$E125,MIN(AN125,$I125-SUM($J125:AN125)))</f>
        <v>8.1802542925394715</v>
      </c>
      <c r="AP125" s="2">
        <f>IF(AO$4=$E125, $I125*AO$57,0) + IF(AO$4&gt;$E125,MIN(AO125,$I125-SUM($J125:AO125)))</f>
        <v>8.1802542925394715</v>
      </c>
      <c r="AQ125" s="57">
        <f>IF(AP$4=$E125, $I125*AP$57,0) + IF(AP$4&gt;$E125,MIN(AP125,$I125-SUM($J125:AP125)))</f>
        <v>8.1802542925394715</v>
      </c>
      <c r="AR125" s="2">
        <f>IF(AQ$4=$E125, $I125*AQ$57,0) + IF(AQ$4&gt;$E125,MIN(AQ125,$I125-SUM($J125:AQ125)))</f>
        <v>8.1802542925394715</v>
      </c>
      <c r="AS125" s="2">
        <f>IF(AR$4=$E125, $I125*AR$57,0) + IF(AR$4&gt;$E125,MIN(AR125,$I125-SUM($J125:AR125)))</f>
        <v>8.1802542925394715</v>
      </c>
      <c r="AT125" s="2">
        <f>IF(AS$4=$E125, $I125*AS$57,0) + IF(AS$4&gt;$E125,MIN(AS125,$I125-SUM($J125:AS125)))</f>
        <v>8.1802542925394715</v>
      </c>
      <c r="AU125" s="2">
        <f>IF(AT$4=$E125, $I125*AT$57,0) + IF(AT$4&gt;$E125,MIN(AT125,$I125-SUM($J125:AT125)))</f>
        <v>0</v>
      </c>
      <c r="AV125" s="2">
        <f>IF(AU$4=$E125, $I125*AU$57,0) + IF(AU$4&gt;$E125,MIN(AU125,$I125-SUM($J125:AU125)))</f>
        <v>0</v>
      </c>
      <c r="AW125" s="2"/>
    </row>
    <row r="126" spans="5:49" ht="16.8" outlineLevel="1">
      <c r="E126" s="44">
        <f>INDEX($K$4:$AV$4,,COUNT(E$109:E125)+1)</f>
        <v>39172</v>
      </c>
      <c r="G126" s="2" t="s">
        <v>105</v>
      </c>
      <c r="I126" s="2">
        <f t="shared" si="64"/>
        <v>171.96228106127285</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8.5981140530636431</v>
      </c>
      <c r="AC126" s="2">
        <f>IF(AB$4=$E126, $I126*AB$57,0) + IF(AB$4&gt;$E126,MIN(AB126,$I126-SUM($J126:AB126)))</f>
        <v>8.5981140530636431</v>
      </c>
      <c r="AD126" s="2">
        <f>IF(AC$4=$E126, $I126*AC$57,0) + IF(AC$4&gt;$E126,MIN(AC126,$I126-SUM($J126:AC126)))</f>
        <v>8.5981140530636431</v>
      </c>
      <c r="AE126" s="2">
        <f>IF(AD$4=$E126, $I126*AD$57,0) + IF(AD$4&gt;$E126,MIN(AD126,$I126-SUM($J126:AD126)))</f>
        <v>8.5981140530636431</v>
      </c>
      <c r="AF126" s="2">
        <f>IF(AE$4=$E126, $I126*AE$57,0) + IF(AE$4&gt;$E126,MIN(AE126,$I126-SUM($J126:AE126)))</f>
        <v>8.5981140530636431</v>
      </c>
      <c r="AG126" s="2">
        <f>IF(AF$4=$E126, $I126*AF$57,0) + IF(AF$4&gt;$E126,MIN(AF126,$I126-SUM($J126:AF126)))</f>
        <v>8.5981140530636431</v>
      </c>
      <c r="AH126" s="2">
        <f>IF(AG$4=$E126, $I126*AG$57,0) + IF(AG$4&gt;$E126,MIN(AG126,$I126-SUM($J126:AG126)))</f>
        <v>8.5981140530636431</v>
      </c>
      <c r="AI126" s="2">
        <f>IF(AH$4=$E126, $I126*AH$57,0) + IF(AH$4&gt;$E126,MIN(AH126,$I126-SUM($J126:AH126)))</f>
        <v>8.5981140530636431</v>
      </c>
      <c r="AJ126" s="2">
        <f>IF(AI$4=$E126, $I126*AI$57,0) + IF(AI$4&gt;$E126,MIN(AI126,$I126-SUM($J126:AI126)))</f>
        <v>8.5981140530636431</v>
      </c>
      <c r="AK126" s="2">
        <f>IF(AJ$4=$E126, $I126*AJ$57,0) + IF(AJ$4&gt;$E126,MIN(AJ126,$I126-SUM($J126:AJ126)))</f>
        <v>8.5981140530636431</v>
      </c>
      <c r="AL126" s="2">
        <f>IF(AK$4=$E126, $I126*AK$57,0) + IF(AK$4&gt;$E126,MIN(AK126,$I126-SUM($J126:AK126)))</f>
        <v>8.5981140530636431</v>
      </c>
      <c r="AM126" s="2">
        <f>IF(AL$4=$E126, $I126*AL$57,0) + IF(AL$4&gt;$E126,MIN(AL126,$I126-SUM($J126:AL126)))</f>
        <v>8.5981140530636431</v>
      </c>
      <c r="AN126" s="2">
        <f>IF(AM$4=$E126, $I126*AM$57,0) + IF(AM$4&gt;$E126,MIN(AM126,$I126-SUM($J126:AM126)))</f>
        <v>8.5981140530636431</v>
      </c>
      <c r="AO126" s="2">
        <f>IF(AN$4=$E126, $I126*AN$57,0) + IF(AN$4&gt;$E126,MIN(AN126,$I126-SUM($J126:AN126)))</f>
        <v>8.5981140530636431</v>
      </c>
      <c r="AP126" s="2">
        <f>IF(AO$4=$E126, $I126*AO$57,0) + IF(AO$4&gt;$E126,MIN(AO126,$I126-SUM($J126:AO126)))</f>
        <v>8.5981140530636431</v>
      </c>
      <c r="AQ126" s="57">
        <f>IF(AP$4=$E126, $I126*AP$57,0) + IF(AP$4&gt;$E126,MIN(AP126,$I126-SUM($J126:AP126)))</f>
        <v>8.5981140530636431</v>
      </c>
      <c r="AR126" s="2">
        <f>IF(AQ$4=$E126, $I126*AQ$57,0) + IF(AQ$4&gt;$E126,MIN(AQ126,$I126-SUM($J126:AQ126)))</f>
        <v>8.5981140530636431</v>
      </c>
      <c r="AS126" s="2">
        <f>IF(AR$4=$E126, $I126*AR$57,0) + IF(AR$4&gt;$E126,MIN(AR126,$I126-SUM($J126:AR126)))</f>
        <v>8.5981140530636431</v>
      </c>
      <c r="AT126" s="2">
        <f>IF(AS$4=$E126, $I126*AS$57,0) + IF(AS$4&gt;$E126,MIN(AS126,$I126-SUM($J126:AS126)))</f>
        <v>8.5981140530636431</v>
      </c>
      <c r="AU126" s="2">
        <f>IF(AT$4=$E126, $I126*AT$57,0) + IF(AT$4&gt;$E126,MIN(AT126,$I126-SUM($J126:AT126)))</f>
        <v>8.5981140530636253</v>
      </c>
      <c r="AV126" s="2">
        <f>IF(AU$4=$E126, $I126*AU$57,0) + IF(AU$4&gt;$E126,MIN(AU126,$I126-SUM($J126:AU126)))</f>
        <v>0</v>
      </c>
      <c r="AW126" s="2"/>
    </row>
    <row r="127" spans="5:49" ht="16.8" outlineLevel="1">
      <c r="E127" s="44">
        <f>INDEX($K$4:$AV$4,,COUNT(E$109:E126)+1)</f>
        <v>39538</v>
      </c>
      <c r="G127" s="2" t="s">
        <v>105</v>
      </c>
      <c r="I127" s="2">
        <f t="shared" si="64"/>
        <v>216.89661349580709</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10.844830674790355</v>
      </c>
      <c r="AD127" s="2">
        <f>IF(AC$4=$E127, $I127*AC$57,0) + IF(AC$4&gt;$E127,MIN(AC127,$I127-SUM($J127:AC127)))</f>
        <v>10.844830674790355</v>
      </c>
      <c r="AE127" s="2">
        <f>IF(AD$4=$E127, $I127*AD$57,0) + IF(AD$4&gt;$E127,MIN(AD127,$I127-SUM($J127:AD127)))</f>
        <v>10.844830674790355</v>
      </c>
      <c r="AF127" s="2">
        <f>IF(AE$4=$E127, $I127*AE$57,0) + IF(AE$4&gt;$E127,MIN(AE127,$I127-SUM($J127:AE127)))</f>
        <v>10.844830674790355</v>
      </c>
      <c r="AG127" s="2">
        <f>IF(AF$4=$E127, $I127*AF$57,0) + IF(AF$4&gt;$E127,MIN(AF127,$I127-SUM($J127:AF127)))</f>
        <v>10.844830674790355</v>
      </c>
      <c r="AH127" s="2">
        <f>IF(AG$4=$E127, $I127*AG$57,0) + IF(AG$4&gt;$E127,MIN(AG127,$I127-SUM($J127:AG127)))</f>
        <v>10.844830674790355</v>
      </c>
      <c r="AI127" s="2">
        <f>IF(AH$4=$E127, $I127*AH$57,0) + IF(AH$4&gt;$E127,MIN(AH127,$I127-SUM($J127:AH127)))</f>
        <v>10.844830674790355</v>
      </c>
      <c r="AJ127" s="2">
        <f>IF(AI$4=$E127, $I127*AI$57,0) + IF(AI$4&gt;$E127,MIN(AI127,$I127-SUM($J127:AI127)))</f>
        <v>10.844830674790355</v>
      </c>
      <c r="AK127" s="2">
        <f>IF(AJ$4=$E127, $I127*AJ$57,0) + IF(AJ$4&gt;$E127,MIN(AJ127,$I127-SUM($J127:AJ127)))</f>
        <v>10.844830674790355</v>
      </c>
      <c r="AL127" s="2">
        <f>IF(AK$4=$E127, $I127*AK$57,0) + IF(AK$4&gt;$E127,MIN(AK127,$I127-SUM($J127:AK127)))</f>
        <v>10.844830674790355</v>
      </c>
      <c r="AM127" s="2">
        <f>IF(AL$4=$E127, $I127*AL$57,0) + IF(AL$4&gt;$E127,MIN(AL127,$I127-SUM($J127:AL127)))</f>
        <v>10.844830674790355</v>
      </c>
      <c r="AN127" s="2">
        <f>IF(AM$4=$E127, $I127*AM$57,0) + IF(AM$4&gt;$E127,MIN(AM127,$I127-SUM($J127:AM127)))</f>
        <v>10.844830674790355</v>
      </c>
      <c r="AO127" s="2">
        <f>IF(AN$4=$E127, $I127*AN$57,0) + IF(AN$4&gt;$E127,MIN(AN127,$I127-SUM($J127:AN127)))</f>
        <v>10.844830674790355</v>
      </c>
      <c r="AP127" s="2">
        <f>IF(AO$4=$E127, $I127*AO$57,0) + IF(AO$4&gt;$E127,MIN(AO127,$I127-SUM($J127:AO127)))</f>
        <v>10.844830674790355</v>
      </c>
      <c r="AQ127" s="57">
        <f>IF(AP$4=$E127, $I127*AP$57,0) + IF(AP$4&gt;$E127,MIN(AP127,$I127-SUM($J127:AP127)))</f>
        <v>10.844830674790355</v>
      </c>
      <c r="AR127" s="2">
        <f>IF(AQ$4=$E127, $I127*AQ$57,0) + IF(AQ$4&gt;$E127,MIN(AQ127,$I127-SUM($J127:AQ127)))</f>
        <v>10.844830674790355</v>
      </c>
      <c r="AS127" s="2">
        <f>IF(AR$4=$E127, $I127*AR$57,0) + IF(AR$4&gt;$E127,MIN(AR127,$I127-SUM($J127:AR127)))</f>
        <v>10.844830674790355</v>
      </c>
      <c r="AT127" s="2">
        <f>IF(AS$4=$E127, $I127*AS$57,0) + IF(AS$4&gt;$E127,MIN(AS127,$I127-SUM($J127:AS127)))</f>
        <v>10.844830674790355</v>
      </c>
      <c r="AU127" s="2">
        <f>IF(AT$4=$E127, $I127*AT$57,0) + IF(AT$4&gt;$E127,MIN(AT127,$I127-SUM($J127:AT127)))</f>
        <v>10.844830674790355</v>
      </c>
      <c r="AV127" s="2">
        <f>IF(AU$4=$E127, $I127*AU$57,0) + IF(AU$4&gt;$E127,MIN(AU127,$I127-SUM($J127:AU127)))</f>
        <v>10.844830674790302</v>
      </c>
      <c r="AW127" s="2"/>
    </row>
    <row r="128" spans="5:49" ht="16.8" outlineLevel="1">
      <c r="E128" s="44">
        <f>INDEX($K$4:$AV$4,,COUNT(E$109:E127)+1)</f>
        <v>39903</v>
      </c>
      <c r="G128" s="2" t="s">
        <v>105</v>
      </c>
      <c r="I128" s="2">
        <f t="shared" si="64"/>
        <v>241.45999844804848</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12.072999922402424</v>
      </c>
      <c r="AE128" s="2">
        <f>IF(AD$4=$E128, $I128*AD$57,0) + IF(AD$4&gt;$E128,MIN(AD128,$I128-SUM($J128:AD128)))</f>
        <v>12.072999922402424</v>
      </c>
      <c r="AF128" s="2">
        <f>IF(AE$4=$E128, $I128*AE$57,0) + IF(AE$4&gt;$E128,MIN(AE128,$I128-SUM($J128:AE128)))</f>
        <v>12.072999922402424</v>
      </c>
      <c r="AG128" s="2">
        <f>IF(AF$4=$E128, $I128*AF$57,0) + IF(AF$4&gt;$E128,MIN(AF128,$I128-SUM($J128:AF128)))</f>
        <v>12.072999922402424</v>
      </c>
      <c r="AH128" s="2">
        <f>IF(AG$4=$E128, $I128*AG$57,0) + IF(AG$4&gt;$E128,MIN(AG128,$I128-SUM($J128:AG128)))</f>
        <v>12.072999922402424</v>
      </c>
      <c r="AI128" s="2">
        <f>IF(AH$4=$E128, $I128*AH$57,0) + IF(AH$4&gt;$E128,MIN(AH128,$I128-SUM($J128:AH128)))</f>
        <v>12.072999922402424</v>
      </c>
      <c r="AJ128" s="2">
        <f>IF(AI$4=$E128, $I128*AI$57,0) + IF(AI$4&gt;$E128,MIN(AI128,$I128-SUM($J128:AI128)))</f>
        <v>12.072999922402424</v>
      </c>
      <c r="AK128" s="2">
        <f>IF(AJ$4=$E128, $I128*AJ$57,0) + IF(AJ$4&gt;$E128,MIN(AJ128,$I128-SUM($J128:AJ128)))</f>
        <v>12.072999922402424</v>
      </c>
      <c r="AL128" s="2">
        <f>IF(AK$4=$E128, $I128*AK$57,0) + IF(AK$4&gt;$E128,MIN(AK128,$I128-SUM($J128:AK128)))</f>
        <v>12.072999922402424</v>
      </c>
      <c r="AM128" s="2">
        <f>IF(AL$4=$E128, $I128*AL$57,0) + IF(AL$4&gt;$E128,MIN(AL128,$I128-SUM($J128:AL128)))</f>
        <v>12.072999922402424</v>
      </c>
      <c r="AN128" s="2">
        <f>IF(AM$4=$E128, $I128*AM$57,0) + IF(AM$4&gt;$E128,MIN(AM128,$I128-SUM($J128:AM128)))</f>
        <v>12.072999922402424</v>
      </c>
      <c r="AO128" s="2">
        <f>IF(AN$4=$E128, $I128*AN$57,0) + IF(AN$4&gt;$E128,MIN(AN128,$I128-SUM($J128:AN128)))</f>
        <v>12.072999922402424</v>
      </c>
      <c r="AP128" s="2">
        <f>IF(AO$4=$E128, $I128*AO$57,0) + IF(AO$4&gt;$E128,MIN(AO128,$I128-SUM($J128:AO128)))</f>
        <v>12.072999922402424</v>
      </c>
      <c r="AQ128" s="57">
        <f>IF(AP$4=$E128, $I128*AP$57,0) + IF(AP$4&gt;$E128,MIN(AP128,$I128-SUM($J128:AP128)))</f>
        <v>12.072999922402424</v>
      </c>
      <c r="AR128" s="2">
        <f>IF(AQ$4=$E128, $I128*AQ$57,0) + IF(AQ$4&gt;$E128,MIN(AQ128,$I128-SUM($J128:AQ128)))</f>
        <v>12.072999922402424</v>
      </c>
      <c r="AS128" s="2">
        <f>IF(AR$4=$E128, $I128*AR$57,0) + IF(AR$4&gt;$E128,MIN(AR128,$I128-SUM($J128:AR128)))</f>
        <v>12.072999922402424</v>
      </c>
      <c r="AT128" s="2">
        <f>IF(AS$4=$E128, $I128*AS$57,0) + IF(AS$4&gt;$E128,MIN(AS128,$I128-SUM($J128:AS128)))</f>
        <v>12.072999922402424</v>
      </c>
      <c r="AU128" s="2">
        <f>IF(AT$4=$E128, $I128*AT$57,0) + IF(AT$4&gt;$E128,MIN(AT128,$I128-SUM($J128:AT128)))</f>
        <v>12.072999922402424</v>
      </c>
      <c r="AV128" s="2">
        <f>IF(AU$4=$E128, $I128*AU$57,0) + IF(AU$4&gt;$E128,MIN(AU128,$I128-SUM($J128:AU128)))</f>
        <v>12.072999922402424</v>
      </c>
      <c r="AW128" s="2"/>
    </row>
    <row r="129" spans="5:49" ht="16.8" outlineLevel="1">
      <c r="E129" s="44">
        <f>INDEX($K$4:$AV$4,,COUNT(E$109:E128)+1)</f>
        <v>40268</v>
      </c>
      <c r="G129" s="2" t="s">
        <v>105</v>
      </c>
      <c r="I129" s="2">
        <f t="shared" si="64"/>
        <v>197.02058631036226</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9.8510293155181134</v>
      </c>
      <c r="AF129" s="2">
        <f>IF(AE$4=$E129, $I129*AE$57,0) + IF(AE$4&gt;$E129,MIN(AE129,$I129-SUM($J129:AE129)))</f>
        <v>9.8510293155181134</v>
      </c>
      <c r="AG129" s="2">
        <f>IF(AF$4=$E129, $I129*AF$57,0) + IF(AF$4&gt;$E129,MIN(AF129,$I129-SUM($J129:AF129)))</f>
        <v>9.8510293155181134</v>
      </c>
      <c r="AH129" s="2">
        <f>IF(AG$4=$E129, $I129*AG$57,0) + IF(AG$4&gt;$E129,MIN(AG129,$I129-SUM($J129:AG129)))</f>
        <v>9.8510293155181134</v>
      </c>
      <c r="AI129" s="2">
        <f>IF(AH$4=$E129, $I129*AH$57,0) + IF(AH$4&gt;$E129,MIN(AH129,$I129-SUM($J129:AH129)))</f>
        <v>9.8510293155181134</v>
      </c>
      <c r="AJ129" s="2">
        <f>IF(AI$4=$E129, $I129*AI$57,0) + IF(AI$4&gt;$E129,MIN(AI129,$I129-SUM($J129:AI129)))</f>
        <v>9.8510293155181134</v>
      </c>
      <c r="AK129" s="2">
        <f>IF(AJ$4=$E129, $I129*AJ$57,0) + IF(AJ$4&gt;$E129,MIN(AJ129,$I129-SUM($J129:AJ129)))</f>
        <v>9.8510293155181134</v>
      </c>
      <c r="AL129" s="2">
        <f>IF(AK$4=$E129, $I129*AK$57,0) + IF(AK$4&gt;$E129,MIN(AK129,$I129-SUM($J129:AK129)))</f>
        <v>9.8510293155181134</v>
      </c>
      <c r="AM129" s="2">
        <f>IF(AL$4=$E129, $I129*AL$57,0) + IF(AL$4&gt;$E129,MIN(AL129,$I129-SUM($J129:AL129)))</f>
        <v>9.8510293155181134</v>
      </c>
      <c r="AN129" s="2">
        <f>IF(AM$4=$E129, $I129*AM$57,0) + IF(AM$4&gt;$E129,MIN(AM129,$I129-SUM($J129:AM129)))</f>
        <v>9.8510293155181134</v>
      </c>
      <c r="AO129" s="2">
        <f>IF(AN$4=$E129, $I129*AN$57,0) + IF(AN$4&gt;$E129,MIN(AN129,$I129-SUM($J129:AN129)))</f>
        <v>9.8510293155181134</v>
      </c>
      <c r="AP129" s="2">
        <f>IF(AO$4=$E129, $I129*AO$57,0) + IF(AO$4&gt;$E129,MIN(AO129,$I129-SUM($J129:AO129)))</f>
        <v>9.8510293155181134</v>
      </c>
      <c r="AQ129" s="57">
        <f>IF(AP$4=$E129, $I129*AP$57,0) + IF(AP$4&gt;$E129,MIN(AP129,$I129-SUM($J129:AP129)))</f>
        <v>9.8510293155181134</v>
      </c>
      <c r="AR129" s="2">
        <f>IF(AQ$4=$E129, $I129*AQ$57,0) + IF(AQ$4&gt;$E129,MIN(AQ129,$I129-SUM($J129:AQ129)))</f>
        <v>9.8510293155181134</v>
      </c>
      <c r="AS129" s="2">
        <f>IF(AR$4=$E129, $I129*AR$57,0) + IF(AR$4&gt;$E129,MIN(AR129,$I129-SUM($J129:AR129)))</f>
        <v>9.8510293155181134</v>
      </c>
      <c r="AT129" s="2">
        <f>IF(AS$4=$E129, $I129*AS$57,0) + IF(AS$4&gt;$E129,MIN(AS129,$I129-SUM($J129:AS129)))</f>
        <v>9.8510293155181134</v>
      </c>
      <c r="AU129" s="2">
        <f>IF(AT$4=$E129, $I129*AT$57,0) + IF(AT$4&gt;$E129,MIN(AT129,$I129-SUM($J129:AT129)))</f>
        <v>9.8510293155181134</v>
      </c>
      <c r="AV129" s="2">
        <f>IF(AU$4=$E129, $I129*AU$57,0) + IF(AU$4&gt;$E129,MIN(AU129,$I129-SUM($J129:AU129)))</f>
        <v>9.8510293155181134</v>
      </c>
      <c r="AW129" s="2"/>
    </row>
    <row r="130" spans="5:49" ht="16.8" outlineLevel="1">
      <c r="E130" s="44">
        <f>INDEX($K$4:$AV$4,,COUNT(E$109:E129)+1)</f>
        <v>40633</v>
      </c>
      <c r="G130" s="2" t="s">
        <v>105</v>
      </c>
      <c r="I130" s="2">
        <f t="shared" si="64"/>
        <v>203.50475801997527</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10.175237900998765</v>
      </c>
      <c r="AG130" s="2">
        <f>IF(AF$4=$E130, $I130*AF$57,0) + IF(AF$4&gt;$E130,MIN(AF130,$I130-SUM($J130:AF130)))</f>
        <v>10.175237900998765</v>
      </c>
      <c r="AH130" s="2">
        <f>IF(AG$4=$E130, $I130*AG$57,0) + IF(AG$4&gt;$E130,MIN(AG130,$I130-SUM($J130:AG130)))</f>
        <v>10.175237900998765</v>
      </c>
      <c r="AI130" s="2">
        <f>IF(AH$4=$E130, $I130*AH$57,0) + IF(AH$4&gt;$E130,MIN(AH130,$I130-SUM($J130:AH130)))</f>
        <v>10.175237900998765</v>
      </c>
      <c r="AJ130" s="2">
        <f>IF(AI$4=$E130, $I130*AI$57,0) + IF(AI$4&gt;$E130,MIN(AI130,$I130-SUM($J130:AI130)))</f>
        <v>10.175237900998765</v>
      </c>
      <c r="AK130" s="2">
        <f>IF(AJ$4=$E130, $I130*AJ$57,0) + IF(AJ$4&gt;$E130,MIN(AJ130,$I130-SUM($J130:AJ130)))</f>
        <v>10.175237900998765</v>
      </c>
      <c r="AL130" s="2">
        <f>IF(AK$4=$E130, $I130*AK$57,0) + IF(AK$4&gt;$E130,MIN(AK130,$I130-SUM($J130:AK130)))</f>
        <v>10.175237900998765</v>
      </c>
      <c r="AM130" s="2">
        <f>IF(AL$4=$E130, $I130*AL$57,0) + IF(AL$4&gt;$E130,MIN(AL130,$I130-SUM($J130:AL130)))</f>
        <v>10.175237900998765</v>
      </c>
      <c r="AN130" s="2">
        <f>IF(AM$4=$E130, $I130*AM$57,0) + IF(AM$4&gt;$E130,MIN(AM130,$I130-SUM($J130:AM130)))</f>
        <v>10.175237900998765</v>
      </c>
      <c r="AO130" s="2">
        <f>IF(AN$4=$E130, $I130*AN$57,0) + IF(AN$4&gt;$E130,MIN(AN130,$I130-SUM($J130:AN130)))</f>
        <v>10.175237900998765</v>
      </c>
      <c r="AP130" s="2">
        <f>IF(AO$4=$E130, $I130*AO$57,0) + IF(AO$4&gt;$E130,MIN(AO130,$I130-SUM($J130:AO130)))</f>
        <v>10.175237900998765</v>
      </c>
      <c r="AQ130" s="57">
        <f>IF(AP$4=$E130, $I130*AP$57,0) + IF(AP$4&gt;$E130,MIN(AP130,$I130-SUM($J130:AP130)))</f>
        <v>10.175237900998765</v>
      </c>
      <c r="AR130" s="2">
        <f>IF(AQ$4=$E130, $I130*AQ$57,0) + IF(AQ$4&gt;$E130,MIN(AQ130,$I130-SUM($J130:AQ130)))</f>
        <v>10.175237900998765</v>
      </c>
      <c r="AS130" s="2">
        <f>IF(AR$4=$E130, $I130*AR$57,0) + IF(AR$4&gt;$E130,MIN(AR130,$I130-SUM($J130:AR130)))</f>
        <v>10.175237900998765</v>
      </c>
      <c r="AT130" s="2">
        <f>IF(AS$4=$E130, $I130*AS$57,0) + IF(AS$4&gt;$E130,MIN(AS130,$I130-SUM($J130:AS130)))</f>
        <v>10.175237900998765</v>
      </c>
      <c r="AU130" s="2">
        <f>IF(AT$4=$E130, $I130*AT$57,0) + IF(AT$4&gt;$E130,MIN(AT130,$I130-SUM($J130:AT130)))</f>
        <v>10.175237900998765</v>
      </c>
      <c r="AV130" s="2">
        <f>IF(AU$4=$E130, $I130*AU$57,0) + IF(AU$4&gt;$E130,MIN(AU130,$I130-SUM($J130:AU130)))</f>
        <v>10.175237900998765</v>
      </c>
      <c r="AW130" s="2"/>
    </row>
    <row r="131" spans="5:49" ht="16.8" outlineLevel="1">
      <c r="E131" s="44">
        <f>INDEX($K$4:$AV$4,,COUNT(E$109:E130)+1)</f>
        <v>40999</v>
      </c>
      <c r="G131" s="2" t="s">
        <v>105</v>
      </c>
      <c r="I131" s="2">
        <f t="shared" si="64"/>
        <v>219.29651147851237</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10.964825573925619</v>
      </c>
      <c r="AH131" s="2">
        <f>IF(AG$4=$E131, $I131*AG$57,0) + IF(AG$4&gt;$E131,MIN(AG131,$I131-SUM($J131:AG131)))</f>
        <v>10.964825573925619</v>
      </c>
      <c r="AI131" s="2">
        <f>IF(AH$4=$E131, $I131*AH$57,0) + IF(AH$4&gt;$E131,MIN(AH131,$I131-SUM($J131:AH131)))</f>
        <v>10.964825573925619</v>
      </c>
      <c r="AJ131" s="2">
        <f>IF(AI$4=$E131, $I131*AI$57,0) + IF(AI$4&gt;$E131,MIN(AI131,$I131-SUM($J131:AI131)))</f>
        <v>10.964825573925619</v>
      </c>
      <c r="AK131" s="2">
        <f>IF(AJ$4=$E131, $I131*AJ$57,0) + IF(AJ$4&gt;$E131,MIN(AJ131,$I131-SUM($J131:AJ131)))</f>
        <v>10.964825573925619</v>
      </c>
      <c r="AL131" s="2">
        <f>IF(AK$4=$E131, $I131*AK$57,0) + IF(AK$4&gt;$E131,MIN(AK131,$I131-SUM($J131:AK131)))</f>
        <v>10.964825573925619</v>
      </c>
      <c r="AM131" s="2">
        <f>IF(AL$4=$E131, $I131*AL$57,0) + IF(AL$4&gt;$E131,MIN(AL131,$I131-SUM($J131:AL131)))</f>
        <v>10.964825573925619</v>
      </c>
      <c r="AN131" s="2">
        <f>IF(AM$4=$E131, $I131*AM$57,0) + IF(AM$4&gt;$E131,MIN(AM131,$I131-SUM($J131:AM131)))</f>
        <v>10.964825573925619</v>
      </c>
      <c r="AO131" s="2">
        <f>IF(AN$4=$E131, $I131*AN$57,0) + IF(AN$4&gt;$E131,MIN(AN131,$I131-SUM($J131:AN131)))</f>
        <v>10.964825573925619</v>
      </c>
      <c r="AP131" s="2">
        <f>IF(AO$4=$E131, $I131*AO$57,0) + IF(AO$4&gt;$E131,MIN(AO131,$I131-SUM($J131:AO131)))</f>
        <v>10.964825573925619</v>
      </c>
      <c r="AQ131" s="57">
        <f>IF(AP$4=$E131, $I131*AP$57,0) + IF(AP$4&gt;$E131,MIN(AP131,$I131-SUM($J131:AP131)))</f>
        <v>10.964825573925619</v>
      </c>
      <c r="AR131" s="2">
        <f>IF(AQ$4=$E131, $I131*AQ$57,0) + IF(AQ$4&gt;$E131,MIN(AQ131,$I131-SUM($J131:AQ131)))</f>
        <v>10.964825573925619</v>
      </c>
      <c r="AS131" s="2">
        <f>IF(AR$4=$E131, $I131*AR$57,0) + IF(AR$4&gt;$E131,MIN(AR131,$I131-SUM($J131:AR131)))</f>
        <v>10.964825573925619</v>
      </c>
      <c r="AT131" s="2">
        <f>IF(AS$4=$E131, $I131*AS$57,0) + IF(AS$4&gt;$E131,MIN(AS131,$I131-SUM($J131:AS131)))</f>
        <v>10.964825573925619</v>
      </c>
      <c r="AU131" s="2">
        <f>IF(AT$4=$E131, $I131*AT$57,0) + IF(AT$4&gt;$E131,MIN(AT131,$I131-SUM($J131:AT131)))</f>
        <v>10.964825573925619</v>
      </c>
      <c r="AV131" s="2">
        <f>IF(AU$4=$E131, $I131*AU$57,0) + IF(AU$4&gt;$E131,MIN(AU131,$I131-SUM($J131:AU131)))</f>
        <v>10.964825573925619</v>
      </c>
      <c r="AW131" s="2"/>
    </row>
    <row r="132" spans="5:49" ht="16.8" outlineLevel="1">
      <c r="E132" s="44">
        <f>INDEX($K$4:$AV$4,,COUNT(E$109:E131)+1)</f>
        <v>41364</v>
      </c>
      <c r="G132" s="2" t="s">
        <v>105</v>
      </c>
      <c r="I132" s="2">
        <f t="shared" si="64"/>
        <v>277.11848278310407</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13.855924139155205</v>
      </c>
      <c r="AI132" s="2">
        <f>IF(AH$4=$E132, $I132*AH$57,0) + IF(AH$4&gt;$E132,MIN(AH132,$I132-SUM($J132:AH132)))</f>
        <v>13.855924139155205</v>
      </c>
      <c r="AJ132" s="2">
        <f>IF(AI$4=$E132, $I132*AI$57,0) + IF(AI$4&gt;$E132,MIN(AI132,$I132-SUM($J132:AI132)))</f>
        <v>13.855924139155205</v>
      </c>
      <c r="AK132" s="2">
        <f>IF(AJ$4=$E132, $I132*AJ$57,0) + IF(AJ$4&gt;$E132,MIN(AJ132,$I132-SUM($J132:AJ132)))</f>
        <v>13.855924139155205</v>
      </c>
      <c r="AL132" s="2">
        <f>IF(AK$4=$E132, $I132*AK$57,0) + IF(AK$4&gt;$E132,MIN(AK132,$I132-SUM($J132:AK132)))</f>
        <v>13.855924139155205</v>
      </c>
      <c r="AM132" s="2">
        <f>IF(AL$4=$E132, $I132*AL$57,0) + IF(AL$4&gt;$E132,MIN(AL132,$I132-SUM($J132:AL132)))</f>
        <v>13.855924139155205</v>
      </c>
      <c r="AN132" s="2">
        <f>IF(AM$4=$E132, $I132*AM$57,0) + IF(AM$4&gt;$E132,MIN(AM132,$I132-SUM($J132:AM132)))</f>
        <v>13.855924139155205</v>
      </c>
      <c r="AO132" s="2">
        <f>IF(AN$4=$E132, $I132*AN$57,0) + IF(AN$4&gt;$E132,MIN(AN132,$I132-SUM($J132:AN132)))</f>
        <v>13.855924139155205</v>
      </c>
      <c r="AP132" s="2">
        <f>IF(AO$4=$E132, $I132*AO$57,0) + IF(AO$4&gt;$E132,MIN(AO132,$I132-SUM($J132:AO132)))</f>
        <v>13.855924139155205</v>
      </c>
      <c r="AQ132" s="57">
        <f>IF(AP$4=$E132, $I132*AP$57,0) + IF(AP$4&gt;$E132,MIN(AP132,$I132-SUM($J132:AP132)))</f>
        <v>13.855924139155205</v>
      </c>
      <c r="AR132" s="2">
        <f>IF(AQ$4=$E132, $I132*AQ$57,0) + IF(AQ$4&gt;$E132,MIN(AQ132,$I132-SUM($J132:AQ132)))</f>
        <v>13.855924139155205</v>
      </c>
      <c r="AS132" s="2">
        <f>IF(AR$4=$E132, $I132*AR$57,0) + IF(AR$4&gt;$E132,MIN(AR132,$I132-SUM($J132:AR132)))</f>
        <v>13.855924139155205</v>
      </c>
      <c r="AT132" s="2">
        <f>IF(AS$4=$E132, $I132*AS$57,0) + IF(AS$4&gt;$E132,MIN(AS132,$I132-SUM($J132:AS132)))</f>
        <v>13.855924139155205</v>
      </c>
      <c r="AU132" s="2">
        <f>IF(AT$4=$E132, $I132*AT$57,0) + IF(AT$4&gt;$E132,MIN(AT132,$I132-SUM($J132:AT132)))</f>
        <v>13.855924139155205</v>
      </c>
      <c r="AV132" s="2">
        <f>IF(AU$4=$E132, $I132*AU$57,0) + IF(AU$4&gt;$E132,MIN(AU132,$I132-SUM($J132:AU132)))</f>
        <v>13.855924139155205</v>
      </c>
      <c r="AW132" s="2"/>
    </row>
    <row r="133" spans="5:49" ht="16.8" outlineLevel="1">
      <c r="E133" s="44">
        <f>INDEX($K$4:$AV$4,,COUNT(E$109:E132)+1)</f>
        <v>41729</v>
      </c>
      <c r="G133" s="2" t="s">
        <v>105</v>
      </c>
      <c r="I133" s="2">
        <f t="shared" si="64"/>
        <v>299.82719815476685</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14.991359907738342</v>
      </c>
      <c r="AJ133" s="2">
        <f>IF(AI$4=$E133, $I133*AI$57,0) + IF(AI$4&gt;$E133,MIN(AI133,$I133-SUM($J133:AI133)))</f>
        <v>14.991359907738342</v>
      </c>
      <c r="AK133" s="2">
        <f>IF(AJ$4=$E133, $I133*AJ$57,0) + IF(AJ$4&gt;$E133,MIN(AJ133,$I133-SUM($J133:AJ133)))</f>
        <v>14.991359907738342</v>
      </c>
      <c r="AL133" s="2">
        <f>IF(AK$4=$E133, $I133*AK$57,0) + IF(AK$4&gt;$E133,MIN(AK133,$I133-SUM($J133:AK133)))</f>
        <v>14.991359907738342</v>
      </c>
      <c r="AM133" s="2">
        <f>IF(AL$4=$E133, $I133*AL$57,0) + IF(AL$4&gt;$E133,MIN(AL133,$I133-SUM($J133:AL133)))</f>
        <v>14.991359907738342</v>
      </c>
      <c r="AN133" s="2">
        <f>IF(AM$4=$E133, $I133*AM$57,0) + IF(AM$4&gt;$E133,MIN(AM133,$I133-SUM($J133:AM133)))</f>
        <v>14.991359907738342</v>
      </c>
      <c r="AO133" s="2">
        <f>IF(AN$4=$E133, $I133*AN$57,0) + IF(AN$4&gt;$E133,MIN(AN133,$I133-SUM($J133:AN133)))</f>
        <v>14.991359907738342</v>
      </c>
      <c r="AP133" s="2">
        <f>IF(AO$4=$E133, $I133*AO$57,0) + IF(AO$4&gt;$E133,MIN(AO133,$I133-SUM($J133:AO133)))</f>
        <v>14.991359907738342</v>
      </c>
      <c r="AQ133" s="57">
        <f>IF(AP$4=$E133, $I133*AP$57,0) + IF(AP$4&gt;$E133,MIN(AP133,$I133-SUM($J133:AP133)))</f>
        <v>14.991359907738342</v>
      </c>
      <c r="AR133" s="2">
        <f>IF(AQ$4=$E133, $I133*AQ$57,0) + IF(AQ$4&gt;$E133,MIN(AQ133,$I133-SUM($J133:AQ133)))</f>
        <v>14.991359907738342</v>
      </c>
      <c r="AS133" s="2">
        <f>IF(AR$4=$E133, $I133*AR$57,0) + IF(AR$4&gt;$E133,MIN(AR133,$I133-SUM($J133:AR133)))</f>
        <v>14.991359907738342</v>
      </c>
      <c r="AT133" s="2">
        <f>IF(AS$4=$E133, $I133*AS$57,0) + IF(AS$4&gt;$E133,MIN(AS133,$I133-SUM($J133:AS133)))</f>
        <v>14.991359907738342</v>
      </c>
      <c r="AU133" s="2">
        <f>IF(AT$4=$E133, $I133*AT$57,0) + IF(AT$4&gt;$E133,MIN(AT133,$I133-SUM($J133:AT133)))</f>
        <v>14.991359907738342</v>
      </c>
      <c r="AV133" s="2">
        <f>IF(AU$4=$E133, $I133*AU$57,0) + IF(AU$4&gt;$E133,MIN(AU133,$I133-SUM($J133:AU133)))</f>
        <v>14.991359907738342</v>
      </c>
      <c r="AW133" s="2"/>
    </row>
    <row r="134" spans="5:49" ht="16.8" outlineLevel="1">
      <c r="E134" s="44">
        <f>INDEX($K$4:$AV$4,,COUNT(E$109:E133)+1)</f>
        <v>42094</v>
      </c>
      <c r="G134" s="2" t="s">
        <v>105</v>
      </c>
      <c r="I134" s="2">
        <f t="shared" si="64"/>
        <v>337.1415659939239</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16.857078299696195</v>
      </c>
      <c r="AK134" s="2">
        <f>IF(AJ$4=$E134, $I134*AJ$57,0) + IF(AJ$4&gt;$E134,MIN(AJ134,$I134-SUM($J134:AJ134)))</f>
        <v>16.857078299696195</v>
      </c>
      <c r="AL134" s="2">
        <f>IF(AK$4=$E134, $I134*AK$57,0) + IF(AK$4&gt;$E134,MIN(AK134,$I134-SUM($J134:AK134)))</f>
        <v>16.857078299696195</v>
      </c>
      <c r="AM134" s="2">
        <f>IF(AL$4=$E134, $I134*AL$57,0) + IF(AL$4&gt;$E134,MIN(AL134,$I134-SUM($J134:AL134)))</f>
        <v>16.857078299696195</v>
      </c>
      <c r="AN134" s="2">
        <f>IF(AM$4=$E134, $I134*AM$57,0) + IF(AM$4&gt;$E134,MIN(AM134,$I134-SUM($J134:AM134)))</f>
        <v>16.857078299696195</v>
      </c>
      <c r="AO134" s="2">
        <f>IF(AN$4=$E134, $I134*AN$57,0) + IF(AN$4&gt;$E134,MIN(AN134,$I134-SUM($J134:AN134)))</f>
        <v>16.857078299696195</v>
      </c>
      <c r="AP134" s="2">
        <f>IF(AO$4=$E134, $I134*AO$57,0) + IF(AO$4&gt;$E134,MIN(AO134,$I134-SUM($J134:AO134)))</f>
        <v>16.857078299696195</v>
      </c>
      <c r="AQ134" s="57">
        <f>IF(AP$4=$E134, $I134*AP$57,0) + IF(AP$4&gt;$E134,MIN(AP134,$I134-SUM($J134:AP134)))</f>
        <v>16.857078299696195</v>
      </c>
      <c r="AR134" s="2">
        <f>IF(AQ$4=$E134, $I134*AQ$57,0) + IF(AQ$4&gt;$E134,MIN(AQ134,$I134-SUM($J134:AQ134)))</f>
        <v>16.857078299696195</v>
      </c>
      <c r="AS134" s="2">
        <f>IF(AR$4=$E134, $I134*AR$57,0) + IF(AR$4&gt;$E134,MIN(AR134,$I134-SUM($J134:AR134)))</f>
        <v>16.857078299696195</v>
      </c>
      <c r="AT134" s="2">
        <f>IF(AS$4=$E134, $I134*AS$57,0) + IF(AS$4&gt;$E134,MIN(AS134,$I134-SUM($J134:AS134)))</f>
        <v>16.857078299696195</v>
      </c>
      <c r="AU134" s="2">
        <f>IF(AT$4=$E134, $I134*AT$57,0) + IF(AT$4&gt;$E134,MIN(AT134,$I134-SUM($J134:AT134)))</f>
        <v>16.857078299696195</v>
      </c>
      <c r="AV134" s="2">
        <f>IF(AU$4=$E134, $I134*AU$57,0) + IF(AU$4&gt;$E134,MIN(AU134,$I134-SUM($J134:AU134)))</f>
        <v>16.857078299696195</v>
      </c>
      <c r="AW134" s="2"/>
    </row>
    <row r="135" spans="5:49" ht="16.8" outlineLevel="1">
      <c r="E135" s="44">
        <f>INDEX($K$4:$AV$4,,COUNT(E$109:E134)+1)</f>
        <v>42460</v>
      </c>
      <c r="G135" s="2" t="s">
        <v>105</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105</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105</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105</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105</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105</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105</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105</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105</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105</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105</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105</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105</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900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901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902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903</v>
      </c>
      <c r="G153" s="34" t="s">
        <v>281</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904</v>
      </c>
      <c r="G154" s="34" t="s">
        <v>209</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105</v>
      </c>
      <c r="I156" s="2">
        <f>SUMPRODUCT(K110:AV110,$K$152:$AV$152) - SUMPRODUCT(K66:AV66,$K$152:$AV$152)</f>
        <v>14.648486971517869</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0.97656579810119126</v>
      </c>
      <c r="AB156" s="2">
        <f t="shared" si="68"/>
        <v>0.97656579810119126</v>
      </c>
      <c r="AC156" s="2">
        <f t="shared" si="68"/>
        <v>0.97656579810119126</v>
      </c>
      <c r="AD156" s="2">
        <f t="shared" si="68"/>
        <v>0.97656579810119126</v>
      </c>
      <c r="AE156" s="2">
        <f t="shared" si="68"/>
        <v>0.97656579810119126</v>
      </c>
      <c r="AF156" s="2">
        <f t="shared" si="68"/>
        <v>0.97656579810119126</v>
      </c>
      <c r="AG156" s="2">
        <f t="shared" si="68"/>
        <v>0.97656579810119126</v>
      </c>
      <c r="AH156" s="2">
        <f t="shared" si="68"/>
        <v>0.97656579810119126</v>
      </c>
      <c r="AI156" s="2">
        <f t="shared" si="68"/>
        <v>0.97656579810119126</v>
      </c>
      <c r="AJ156" s="2">
        <f t="shared" si="68"/>
        <v>0.97656579810119126</v>
      </c>
      <c r="AK156" s="2">
        <f t="shared" si="68"/>
        <v>0.97656579810119126</v>
      </c>
      <c r="AL156" s="2">
        <f t="shared" si="68"/>
        <v>0.97656579810119126</v>
      </c>
      <c r="AM156" s="2">
        <f t="shared" si="68"/>
        <v>0.97656579810119126</v>
      </c>
      <c r="AN156" s="2">
        <f t="shared" si="68"/>
        <v>0.97656579810119126</v>
      </c>
      <c r="AO156" s="2">
        <f t="shared" si="68"/>
        <v>0.97656579810119126</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105</v>
      </c>
      <c r="I157" s="2">
        <f>SUMPRODUCT(K111:AV111,$K$152:$AV$152) - SUMPRODUCT(K67:AV67,$K$152:$AV$152)</f>
        <v>45.314132677043929</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3.0209421784695953</v>
      </c>
      <c r="AB157" s="2">
        <f t="shared" si="68"/>
        <v>3.0209421784695953</v>
      </c>
      <c r="AC157" s="2">
        <f t="shared" si="68"/>
        <v>3.0209421784695953</v>
      </c>
      <c r="AD157" s="2">
        <f t="shared" si="68"/>
        <v>3.0209421784695953</v>
      </c>
      <c r="AE157" s="2">
        <f t="shared" si="68"/>
        <v>3.0209421784695953</v>
      </c>
      <c r="AF157" s="2">
        <f t="shared" si="68"/>
        <v>3.0209421784695953</v>
      </c>
      <c r="AG157" s="2">
        <f t="shared" si="68"/>
        <v>3.0209421784695953</v>
      </c>
      <c r="AH157" s="2">
        <f t="shared" si="68"/>
        <v>3.0209421784695953</v>
      </c>
      <c r="AI157" s="2">
        <f t="shared" si="68"/>
        <v>3.0209421784695953</v>
      </c>
      <c r="AJ157" s="2">
        <f t="shared" si="68"/>
        <v>3.0209421784695953</v>
      </c>
      <c r="AK157" s="2">
        <f t="shared" si="68"/>
        <v>3.0209421784695953</v>
      </c>
      <c r="AL157" s="2">
        <f t="shared" si="68"/>
        <v>3.0209421784695953</v>
      </c>
      <c r="AM157" s="2">
        <f t="shared" si="68"/>
        <v>3.0209421784695953</v>
      </c>
      <c r="AN157" s="2">
        <f t="shared" si="68"/>
        <v>3.0209421784695953</v>
      </c>
      <c r="AO157" s="2">
        <f t="shared" si="68"/>
        <v>3.0209421784695953</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105</v>
      </c>
      <c r="I158" s="2">
        <f t="shared" ref="I158:I193" si="70">SUMPRODUCT(K112:AV112,$K$152:$AV$152) - SUMPRODUCT(K68:AV68,$K$152:$AV$152)</f>
        <v>41.211816502444606</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2.7474544334963071</v>
      </c>
      <c r="AB158" s="2">
        <f t="shared" si="68"/>
        <v>2.7474544334963071</v>
      </c>
      <c r="AC158" s="2">
        <f t="shared" si="68"/>
        <v>2.7474544334963071</v>
      </c>
      <c r="AD158" s="2">
        <f t="shared" si="68"/>
        <v>2.7474544334963071</v>
      </c>
      <c r="AE158" s="2">
        <f t="shared" si="68"/>
        <v>2.7474544334963071</v>
      </c>
      <c r="AF158" s="2">
        <f t="shared" si="68"/>
        <v>2.7474544334963071</v>
      </c>
      <c r="AG158" s="2">
        <f t="shared" si="68"/>
        <v>2.7474544334963071</v>
      </c>
      <c r="AH158" s="2">
        <f t="shared" si="68"/>
        <v>2.7474544334963071</v>
      </c>
      <c r="AI158" s="2">
        <f t="shared" si="68"/>
        <v>2.7474544334963071</v>
      </c>
      <c r="AJ158" s="2">
        <f t="shared" si="68"/>
        <v>2.7474544334963071</v>
      </c>
      <c r="AK158" s="2">
        <f t="shared" si="68"/>
        <v>2.7474544334963071</v>
      </c>
      <c r="AL158" s="2">
        <f t="shared" si="68"/>
        <v>2.7474544334963071</v>
      </c>
      <c r="AM158" s="2">
        <f t="shared" si="68"/>
        <v>2.7474544334963071</v>
      </c>
      <c r="AN158" s="2">
        <f t="shared" si="68"/>
        <v>2.7474544334963071</v>
      </c>
      <c r="AO158" s="2">
        <f t="shared" si="68"/>
        <v>2.7474544334963071</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105</v>
      </c>
      <c r="I159" s="2">
        <f t="shared" si="70"/>
        <v>41.903550609432919</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2.7935700406288611</v>
      </c>
      <c r="AB159" s="2">
        <f t="shared" si="68"/>
        <v>2.7935700406288611</v>
      </c>
      <c r="AC159" s="2">
        <f t="shared" si="68"/>
        <v>2.7935700406288611</v>
      </c>
      <c r="AD159" s="2">
        <f t="shared" si="68"/>
        <v>2.7935700406288611</v>
      </c>
      <c r="AE159" s="2">
        <f t="shared" si="68"/>
        <v>2.7935700406288611</v>
      </c>
      <c r="AF159" s="2">
        <f t="shared" si="68"/>
        <v>2.7935700406288611</v>
      </c>
      <c r="AG159" s="2">
        <f t="shared" si="68"/>
        <v>2.7935700406288611</v>
      </c>
      <c r="AH159" s="2">
        <f t="shared" si="68"/>
        <v>2.7935700406288611</v>
      </c>
      <c r="AI159" s="2">
        <f t="shared" si="68"/>
        <v>2.7935700406288611</v>
      </c>
      <c r="AJ159" s="2">
        <f t="shared" si="68"/>
        <v>2.7935700406288611</v>
      </c>
      <c r="AK159" s="2">
        <f t="shared" si="68"/>
        <v>2.7935700406288611</v>
      </c>
      <c r="AL159" s="2">
        <f t="shared" si="68"/>
        <v>2.7935700406288611</v>
      </c>
      <c r="AM159" s="2">
        <f t="shared" si="68"/>
        <v>2.7935700406288611</v>
      </c>
      <c r="AN159" s="2">
        <f t="shared" si="68"/>
        <v>2.7935700406288611</v>
      </c>
      <c r="AO159" s="2">
        <f t="shared" si="68"/>
        <v>2.7935700406288611</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105</v>
      </c>
      <c r="I160" s="2">
        <f t="shared" si="70"/>
        <v>22.989986496965535</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1.532665766464369</v>
      </c>
      <c r="AB160" s="2">
        <f t="shared" si="71"/>
        <v>1.532665766464369</v>
      </c>
      <c r="AC160" s="2">
        <f t="shared" si="71"/>
        <v>1.532665766464369</v>
      </c>
      <c r="AD160" s="2">
        <f t="shared" si="71"/>
        <v>1.532665766464369</v>
      </c>
      <c r="AE160" s="2">
        <f t="shared" si="71"/>
        <v>1.532665766464369</v>
      </c>
      <c r="AF160" s="2">
        <f t="shared" si="71"/>
        <v>1.532665766464369</v>
      </c>
      <c r="AG160" s="2">
        <f t="shared" si="71"/>
        <v>1.532665766464369</v>
      </c>
      <c r="AH160" s="2">
        <f t="shared" si="71"/>
        <v>1.532665766464369</v>
      </c>
      <c r="AI160" s="2">
        <f t="shared" si="71"/>
        <v>1.532665766464369</v>
      </c>
      <c r="AJ160" s="2">
        <f t="shared" si="71"/>
        <v>1.532665766464369</v>
      </c>
      <c r="AK160" s="2">
        <f t="shared" si="71"/>
        <v>1.532665766464369</v>
      </c>
      <c r="AL160" s="2">
        <f t="shared" si="71"/>
        <v>1.532665766464369</v>
      </c>
      <c r="AM160" s="2">
        <f t="shared" si="71"/>
        <v>1.532665766464369</v>
      </c>
      <c r="AN160" s="2">
        <f t="shared" si="71"/>
        <v>1.532665766464369</v>
      </c>
      <c r="AO160" s="2">
        <f t="shared" si="71"/>
        <v>1.532665766464369</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105</v>
      </c>
      <c r="I161" s="2">
        <f t="shared" si="70"/>
        <v>21.49184578396941</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1.4327897189312939</v>
      </c>
      <c r="AB161" s="2">
        <f t="shared" si="71"/>
        <v>1.4327897189312939</v>
      </c>
      <c r="AC161" s="2">
        <f t="shared" si="71"/>
        <v>1.4327897189312939</v>
      </c>
      <c r="AD161" s="2">
        <f t="shared" si="71"/>
        <v>1.4327897189312939</v>
      </c>
      <c r="AE161" s="2">
        <f t="shared" si="71"/>
        <v>1.4327897189312939</v>
      </c>
      <c r="AF161" s="2">
        <f t="shared" si="71"/>
        <v>1.4327897189312939</v>
      </c>
      <c r="AG161" s="2">
        <f t="shared" si="71"/>
        <v>1.4327897189312939</v>
      </c>
      <c r="AH161" s="2">
        <f t="shared" si="71"/>
        <v>1.4327897189312939</v>
      </c>
      <c r="AI161" s="2">
        <f t="shared" si="71"/>
        <v>1.4327897189312939</v>
      </c>
      <c r="AJ161" s="2">
        <f t="shared" si="71"/>
        <v>1.4327897189312939</v>
      </c>
      <c r="AK161" s="2">
        <f t="shared" si="71"/>
        <v>1.4327897189312939</v>
      </c>
      <c r="AL161" s="2">
        <f t="shared" si="71"/>
        <v>1.4327897189312939</v>
      </c>
      <c r="AM161" s="2">
        <f t="shared" si="71"/>
        <v>1.4327897189312939</v>
      </c>
      <c r="AN161" s="2">
        <f t="shared" si="71"/>
        <v>1.4327897189312939</v>
      </c>
      <c r="AO161" s="2">
        <f t="shared" si="71"/>
        <v>1.4327897189312939</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105</v>
      </c>
      <c r="I162" s="2">
        <f t="shared" si="70"/>
        <v>20.907385950257328</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1.3938257300171553</v>
      </c>
      <c r="AB162" s="2">
        <f t="shared" si="71"/>
        <v>1.3938257300171553</v>
      </c>
      <c r="AC162" s="2">
        <f t="shared" si="71"/>
        <v>1.3938257300171553</v>
      </c>
      <c r="AD162" s="2">
        <f t="shared" si="71"/>
        <v>1.3938257300171553</v>
      </c>
      <c r="AE162" s="2">
        <f t="shared" si="71"/>
        <v>1.3938257300171553</v>
      </c>
      <c r="AF162" s="2">
        <f t="shared" si="71"/>
        <v>1.3938257300171553</v>
      </c>
      <c r="AG162" s="2">
        <f t="shared" si="71"/>
        <v>1.3938257300171553</v>
      </c>
      <c r="AH162" s="2">
        <f t="shared" si="71"/>
        <v>1.3938257300171553</v>
      </c>
      <c r="AI162" s="2">
        <f t="shared" si="71"/>
        <v>1.3938257300171553</v>
      </c>
      <c r="AJ162" s="2">
        <f t="shared" si="71"/>
        <v>1.3938257300171553</v>
      </c>
      <c r="AK162" s="2">
        <f t="shared" si="71"/>
        <v>1.3938257300171553</v>
      </c>
      <c r="AL162" s="2">
        <f t="shared" si="71"/>
        <v>1.3938257300171553</v>
      </c>
      <c r="AM162" s="2">
        <f t="shared" si="71"/>
        <v>1.3938257300171553</v>
      </c>
      <c r="AN162" s="2">
        <f t="shared" si="71"/>
        <v>1.3938257300171553</v>
      </c>
      <c r="AO162" s="2">
        <f t="shared" si="71"/>
        <v>1.3938257300171553</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105</v>
      </c>
      <c r="I163" s="2">
        <f t="shared" si="70"/>
        <v>22.2242701325453</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1.4816180088363533</v>
      </c>
      <c r="AB163" s="2">
        <f t="shared" si="71"/>
        <v>1.4816180088363533</v>
      </c>
      <c r="AC163" s="2">
        <f t="shared" si="71"/>
        <v>1.4816180088363533</v>
      </c>
      <c r="AD163" s="2">
        <f t="shared" si="71"/>
        <v>1.4816180088363533</v>
      </c>
      <c r="AE163" s="2">
        <f t="shared" si="71"/>
        <v>1.4816180088363533</v>
      </c>
      <c r="AF163" s="2">
        <f t="shared" si="71"/>
        <v>1.4816180088363533</v>
      </c>
      <c r="AG163" s="2">
        <f t="shared" si="71"/>
        <v>1.4816180088363533</v>
      </c>
      <c r="AH163" s="2">
        <f t="shared" si="71"/>
        <v>1.4816180088363533</v>
      </c>
      <c r="AI163" s="2">
        <f t="shared" si="71"/>
        <v>1.4816180088363533</v>
      </c>
      <c r="AJ163" s="2">
        <f t="shared" si="71"/>
        <v>1.4816180088363533</v>
      </c>
      <c r="AK163" s="2">
        <f t="shared" si="71"/>
        <v>1.4816180088363533</v>
      </c>
      <c r="AL163" s="2">
        <f t="shared" si="71"/>
        <v>1.4816180088363533</v>
      </c>
      <c r="AM163" s="2">
        <f t="shared" si="71"/>
        <v>1.4816180088363533</v>
      </c>
      <c r="AN163" s="2">
        <f t="shared" si="71"/>
        <v>1.4816180088363533</v>
      </c>
      <c r="AO163" s="2">
        <f t="shared" si="71"/>
        <v>1.4816180088363533</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105</v>
      </c>
      <c r="I164" s="2">
        <f t="shared" si="70"/>
        <v>18.879329666817629</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1.258621977787842</v>
      </c>
      <c r="AB164" s="2">
        <f t="shared" si="69"/>
        <v>1.258621977787842</v>
      </c>
      <c r="AC164" s="2">
        <f t="shared" ref="AC164:AR180" si="72">AC$154 * $I164</f>
        <v>1.258621977787842</v>
      </c>
      <c r="AD164" s="2">
        <f t="shared" si="72"/>
        <v>1.258621977787842</v>
      </c>
      <c r="AE164" s="2">
        <f t="shared" si="72"/>
        <v>1.258621977787842</v>
      </c>
      <c r="AF164" s="2">
        <f t="shared" si="72"/>
        <v>1.258621977787842</v>
      </c>
      <c r="AG164" s="2">
        <f t="shared" si="72"/>
        <v>1.258621977787842</v>
      </c>
      <c r="AH164" s="2">
        <f t="shared" si="72"/>
        <v>1.258621977787842</v>
      </c>
      <c r="AI164" s="2">
        <f t="shared" si="72"/>
        <v>1.258621977787842</v>
      </c>
      <c r="AJ164" s="2">
        <f t="shared" si="72"/>
        <v>1.258621977787842</v>
      </c>
      <c r="AK164" s="2">
        <f t="shared" si="72"/>
        <v>1.258621977787842</v>
      </c>
      <c r="AL164" s="2">
        <f t="shared" si="72"/>
        <v>1.258621977787842</v>
      </c>
      <c r="AM164" s="2">
        <f t="shared" si="72"/>
        <v>1.258621977787842</v>
      </c>
      <c r="AN164" s="2">
        <f t="shared" si="72"/>
        <v>1.258621977787842</v>
      </c>
      <c r="AO164" s="2">
        <f t="shared" si="72"/>
        <v>1.258621977787842</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105</v>
      </c>
      <c r="I165" s="2">
        <f t="shared" si="70"/>
        <v>16.10322676147744</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1.0735484507651627</v>
      </c>
      <c r="AB165" s="2">
        <f t="shared" si="69"/>
        <v>1.0735484507651627</v>
      </c>
      <c r="AC165" s="2">
        <f t="shared" si="72"/>
        <v>1.0735484507651627</v>
      </c>
      <c r="AD165" s="2">
        <f t="shared" si="72"/>
        <v>1.0735484507651627</v>
      </c>
      <c r="AE165" s="2">
        <f t="shared" si="72"/>
        <v>1.0735484507651627</v>
      </c>
      <c r="AF165" s="2">
        <f t="shared" si="72"/>
        <v>1.0735484507651627</v>
      </c>
      <c r="AG165" s="2">
        <f t="shared" si="72"/>
        <v>1.0735484507651627</v>
      </c>
      <c r="AH165" s="2">
        <f t="shared" si="72"/>
        <v>1.0735484507651627</v>
      </c>
      <c r="AI165" s="2">
        <f t="shared" si="72"/>
        <v>1.0735484507651627</v>
      </c>
      <c r="AJ165" s="2">
        <f t="shared" si="72"/>
        <v>1.0735484507651627</v>
      </c>
      <c r="AK165" s="2">
        <f t="shared" si="72"/>
        <v>1.0735484507651627</v>
      </c>
      <c r="AL165" s="2">
        <f t="shared" si="72"/>
        <v>1.0735484507651627</v>
      </c>
      <c r="AM165" s="2">
        <f t="shared" si="72"/>
        <v>1.0735484507651627</v>
      </c>
      <c r="AN165" s="2">
        <f t="shared" si="72"/>
        <v>1.0735484507651627</v>
      </c>
      <c r="AO165" s="2">
        <f t="shared" si="72"/>
        <v>1.0735484507651627</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105</v>
      </c>
      <c r="I166" s="2">
        <f t="shared" si="70"/>
        <v>16.425052594183832</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1.0950035062789221</v>
      </c>
      <c r="AB166" s="2">
        <f t="shared" si="69"/>
        <v>1.0950035062789221</v>
      </c>
      <c r="AC166" s="2">
        <f t="shared" si="72"/>
        <v>1.0950035062789221</v>
      </c>
      <c r="AD166" s="2">
        <f t="shared" si="72"/>
        <v>1.0950035062789221</v>
      </c>
      <c r="AE166" s="2">
        <f t="shared" si="72"/>
        <v>1.0950035062789221</v>
      </c>
      <c r="AF166" s="2">
        <f t="shared" si="72"/>
        <v>1.0950035062789221</v>
      </c>
      <c r="AG166" s="2">
        <f t="shared" si="72"/>
        <v>1.0950035062789221</v>
      </c>
      <c r="AH166" s="2">
        <f t="shared" si="72"/>
        <v>1.0950035062789221</v>
      </c>
      <c r="AI166" s="2">
        <f t="shared" si="72"/>
        <v>1.0950035062789221</v>
      </c>
      <c r="AJ166" s="2">
        <f t="shared" si="72"/>
        <v>1.0950035062789221</v>
      </c>
      <c r="AK166" s="2">
        <f t="shared" si="72"/>
        <v>1.0950035062789221</v>
      </c>
      <c r="AL166" s="2">
        <f t="shared" si="72"/>
        <v>1.0950035062789221</v>
      </c>
      <c r="AM166" s="2">
        <f t="shared" si="72"/>
        <v>1.0950035062789221</v>
      </c>
      <c r="AN166" s="2">
        <f t="shared" si="72"/>
        <v>1.0950035062789221</v>
      </c>
      <c r="AO166" s="2">
        <f t="shared" si="72"/>
        <v>1.0950035062789221</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105</v>
      </c>
      <c r="I167" s="2">
        <f t="shared" si="70"/>
        <v>8.081554451647909</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0.53877029677652721</v>
      </c>
      <c r="AB167" s="2">
        <f t="shared" si="69"/>
        <v>0.53877029677652721</v>
      </c>
      <c r="AC167" s="2">
        <f t="shared" si="72"/>
        <v>0.53877029677652721</v>
      </c>
      <c r="AD167" s="2">
        <f t="shared" si="72"/>
        <v>0.53877029677652721</v>
      </c>
      <c r="AE167" s="2">
        <f t="shared" si="72"/>
        <v>0.53877029677652721</v>
      </c>
      <c r="AF167" s="2">
        <f t="shared" si="72"/>
        <v>0.53877029677652721</v>
      </c>
      <c r="AG167" s="2">
        <f t="shared" si="72"/>
        <v>0.53877029677652721</v>
      </c>
      <c r="AH167" s="2">
        <f t="shared" si="72"/>
        <v>0.53877029677652721</v>
      </c>
      <c r="AI167" s="2">
        <f t="shared" si="72"/>
        <v>0.53877029677652721</v>
      </c>
      <c r="AJ167" s="2">
        <f t="shared" si="72"/>
        <v>0.53877029677652721</v>
      </c>
      <c r="AK167" s="2">
        <f t="shared" si="72"/>
        <v>0.53877029677652721</v>
      </c>
      <c r="AL167" s="2">
        <f t="shared" si="72"/>
        <v>0.53877029677652721</v>
      </c>
      <c r="AM167" s="2">
        <f t="shared" si="72"/>
        <v>0.53877029677652721</v>
      </c>
      <c r="AN167" s="2">
        <f t="shared" si="72"/>
        <v>0.53877029677652721</v>
      </c>
      <c r="AO167" s="2">
        <f t="shared" si="72"/>
        <v>0.53877029677652721</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105</v>
      </c>
      <c r="I168" s="2">
        <f t="shared" si="70"/>
        <v>7.2274243632479749</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0.48182829088319834</v>
      </c>
      <c r="AB168" s="2">
        <f t="shared" si="69"/>
        <v>0.48182829088319834</v>
      </c>
      <c r="AC168" s="2">
        <f t="shared" si="72"/>
        <v>0.48182829088319834</v>
      </c>
      <c r="AD168" s="2">
        <f t="shared" si="72"/>
        <v>0.48182829088319834</v>
      </c>
      <c r="AE168" s="2">
        <f t="shared" si="72"/>
        <v>0.48182829088319834</v>
      </c>
      <c r="AF168" s="2">
        <f t="shared" si="72"/>
        <v>0.48182829088319834</v>
      </c>
      <c r="AG168" s="2">
        <f t="shared" si="72"/>
        <v>0.48182829088319834</v>
      </c>
      <c r="AH168" s="2">
        <f t="shared" si="72"/>
        <v>0.48182829088319834</v>
      </c>
      <c r="AI168" s="2">
        <f t="shared" si="72"/>
        <v>0.48182829088319834</v>
      </c>
      <c r="AJ168" s="2">
        <f t="shared" si="72"/>
        <v>0.48182829088319834</v>
      </c>
      <c r="AK168" s="2">
        <f t="shared" si="72"/>
        <v>0.48182829088319834</v>
      </c>
      <c r="AL168" s="2">
        <f t="shared" si="72"/>
        <v>0.48182829088319834</v>
      </c>
      <c r="AM168" s="2">
        <f t="shared" si="72"/>
        <v>0.48182829088319834</v>
      </c>
      <c r="AN168" s="2">
        <f t="shared" si="72"/>
        <v>0.48182829088319834</v>
      </c>
      <c r="AO168" s="2">
        <f t="shared" si="72"/>
        <v>0.48182829088319834</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105</v>
      </c>
      <c r="I169" s="2">
        <f t="shared" si="70"/>
        <v>5.3441124368648705</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0.35627416245765803</v>
      </c>
      <c r="AB169" s="2">
        <f t="shared" si="69"/>
        <v>0.35627416245765803</v>
      </c>
      <c r="AC169" s="2">
        <f t="shared" si="72"/>
        <v>0.35627416245765803</v>
      </c>
      <c r="AD169" s="2">
        <f t="shared" si="72"/>
        <v>0.35627416245765803</v>
      </c>
      <c r="AE169" s="2">
        <f t="shared" si="72"/>
        <v>0.35627416245765803</v>
      </c>
      <c r="AF169" s="2">
        <f t="shared" si="72"/>
        <v>0.35627416245765803</v>
      </c>
      <c r="AG169" s="2">
        <f t="shared" si="72"/>
        <v>0.35627416245765803</v>
      </c>
      <c r="AH169" s="2">
        <f t="shared" si="72"/>
        <v>0.35627416245765803</v>
      </c>
      <c r="AI169" s="2">
        <f t="shared" si="72"/>
        <v>0.35627416245765803</v>
      </c>
      <c r="AJ169" s="2">
        <f t="shared" si="72"/>
        <v>0.35627416245765803</v>
      </c>
      <c r="AK169" s="2">
        <f t="shared" si="72"/>
        <v>0.35627416245765803</v>
      </c>
      <c r="AL169" s="2">
        <f t="shared" si="72"/>
        <v>0.35627416245765803</v>
      </c>
      <c r="AM169" s="2">
        <f t="shared" si="72"/>
        <v>0.35627416245765803</v>
      </c>
      <c r="AN169" s="2">
        <f t="shared" si="72"/>
        <v>0.35627416245765803</v>
      </c>
      <c r="AO169" s="2">
        <f t="shared" si="72"/>
        <v>0.35627416245765803</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105</v>
      </c>
      <c r="I170" s="2">
        <f t="shared" si="70"/>
        <v>2.5474053700972412</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0.16982702467314942</v>
      </c>
      <c r="AB170" s="2">
        <f t="shared" si="69"/>
        <v>0.16982702467314942</v>
      </c>
      <c r="AC170" s="2">
        <f t="shared" si="72"/>
        <v>0.16982702467314942</v>
      </c>
      <c r="AD170" s="2">
        <f t="shared" si="72"/>
        <v>0.16982702467314942</v>
      </c>
      <c r="AE170" s="2">
        <f t="shared" si="72"/>
        <v>0.16982702467314942</v>
      </c>
      <c r="AF170" s="2">
        <f t="shared" si="72"/>
        <v>0.16982702467314942</v>
      </c>
      <c r="AG170" s="2">
        <f t="shared" si="72"/>
        <v>0.16982702467314942</v>
      </c>
      <c r="AH170" s="2">
        <f t="shared" si="72"/>
        <v>0.16982702467314942</v>
      </c>
      <c r="AI170" s="2">
        <f t="shared" si="72"/>
        <v>0.16982702467314942</v>
      </c>
      <c r="AJ170" s="2">
        <f t="shared" si="72"/>
        <v>0.16982702467314942</v>
      </c>
      <c r="AK170" s="2">
        <f t="shared" si="72"/>
        <v>0.16982702467314942</v>
      </c>
      <c r="AL170" s="2">
        <f t="shared" si="72"/>
        <v>0.16982702467314942</v>
      </c>
      <c r="AM170" s="2">
        <f t="shared" si="72"/>
        <v>0.16982702467314942</v>
      </c>
      <c r="AN170" s="2">
        <f t="shared" si="72"/>
        <v>0.16982702467314942</v>
      </c>
      <c r="AO170" s="2">
        <f t="shared" si="72"/>
        <v>0.16982702467314942</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105</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105</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105</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105</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105</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105</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105</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105</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105</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105</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105</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105</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105</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105</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105</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105</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105</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105</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105</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105</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105</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105</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105</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905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906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907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908</v>
      </c>
      <c r="F201" s="34"/>
      <c r="G201" s="7" t="s">
        <v>281</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893</v>
      </c>
      <c r="F202" s="34"/>
      <c r="G202" s="7" t="s">
        <v>209</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909</v>
      </c>
      <c r="F204" s="34"/>
      <c r="G204" s="2" t="s">
        <v>105</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11.928986380009659</v>
      </c>
      <c r="AL204" s="34">
        <f t="shared" si="85"/>
        <v>22.317659817696907</v>
      </c>
      <c r="AM204" s="34">
        <f t="shared" si="85"/>
        <v>30.522339237620159</v>
      </c>
      <c r="AN204" s="34">
        <f t="shared" si="85"/>
        <v>37.82239832529153</v>
      </c>
      <c r="AO204" s="34">
        <f t="shared" si="85"/>
        <v>44.549430554570677</v>
      </c>
      <c r="AP204" s="34">
        <f t="shared" si="85"/>
        <v>50.918069558985223</v>
      </c>
      <c r="AQ204" s="36">
        <f t="shared" si="85"/>
        <v>57.02065253004784</v>
      </c>
      <c r="AR204" s="34">
        <f t="shared" si="85"/>
        <v>62.679383322583746</v>
      </c>
      <c r="AS204" s="34">
        <f t="shared" si="85"/>
        <v>62.679383322583746</v>
      </c>
      <c r="AT204" s="34">
        <f t="shared" si="85"/>
        <v>62.679383322583746</v>
      </c>
      <c r="AU204" s="34">
        <f t="shared" si="85"/>
        <v>62.679383322583746</v>
      </c>
      <c r="AV204" s="34">
        <f t="shared" si="85"/>
        <v>62.679383322583746</v>
      </c>
    </row>
    <row r="205" spans="1:49">
      <c r="AQ205" s="220"/>
    </row>
    <row r="206" spans="1:49" ht="16.8">
      <c r="A206" s="2"/>
      <c r="B206" s="2"/>
      <c r="C206" s="20" t="s">
        <v>910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911</v>
      </c>
      <c r="G208" s="2" t="s">
        <v>105</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11.928986380009659</v>
      </c>
      <c r="AL208" s="2">
        <f t="shared" si="86"/>
        <v>22.317659817696907</v>
      </c>
      <c r="AM208" s="2">
        <f t="shared" si="86"/>
        <v>30.522339237620159</v>
      </c>
      <c r="AN208" s="2">
        <f t="shared" si="86"/>
        <v>37.82239832529153</v>
      </c>
      <c r="AO208" s="2">
        <f t="shared" si="86"/>
        <v>44.549430554570677</v>
      </c>
      <c r="AP208" s="2">
        <f t="shared" si="86"/>
        <v>50.918069558985223</v>
      </c>
      <c r="AQ208" s="57">
        <f t="shared" si="86"/>
        <v>57.02065253004784</v>
      </c>
      <c r="AR208" s="2">
        <f t="shared" si="86"/>
        <v>62.679383322583746</v>
      </c>
      <c r="AS208" s="2">
        <f t="shared" si="86"/>
        <v>62.679383322583746</v>
      </c>
      <c r="AT208" s="2">
        <f t="shared" si="86"/>
        <v>62.679383322583746</v>
      </c>
      <c r="AU208" s="2">
        <f t="shared" si="86"/>
        <v>62.679383322583746</v>
      </c>
      <c r="AV208" s="2">
        <f t="shared" si="86"/>
        <v>62.679383322583746</v>
      </c>
    </row>
    <row r="209" spans="5:49" outlineLevel="1">
      <c r="AQ209" s="220"/>
    </row>
    <row r="210" spans="5:49" ht="16.8" outlineLevel="1">
      <c r="E210" s="44">
        <f>INDEX($K$4:$AV$4,,COUNT(E$209:E209)+1)</f>
        <v>33328</v>
      </c>
      <c r="G210" s="2" t="s">
        <v>105</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105</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105</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105</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105</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105</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105</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105</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105</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105</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105</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105</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105</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105</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105</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105</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105</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105</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105</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105</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105</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105</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105</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105</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105</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105</v>
      </c>
      <c r="I235" s="2" cm="1">
        <f t="array" ref="I235">INDEX($K$25:$AV$25,,MATCH(E235,$K$4:$AV$4,0))</f>
        <v>275.85781003772337</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11.928986380009659</v>
      </c>
      <c r="AL235" s="2">
        <f>IF(AK$4=$E235, $I235*AK$202,0) + IF(AK$4&gt;$E235,MIN(AK235,$I235-SUM($J235:AK235)))</f>
        <v>11.928986380009659</v>
      </c>
      <c r="AM235" s="2">
        <f>IF(AL$4=$E235, $I235*AL$202,0) + IF(AL$4&gt;$E235,MIN(AL235,$I235-SUM($J235:AL235)))</f>
        <v>11.928986380009659</v>
      </c>
      <c r="AN235" s="2">
        <f>IF(AM$4=$E235, $I235*AM$202,0) + IF(AM$4&gt;$E235,MIN(AM235,$I235-SUM($J235:AM235)))</f>
        <v>11.928986380009659</v>
      </c>
      <c r="AO235" s="2">
        <f>IF(AN$4=$E235, $I235*AN$202,0) + IF(AN$4&gt;$E235,MIN(AN235,$I235-SUM($J235:AN235)))</f>
        <v>11.928986380009659</v>
      </c>
      <c r="AP235" s="2">
        <f>IF(AO$4=$E235, $I235*AO$202,0) + IF(AO$4&gt;$E235,MIN(AO235,$I235-SUM($J235:AO235)))</f>
        <v>11.928986380009659</v>
      </c>
      <c r="AQ235" s="57">
        <f>IF(AP$4=$E235, $I235*AP$202,0) + IF(AP$4&gt;$E235,MIN(AP235,$I235-SUM($J235:AP235)))</f>
        <v>11.928986380009659</v>
      </c>
      <c r="AR235" s="2">
        <f>IF(AQ$4=$E235, $I235*AQ$202,0) + IF(AQ$4&gt;$E235,MIN(AQ235,$I235-SUM($J235:AQ235)))</f>
        <v>11.928986380009659</v>
      </c>
      <c r="AS235" s="2">
        <f>IF(AR$4=$E235, $I235*AR$202,0) + IF(AR$4&gt;$E235,MIN(AR235,$I235-SUM($J235:AR235)))</f>
        <v>11.928986380009659</v>
      </c>
      <c r="AT235" s="2">
        <f>IF(AS$4=$E235, $I235*AS$202,0) + IF(AS$4&gt;$E235,MIN(AS235,$I235-SUM($J235:AS235)))</f>
        <v>11.928986380009659</v>
      </c>
      <c r="AU235" s="2">
        <f>IF(AT$4=$E235, $I235*AT$202,0) + IF(AT$4&gt;$E235,MIN(AT235,$I235-SUM($J235:AT235)))</f>
        <v>11.928986380009659</v>
      </c>
      <c r="AV235" s="2">
        <f>IF(AU$4=$E235, $I235*AU$202,0) + IF(AU$4&gt;$E235,MIN(AU235,$I235-SUM($J235:AU235)))</f>
        <v>11.928986380009659</v>
      </c>
      <c r="AW235" s="2"/>
    </row>
    <row r="236" spans="5:49" ht="16.8" outlineLevel="1">
      <c r="E236" s="44">
        <f>INDEX($K$4:$AV$4,,COUNT(E$209:E235)+1)</f>
        <v>42825</v>
      </c>
      <c r="G236" s="2" t="s">
        <v>105</v>
      </c>
      <c r="I236" s="2" cm="1">
        <f t="array" ref="I236">INDEX($K$25:$AV$25,,MATCH(E236,$K$4:$AV$4,0))</f>
        <v>272.70267773929027</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10.388673437687249</v>
      </c>
      <c r="AM236" s="2">
        <f>IF(AL$4=$E236, $I236*AL$202,0) + IF(AL$4&gt;$E236,MIN(AL236,$I236-SUM($J236:AL236)))</f>
        <v>10.388673437687249</v>
      </c>
      <c r="AN236" s="2">
        <f>IF(AM$4=$E236, $I236*AM$202,0) + IF(AM$4&gt;$E236,MIN(AM236,$I236-SUM($J236:AM236)))</f>
        <v>10.388673437687249</v>
      </c>
      <c r="AO236" s="2">
        <f>IF(AN$4=$E236, $I236*AN$202,0) + IF(AN$4&gt;$E236,MIN(AN236,$I236-SUM($J236:AN236)))</f>
        <v>10.388673437687249</v>
      </c>
      <c r="AP236" s="2">
        <f>IF(AO$4=$E236, $I236*AO$202,0) + IF(AO$4&gt;$E236,MIN(AO236,$I236-SUM($J236:AO236)))</f>
        <v>10.388673437687249</v>
      </c>
      <c r="AQ236" s="57">
        <f>IF(AP$4=$E236, $I236*AP$202,0) + IF(AP$4&gt;$E236,MIN(AP236,$I236-SUM($J236:AP236)))</f>
        <v>10.388673437687249</v>
      </c>
      <c r="AR236" s="2">
        <f>IF(AQ$4=$E236, $I236*AQ$202,0) + IF(AQ$4&gt;$E236,MIN(AQ236,$I236-SUM($J236:AQ236)))</f>
        <v>10.388673437687249</v>
      </c>
      <c r="AS236" s="2">
        <f>IF(AR$4=$E236, $I236*AR$202,0) + IF(AR$4&gt;$E236,MIN(AR236,$I236-SUM($J236:AR236)))</f>
        <v>10.388673437687249</v>
      </c>
      <c r="AT236" s="2">
        <f>IF(AS$4=$E236, $I236*AS$202,0) + IF(AS$4&gt;$E236,MIN(AS236,$I236-SUM($J236:AS236)))</f>
        <v>10.388673437687249</v>
      </c>
      <c r="AU236" s="2">
        <f>IF(AT$4=$E236, $I236*AT$202,0) + IF(AT$4&gt;$E236,MIN(AT236,$I236-SUM($J236:AT236)))</f>
        <v>10.388673437687249</v>
      </c>
      <c r="AV236" s="2">
        <f>IF(AU$4=$E236, $I236*AU$202,0) + IF(AU$4&gt;$E236,MIN(AU236,$I236-SUM($J236:AU236)))</f>
        <v>10.388673437687249</v>
      </c>
      <c r="AW236" s="2"/>
    </row>
    <row r="237" spans="5:49" ht="16.8" outlineLevel="1">
      <c r="E237" s="44">
        <f>INDEX($K$4:$AV$4,,COUNT(E$209:E236)+1)</f>
        <v>43190</v>
      </c>
      <c r="G237" s="2" t="s">
        <v>105</v>
      </c>
      <c r="I237" s="2" cm="1">
        <f t="array" ref="I237">INDEX($K$25:$AV$25,,MATCH(E237,$K$4:$AV$4,0))</f>
        <v>241.01245796024557</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8.204679419923254</v>
      </c>
      <c r="AN237" s="2">
        <f>IF(AM$4=$E237, $I237*AM$202,0) + IF(AM$4&gt;$E237,MIN(AM237,$I237-SUM($J237:AM237)))</f>
        <v>8.204679419923254</v>
      </c>
      <c r="AO237" s="2">
        <f>IF(AN$4=$E237, $I237*AN$202,0) + IF(AN$4&gt;$E237,MIN(AN237,$I237-SUM($J237:AN237)))</f>
        <v>8.204679419923254</v>
      </c>
      <c r="AP237" s="2">
        <f>IF(AO$4=$E237, $I237*AO$202,0) + IF(AO$4&gt;$E237,MIN(AO237,$I237-SUM($J237:AO237)))</f>
        <v>8.204679419923254</v>
      </c>
      <c r="AQ237" s="57">
        <f>IF(AP$4=$E237, $I237*AP$202,0) + IF(AP$4&gt;$E237,MIN(AP237,$I237-SUM($J237:AP237)))</f>
        <v>8.204679419923254</v>
      </c>
      <c r="AR237" s="2">
        <f>IF(AQ$4=$E237, $I237*AQ$202,0) + IF(AQ$4&gt;$E237,MIN(AQ237,$I237-SUM($J237:AQ237)))</f>
        <v>8.204679419923254</v>
      </c>
      <c r="AS237" s="2">
        <f>IF(AR$4=$E237, $I237*AR$202,0) + IF(AR$4&gt;$E237,MIN(AR237,$I237-SUM($J237:AR237)))</f>
        <v>8.204679419923254</v>
      </c>
      <c r="AT237" s="2">
        <f>IF(AS$4=$E237, $I237*AS$202,0) + IF(AS$4&gt;$E237,MIN(AS237,$I237-SUM($J237:AS237)))</f>
        <v>8.204679419923254</v>
      </c>
      <c r="AU237" s="2">
        <f>IF(AT$4=$E237, $I237*AT$202,0) + IF(AT$4&gt;$E237,MIN(AT237,$I237-SUM($J237:AT237)))</f>
        <v>8.204679419923254</v>
      </c>
      <c r="AV237" s="2">
        <f>IF(AU$4=$E237, $I237*AU$202,0) + IF(AU$4&gt;$E237,MIN(AU237,$I237-SUM($J237:AU237)))</f>
        <v>8.204679419923254</v>
      </c>
      <c r="AW237" s="2"/>
    </row>
    <row r="238" spans="5:49" ht="16.8" outlineLevel="1">
      <c r="E238" s="44">
        <f>INDEX($K$4:$AV$4,,COUNT(E$209:E237)+1)</f>
        <v>43555</v>
      </c>
      <c r="G238" s="2" t="s">
        <v>105</v>
      </c>
      <c r="I238" s="2" cm="1">
        <f t="array" ref="I238">INDEX($K$25:$AV$25,,MATCH(E238,$K$4:$AV$4,0))</f>
        <v>237.25192034931968</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7.3000590876713751</v>
      </c>
      <c r="AO238" s="2">
        <f>IF(AN$4=$E238, $I238*AN$202,0) + IF(AN$4&gt;$E238,MIN(AN238,$I238-SUM($J238:AN238)))</f>
        <v>7.3000590876713751</v>
      </c>
      <c r="AP238" s="2">
        <f>IF(AO$4=$E238, $I238*AO$202,0) + IF(AO$4&gt;$E238,MIN(AO238,$I238-SUM($J238:AO238)))</f>
        <v>7.3000590876713751</v>
      </c>
      <c r="AQ238" s="57">
        <f>IF(AP$4=$E238, $I238*AP$202,0) + IF(AP$4&gt;$E238,MIN(AP238,$I238-SUM($J238:AP238)))</f>
        <v>7.3000590876713751</v>
      </c>
      <c r="AR238" s="2">
        <f>IF(AQ$4=$E238, $I238*AQ$202,0) + IF(AQ$4&gt;$E238,MIN(AQ238,$I238-SUM($J238:AQ238)))</f>
        <v>7.3000590876713751</v>
      </c>
      <c r="AS238" s="2">
        <f>IF(AR$4=$E238, $I238*AR$202,0) + IF(AR$4&gt;$E238,MIN(AR238,$I238-SUM($J238:AR238)))</f>
        <v>7.3000590876713751</v>
      </c>
      <c r="AT238" s="2">
        <f>IF(AS$4=$E238, $I238*AS$202,0) + IF(AS$4&gt;$E238,MIN(AS238,$I238-SUM($J238:AS238)))</f>
        <v>7.3000590876713751</v>
      </c>
      <c r="AU238" s="2">
        <f>IF(AT$4=$E238, $I238*AT$202,0) + IF(AT$4&gt;$E238,MIN(AT238,$I238-SUM($J238:AT238)))</f>
        <v>7.3000590876713751</v>
      </c>
      <c r="AV238" s="2">
        <f>IF(AU$4=$E238, $I238*AU$202,0) + IF(AU$4&gt;$E238,MIN(AU238,$I238-SUM($J238:AU238)))</f>
        <v>7.3000590876713751</v>
      </c>
      <c r="AW238" s="2"/>
    </row>
    <row r="239" spans="5:49" ht="16.8" outlineLevel="1">
      <c r="E239" s="44">
        <f>INDEX($K$4:$AV$4,,COUNT(E$209:E238)+1)</f>
        <v>43921</v>
      </c>
      <c r="G239" s="2" t="s">
        <v>105</v>
      </c>
      <c r="I239" s="2" cm="1">
        <f t="array" ref="I239">INDEX($K$25:$AV$25,,MATCH(E239,$K$4:$AV$4,0))</f>
        <v>239.65052316806967</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6.7270322292791489</v>
      </c>
      <c r="AP239" s="2">
        <f>IF(AO$4=$E239, $I239*AO$202,0) + IF(AO$4&gt;$E239,MIN(AO239,$I239-SUM($J239:AO239)))</f>
        <v>6.7270322292791489</v>
      </c>
      <c r="AQ239" s="57">
        <f>IF(AP$4=$E239, $I239*AP$202,0) + IF(AP$4&gt;$E239,MIN(AP239,$I239-SUM($J239:AP239)))</f>
        <v>6.7270322292791489</v>
      </c>
      <c r="AR239" s="2">
        <f>IF(AQ$4=$E239, $I239*AQ$202,0) + IF(AQ$4&gt;$E239,MIN(AQ239,$I239-SUM($J239:AQ239)))</f>
        <v>6.7270322292791489</v>
      </c>
      <c r="AS239" s="2">
        <f>IF(AR$4=$E239, $I239*AR$202,0) + IF(AR$4&gt;$E239,MIN(AR239,$I239-SUM($J239:AR239)))</f>
        <v>6.7270322292791489</v>
      </c>
      <c r="AT239" s="2">
        <f>IF(AS$4=$E239, $I239*AS$202,0) + IF(AS$4&gt;$E239,MIN(AS239,$I239-SUM($J239:AS239)))</f>
        <v>6.7270322292791489</v>
      </c>
      <c r="AU239" s="2">
        <f>IF(AT$4=$E239, $I239*AT$202,0) + IF(AT$4&gt;$E239,MIN(AT239,$I239-SUM($J239:AT239)))</f>
        <v>6.7270322292791489</v>
      </c>
      <c r="AV239" s="2">
        <f>IF(AU$4=$E239, $I239*AU$202,0) + IF(AU$4&gt;$E239,MIN(AU239,$I239-SUM($J239:AU239)))</f>
        <v>6.7270322292791489</v>
      </c>
      <c r="AW239" s="2"/>
    </row>
    <row r="240" spans="5:49" ht="16.8" outlineLevel="1">
      <c r="E240" s="44">
        <f>INDEX($K$4:$AV$4,,COUNT(E$209:E239)+1)</f>
        <v>44286</v>
      </c>
      <c r="G240" s="2" t="s">
        <v>105</v>
      </c>
      <c r="I240" s="2" cm="1">
        <f t="array" ref="I240">INDEX($K$25:$AV$25,,MATCH(E240,$K$4:$AV$4,0))</f>
        <v>246.78476142106362</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6.3686390044145451</v>
      </c>
      <c r="AQ240" s="57">
        <f>IF(AP$4=$E240, $I240*AP$202,0) + IF(AP$4&gt;$E240,MIN(AP240,$I240-SUM($J240:AP240)))</f>
        <v>6.3686390044145451</v>
      </c>
      <c r="AR240" s="2">
        <f>IF(AQ$4=$E240, $I240*AQ$202,0) + IF(AQ$4&gt;$E240,MIN(AQ240,$I240-SUM($J240:AQ240)))</f>
        <v>6.3686390044145451</v>
      </c>
      <c r="AS240" s="2">
        <f>IF(AR$4=$E240, $I240*AR$202,0) + IF(AR$4&gt;$E240,MIN(AR240,$I240-SUM($J240:AR240)))</f>
        <v>6.3686390044145451</v>
      </c>
      <c r="AT240" s="2">
        <f>IF(AS$4=$E240, $I240*AS$202,0) + IF(AS$4&gt;$E240,MIN(AS240,$I240-SUM($J240:AS240)))</f>
        <v>6.3686390044145451</v>
      </c>
      <c r="AU240" s="2">
        <f>IF(AT$4=$E240, $I240*AT$202,0) + IF(AT$4&gt;$E240,MIN(AT240,$I240-SUM($J240:AT240)))</f>
        <v>6.3686390044145451</v>
      </c>
      <c r="AV240" s="2">
        <f>IF(AU$4=$E240, $I240*AU$202,0) + IF(AU$4&gt;$E240,MIN(AU240,$I240-SUM($J240:AU240)))</f>
        <v>6.3686390044145451</v>
      </c>
      <c r="AW240" s="2"/>
    </row>
    <row r="241" spans="1:49" ht="16.8" outlineLevel="1">
      <c r="E241" s="44">
        <f>INDEX($K$4:$AV$4,,COUNT(E$209:E240)+1)</f>
        <v>44651</v>
      </c>
      <c r="G241" s="2" t="s">
        <v>105</v>
      </c>
      <c r="I241" s="2" cm="1">
        <f t="array" ref="I241">INDEX($K$25:$AV$25,,MATCH(E241,$K$4:$AV$4,0))</f>
        <v>255.54566191324705</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6.102582971062616</v>
      </c>
      <c r="AR241" s="2">
        <f>IF(AQ$4=$E241, $I241*AQ$202,0) + IF(AQ$4&gt;$E241,MIN(AQ241,$I241-SUM($J241:AQ241)))</f>
        <v>6.102582971062616</v>
      </c>
      <c r="AS241" s="2">
        <f>IF(AR$4=$E241, $I241*AR$202,0) + IF(AR$4&gt;$E241,MIN(AR241,$I241-SUM($J241:AR241)))</f>
        <v>6.102582971062616</v>
      </c>
      <c r="AT241" s="2">
        <f>IF(AS$4=$E241, $I241*AS$202,0) + IF(AS$4&gt;$E241,MIN(AS241,$I241-SUM($J241:AS241)))</f>
        <v>6.102582971062616</v>
      </c>
      <c r="AU241" s="2">
        <f>IF(AT$4=$E241, $I241*AT$202,0) + IF(AT$4&gt;$E241,MIN(AT241,$I241-SUM($J241:AT241)))</f>
        <v>6.102582971062616</v>
      </c>
      <c r="AV241" s="2">
        <f>IF(AU$4=$E241, $I241*AU$202,0) + IF(AU$4&gt;$E241,MIN(AU241,$I241-SUM($J241:AU241)))</f>
        <v>6.102582971062616</v>
      </c>
      <c r="AW241" s="2"/>
    </row>
    <row r="242" spans="1:49" ht="16.8" outlineLevel="1">
      <c r="E242" s="44">
        <f>INDEX($K$4:$AV$4,,COUNT(E$209:E241)+1)</f>
        <v>45016</v>
      </c>
      <c r="G242" s="2" t="s">
        <v>105</v>
      </c>
      <c r="I242" s="2" cm="1">
        <f t="array" ref="I242">INDEX($K$25:$AV$25,,MATCH(E242,$K$4:$AV$4,0))</f>
        <v>254.64288566411582</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5.6587307925359074</v>
      </c>
      <c r="AS242" s="2">
        <f>IF(AR$4=$E242, $I242*AR$202,0) + IF(AR$4&gt;$E242,MIN(AR242,$I242-SUM($J242:AR242)))</f>
        <v>5.6587307925359074</v>
      </c>
      <c r="AT242" s="2">
        <f>IF(AS$4=$E242, $I242*AS$202,0) + IF(AS$4&gt;$E242,MIN(AS242,$I242-SUM($J242:AS242)))</f>
        <v>5.6587307925359074</v>
      </c>
      <c r="AU242" s="2">
        <f>IF(AT$4=$E242, $I242*AT$202,0) + IF(AT$4&gt;$E242,MIN(AT242,$I242-SUM($J242:AT242)))</f>
        <v>5.6587307925359074</v>
      </c>
      <c r="AV242" s="2">
        <f>IF(AU$4=$E242, $I242*AU$202,0) + IF(AU$4&gt;$E242,MIN(AU242,$I242-SUM($J242:AU242)))</f>
        <v>5.6587307925359074</v>
      </c>
      <c r="AW242" s="2"/>
    </row>
    <row r="243" spans="1:49" ht="16.8" outlineLevel="1">
      <c r="E243" s="44">
        <f>INDEX($K$4:$AV$4,,COUNT(E$209:E242)+1)</f>
        <v>45382</v>
      </c>
      <c r="G243" s="2" t="s">
        <v>105</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105</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105</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105</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105</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912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913</v>
      </c>
      <c r="F252" s="34"/>
      <c r="G252" s="7" t="s">
        <v>281</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914</v>
      </c>
      <c r="F253" s="34"/>
      <c r="G253" s="7" t="s">
        <v>209</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915</v>
      </c>
      <c r="G255" s="2" t="s">
        <v>105</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5.8424500072156738</v>
      </c>
      <c r="AT255" s="2">
        <f t="shared" si="88"/>
        <v>12.60467080559016</v>
      </c>
      <c r="AU255" s="2">
        <f t="shared" si="88"/>
        <v>19.607541355016373</v>
      </c>
      <c r="AV255" s="2">
        <f t="shared" si="88"/>
        <v>26.593595368141095</v>
      </c>
    </row>
    <row r="256" spans="1:49">
      <c r="AQ256" s="220"/>
    </row>
    <row r="257" spans="1:49" ht="16.8">
      <c r="A257" s="2"/>
      <c r="B257" s="2"/>
      <c r="C257" s="28" t="s">
        <v>916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917</v>
      </c>
      <c r="G259" s="34" t="s">
        <v>209</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911</v>
      </c>
      <c r="G261" s="2" t="s">
        <v>105</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5.8424500072156738</v>
      </c>
      <c r="AT261" s="2">
        <f t="shared" si="90"/>
        <v>12.60467080559016</v>
      </c>
      <c r="AU261" s="2">
        <f t="shared" si="90"/>
        <v>19.607541355016373</v>
      </c>
      <c r="AV261" s="2">
        <f t="shared" si="90"/>
        <v>26.593595368141095</v>
      </c>
    </row>
    <row r="262" spans="1:49" ht="16.8" outlineLevel="1">
      <c r="K262" s="2"/>
      <c r="AQ262" s="220"/>
    </row>
    <row r="263" spans="1:49" ht="16.8" outlineLevel="1">
      <c r="D263" s="45"/>
      <c r="E263" s="44">
        <f>INDEX($K$4:$AV$4,,COUNT(E$262:E262)+1)</f>
        <v>33328</v>
      </c>
      <c r="G263" s="2" t="s">
        <v>105</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105</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105</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105</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105</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105</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105</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105</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105</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105</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105</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105</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105</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105</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105</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105</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105</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105</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105</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105</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105</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105</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105</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105</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105</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105</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105</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105</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105</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105</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105</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105</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105</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105</v>
      </c>
      <c r="I296" s="2" cm="1">
        <f t="array" ref="I296">INDEX($K$26:$AV$26,,MATCH(E296,$K$4:$AV$4,0))</f>
        <v>262.91025032470532</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5.8424500072156738</v>
      </c>
      <c r="AT296" s="2">
        <f>IF(AS$4=$E296, $I296*AS$259,0) + IF(AS$4&gt;$E296,MIN(AS296,$I296-SUM($J296:AS296)))</f>
        <v>5.8424500072156738</v>
      </c>
      <c r="AU296" s="2">
        <f>IF(AT$4=$E296, $I296*AT$259,0) + IF(AT$4&gt;$E296,MIN(AT296,$I296-SUM($J296:AT296)))</f>
        <v>5.8424500072156738</v>
      </c>
      <c r="AV296" s="2">
        <f>IF(AU$4=$E296, $I296*AU$259,0) + IF(AU$4&gt;$E296,MIN(AU296,$I296-SUM($J296:AU296)))</f>
        <v>5.8424500072156738</v>
      </c>
      <c r="AW296" s="2"/>
    </row>
    <row r="297" spans="1:49" ht="16.8" outlineLevel="1">
      <c r="D297" s="45"/>
      <c r="E297" s="44">
        <f>INDEX($K$4:$AV$4,,COUNT(E$262:E296)+1)</f>
        <v>45747</v>
      </c>
      <c r="G297" s="2" t="s">
        <v>105</v>
      </c>
      <c r="I297" s="2" cm="1">
        <f t="array" ref="I297">INDEX($K$26:$AV$26,,MATCH(E297,$K$4:$AV$4,0))</f>
        <v>304.2999359268519</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6.7622207983744866</v>
      </c>
      <c r="AU297" s="2">
        <f>IF(AT$4=$E297, $I297*AT$259,0) + IF(AT$4&gt;$E297,MIN(AT297,$I297-SUM($J297:AT297)))</f>
        <v>6.7622207983744866</v>
      </c>
      <c r="AV297" s="2">
        <f>IF(AU$4=$E297, $I297*AU$259,0) + IF(AU$4&gt;$E297,MIN(AU297,$I297-SUM($J297:AU297)))</f>
        <v>6.7622207983744866</v>
      </c>
      <c r="AW297" s="2"/>
    </row>
    <row r="298" spans="1:49" ht="16.8" outlineLevel="1">
      <c r="D298" s="45"/>
      <c r="E298" s="44">
        <f>INDEX($K$4:$AV$4,,COUNT(E$262:E297)+1)</f>
        <v>46112</v>
      </c>
      <c r="G298" s="2" t="s">
        <v>105</v>
      </c>
      <c r="I298" s="2" cm="1">
        <f t="array" ref="I298">INDEX($K$26:$AV$26,,MATCH(E298,$K$4:$AV$4,0))</f>
        <v>315.12917472417951</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7.0028705494262118</v>
      </c>
      <c r="AV298" s="2">
        <f>IF(AU$4=$E298, $I298*AU$259,0) + IF(AU$4&gt;$E298,MIN(AU298,$I298-SUM($J298:AU298)))</f>
        <v>7.0028705494262118</v>
      </c>
      <c r="AW298" s="2"/>
    </row>
    <row r="299" spans="1:49" ht="16.8" outlineLevel="1">
      <c r="D299" s="45"/>
      <c r="E299" s="44">
        <f>INDEX($K$4:$AV$4,,COUNT(E$262:E298)+1)</f>
        <v>46477</v>
      </c>
      <c r="G299" s="2" t="s">
        <v>105</v>
      </c>
      <c r="I299" s="2" cm="1">
        <f t="array" ref="I299">INDEX($K$26:$AV$26,,MATCH(E299,$K$4:$AV$4,0))</f>
        <v>314.37243059061245</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6.9860540131247211</v>
      </c>
      <c r="AW299" s="2"/>
    </row>
    <row r="300" spans="1:49" ht="16.8" outlineLevel="1">
      <c r="D300" s="45"/>
      <c r="E300" s="44">
        <f>INDEX($K$4:$AV$4,,COUNT(E$262:E299)+1)</f>
        <v>46843</v>
      </c>
      <c r="G300" s="2" t="s">
        <v>105</v>
      </c>
      <c r="I300" s="2" cm="1">
        <f t="array" ref="I300">INDEX($K$26:$AV$26,,MATCH(E300,$K$4:$AV$4,0))</f>
        <v>301.38286604838311</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79</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135" priority="18" operator="equal">
      <formula>FALSE()</formula>
    </cfRule>
  </conditionalFormatting>
  <conditionalFormatting sqref="K252:AV255">
    <cfRule type="cellIs" dxfId="134" priority="7" operator="equal">
      <formula>FALSE()</formula>
    </cfRule>
  </conditionalFormatting>
  <conditionalFormatting sqref="K259:AV259">
    <cfRule type="cellIs" dxfId="133" priority="1" operator="equal">
      <formula>FALSE()</formula>
    </cfRule>
  </conditionalFormatting>
  <conditionalFormatting sqref="AM2">
    <cfRule type="expression" dxfId="132" priority="2">
      <formula>mac_sensitivity=2</formula>
    </cfRule>
    <cfRule type="expression" dxfId="131" priority="3">
      <formula>mac_sensitivity=1</formula>
    </cfRule>
  </conditionalFormatting>
  <conditionalFormatting sqref="AM3">
    <cfRule type="expression" dxfId="13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918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530</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919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920</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921</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599</v>
      </c>
      <c r="G12" s="21" t="s">
        <v>249</v>
      </c>
      <c r="H12" s="48"/>
      <c r="AJ12" s="49"/>
      <c r="AK12" s="49"/>
      <c r="AL12" s="49"/>
      <c r="AM12" s="49"/>
      <c r="AN12" s="49"/>
      <c r="AO12" s="49"/>
      <c r="AP12" s="49"/>
      <c r="AQ12" s="214"/>
      <c r="AR12" s="49">
        <f>InputSummary!AR182</f>
        <v>3.9373577600000001E-2</v>
      </c>
      <c r="AS12" s="49">
        <f>InputSummary!AS182</f>
        <v>4.1010183200000001E-2</v>
      </c>
      <c r="AT12" s="49">
        <f>InputSummary!AT182</f>
        <v>4.1090170799999999E-2</v>
      </c>
      <c r="AU12" s="49">
        <f>InputSummary!AU182</f>
        <v>4.1208104400000001E-2</v>
      </c>
      <c r="AV12" s="49">
        <f>InputSummary!AV182</f>
        <v>4.1395693600000005E-2</v>
      </c>
      <c r="AW12" s="48"/>
    </row>
    <row r="13" spans="1:49" s="21" customFormat="1" ht="16.8">
      <c r="E13" s="41" t="s">
        <v>922</v>
      </c>
      <c r="G13" s="21" t="s">
        <v>100</v>
      </c>
      <c r="H13" s="48"/>
      <c r="AJ13" s="121"/>
      <c r="AK13" s="121"/>
      <c r="AL13" s="121"/>
      <c r="AM13" s="121"/>
      <c r="AN13" s="121"/>
      <c r="AO13" s="121"/>
      <c r="AP13" s="121"/>
      <c r="AQ13" s="231"/>
      <c r="AR13" s="121">
        <f t="shared" ref="AR13:AU13" si="0">1 / (1 + AR12)</f>
        <v>0.96211797331723903</v>
      </c>
      <c r="AS13" s="121">
        <f t="shared" si="0"/>
        <v>0.96060539669848632</v>
      </c>
      <c r="AT13" s="121">
        <f t="shared" si="0"/>
        <v>0.96053159279332623</v>
      </c>
      <c r="AU13" s="121">
        <f t="shared" si="0"/>
        <v>0.96042279710860856</v>
      </c>
      <c r="AV13" s="121">
        <f>1 / (1 + AV12)</f>
        <v>0.96024979375812547</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923</v>
      </c>
      <c r="G15" s="2" t="s">
        <v>105</v>
      </c>
      <c r="H15" s="48"/>
      <c r="AJ15" s="7"/>
      <c r="AK15" s="7"/>
      <c r="AL15" s="7"/>
      <c r="AM15" s="7"/>
      <c r="AN15" s="7"/>
      <c r="AO15" s="7"/>
      <c r="AP15" s="7"/>
      <c r="AQ15" s="65"/>
      <c r="AR15" s="7">
        <f t="shared" ref="AR15:AU15" si="1">AR46</f>
        <v>2768.9796744960549</v>
      </c>
      <c r="AS15" s="7">
        <f t="shared" si="1"/>
        <v>2881.9880328761187</v>
      </c>
      <c r="AT15" s="7">
        <f t="shared" si="1"/>
        <v>3005.441499392296</v>
      </c>
      <c r="AU15" s="7">
        <f t="shared" si="1"/>
        <v>3129.3156055180198</v>
      </c>
      <c r="AV15" s="7">
        <f>AV46</f>
        <v>3241.8122071414532</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924</v>
      </c>
      <c r="G17" s="2" t="s">
        <v>105</v>
      </c>
      <c r="H17" s="48"/>
      <c r="AJ17" s="461"/>
      <c r="AK17" s="461"/>
      <c r="AL17" s="461"/>
      <c r="AM17" s="461"/>
      <c r="AN17" s="461"/>
      <c r="AO17" s="461"/>
      <c r="AP17" s="461"/>
      <c r="AQ17" s="386"/>
      <c r="AR17" s="461">
        <f t="shared" ref="AR17:AU17" si="2">AR13 * AR15</f>
        <v>2664.0851125827726</v>
      </c>
      <c r="AS17" s="461">
        <f t="shared" si="2"/>
        <v>2768.4532576012543</v>
      </c>
      <c r="AT17" s="461">
        <f t="shared" si="2"/>
        <v>2886.8215104584447</v>
      </c>
      <c r="AU17" s="461">
        <f t="shared" si="2"/>
        <v>3005.4660468872357</v>
      </c>
      <c r="AV17" s="461">
        <f>AV13 * AV15</f>
        <v>3112.9495033101539</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925</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926</v>
      </c>
      <c r="G20" s="2" t="s">
        <v>105</v>
      </c>
      <c r="H20" s="48"/>
      <c r="AJ20" s="7"/>
      <c r="AK20" s="7"/>
      <c r="AL20" s="7"/>
      <c r="AM20" s="7"/>
      <c r="AN20" s="7"/>
      <c r="AO20" s="7"/>
      <c r="AP20" s="7"/>
      <c r="AQ20" s="65"/>
      <c r="AR20" s="7">
        <f>AR43</f>
        <v>2698.2087375811329</v>
      </c>
      <c r="AS20" s="7">
        <f t="shared" ref="AS20:AV20" si="3">AS43</f>
        <v>2768.9796744960549</v>
      </c>
      <c r="AT20" s="7">
        <f t="shared" si="3"/>
        <v>2881.9880328761187</v>
      </c>
      <c r="AU20" s="7">
        <f t="shared" si="3"/>
        <v>3005.441499392296</v>
      </c>
      <c r="AV20" s="7">
        <f t="shared" si="3"/>
        <v>3129.3156055180198</v>
      </c>
      <c r="AW20" s="48"/>
    </row>
    <row r="21" spans="1:49" s="21" customFormat="1" ht="16.8">
      <c r="E21" s="41" t="s">
        <v>924</v>
      </c>
      <c r="G21" s="2" t="s">
        <v>105</v>
      </c>
      <c r="H21" s="48"/>
      <c r="AJ21" s="7"/>
      <c r="AK21" s="7"/>
      <c r="AL21" s="7"/>
      <c r="AM21" s="7"/>
      <c r="AN21" s="7"/>
      <c r="AO21" s="7"/>
      <c r="AP21" s="7"/>
      <c r="AQ21" s="65"/>
      <c r="AR21" s="7">
        <f>AR17</f>
        <v>2664.0851125827726</v>
      </c>
      <c r="AS21" s="7">
        <f t="shared" ref="AS21:AV21" si="4">AS17</f>
        <v>2768.4532576012543</v>
      </c>
      <c r="AT21" s="7">
        <f t="shared" si="4"/>
        <v>2886.8215104584447</v>
      </c>
      <c r="AU21" s="7">
        <f t="shared" si="4"/>
        <v>3005.4660468872357</v>
      </c>
      <c r="AV21" s="7">
        <f t="shared" si="4"/>
        <v>3112.9495033101539</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925</v>
      </c>
      <c r="G23" s="2" t="s">
        <v>105</v>
      </c>
      <c r="H23" s="48"/>
      <c r="AJ23" s="461"/>
      <c r="AK23" s="461"/>
      <c r="AL23" s="461"/>
      <c r="AM23" s="461"/>
      <c r="AN23" s="461"/>
      <c r="AO23" s="461"/>
      <c r="AP23" s="461"/>
      <c r="AQ23" s="386"/>
      <c r="AR23" s="461">
        <f t="shared" ref="AR23:AU23" si="5">AVERAGE(AR20:AR21)</f>
        <v>2681.1469250819528</v>
      </c>
      <c r="AS23" s="461">
        <f t="shared" si="5"/>
        <v>2768.7164660486546</v>
      </c>
      <c r="AT23" s="461">
        <f t="shared" si="5"/>
        <v>2884.4047716672817</v>
      </c>
      <c r="AU23" s="461">
        <f t="shared" si="5"/>
        <v>3005.4537731397659</v>
      </c>
      <c r="AV23" s="461">
        <f>AVERAGE(AV20:AV21)</f>
        <v>3121.1325544140868</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927</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925</v>
      </c>
      <c r="G27" s="2" t="s">
        <v>105</v>
      </c>
      <c r="H27" s="48"/>
      <c r="AJ27" s="7"/>
      <c r="AK27" s="7"/>
      <c r="AL27" s="7"/>
      <c r="AM27" s="7"/>
      <c r="AN27" s="7"/>
      <c r="AO27" s="7"/>
      <c r="AP27" s="7"/>
      <c r="AQ27" s="65"/>
      <c r="AR27" s="7">
        <f t="shared" ref="AR27:AU27" si="6">AR23</f>
        <v>2681.1469250819528</v>
      </c>
      <c r="AS27" s="7">
        <f t="shared" si="6"/>
        <v>2768.7164660486546</v>
      </c>
      <c r="AT27" s="7">
        <f t="shared" si="6"/>
        <v>2884.4047716672817</v>
      </c>
      <c r="AU27" s="7">
        <f t="shared" si="6"/>
        <v>3005.4537731397659</v>
      </c>
      <c r="AV27" s="7">
        <f>AV23</f>
        <v>3121.1325544140868</v>
      </c>
      <c r="AW27" s="48"/>
    </row>
    <row r="28" spans="1:49" s="21" customFormat="1" ht="16.8">
      <c r="E28" s="47" t="s">
        <v>599</v>
      </c>
      <c r="G28" s="21" t="s">
        <v>249</v>
      </c>
      <c r="H28" s="48"/>
      <c r="AJ28" s="185"/>
      <c r="AK28" s="185"/>
      <c r="AL28" s="185"/>
      <c r="AM28" s="185"/>
      <c r="AN28" s="185"/>
      <c r="AO28" s="185"/>
      <c r="AP28" s="185"/>
      <c r="AQ28" s="190"/>
      <c r="AR28" s="185">
        <f>AR12</f>
        <v>3.9373577600000001E-2</v>
      </c>
      <c r="AS28" s="185">
        <f>AS12</f>
        <v>4.1010183200000001E-2</v>
      </c>
      <c r="AT28" s="185">
        <f>AT12</f>
        <v>4.1090170799999999E-2</v>
      </c>
      <c r="AU28" s="185">
        <f>AU12</f>
        <v>4.1208104400000001E-2</v>
      </c>
      <c r="AV28" s="185">
        <f>AV12</f>
        <v>4.1395693600000005E-2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530</v>
      </c>
      <c r="G30" s="2" t="s">
        <v>105</v>
      </c>
      <c r="H30" s="48"/>
      <c r="AJ30" s="538"/>
      <c r="AK30" s="538"/>
      <c r="AL30" s="538"/>
      <c r="AM30" s="538"/>
      <c r="AN30" s="538"/>
      <c r="AO30" s="538"/>
      <c r="AP30" s="538"/>
      <c r="AQ30" s="385"/>
      <c r="AR30" s="538">
        <f t="shared" ref="AR30:AU30" si="7">AR27 * AR28</f>
        <v>105.56634651171565</v>
      </c>
      <c r="AS30" s="538">
        <f t="shared" si="7"/>
        <v>113.54556950151191</v>
      </c>
      <c r="AT30" s="538">
        <f t="shared" si="7"/>
        <v>118.52068472414361</v>
      </c>
      <c r="AU30" s="538">
        <f t="shared" si="7"/>
        <v>123.8490528529174</v>
      </c>
      <c r="AV30" s="538">
        <f>AV27 * AV28</f>
        <v>129.20144690751087</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274</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928</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929</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930</v>
      </c>
      <c r="F37" s="34"/>
      <c r="G37" s="2" t="s">
        <v>550</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931</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932</v>
      </c>
      <c r="G41" s="2" t="s">
        <v>105</v>
      </c>
      <c r="J41" s="75"/>
      <c r="K41" s="75"/>
      <c r="L41" s="75"/>
      <c r="M41" s="75"/>
      <c r="N41" s="75"/>
      <c r="O41" s="75"/>
      <c r="P41" s="75"/>
      <c r="Q41" s="75"/>
      <c r="R41" s="75"/>
      <c r="S41" s="75"/>
      <c r="T41" s="75"/>
      <c r="U41" s="75"/>
      <c r="V41" s="75"/>
      <c r="W41" s="75"/>
      <c r="X41" s="75"/>
      <c r="Y41" s="75"/>
      <c r="Z41" s="75"/>
      <c r="AJ41" s="72">
        <f t="shared" ref="AJ41:AV41" si="8">(AJ55 - AJ63 - AJ73) * AJ$37</f>
        <v>2319.1435301118718</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933</v>
      </c>
      <c r="G43" s="2" t="s">
        <v>105</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2319.1435301118718</v>
      </c>
      <c r="AK43" s="2">
        <f t="shared" si="9"/>
        <v>2394.2473169168566</v>
      </c>
      <c r="AL43" s="2">
        <f t="shared" si="9"/>
        <v>2459.6480261306629</v>
      </c>
      <c r="AM43" s="2">
        <f t="shared" si="9"/>
        <v>2488.7861825800646</v>
      </c>
      <c r="AN43" s="2">
        <f t="shared" si="9"/>
        <v>2512.9146501510022</v>
      </c>
      <c r="AO43" s="2">
        <f t="shared" si="9"/>
        <v>2538.8944184659622</v>
      </c>
      <c r="AP43" s="2">
        <f t="shared" si="9"/>
        <v>2572.0011603629973</v>
      </c>
      <c r="AQ43" s="57">
        <f t="shared" si="9"/>
        <v>2636.0783450930653</v>
      </c>
      <c r="AR43" s="2">
        <f t="shared" si="9"/>
        <v>2698.2087375811329</v>
      </c>
      <c r="AS43" s="2">
        <f t="shared" si="9"/>
        <v>2768.9796744960549</v>
      </c>
      <c r="AT43" s="2">
        <f t="shared" si="9"/>
        <v>2881.9880328761187</v>
      </c>
      <c r="AU43" s="2">
        <f t="shared" si="9"/>
        <v>3005.441499392296</v>
      </c>
      <c r="AV43" s="2">
        <f t="shared" si="9"/>
        <v>3129.3156055180198</v>
      </c>
    </row>
    <row r="44" spans="2:48" s="2" customFormat="1" ht="16.8">
      <c r="E44" s="56" t="s">
        <v>934</v>
      </c>
      <c r="G44" s="2" t="s">
        <v>105</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275.85781003772337</v>
      </c>
      <c r="AK44" s="30">
        <f t="shared" si="10"/>
        <v>272.70267773929027</v>
      </c>
      <c r="AL44" s="30">
        <f t="shared" si="10"/>
        <v>241.01245796024557</v>
      </c>
      <c r="AM44" s="30">
        <f t="shared" si="10"/>
        <v>237.25192034931968</v>
      </c>
      <c r="AN44" s="30">
        <f t="shared" si="10"/>
        <v>239.65052316806967</v>
      </c>
      <c r="AO44" s="30">
        <f t="shared" si="10"/>
        <v>246.78476142106362</v>
      </c>
      <c r="AP44" s="30">
        <f t="shared" si="10"/>
        <v>255.54566191324705</v>
      </c>
      <c r="AQ44" s="218">
        <f t="shared" si="10"/>
        <v>254.64288566411582</v>
      </c>
      <c r="AR44" s="30">
        <f t="shared" ref="AR44:AV44" si="11">AR57</f>
        <v>262.91025032470532</v>
      </c>
      <c r="AS44" s="30">
        <f t="shared" si="11"/>
        <v>304.2999359268519</v>
      </c>
      <c r="AT44" s="30">
        <f t="shared" si="11"/>
        <v>315.12917472417951</v>
      </c>
      <c r="AU44" s="30">
        <f t="shared" si="11"/>
        <v>314.37243059061245</v>
      </c>
      <c r="AV44" s="30">
        <f t="shared" si="11"/>
        <v>301.38286604838311</v>
      </c>
    </row>
    <row r="45" spans="2:48" s="2" customFormat="1" ht="16.8">
      <c r="E45" s="56" t="s">
        <v>935</v>
      </c>
      <c r="G45" s="2" t="s">
        <v>105</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-200.75402323273869</v>
      </c>
      <c r="AK45" s="30">
        <f t="shared" si="12"/>
        <v>-207.30196852548377</v>
      </c>
      <c r="AL45" s="30">
        <f t="shared" si="12"/>
        <v>-211.87430151084379</v>
      </c>
      <c r="AM45" s="30">
        <f t="shared" si="12"/>
        <v>-213.12345277838216</v>
      </c>
      <c r="AN45" s="30">
        <f t="shared" si="12"/>
        <v>-213.67075485311011</v>
      </c>
      <c r="AO45" s="30">
        <f t="shared" si="12"/>
        <v>-213.67801952402837</v>
      </c>
      <c r="AP45" s="30">
        <f t="shared" si="12"/>
        <v>-191.46847718317875</v>
      </c>
      <c r="AQ45" s="218">
        <f t="shared" si="12"/>
        <v>-192.5124931760482</v>
      </c>
      <c r="AR45" s="30">
        <f t="shared" ref="AR45:AV45" si="13">-AR65</f>
        <v>-192.1393134097832</v>
      </c>
      <c r="AS45" s="30">
        <f t="shared" si="13"/>
        <v>-191.29157754678832</v>
      </c>
      <c r="AT45" s="30">
        <f t="shared" si="13"/>
        <v>-191.67570820800205</v>
      </c>
      <c r="AU45" s="30">
        <f t="shared" si="13"/>
        <v>-190.49832446488878</v>
      </c>
      <c r="AV45" s="30">
        <f t="shared" si="13"/>
        <v>-188.88626442494984</v>
      </c>
    </row>
    <row r="46" spans="2:48" s="2" customFormat="1" ht="16.8">
      <c r="E46" s="56" t="s">
        <v>923</v>
      </c>
      <c r="G46" s="2" t="s">
        <v>105</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2394.2473169168566</v>
      </c>
      <c r="AK46" s="526">
        <f t="shared" si="14"/>
        <v>2459.6480261306629</v>
      </c>
      <c r="AL46" s="526">
        <f t="shared" si="14"/>
        <v>2488.7861825800646</v>
      </c>
      <c r="AM46" s="526">
        <f t="shared" si="14"/>
        <v>2512.9146501510022</v>
      </c>
      <c r="AN46" s="526">
        <f t="shared" si="14"/>
        <v>2538.8944184659622</v>
      </c>
      <c r="AO46" s="526">
        <f t="shared" si="14"/>
        <v>2572.0011603629973</v>
      </c>
      <c r="AP46" s="526">
        <f t="shared" si="14"/>
        <v>2636.0783450930653</v>
      </c>
      <c r="AQ46" s="531">
        <f t="shared" si="14"/>
        <v>2698.2087375811329</v>
      </c>
      <c r="AR46" s="526">
        <f t="shared" si="14"/>
        <v>2768.9796744960549</v>
      </c>
      <c r="AS46" s="526">
        <f t="shared" si="14"/>
        <v>2881.9880328761187</v>
      </c>
      <c r="AT46" s="526">
        <f t="shared" si="14"/>
        <v>3005.441499392296</v>
      </c>
      <c r="AU46" s="526">
        <f t="shared" si="14"/>
        <v>3129.3156055180198</v>
      </c>
      <c r="AV46" s="526">
        <f t="shared" si="14"/>
        <v>3241.8122071414532</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936</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937</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938</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939</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932</v>
      </c>
      <c r="G53" s="2" t="s">
        <v>105</v>
      </c>
      <c r="J53" s="42"/>
      <c r="AJ53" s="79">
        <f>Depn!AJ45</f>
        <v>4257.2587291101372</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940</v>
      </c>
      <c r="F55" s="2"/>
      <c r="G55" s="2" t="s">
        <v>105</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4257.2587291101372</v>
      </c>
      <c r="AK55" s="2">
        <f t="shared" si="15"/>
        <v>4533.1165391478607</v>
      </c>
      <c r="AL55" s="2">
        <f t="shared" si="15"/>
        <v>4805.819216887151</v>
      </c>
      <c r="AM55" s="2">
        <f t="shared" si="15"/>
        <v>5046.8316748473962</v>
      </c>
      <c r="AN55" s="2">
        <f t="shared" si="15"/>
        <v>5284.0835951967156</v>
      </c>
      <c r="AO55" s="2">
        <f t="shared" si="15"/>
        <v>5523.734118364785</v>
      </c>
      <c r="AP55" s="2">
        <f t="shared" si="15"/>
        <v>5770.5188797858482</v>
      </c>
      <c r="AQ55" s="57">
        <f t="shared" si="15"/>
        <v>6026.0645416990956</v>
      </c>
      <c r="AR55" s="2">
        <f t="shared" si="15"/>
        <v>6280.7074273632115</v>
      </c>
      <c r="AS55" s="2">
        <f t="shared" si="15"/>
        <v>6543.6176776879165</v>
      </c>
      <c r="AT55" s="2">
        <f t="shared" si="15"/>
        <v>6847.917613614768</v>
      </c>
      <c r="AU55" s="2">
        <f t="shared" si="15"/>
        <v>7163.0467883389474</v>
      </c>
      <c r="AV55" s="2">
        <f t="shared" si="15"/>
        <v>7477.41921892956</v>
      </c>
    </row>
    <row r="56" spans="1:48" s="7" customFormat="1" ht="16.8">
      <c r="E56" s="56" t="s">
        <v>941</v>
      </c>
      <c r="F56" s="2"/>
      <c r="G56" s="2" t="s">
        <v>105</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4257.2587291101372</v>
      </c>
      <c r="AK56" s="432">
        <f t="shared" si="16"/>
        <v>4533.1165391478607</v>
      </c>
      <c r="AL56" s="432">
        <f t="shared" si="16"/>
        <v>4805.819216887151</v>
      </c>
      <c r="AM56" s="432">
        <f t="shared" si="16"/>
        <v>5046.8316748473962</v>
      </c>
      <c r="AN56" s="432">
        <f t="shared" si="16"/>
        <v>5284.0835951967156</v>
      </c>
      <c r="AO56" s="432">
        <f t="shared" si="16"/>
        <v>5523.734118364785</v>
      </c>
      <c r="AP56" s="432">
        <f t="shared" si="16"/>
        <v>5770.5188797858482</v>
      </c>
      <c r="AQ56" s="534">
        <f t="shared" si="16"/>
        <v>6026.0645416990956</v>
      </c>
      <c r="AR56" s="432">
        <f t="shared" si="16"/>
        <v>6280.7074273632115</v>
      </c>
      <c r="AS56" s="432">
        <f t="shared" si="16"/>
        <v>6543.6176776879165</v>
      </c>
      <c r="AT56" s="432">
        <f t="shared" si="16"/>
        <v>6847.917613614768</v>
      </c>
      <c r="AU56" s="432">
        <f t="shared" si="16"/>
        <v>7163.0467883389474</v>
      </c>
      <c r="AV56" s="432">
        <f t="shared" si="16"/>
        <v>7477.41921892956</v>
      </c>
    </row>
    <row r="57" spans="1:48" s="7" customFormat="1" ht="16.8">
      <c r="E57" s="56" t="s">
        <v>934</v>
      </c>
      <c r="F57" s="2"/>
      <c r="G57" s="2" t="s">
        <v>105</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275.85781003772337</v>
      </c>
      <c r="AK57" s="8">
        <f>Depn!AK27</f>
        <v>272.70267773929027</v>
      </c>
      <c r="AL57" s="8">
        <f>Depn!AL27</f>
        <v>241.01245796024557</v>
      </c>
      <c r="AM57" s="8">
        <f>Depn!AM27</f>
        <v>237.25192034931968</v>
      </c>
      <c r="AN57" s="8">
        <f>Depn!AN27</f>
        <v>239.65052316806967</v>
      </c>
      <c r="AO57" s="8">
        <f>Depn!AO27</f>
        <v>246.78476142106362</v>
      </c>
      <c r="AP57" s="8">
        <f>Depn!AP27</f>
        <v>255.54566191324705</v>
      </c>
      <c r="AQ57" s="9">
        <f>Depn!AQ27</f>
        <v>254.64288566411582</v>
      </c>
      <c r="AR57" s="8">
        <f>Depn!AR27</f>
        <v>262.91025032470532</v>
      </c>
      <c r="AS57" s="8">
        <f>Depn!AS27</f>
        <v>304.2999359268519</v>
      </c>
      <c r="AT57" s="8">
        <f>Depn!AT27</f>
        <v>315.12917472417951</v>
      </c>
      <c r="AU57" s="8">
        <f>Depn!AU27</f>
        <v>314.37243059061245</v>
      </c>
      <c r="AV57" s="8">
        <f>Depn!AV27</f>
        <v>301.38286604838311</v>
      </c>
    </row>
    <row r="58" spans="1:48" s="7" customFormat="1" ht="16.8">
      <c r="E58" s="56" t="s">
        <v>942</v>
      </c>
      <c r="G58" s="2" t="s">
        <v>105</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4533.1165391478607</v>
      </c>
      <c r="AK58" s="431">
        <f t="shared" si="17"/>
        <v>4805.819216887151</v>
      </c>
      <c r="AL58" s="431">
        <f t="shared" si="17"/>
        <v>5046.8316748473962</v>
      </c>
      <c r="AM58" s="431">
        <f t="shared" si="17"/>
        <v>5284.0835951967156</v>
      </c>
      <c r="AN58" s="431">
        <f t="shared" si="17"/>
        <v>5523.734118364785</v>
      </c>
      <c r="AO58" s="431">
        <f t="shared" si="17"/>
        <v>5770.5188797858482</v>
      </c>
      <c r="AP58" s="431">
        <f t="shared" si="17"/>
        <v>6026.0645416990956</v>
      </c>
      <c r="AQ58" s="533">
        <f t="shared" si="17"/>
        <v>6280.7074273632115</v>
      </c>
      <c r="AR58" s="431">
        <f t="shared" si="17"/>
        <v>6543.6176776879165</v>
      </c>
      <c r="AS58" s="431">
        <f t="shared" si="17"/>
        <v>6847.917613614768</v>
      </c>
      <c r="AT58" s="431">
        <f t="shared" si="17"/>
        <v>7163.0467883389474</v>
      </c>
      <c r="AU58" s="431">
        <f t="shared" si="17"/>
        <v>7477.41921892956</v>
      </c>
      <c r="AV58" s="431">
        <f t="shared" si="17"/>
        <v>7778.8020849779432</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886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943</v>
      </c>
      <c r="G61" s="2" t="s">
        <v>105</v>
      </c>
      <c r="J61" s="42"/>
      <c r="AJ61" s="79">
        <f>Depn!AJ46</f>
        <v>1908.1213580327997</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940</v>
      </c>
      <c r="F63" s="2"/>
      <c r="G63" s="2" t="s">
        <v>105</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1908.1213580327997</v>
      </c>
      <c r="AK63" s="2">
        <f t="shared" si="18"/>
        <v>2108.8753812655382</v>
      </c>
      <c r="AL63" s="2">
        <f t="shared" si="18"/>
        <v>2316.1773497910222</v>
      </c>
      <c r="AM63" s="2">
        <f t="shared" si="18"/>
        <v>2528.0516513018661</v>
      </c>
      <c r="AN63" s="2">
        <f t="shared" si="18"/>
        <v>2741.1751040802483</v>
      </c>
      <c r="AO63" s="2">
        <f t="shared" si="18"/>
        <v>2954.8458589333586</v>
      </c>
      <c r="AP63" s="2">
        <f t="shared" si="18"/>
        <v>3168.5238784573871</v>
      </c>
      <c r="AQ63" s="57">
        <f t="shared" si="18"/>
        <v>3359.9923556405661</v>
      </c>
      <c r="AR63" s="2">
        <f t="shared" si="18"/>
        <v>3552.5048488166144</v>
      </c>
      <c r="AS63" s="2">
        <f t="shared" si="18"/>
        <v>3744.6441622263974</v>
      </c>
      <c r="AT63" s="2">
        <f t="shared" si="18"/>
        <v>3935.9357397731856</v>
      </c>
      <c r="AU63" s="2">
        <f t="shared" si="18"/>
        <v>4127.6114479811877</v>
      </c>
      <c r="AV63" s="2">
        <f t="shared" si="18"/>
        <v>4318.109772446076</v>
      </c>
    </row>
    <row r="64" spans="1:48" s="7" customFormat="1" ht="16.8">
      <c r="E64" s="56" t="s">
        <v>941</v>
      </c>
      <c r="G64" s="2" t="s">
        <v>105</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1908.1213580327997</v>
      </c>
      <c r="AK64" s="432">
        <f t="shared" si="19"/>
        <v>2108.8753812655382</v>
      </c>
      <c r="AL64" s="432">
        <f t="shared" si="19"/>
        <v>2316.1773497910222</v>
      </c>
      <c r="AM64" s="432">
        <f t="shared" si="19"/>
        <v>2528.0516513018661</v>
      </c>
      <c r="AN64" s="432">
        <f t="shared" si="19"/>
        <v>2741.1751040802483</v>
      </c>
      <c r="AO64" s="432">
        <f t="shared" si="19"/>
        <v>2954.8458589333586</v>
      </c>
      <c r="AP64" s="432">
        <f t="shared" si="19"/>
        <v>3168.5238784573871</v>
      </c>
      <c r="AQ64" s="534">
        <f t="shared" si="19"/>
        <v>3359.9923556405661</v>
      </c>
      <c r="AR64" s="432">
        <f t="shared" si="19"/>
        <v>3552.5048488166144</v>
      </c>
      <c r="AS64" s="432">
        <f t="shared" si="19"/>
        <v>3744.6441622263974</v>
      </c>
      <c r="AT64" s="432">
        <f t="shared" si="19"/>
        <v>3935.9357397731856</v>
      </c>
      <c r="AU64" s="432">
        <f t="shared" si="19"/>
        <v>4127.6114479811877</v>
      </c>
      <c r="AV64" s="432">
        <f t="shared" si="19"/>
        <v>4318.109772446076</v>
      </c>
    </row>
    <row r="65" spans="1:48" s="7" customFormat="1" ht="16.8">
      <c r="E65" s="56" t="s">
        <v>935</v>
      </c>
      <c r="G65" s="2" t="s">
        <v>105</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200.75402323273869</v>
      </c>
      <c r="AK65" s="8">
        <f>SUM(Depn!AK29:AK31)</f>
        <v>207.30196852548377</v>
      </c>
      <c r="AL65" s="8">
        <f>SUM(Depn!AL29:AL31)</f>
        <v>211.87430151084379</v>
      </c>
      <c r="AM65" s="8">
        <f>SUM(Depn!AM29:AM31)</f>
        <v>213.12345277838216</v>
      </c>
      <c r="AN65" s="8">
        <f>SUM(Depn!AN29:AN31)</f>
        <v>213.67075485311011</v>
      </c>
      <c r="AO65" s="8">
        <f>SUM(Depn!AO29:AO31)</f>
        <v>213.67801952402837</v>
      </c>
      <c r="AP65" s="8">
        <f>SUM(Depn!AP29:AP31)</f>
        <v>191.46847718317875</v>
      </c>
      <c r="AQ65" s="9">
        <f>SUM(Depn!AQ29:AQ31)</f>
        <v>192.5124931760482</v>
      </c>
      <c r="AR65" s="8">
        <f>SUM(Depn!AR29:AR31)</f>
        <v>192.1393134097832</v>
      </c>
      <c r="AS65" s="8">
        <f>SUM(Depn!AS29:AS31)</f>
        <v>191.29157754678832</v>
      </c>
      <c r="AT65" s="8">
        <f>SUM(Depn!AT29:AT31)</f>
        <v>191.67570820800205</v>
      </c>
      <c r="AU65" s="8">
        <f>SUM(Depn!AU29:AU31)</f>
        <v>190.49832446488878</v>
      </c>
      <c r="AV65" s="8">
        <f>SUM(Depn!AV29:AV31)</f>
        <v>188.88626442494984</v>
      </c>
    </row>
    <row r="66" spans="1:48" s="7" customFormat="1" ht="16.8">
      <c r="E66" s="56" t="s">
        <v>942</v>
      </c>
      <c r="G66" s="2" t="s">
        <v>105</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2108.8753812655382</v>
      </c>
      <c r="AK66" s="431">
        <f t="shared" si="20"/>
        <v>2316.1773497910222</v>
      </c>
      <c r="AL66" s="431">
        <f t="shared" si="20"/>
        <v>2528.0516513018661</v>
      </c>
      <c r="AM66" s="431">
        <f t="shared" si="20"/>
        <v>2741.1751040802483</v>
      </c>
      <c r="AN66" s="431">
        <f t="shared" si="20"/>
        <v>2954.8458589333586</v>
      </c>
      <c r="AO66" s="431">
        <f t="shared" si="20"/>
        <v>3168.5238784573871</v>
      </c>
      <c r="AP66" s="431">
        <f t="shared" si="20"/>
        <v>3359.9923556405661</v>
      </c>
      <c r="AQ66" s="533">
        <f t="shared" si="20"/>
        <v>3552.5048488166144</v>
      </c>
      <c r="AR66" s="431">
        <f t="shared" si="20"/>
        <v>3744.6441622263974</v>
      </c>
      <c r="AS66" s="431">
        <f t="shared" si="20"/>
        <v>3935.9357397731856</v>
      </c>
      <c r="AT66" s="431">
        <f t="shared" si="20"/>
        <v>4127.6114479811877</v>
      </c>
      <c r="AU66" s="431">
        <f t="shared" si="20"/>
        <v>4318.109772446076</v>
      </c>
      <c r="AV66" s="431">
        <f t="shared" si="20"/>
        <v>4506.9960368710263</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944</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945</v>
      </c>
      <c r="G69" s="2" t="s">
        <v>105</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2798.9735154615191</v>
      </c>
      <c r="AS69" s="461">
        <f>AS58 - AS66</f>
        <v>2911.9818738415825</v>
      </c>
      <c r="AT69" s="461">
        <f>AT58 - AT66</f>
        <v>3035.4353403577597</v>
      </c>
      <c r="AU69" s="461">
        <f>AU58 - AU66</f>
        <v>3159.309446483484</v>
      </c>
      <c r="AV69" s="461">
        <f>AV58 - AV66</f>
        <v>3271.8060481069169</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946</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275</v>
      </c>
      <c r="G73" s="2" t="s">
        <v>105</v>
      </c>
      <c r="I73" s="8">
        <f>InputSummary!I219</f>
        <v>29.993840965466223</v>
      </c>
      <c r="J73" s="42"/>
      <c r="K73" s="42"/>
      <c r="L73" s="42"/>
      <c r="M73" s="42"/>
      <c r="N73" s="42"/>
      <c r="O73" s="42"/>
      <c r="P73" s="42"/>
      <c r="Q73" s="42"/>
      <c r="R73" s="42"/>
      <c r="S73" s="42"/>
      <c r="T73" s="42"/>
      <c r="U73" s="42"/>
      <c r="V73" s="42"/>
      <c r="W73" s="42"/>
      <c r="X73" s="42"/>
      <c r="Y73" s="42"/>
      <c r="Z73" s="42"/>
      <c r="AJ73" s="2">
        <f>AJ$37*$I73</f>
        <v>29.993840965466223</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79</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129" priority="1">
      <formula>mac_sensitivity=2</formula>
    </cfRule>
    <cfRule type="expression" dxfId="128" priority="2">
      <formula>mac_sensitivity=1</formula>
    </cfRule>
  </conditionalFormatting>
  <conditionalFormatting sqref="AM3">
    <cfRule type="expression" dxfId="12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A w D A A B Q S w M E F A A C A A g A T 3 s e V x z I d W 6 l A A A A 9 g A A A B I A H A B D b 2 5 m a W c v U G F j a 2 F n Z S 5 4 b W w g o h g A K K A U A A A A A A A A A A A A A A A A A A A A A A A A A A A A h Y + 9 D o I w G E V f h X S n P 8 i g 5 K M k O r h I Y m J i X J t S o R G K o c X y b g 4 + k q 8 g R l E 3 x 3 v u G e 6 9 X 2 + Q D U 0 d X F R n d W t S x D B F g T K y L b Q p U 9 S 7 Y z h H G Y e t k C d R q m C U j U 0 G W 6 S o c u 6 c E O K 9 x 3 6 G 2 6 4 k E a W M H P L N T l a q E e g j 6 / 9 y q I 1 1 w k i F O O x f Y 3 i E G V v g m M a Y A p k g 5 N p 8 h W j c + 2 x / I K z 6 2 v W d 4 s q E 6 y W Q K Q J 5 f + A P U E s D B B Q A A g A I A E 9 7 H l 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P e x 5 X K I p H u A 4 A A A A R A A A A E w A c A E Z v c m 1 1 b G F z L 1 N l Y 3 R p b 2 4 x L m 0 g o h g A K K A U A A A A A A A A A A A A A A A A A A A A A A A A A A A A K 0 5 N L s n M z 1 M I h t C G 1 g B Q S w E C L Q A U A A I A C A B P e x 5 X H M h 1 b q U A A A D 2 A A A A E g A A A A A A A A A A A A A A A A A A A A A A Q 2 9 u Z m l n L 1 B h Y 2 t h Z 2 U u e G 1 s U E s B A i 0 A F A A C A A g A T 3 s e V 1 N y O C y b A A A A 4 Q A A A B M A A A A A A A A A A A A A A A A A 8 Q A A A F t D b 2 5 0 Z W 5 0 X 1 R 5 c G V z X S 5 4 b W x Q S w E C L Q A U A A I A C A B P e x 5 X 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g 0 4 N P k p N 5 P u 2 9 F e 3 D n L 9 A A A A A A A g A A A A A A A 2 Y A A M A A A A A Q A A A A j r Q 5 2 F K M 7 x v X i b j c I u / s / g A A A A A E g A A A o A A A A B A A A A A Q G J e + E w t S p w h H H b M E O Z C G U A A A A M D i T E Y U 6 J s k M o U Z g o A G Q B P 2 G I m e g N v R C b U L d s b M + G I c Y 2 K 7 Y 6 i F z 3 1 T p 2 Y S h m 4 x T 5 j U M x m I b O N d M d / m y r i q w o 3 C M I 1 q b 6 x I u P 1 v 5 / / i o S U C F A A A A M K b h P / P 5 i V O R z j p M y N V w X k U y b y / < / 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21" ma:contentTypeDescription="Create a new document." ma:contentTypeScope="" ma:versionID="bc824d11663d723502d19b2f23440782">
  <xsd:schema xmlns:xsd="http://www.w3.org/2001/XMLSchema" xmlns:xs="http://www.w3.org/2001/XMLSchema" xmlns:p="http://schemas.microsoft.com/office/2006/metadata/properties" xmlns:ns1="http://schemas.microsoft.com/sharepoint/v3" xmlns:ns2="b1b6b1d3-9b1c-419f-ba2e-fefc168d435a" xmlns:ns3="f35b5cbd-7b0b-4440-92cd-b510cab4ec67" targetNamespace="http://schemas.microsoft.com/office/2006/metadata/properties" ma:root="true" ma:fieldsID="2e9b61414040fc68e827a9859eac060a" ns1:_="" ns2:_="" ns3:_="">
    <xsd:import namespace="http://schemas.microsoft.com/sharepoint/v3"/>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FilePath"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FilePath" ma:index="17" nillable="true" ma:displayName="FilePath" ma:internalName="FilePath">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a2cc27-9336-4350-bc0d-088c503e09fe}" ma:internalName="TaxCatchAll" ma:showField="CatchAllData" ma:web="f35b5cbd-7b0b-4440-92cd-b510cab4e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1b6b1d3-9b1c-419f-ba2e-fefc168d435a">
      <Terms xmlns="http://schemas.microsoft.com/office/infopath/2007/PartnerControls"/>
    </lcf76f155ced4ddcb4097134ff3c332f>
    <_ip_UnifiedCompliancePolicyProperties xmlns="http://schemas.microsoft.com/sharepoint/v3" xsi:nil="true"/>
    <TaxCatchAll xmlns="f35b5cbd-7b0b-4440-92cd-b510cab4ec67" xsi:nil="true"/>
    <FilePath xmlns="b1b6b1d3-9b1c-419f-ba2e-fefc168d435a" xsi:nil="true"/>
  </documentManagement>
</p:properties>
</file>

<file path=customXml/itemProps1.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2.xml><?xml version="1.0" encoding="utf-8"?>
<ds:datastoreItem xmlns:ds="http://schemas.openxmlformats.org/officeDocument/2006/customXml" ds:itemID="{A092E8BC-996F-4634-A148-0F059D409F47}">
  <ds:schemaRefs>
    <ds:schemaRef ds:uri="http://schemas.microsoft.com/DataMashup"/>
  </ds:schemaRefs>
</ds:datastoreItem>
</file>

<file path=customXml/itemProps3.xml><?xml version="1.0" encoding="utf-8"?>
<ds:datastoreItem xmlns:ds="http://schemas.openxmlformats.org/officeDocument/2006/customXml" ds:itemID="{A26420C2-D5E4-4C4A-8D5F-93467E711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1DB1738-50F6-4DD9-B2C2-1D88F8C49C75}">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8960A401-5BD1-48EA-B12B-96DF3580168D}">
  <ds:schemaRefs>
    <ds:schemaRef ds:uri="http://purl.org/dc/elements/1.1/"/>
    <ds:schemaRef ds:uri="http://schemas.microsoft.com/office/2006/metadata/properties"/>
    <ds:schemaRef ds:uri="http://schemas.microsoft.com/sharepoint/v3"/>
    <ds:schemaRef ds:uri="f35b5cbd-7b0b-4440-92cd-b510cab4ec67"/>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1b6b1d3-9b1c-419f-ba2e-fefc168d4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Bartlam, Katherine</cp:lastModifiedBy>
  <cp:revision/>
  <dcterms:created xsi:type="dcterms:W3CDTF">2021-01-04T16:10:44Z</dcterms:created>
  <dcterms:modified xsi:type="dcterms:W3CDTF">2023-12-20T09:24:02Z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0x010100F4BD99A05A53D84497D28996D01F6D6C</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Housekeeping K Bartlam issues</vt:lpwstr>
  </property>
  <property fmtid="{D5CDD505-2E9C-101B-9397-08002B2CF9AE}" pid="31" name="AIP/Modification">
    <vt:lpwstr>Modification</vt:lpwstr>
  </property>
  <property fmtid="{D5CDD505-2E9C-101B-9397-08002B2CF9AE}" pid="32" name="AIP Year">
    <vt:lpwstr>2023</vt:lpwstr>
  </property>
  <property fmtid="{D5CDD505-2E9C-101B-9397-08002B2CF9AE}" pid="33" name="Full/Public">
    <vt:lpwstr>Reduced Model</vt:lpwstr>
  </property>
  <property fmtid="{D5CDD505-2E9C-101B-9397-08002B2CF9AE}" pid="34" name="Sector">
    <vt:lpwstr>ED</vt:lpwstr>
  </property>
  <property fmtid="{D5CDD505-2E9C-101B-9397-08002B2CF9AE}" pid="35" name="Exported">
    <vt:bool>false</vt:bool>
  </property>
  <property fmtid="{D5CDD505-2E9C-101B-9397-08002B2CF9AE}" pid="36" name="MSIP_Label_38144ccb-b10a-4c0f-b070-7a3b00ac7463_Enabled">
    <vt:lpwstr>true</vt:lpwstr>
  </property>
  <property fmtid="{D5CDD505-2E9C-101B-9397-08002B2CF9AE}" pid="37" name="MSIP_Label_38144ccb-b10a-4c0f-b070-7a3b00ac7463_SetDate">
    <vt:lpwstr>2023-10-12T14:42:31Z</vt:lpwstr>
  </property>
  <property fmtid="{D5CDD505-2E9C-101B-9397-08002B2CF9AE}" pid="38" name="MSIP_Label_38144ccb-b10a-4c0f-b070-7a3b00ac7463_Method">
    <vt:lpwstr>Standard</vt:lpwstr>
  </property>
  <property fmtid="{D5CDD505-2E9C-101B-9397-08002B2CF9AE}" pid="39" name="MSIP_Label_38144ccb-b10a-4c0f-b070-7a3b00ac7463_Name">
    <vt:lpwstr>InternalOnly</vt:lpwstr>
  </property>
  <property fmtid="{D5CDD505-2E9C-101B-9397-08002B2CF9AE}" pid="40" name="MSIP_Label_38144ccb-b10a-4c0f-b070-7a3b00ac7463_SiteId">
    <vt:lpwstr>185562ad-39bc-4840-8e40-be6216340c52</vt:lpwstr>
  </property>
  <property fmtid="{D5CDD505-2E9C-101B-9397-08002B2CF9AE}" pid="41" name="MSIP_Label_38144ccb-b10a-4c0f-b070-7a3b00ac7463_ActionId">
    <vt:lpwstr>4e77d1d9-22ce-4596-bc49-4349dc67c08d</vt:lpwstr>
  </property>
  <property fmtid="{D5CDD505-2E9C-101B-9397-08002B2CF9AE}" pid="42" name="MSIP_Label_38144ccb-b10a-4c0f-b070-7a3b00ac7463_ContentBits">
    <vt:lpwstr>2</vt:lpwstr>
  </property>
</Properties>
</file>