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5\Charging Models From DCUSA\Broken Links\Files for the website\"/>
    </mc:Choice>
  </mc:AlternateContent>
  <bookViews>
    <workbookView xWindow="0" yWindow="0" windowWidth="38400" windowHeight="12000"/>
  </bookViews>
  <sheets>
    <sheet name="Sheet1" sheetId="1" r:id="rId1"/>
  </sheets>
  <definedNames>
    <definedName name="_xlnm.Print_Area" localSheetId="0">Sheet1!$B$2:$W$39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1" l="1"/>
  <c r="A36" i="1"/>
  <c r="A33" i="1" l="1"/>
  <c r="A32" i="1"/>
  <c r="A23" i="1"/>
  <c r="A24" i="1"/>
  <c r="A25" i="1"/>
  <c r="A26" i="1"/>
  <c r="A27" i="1"/>
  <c r="A28" i="1"/>
  <c r="A29" i="1"/>
  <c r="A30" i="1"/>
  <c r="A34" i="1"/>
  <c r="A31" i="1"/>
  <c r="A22" i="1"/>
  <c r="C25" i="1" l="1"/>
  <c r="C44" i="1" s="1"/>
  <c r="C29" i="1"/>
  <c r="C48" i="1" s="1"/>
  <c r="C22" i="1"/>
  <c r="C23" i="1"/>
  <c r="C42" i="1" s="1"/>
  <c r="C35" i="1" l="1"/>
  <c r="C54" i="1" s="1"/>
  <c r="C33" i="1"/>
  <c r="C52" i="1" s="1"/>
  <c r="C36" i="1"/>
  <c r="C19" i="1"/>
  <c r="M25" i="1"/>
  <c r="M22" i="1"/>
  <c r="M23" i="1"/>
  <c r="C24" i="1"/>
  <c r="C43" i="1" s="1"/>
  <c r="C41" i="1"/>
  <c r="C28" i="1"/>
  <c r="C47" i="1" s="1"/>
  <c r="C30" i="1"/>
  <c r="C49" i="1" s="1"/>
  <c r="C26" i="1"/>
  <c r="C45" i="1" s="1"/>
  <c r="C31" i="1"/>
  <c r="C50" i="1" s="1"/>
  <c r="R27" i="1"/>
  <c r="R46" i="1" s="1"/>
  <c r="R23" i="1"/>
  <c r="R42" i="1" s="1"/>
  <c r="R25" i="1"/>
  <c r="R44" i="1" s="1"/>
  <c r="R22" i="1"/>
  <c r="C27" i="1"/>
  <c r="C46" i="1" s="1"/>
  <c r="C32" i="1"/>
  <c r="C51" i="1" s="1"/>
  <c r="C34" i="1"/>
  <c r="C53" i="1" s="1"/>
  <c r="C55" i="1" l="1"/>
  <c r="C37" i="1"/>
  <c r="R34" i="1"/>
  <c r="R53" i="1" s="1"/>
  <c r="R30" i="1"/>
  <c r="R49" i="1" s="1"/>
  <c r="M29" i="1"/>
  <c r="M31" i="1"/>
  <c r="M34" i="1"/>
  <c r="R33" i="1"/>
  <c r="R52" i="1" s="1"/>
  <c r="M26" i="1"/>
  <c r="M27" i="1"/>
  <c r="M30" i="1"/>
  <c r="R35" i="1"/>
  <c r="R54" i="1" s="1"/>
  <c r="M35" i="1"/>
  <c r="M32" i="1"/>
  <c r="M33" i="1"/>
  <c r="R31" i="1"/>
  <c r="R50" i="1" s="1"/>
  <c r="R26" i="1"/>
  <c r="R45" i="1" s="1"/>
  <c r="M36" i="1"/>
  <c r="M37" i="1" s="1"/>
  <c r="M19" i="1"/>
  <c r="R28" i="1"/>
  <c r="R47" i="1" s="1"/>
  <c r="R29" i="1"/>
  <c r="R48" i="1" s="1"/>
  <c r="R36" i="1"/>
  <c r="R19" i="1"/>
  <c r="C39" i="1"/>
  <c r="M28" i="1"/>
  <c r="R41" i="1"/>
  <c r="R32" i="1"/>
  <c r="R51" i="1" s="1"/>
  <c r="R24" i="1"/>
  <c r="R43" i="1" s="1"/>
  <c r="M24" i="1"/>
  <c r="R55" i="1" l="1"/>
  <c r="R37" i="1"/>
  <c r="M39" i="1"/>
  <c r="R39" i="1"/>
  <c r="H22" i="1" l="1"/>
  <c r="H25" i="1"/>
  <c r="H44" i="1" s="1"/>
  <c r="H29" i="1"/>
  <c r="H48" i="1" s="1"/>
  <c r="H23" i="1"/>
  <c r="H42" i="1" s="1"/>
  <c r="H32" i="1" l="1"/>
  <c r="H51" i="1" s="1"/>
  <c r="H28" i="1"/>
  <c r="H47" i="1" s="1"/>
  <c r="H33" i="1"/>
  <c r="H52" i="1" s="1"/>
  <c r="H41" i="1"/>
  <c r="H36" i="1"/>
  <c r="H19" i="1"/>
  <c r="H26" i="1"/>
  <c r="H45" i="1" s="1"/>
  <c r="H24" i="1"/>
  <c r="H43" i="1" s="1"/>
  <c r="H35" i="1"/>
  <c r="H54" i="1" s="1"/>
  <c r="H27" i="1"/>
  <c r="H46" i="1" s="1"/>
  <c r="H31" i="1"/>
  <c r="H50" i="1" s="1"/>
  <c r="H30" i="1"/>
  <c r="H49" i="1" s="1"/>
  <c r="H34" i="1"/>
  <c r="H53" i="1" s="1"/>
  <c r="H55" i="1" l="1"/>
  <c r="H37" i="1"/>
  <c r="H39" i="1"/>
  <c r="W22" i="1" l="1"/>
  <c r="W31" i="1" l="1"/>
  <c r="W50" i="1" s="1"/>
  <c r="W34" i="1"/>
  <c r="W53" i="1" s="1"/>
  <c r="W33" i="1"/>
  <c r="W52" i="1" s="1"/>
  <c r="W28" i="1"/>
  <c r="W47" i="1" s="1"/>
  <c r="W30" i="1"/>
  <c r="W49" i="1" s="1"/>
  <c r="W24" i="1"/>
  <c r="W43" i="1" s="1"/>
  <c r="W26" i="1"/>
  <c r="W45" i="1" s="1"/>
  <c r="G24" i="1"/>
  <c r="G43" i="1" s="1"/>
  <c r="G22" i="1"/>
  <c r="G23" i="1"/>
  <c r="G42" i="1" s="1"/>
  <c r="W36" i="1"/>
  <c r="W19" i="1"/>
  <c r="D22" i="1"/>
  <c r="W27" i="1"/>
  <c r="W46" i="1" s="1"/>
  <c r="W29" i="1"/>
  <c r="W48" i="1" s="1"/>
  <c r="W41" i="1"/>
  <c r="W32" i="1"/>
  <c r="W51" i="1" s="1"/>
  <c r="W25" i="1"/>
  <c r="W44" i="1" s="1"/>
  <c r="W23" i="1"/>
  <c r="W42" i="1" s="1"/>
  <c r="W35" i="1"/>
  <c r="W54" i="1" s="1"/>
  <c r="W55" i="1" l="1"/>
  <c r="W37" i="1"/>
  <c r="G32" i="1"/>
  <c r="G51" i="1" s="1"/>
  <c r="D30" i="1"/>
  <c r="D49" i="1" s="1"/>
  <c r="D34" i="1"/>
  <c r="D53" i="1" s="1"/>
  <c r="D27" i="1"/>
  <c r="D46" i="1" s="1"/>
  <c r="G28" i="1"/>
  <c r="G47" i="1" s="1"/>
  <c r="D28" i="1"/>
  <c r="D47" i="1" s="1"/>
  <c r="G31" i="1"/>
  <c r="G50" i="1" s="1"/>
  <c r="W39" i="1"/>
  <c r="D24" i="1"/>
  <c r="D43" i="1" s="1"/>
  <c r="D31" i="1"/>
  <c r="D50" i="1" s="1"/>
  <c r="D35" i="1"/>
  <c r="D54" i="1" s="1"/>
  <c r="G26" i="1"/>
  <c r="G45" i="1" s="1"/>
  <c r="G34" i="1"/>
  <c r="G53" i="1" s="1"/>
  <c r="E23" i="1"/>
  <c r="E42" i="1" s="1"/>
  <c r="E24" i="1"/>
  <c r="E43" i="1" s="1"/>
  <c r="E22" i="1"/>
  <c r="L26" i="1"/>
  <c r="L45" i="1" s="1"/>
  <c r="L22" i="1"/>
  <c r="D33" i="1"/>
  <c r="D52" i="1" s="1"/>
  <c r="D23" i="1"/>
  <c r="D42" i="1" s="1"/>
  <c r="G41" i="1"/>
  <c r="G27" i="1"/>
  <c r="G46" i="1" s="1"/>
  <c r="K22" i="1"/>
  <c r="J22" i="1"/>
  <c r="J24" i="1"/>
  <c r="J43" i="1" s="1"/>
  <c r="G35" i="1"/>
  <c r="G54" i="1" s="1"/>
  <c r="P22" i="1"/>
  <c r="P23" i="1"/>
  <c r="P42" i="1" s="1"/>
  <c r="D41" i="1"/>
  <c r="D26" i="1"/>
  <c r="D45" i="1" s="1"/>
  <c r="G29" i="1"/>
  <c r="G48" i="1" s="1"/>
  <c r="G25" i="1"/>
  <c r="G44" i="1" s="1"/>
  <c r="G30" i="1"/>
  <c r="G49" i="1" s="1"/>
  <c r="F23" i="1"/>
  <c r="F42" i="1" s="1"/>
  <c r="F22" i="1"/>
  <c r="S31" i="1"/>
  <c r="S50" i="1" s="1"/>
  <c r="S22" i="1"/>
  <c r="N22" i="1"/>
  <c r="N23" i="1"/>
  <c r="N42" i="1" s="1"/>
  <c r="D25" i="1"/>
  <c r="D44" i="1" s="1"/>
  <c r="D29" i="1"/>
  <c r="D48" i="1" s="1"/>
  <c r="G33" i="1"/>
  <c r="G52" i="1" s="1"/>
  <c r="Q22" i="1"/>
  <c r="Q24" i="1"/>
  <c r="Q43" i="1" s="1"/>
  <c r="V22" i="1"/>
  <c r="V24" i="1"/>
  <c r="V43" i="1" s="1"/>
  <c r="D36" i="1"/>
  <c r="D19" i="1"/>
  <c r="D32" i="1"/>
  <c r="D51" i="1" s="1"/>
  <c r="G36" i="1"/>
  <c r="G19" i="1"/>
  <c r="G55" i="1" l="1"/>
  <c r="G37" i="1"/>
  <c r="D55" i="1"/>
  <c r="D37" i="1"/>
  <c r="D39" i="1" s="1"/>
  <c r="K33" i="1"/>
  <c r="K52" i="1" s="1"/>
  <c r="F34" i="1"/>
  <c r="F53" i="1" s="1"/>
  <c r="L33" i="1"/>
  <c r="L52" i="1" s="1"/>
  <c r="Q27" i="1"/>
  <c r="Q46" i="1" s="1"/>
  <c r="S34" i="1"/>
  <c r="S53" i="1" s="1"/>
  <c r="F29" i="1"/>
  <c r="F48" i="1" s="1"/>
  <c r="J26" i="1"/>
  <c r="J45" i="1" s="1"/>
  <c r="J34" i="1"/>
  <c r="J53" i="1" s="1"/>
  <c r="K34" i="1"/>
  <c r="K53" i="1" s="1"/>
  <c r="V29" i="1"/>
  <c r="V48" i="1" s="1"/>
  <c r="S35" i="1"/>
  <c r="S54" i="1" s="1"/>
  <c r="P31" i="1"/>
  <c r="P50" i="1" s="1"/>
  <c r="E30" i="1"/>
  <c r="E49" i="1" s="1"/>
  <c r="J30" i="1"/>
  <c r="J49" i="1" s="1"/>
  <c r="K31" i="1"/>
  <c r="K50" i="1" s="1"/>
  <c r="E33" i="1"/>
  <c r="E52" i="1" s="1"/>
  <c r="E35" i="1"/>
  <c r="E54" i="1" s="1"/>
  <c r="N34" i="1"/>
  <c r="N53" i="1" s="1"/>
  <c r="S27" i="1"/>
  <c r="S46" i="1" s="1"/>
  <c r="P28" i="1"/>
  <c r="P47" i="1" s="1"/>
  <c r="L30" i="1"/>
  <c r="L49" i="1" s="1"/>
  <c r="E31" i="1"/>
  <c r="E50" i="1" s="1"/>
  <c r="V31" i="1"/>
  <c r="V50" i="1" s="1"/>
  <c r="Q26" i="1"/>
  <c r="Q45" i="1" s="1"/>
  <c r="P24" i="1"/>
  <c r="P43" i="1" s="1"/>
  <c r="L28" i="1"/>
  <c r="L47" i="1" s="1"/>
  <c r="L29" i="1"/>
  <c r="L48" i="1" s="1"/>
  <c r="V34" i="1"/>
  <c r="V53" i="1" s="1"/>
  <c r="Q31" i="1"/>
  <c r="Q50" i="1" s="1"/>
  <c r="Q33" i="1"/>
  <c r="Q52" i="1" s="1"/>
  <c r="Q29" i="1"/>
  <c r="Q48" i="1" s="1"/>
  <c r="N28" i="1"/>
  <c r="N47" i="1" s="1"/>
  <c r="S32" i="1"/>
  <c r="S51" i="1" s="1"/>
  <c r="S28" i="1"/>
  <c r="S47" i="1" s="1"/>
  <c r="F25" i="1"/>
  <c r="F44" i="1" s="1"/>
  <c r="F30" i="1"/>
  <c r="F49" i="1" s="1"/>
  <c r="P30" i="1"/>
  <c r="P49" i="1" s="1"/>
  <c r="P34" i="1"/>
  <c r="P53" i="1" s="1"/>
  <c r="J25" i="1"/>
  <c r="J44" i="1" s="1"/>
  <c r="J29" i="1"/>
  <c r="J48" i="1" s="1"/>
  <c r="K25" i="1"/>
  <c r="K44" i="1" s="1"/>
  <c r="K27" i="1"/>
  <c r="K46" i="1" s="1"/>
  <c r="L25" i="1"/>
  <c r="L44" i="1" s="1"/>
  <c r="L32" i="1"/>
  <c r="L51" i="1" s="1"/>
  <c r="E28" i="1"/>
  <c r="E47" i="1" s="1"/>
  <c r="E26" i="1"/>
  <c r="E45" i="1" s="1"/>
  <c r="V33" i="1"/>
  <c r="V52" i="1" s="1"/>
  <c r="V26" i="1"/>
  <c r="V45" i="1" s="1"/>
  <c r="N27" i="1"/>
  <c r="N46" i="1" s="1"/>
  <c r="N31" i="1"/>
  <c r="N50" i="1" s="1"/>
  <c r="S24" i="1"/>
  <c r="S43" i="1" s="1"/>
  <c r="F33" i="1"/>
  <c r="F52" i="1" s="1"/>
  <c r="P26" i="1"/>
  <c r="P45" i="1" s="1"/>
  <c r="J28" i="1"/>
  <c r="J47" i="1" s="1"/>
  <c r="J32" i="1"/>
  <c r="J51" i="1" s="1"/>
  <c r="K30" i="1"/>
  <c r="K49" i="1" s="1"/>
  <c r="J41" i="1"/>
  <c r="K35" i="1"/>
  <c r="K54" i="1" s="1"/>
  <c r="Q32" i="1"/>
  <c r="Q51" i="1" s="1"/>
  <c r="S29" i="1"/>
  <c r="S48" i="1" s="1"/>
  <c r="Q35" i="1"/>
  <c r="Q54" i="1" s="1"/>
  <c r="F36" i="1"/>
  <c r="F19" i="1"/>
  <c r="G39" i="1"/>
  <c r="L36" i="1"/>
  <c r="L19" i="1"/>
  <c r="N24" i="1"/>
  <c r="N43" i="1" s="1"/>
  <c r="K36" i="1"/>
  <c r="K19" i="1"/>
  <c r="Q36" i="1"/>
  <c r="Q19" i="1"/>
  <c r="F26" i="1"/>
  <c r="F45" i="1" s="1"/>
  <c r="V41" i="1"/>
  <c r="N30" i="1"/>
  <c r="N49" i="1" s="1"/>
  <c r="S41" i="1"/>
  <c r="V30" i="1"/>
  <c r="V49" i="1" s="1"/>
  <c r="V25" i="1"/>
  <c r="V44" i="1" s="1"/>
  <c r="V32" i="1"/>
  <c r="V51" i="1" s="1"/>
  <c r="Q28" i="1"/>
  <c r="Q47" i="1" s="1"/>
  <c r="Q30" i="1"/>
  <c r="Q49" i="1" s="1"/>
  <c r="N26" i="1"/>
  <c r="N45" i="1" s="1"/>
  <c r="N33" i="1"/>
  <c r="N52" i="1" s="1"/>
  <c r="S26" i="1"/>
  <c r="S45" i="1" s="1"/>
  <c r="S30" i="1"/>
  <c r="S49" i="1" s="1"/>
  <c r="F41" i="1"/>
  <c r="F32" i="1"/>
  <c r="F51" i="1" s="1"/>
  <c r="P33" i="1"/>
  <c r="P52" i="1" s="1"/>
  <c r="P41" i="1"/>
  <c r="P29" i="1"/>
  <c r="P48" i="1" s="1"/>
  <c r="J33" i="1"/>
  <c r="J52" i="1" s="1"/>
  <c r="J31" i="1"/>
  <c r="J50" i="1" s="1"/>
  <c r="J35" i="1"/>
  <c r="J54" i="1" s="1"/>
  <c r="K24" i="1"/>
  <c r="K43" i="1" s="1"/>
  <c r="K26" i="1"/>
  <c r="K45" i="1" s="1"/>
  <c r="L34" i="1"/>
  <c r="L53" i="1" s="1"/>
  <c r="L35" i="1"/>
  <c r="L54" i="1" s="1"/>
  <c r="E25" i="1"/>
  <c r="E44" i="1" s="1"/>
  <c r="E27" i="1"/>
  <c r="E46" i="1" s="1"/>
  <c r="E29" i="1"/>
  <c r="E48" i="1" s="1"/>
  <c r="L41" i="1"/>
  <c r="E36" i="1"/>
  <c r="E19" i="1"/>
  <c r="U22" i="1"/>
  <c r="U23" i="1"/>
  <c r="U42" i="1" s="1"/>
  <c r="N29" i="1"/>
  <c r="N48" i="1" s="1"/>
  <c r="Q41" i="1"/>
  <c r="N32" i="1"/>
  <c r="N51" i="1" s="1"/>
  <c r="F31" i="1"/>
  <c r="F50" i="1" s="1"/>
  <c r="I22" i="1"/>
  <c r="I23" i="1"/>
  <c r="I42" i="1" s="1"/>
  <c r="V27" i="1"/>
  <c r="V46" i="1" s="1"/>
  <c r="V28" i="1"/>
  <c r="V47" i="1" s="1"/>
  <c r="V35" i="1"/>
  <c r="V54" i="1" s="1"/>
  <c r="Q25" i="1"/>
  <c r="Q44" i="1" s="1"/>
  <c r="Q23" i="1"/>
  <c r="Q42" i="1" s="1"/>
  <c r="N35" i="1"/>
  <c r="N54" i="1" s="1"/>
  <c r="N36" i="1"/>
  <c r="N19" i="1"/>
  <c r="S33" i="1"/>
  <c r="S52" i="1" s="1"/>
  <c r="F28" i="1"/>
  <c r="F47" i="1" s="1"/>
  <c r="F35" i="1"/>
  <c r="F54" i="1" s="1"/>
  <c r="P27" i="1"/>
  <c r="P46" i="1" s="1"/>
  <c r="P25" i="1"/>
  <c r="P44" i="1" s="1"/>
  <c r="P32" i="1"/>
  <c r="P51" i="1" s="1"/>
  <c r="J27" i="1"/>
  <c r="J46" i="1" s="1"/>
  <c r="K41" i="1"/>
  <c r="K23" i="1"/>
  <c r="K42" i="1" s="1"/>
  <c r="K29" i="1"/>
  <c r="K48" i="1" s="1"/>
  <c r="L31" i="1"/>
  <c r="L50" i="1" s="1"/>
  <c r="L24" i="1"/>
  <c r="L43" i="1" s="1"/>
  <c r="E34" i="1"/>
  <c r="E53" i="1" s="1"/>
  <c r="E32" i="1"/>
  <c r="E51" i="1" s="1"/>
  <c r="B22" i="1"/>
  <c r="B23" i="1"/>
  <c r="B42" i="1" s="1"/>
  <c r="V36" i="1"/>
  <c r="V19" i="1"/>
  <c r="V23" i="1"/>
  <c r="V42" i="1" s="1"/>
  <c r="Q34" i="1"/>
  <c r="Q53" i="1" s="1"/>
  <c r="N41" i="1"/>
  <c r="N25" i="1"/>
  <c r="N44" i="1" s="1"/>
  <c r="S23" i="1"/>
  <c r="S42" i="1" s="1"/>
  <c r="S25" i="1"/>
  <c r="S44" i="1" s="1"/>
  <c r="S36" i="1"/>
  <c r="S19" i="1"/>
  <c r="F24" i="1"/>
  <c r="F43" i="1" s="1"/>
  <c r="F27" i="1"/>
  <c r="F46" i="1" s="1"/>
  <c r="P36" i="1"/>
  <c r="P19" i="1"/>
  <c r="P35" i="1"/>
  <c r="P54" i="1" s="1"/>
  <c r="J36" i="1"/>
  <c r="J19" i="1"/>
  <c r="J23" i="1"/>
  <c r="J42" i="1" s="1"/>
  <c r="K28" i="1"/>
  <c r="K47" i="1" s="1"/>
  <c r="K32" i="1"/>
  <c r="K51" i="1" s="1"/>
  <c r="L23" i="1"/>
  <c r="L42" i="1" s="1"/>
  <c r="L27" i="1"/>
  <c r="L46" i="1" s="1"/>
  <c r="E41" i="1"/>
  <c r="K55" i="1" l="1"/>
  <c r="K37" i="1"/>
  <c r="J55" i="1"/>
  <c r="J37" i="1"/>
  <c r="E55" i="1"/>
  <c r="E37" i="1"/>
  <c r="E39" i="1" s="1"/>
  <c r="F55" i="1"/>
  <c r="F37" i="1"/>
  <c r="S55" i="1"/>
  <c r="S37" i="1"/>
  <c r="P55" i="1"/>
  <c r="P37" i="1"/>
  <c r="P39" i="1" s="1"/>
  <c r="V55" i="1"/>
  <c r="V37" i="1"/>
  <c r="N55" i="1"/>
  <c r="N37" i="1"/>
  <c r="N39" i="1" s="1"/>
  <c r="Q55" i="1"/>
  <c r="Q37" i="1"/>
  <c r="Q39" i="1" s="1"/>
  <c r="L55" i="1"/>
  <c r="L37" i="1"/>
  <c r="I35" i="1"/>
  <c r="I54" i="1" s="1"/>
  <c r="B32" i="1"/>
  <c r="B51" i="1" s="1"/>
  <c r="I33" i="1"/>
  <c r="I52" i="1" s="1"/>
  <c r="U27" i="1"/>
  <c r="U46" i="1" s="1"/>
  <c r="U30" i="1"/>
  <c r="U49" i="1" s="1"/>
  <c r="I27" i="1"/>
  <c r="I46" i="1" s="1"/>
  <c r="B30" i="1"/>
  <c r="B49" i="1" s="1"/>
  <c r="U33" i="1"/>
  <c r="U52" i="1" s="1"/>
  <c r="B26" i="1"/>
  <c r="B45" i="1" s="1"/>
  <c r="U26" i="1"/>
  <c r="U45" i="1" s="1"/>
  <c r="B34" i="1"/>
  <c r="B53" i="1" s="1"/>
  <c r="U25" i="1"/>
  <c r="U44" i="1" s="1"/>
  <c r="I25" i="1"/>
  <c r="I44" i="1" s="1"/>
  <c r="B27" i="1"/>
  <c r="B46" i="1" s="1"/>
  <c r="I30" i="1"/>
  <c r="I49" i="1" s="1"/>
  <c r="U34" i="1"/>
  <c r="U53" i="1" s="1"/>
  <c r="O22" i="1"/>
  <c r="O29" i="1"/>
  <c r="O48" i="1" s="1"/>
  <c r="B31" i="1"/>
  <c r="B50" i="1" s="1"/>
  <c r="I36" i="1"/>
  <c r="I19" i="1"/>
  <c r="I41" i="1"/>
  <c r="L39" i="1"/>
  <c r="T22" i="1"/>
  <c r="B33" i="1"/>
  <c r="B52" i="1" s="1"/>
  <c r="B41" i="1"/>
  <c r="I32" i="1"/>
  <c r="I51" i="1" s="1"/>
  <c r="I28" i="1"/>
  <c r="I47" i="1" s="1"/>
  <c r="U29" i="1"/>
  <c r="U48" i="1" s="1"/>
  <c r="U31" i="1"/>
  <c r="U50" i="1" s="1"/>
  <c r="F39" i="1"/>
  <c r="B35" i="1"/>
  <c r="B54" i="1" s="1"/>
  <c r="B36" i="1"/>
  <c r="B19" i="1"/>
  <c r="K39" i="1"/>
  <c r="I31" i="1"/>
  <c r="I50" i="1" s="1"/>
  <c r="U24" i="1"/>
  <c r="U43" i="1" s="1"/>
  <c r="U41" i="1"/>
  <c r="B29" i="1"/>
  <c r="B48" i="1" s="1"/>
  <c r="B25" i="1"/>
  <c r="B44" i="1" s="1"/>
  <c r="I24" i="1"/>
  <c r="I43" i="1" s="1"/>
  <c r="I26" i="1"/>
  <c r="I45" i="1" s="1"/>
  <c r="I34" i="1"/>
  <c r="I53" i="1" s="1"/>
  <c r="U36" i="1"/>
  <c r="U19" i="1"/>
  <c r="U32" i="1"/>
  <c r="U51" i="1" s="1"/>
  <c r="S39" i="1"/>
  <c r="J39" i="1"/>
  <c r="U28" i="1"/>
  <c r="U47" i="1" s="1"/>
  <c r="V39" i="1"/>
  <c r="B24" i="1"/>
  <c r="B43" i="1" s="1"/>
  <c r="B28" i="1"/>
  <c r="B47" i="1" s="1"/>
  <c r="I29" i="1"/>
  <c r="I48" i="1" s="1"/>
  <c r="U35" i="1"/>
  <c r="U54" i="1" s="1"/>
  <c r="I55" i="1" l="1"/>
  <c r="I37" i="1"/>
  <c r="I39" i="1" s="1"/>
  <c r="U55" i="1"/>
  <c r="U37" i="1"/>
  <c r="B55" i="1"/>
  <c r="B37" i="1"/>
  <c r="O30" i="1"/>
  <c r="O49" i="1" s="1"/>
  <c r="O35" i="1"/>
  <c r="O54" i="1" s="1"/>
  <c r="T28" i="1"/>
  <c r="T47" i="1" s="1"/>
  <c r="O33" i="1"/>
  <c r="O52" i="1" s="1"/>
  <c r="O32" i="1"/>
  <c r="O51" i="1" s="1"/>
  <c r="T30" i="1"/>
  <c r="T49" i="1" s="1"/>
  <c r="O25" i="1"/>
  <c r="O44" i="1" s="1"/>
  <c r="T26" i="1"/>
  <c r="T45" i="1" s="1"/>
  <c r="T32" i="1"/>
  <c r="T51" i="1" s="1"/>
  <c r="U39" i="1"/>
  <c r="O28" i="1"/>
  <c r="O47" i="1" s="1"/>
  <c r="T29" i="1"/>
  <c r="T48" i="1" s="1"/>
  <c r="T25" i="1"/>
  <c r="T44" i="1" s="1"/>
  <c r="B39" i="1"/>
  <c r="T34" i="1"/>
  <c r="T53" i="1" s="1"/>
  <c r="O36" i="1"/>
  <c r="O19" i="1"/>
  <c r="O26" i="1"/>
  <c r="O45" i="1" s="1"/>
  <c r="T41" i="1"/>
  <c r="T36" i="1"/>
  <c r="T19" i="1"/>
  <c r="O23" i="1"/>
  <c r="O42" i="1" s="1"/>
  <c r="T24" i="1"/>
  <c r="T43" i="1" s="1"/>
  <c r="O24" i="1"/>
  <c r="O43" i="1" s="1"/>
  <c r="O31" i="1"/>
  <c r="O50" i="1" s="1"/>
  <c r="T33" i="1"/>
  <c r="T52" i="1" s="1"/>
  <c r="O41" i="1"/>
  <c r="T23" i="1"/>
  <c r="T42" i="1" s="1"/>
  <c r="T35" i="1"/>
  <c r="T54" i="1" s="1"/>
  <c r="T27" i="1"/>
  <c r="T46" i="1" s="1"/>
  <c r="T31" i="1"/>
  <c r="T50" i="1" s="1"/>
  <c r="O27" i="1"/>
  <c r="O46" i="1" s="1"/>
  <c r="O34" i="1"/>
  <c r="O53" i="1" s="1"/>
  <c r="O55" i="1" l="1"/>
  <c r="O37" i="1"/>
  <c r="O39" i="1" s="1"/>
  <c r="T55" i="1"/>
  <c r="T37" i="1"/>
  <c r="T39" i="1" s="1"/>
</calcChain>
</file>

<file path=xl/sharedStrings.xml><?xml version="1.0" encoding="utf-8"?>
<sst xmlns="http://schemas.openxmlformats.org/spreadsheetml/2006/main" count="64" uniqueCount="42">
  <si>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</si>
  <si>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</si>
  <si>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</si>
  <si>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</si>
  <si>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</si>
  <si>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</si>
  <si>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</si>
  <si>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</si>
  <si>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</si>
  <si>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</si>
  <si>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</si>
  <si>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</si>
  <si>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</si>
  <si>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</si>
  <si>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</si>
  <si>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</si>
  <si>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</si>
  <si>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</si>
  <si>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</si>
  <si>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</si>
  <si>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</si>
  <si>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</si>
  <si>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</si>
  <si>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</si>
  <si>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</si>
  <si>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</si>
  <si>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</si>
  <si>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</si>
  <si>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</si>
  <si>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</si>
  <si>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</si>
  <si>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</si>
  <si>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</si>
  <si>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</si>
  <si>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</si>
  <si>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</si>
  <si>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</si>
  <si>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</si>
  <si>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</si>
  <si>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2024/25 Base</t>
  </si>
  <si>
    <t>Customers Contribution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</si>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</sst>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_ ;\-#,##0.000\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5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8" sqref="B18:W18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39</v>
      </c>
      <c r="B2" s="6">
        <v>161.67030925631749</v>
      </c>
      <c r="C2" s="6">
        <v>54.091115848070459</v>
      </c>
      <c r="D2" s="6">
        <v>94.760016374516454</v>
      </c>
      <c r="E2" s="6">
        <v>333.0250022218915</v>
      </c>
      <c r="F2" s="6">
        <v>734.39649625654101</v>
      </c>
      <c r="G2" s="6">
        <v>2290.8649813382035</v>
      </c>
      <c r="H2" s="6">
        <v>1189.9681332819246</v>
      </c>
      <c r="I2" s="6">
        <v>4402.0997210404012</v>
      </c>
      <c r="J2" s="6">
        <v>8227.2537322496701</v>
      </c>
      <c r="K2" s="6">
        <v>12734.343843020213</v>
      </c>
      <c r="L2" s="6">
        <v>25199.447694574286</v>
      </c>
      <c r="M2" s="6">
        <v>2260.8431621079621</v>
      </c>
      <c r="N2" s="6">
        <v>4316.6876935108439</v>
      </c>
      <c r="O2" s="6">
        <v>7846.7568687704461</v>
      </c>
      <c r="P2" s="6">
        <v>12115.490510217571</v>
      </c>
      <c r="Q2" s="6">
        <v>25707.376606093556</v>
      </c>
      <c r="R2" s="6">
        <v>2956.6922052670798</v>
      </c>
      <c r="S2" s="6">
        <v>20675.974082915654</v>
      </c>
      <c r="T2" s="6">
        <v>50994.081279100094</v>
      </c>
      <c r="U2" s="6">
        <v>110159.7839993427</v>
      </c>
      <c r="V2" s="6">
        <v>274752.43785439816</v>
      </c>
      <c r="W2" s="6">
        <v>2012.6773902533489</v>
      </c>
    </row>
    <row r="3" spans="1:23" x14ac:dyDescent="0.25">
      <c r="A3" s="5" t="s">
        <v>23</v>
      </c>
      <c r="B3" s="6">
        <v>161.83439535401774</v>
      </c>
      <c r="C3" s="6">
        <v>54.083061217017807</v>
      </c>
      <c r="D3" s="6">
        <v>94.873149512652077</v>
      </c>
      <c r="E3" s="6">
        <v>334.758768098546</v>
      </c>
      <c r="F3" s="6">
        <v>738.78120710292478</v>
      </c>
      <c r="G3" s="6">
        <v>2305.5548133196039</v>
      </c>
      <c r="H3" s="6">
        <v>1184.0086177875935</v>
      </c>
      <c r="I3" s="6">
        <v>4390.2259620756604</v>
      </c>
      <c r="J3" s="6">
        <v>8201.2130487967715</v>
      </c>
      <c r="K3" s="6">
        <v>12692.753598434963</v>
      </c>
      <c r="L3" s="6">
        <v>25117.594585255662</v>
      </c>
      <c r="M3" s="6">
        <v>2243.2529437701496</v>
      </c>
      <c r="N3" s="6">
        <v>4297.8866225250049</v>
      </c>
      <c r="O3" s="6">
        <v>7811.4044453468268</v>
      </c>
      <c r="P3" s="6">
        <v>12060.500978741396</v>
      </c>
      <c r="Q3" s="6">
        <v>25591.875523258681</v>
      </c>
      <c r="R3" s="6">
        <v>2927.7435000999826</v>
      </c>
      <c r="S3" s="6">
        <v>20571.70268541589</v>
      </c>
      <c r="T3" s="6">
        <v>50737.495772268878</v>
      </c>
      <c r="U3" s="6">
        <v>109619.52658673374</v>
      </c>
      <c r="V3" s="6">
        <v>273423.66844859271</v>
      </c>
      <c r="W3" s="6">
        <v>1999.9287512335609</v>
      </c>
    </row>
    <row r="4" spans="1:23" x14ac:dyDescent="0.25">
      <c r="A4" s="5" t="s">
        <v>24</v>
      </c>
      <c r="B4" s="6">
        <v>162.52163950678928</v>
      </c>
      <c r="C4" s="6">
        <v>53.778142707810552</v>
      </c>
      <c r="D4" s="6">
        <v>94.429879623156381</v>
      </c>
      <c r="E4" s="6">
        <v>333.387989669197</v>
      </c>
      <c r="F4" s="6">
        <v>735.84248314649153</v>
      </c>
      <c r="G4" s="6">
        <v>2296.4964342661156</v>
      </c>
      <c r="H4" s="6">
        <v>1183.53816327147</v>
      </c>
      <c r="I4" s="6">
        <v>4381.6764135018984</v>
      </c>
      <c r="J4" s="6">
        <v>8184.9684776964186</v>
      </c>
      <c r="K4" s="6">
        <v>12668.037791292942</v>
      </c>
      <c r="L4" s="6">
        <v>25068.016313223499</v>
      </c>
      <c r="M4" s="6">
        <v>2216.9653151928492</v>
      </c>
      <c r="N4" s="6">
        <v>4267.223504081684</v>
      </c>
      <c r="O4" s="6">
        <v>7754.4903613944934</v>
      </c>
      <c r="P4" s="6">
        <v>11972.726122996179</v>
      </c>
      <c r="Q4" s="6">
        <v>25405.616137823494</v>
      </c>
      <c r="R4" s="6">
        <v>2893.7684357577959</v>
      </c>
      <c r="S4" s="6">
        <v>20453.740826324691</v>
      </c>
      <c r="T4" s="6">
        <v>50443.369086291641</v>
      </c>
      <c r="U4" s="6">
        <v>109001.69926264425</v>
      </c>
      <c r="V4" s="6">
        <v>271902.7533958623</v>
      </c>
      <c r="W4" s="6">
        <v>1988.2603507954645</v>
      </c>
    </row>
    <row r="5" spans="1:23" x14ac:dyDescent="0.25">
      <c r="A5" s="5" t="s">
        <v>25</v>
      </c>
      <c r="B5" s="6">
        <v>161.47438603826663</v>
      </c>
      <c r="C5" s="6">
        <v>262.76992158122721</v>
      </c>
      <c r="D5" s="6">
        <v>194.61168079622854</v>
      </c>
      <c r="E5" s="6">
        <v>371.56485631871959</v>
      </c>
      <c r="F5" s="6">
        <v>708.7693726659237</v>
      </c>
      <c r="G5" s="6">
        <v>2012.4734458552005</v>
      </c>
      <c r="H5" s="6">
        <v>1153.2418957008742</v>
      </c>
      <c r="I5" s="6">
        <v>4373.4737706164733</v>
      </c>
      <c r="J5" s="6">
        <v>8078.5109037545353</v>
      </c>
      <c r="K5" s="6">
        <v>12355.296557842621</v>
      </c>
      <c r="L5" s="6">
        <v>24864.60055573683</v>
      </c>
      <c r="M5" s="6">
        <v>2185.3839095710673</v>
      </c>
      <c r="N5" s="6">
        <v>4462.2796333755186</v>
      </c>
      <c r="O5" s="6">
        <v>7793.2963450328225</v>
      </c>
      <c r="P5" s="6">
        <v>12074.435325261456</v>
      </c>
      <c r="Q5" s="6">
        <v>25621.914410587669</v>
      </c>
      <c r="R5" s="6">
        <v>3056.7908744544534</v>
      </c>
      <c r="S5" s="6">
        <v>20465.788163239351</v>
      </c>
      <c r="T5" s="6">
        <v>50103.225885192536</v>
      </c>
      <c r="U5" s="6">
        <v>106367.16269742561</v>
      </c>
      <c r="V5" s="6">
        <v>262019.16428839258</v>
      </c>
      <c r="W5" s="6">
        <v>2424.3202083961419</v>
      </c>
    </row>
    <row r="6" spans="1:23" x14ac:dyDescent="0.25">
      <c r="A6" s="5" t="s">
        <v>26</v>
      </c>
      <c r="B6" s="6">
        <v>161.50748076305661</v>
      </c>
      <c r="C6" s="6">
        <v>262.92068657755715</v>
      </c>
      <c r="D6" s="6">
        <v>194.9384952534331</v>
      </c>
      <c r="E6" s="6">
        <v>371.83979432366044</v>
      </c>
      <c r="F6" s="6">
        <v>708.84009806865902</v>
      </c>
      <c r="G6" s="6">
        <v>2011.8850517487076</v>
      </c>
      <c r="H6" s="6">
        <v>1152.3330283824539</v>
      </c>
      <c r="I6" s="6">
        <v>4371.4750007290049</v>
      </c>
      <c r="J6" s="6">
        <v>8073.5555394906933</v>
      </c>
      <c r="K6" s="6">
        <v>12347.170791854955</v>
      </c>
      <c r="L6" s="6">
        <v>24848.803587405273</v>
      </c>
      <c r="M6" s="6">
        <v>2181.9698489157336</v>
      </c>
      <c r="N6" s="6">
        <v>4459.2725786736492</v>
      </c>
      <c r="O6" s="6">
        <v>7787.3387037226175</v>
      </c>
      <c r="P6" s="6">
        <v>12064.664144729071</v>
      </c>
      <c r="Q6" s="6">
        <v>25600.848990118255</v>
      </c>
      <c r="R6" s="6">
        <v>3057.5057997370827</v>
      </c>
      <c r="S6" s="6">
        <v>20459.736855707579</v>
      </c>
      <c r="T6" s="6">
        <v>50078.811672604847</v>
      </c>
      <c r="U6" s="6">
        <v>106311.87211601486</v>
      </c>
      <c r="V6" s="6">
        <v>261875.38170786947</v>
      </c>
      <c r="W6" s="6">
        <v>2431.0766352068813</v>
      </c>
    </row>
    <row r="7" spans="1:23" x14ac:dyDescent="0.25">
      <c r="A7" s="5" t="s">
        <v>27</v>
      </c>
      <c r="B7" s="6">
        <v>161.50748076305661</v>
      </c>
      <c r="C7" s="6">
        <v>262.92068657755715</v>
      </c>
      <c r="D7" s="6">
        <v>194.9384952534331</v>
      </c>
      <c r="E7" s="6">
        <v>371.83979432366044</v>
      </c>
      <c r="F7" s="6">
        <v>708.84009806865902</v>
      </c>
      <c r="G7" s="6">
        <v>2011.8850517487076</v>
      </c>
      <c r="H7" s="6">
        <v>1152.3330283824539</v>
      </c>
      <c r="I7" s="6">
        <v>4371.4750007290049</v>
      </c>
      <c r="J7" s="6">
        <v>8073.5555394906933</v>
      </c>
      <c r="K7" s="6">
        <v>12347.170791854955</v>
      </c>
      <c r="L7" s="6">
        <v>24848.803587405273</v>
      </c>
      <c r="M7" s="6">
        <v>2181.9698489157336</v>
      </c>
      <c r="N7" s="6">
        <v>4459.2725786736492</v>
      </c>
      <c r="O7" s="6">
        <v>7787.3387037226175</v>
      </c>
      <c r="P7" s="6">
        <v>12064.664144729071</v>
      </c>
      <c r="Q7" s="6">
        <v>25600.848990118255</v>
      </c>
      <c r="R7" s="6">
        <v>3057.5057997370827</v>
      </c>
      <c r="S7" s="6">
        <v>20459.736855707579</v>
      </c>
      <c r="T7" s="6">
        <v>50078.811672604847</v>
      </c>
      <c r="U7" s="6">
        <v>106311.87211601486</v>
      </c>
      <c r="V7" s="6">
        <v>261875.38170786947</v>
      </c>
      <c r="W7" s="6">
        <v>2431.0766352068813</v>
      </c>
    </row>
    <row r="8" spans="1:23" x14ac:dyDescent="0.25">
      <c r="A8" s="5" t="s">
        <v>28</v>
      </c>
      <c r="B8" s="6">
        <v>161.50748076305661</v>
      </c>
      <c r="C8" s="6">
        <v>262.92068657755715</v>
      </c>
      <c r="D8" s="6">
        <v>194.9384952534331</v>
      </c>
      <c r="E8" s="6">
        <v>371.87629432366049</v>
      </c>
      <c r="F8" s="6">
        <v>708.91309806865888</v>
      </c>
      <c r="G8" s="6">
        <v>2012.1040517487079</v>
      </c>
      <c r="H8" s="6">
        <v>1150.9324210387153</v>
      </c>
      <c r="I8" s="6">
        <v>4370.2478526367304</v>
      </c>
      <c r="J8" s="6">
        <v>8071.5919999355738</v>
      </c>
      <c r="K8" s="6">
        <v>12344.280813806909</v>
      </c>
      <c r="L8" s="6">
        <v>24843.142996943228</v>
      </c>
      <c r="M8" s="6">
        <v>2179.2237964718261</v>
      </c>
      <c r="N8" s="6">
        <v>4457.4815865353758</v>
      </c>
      <c r="O8" s="6">
        <v>7785.3757660693182</v>
      </c>
      <c r="P8" s="6">
        <v>12061.610137967131</v>
      </c>
      <c r="Q8" s="6">
        <v>25595.424204671664</v>
      </c>
      <c r="R8" s="6">
        <v>3054.7225533051819</v>
      </c>
      <c r="S8" s="6">
        <v>20455.224498599648</v>
      </c>
      <c r="T8" s="6">
        <v>50076.99749348333</v>
      </c>
      <c r="U8" s="6">
        <v>106302.29798474757</v>
      </c>
      <c r="V8" s="6">
        <v>261858.18503230505</v>
      </c>
      <c r="W8" s="6">
        <v>2431.5287532173179</v>
      </c>
    </row>
    <row r="9" spans="1:23" x14ac:dyDescent="0.25">
      <c r="A9" s="5" t="s">
        <v>40</v>
      </c>
      <c r="B9" s="6">
        <v>163.46194021252686</v>
      </c>
      <c r="C9" s="6">
        <v>355.61107537411198</v>
      </c>
      <c r="D9" s="6">
        <v>193.63752563376616</v>
      </c>
      <c r="E9" s="6">
        <v>353.33610450961754</v>
      </c>
      <c r="F9" s="6">
        <v>657.22653744796514</v>
      </c>
      <c r="G9" s="6">
        <v>1836.1542605955731</v>
      </c>
      <c r="H9" s="6">
        <v>1824.645897322473</v>
      </c>
      <c r="I9" s="6">
        <v>4570.7284529516437</v>
      </c>
      <c r="J9" s="6">
        <v>8969.3892926157605</v>
      </c>
      <c r="K9" s="6">
        <v>13816.217577378116</v>
      </c>
      <c r="L9" s="6">
        <v>26865.447891666139</v>
      </c>
      <c r="M9" s="6">
        <v>3468.4113619287823</v>
      </c>
      <c r="N9" s="6">
        <v>4524.7303977326465</v>
      </c>
      <c r="O9" s="6">
        <v>8043.924567151983</v>
      </c>
      <c r="P9" s="6">
        <v>12545.238614604166</v>
      </c>
      <c r="Q9" s="6">
        <v>26417.717467352937</v>
      </c>
      <c r="R9" s="6">
        <v>5355.153885390574</v>
      </c>
      <c r="S9" s="6">
        <v>19949.609273435348</v>
      </c>
      <c r="T9" s="6">
        <v>48915.8257078143</v>
      </c>
      <c r="U9" s="6">
        <v>101479.14227469475</v>
      </c>
      <c r="V9" s="6">
        <v>248461.19985763245</v>
      </c>
      <c r="W9" s="6">
        <v>2321.273580157133</v>
      </c>
    </row>
    <row r="10" spans="1:23" x14ac:dyDescent="0.25">
      <c r="A10" s="5" t="s">
        <v>29</v>
      </c>
      <c r="B10" s="6">
        <v>163.52126161985731</v>
      </c>
      <c r="C10" s="6">
        <v>358.27454435876729</v>
      </c>
      <c r="D10" s="6">
        <v>193.31599280334743</v>
      </c>
      <c r="E10" s="6">
        <v>352.82916617554577</v>
      </c>
      <c r="F10" s="6">
        <v>656.36906733298065</v>
      </c>
      <c r="G10" s="6">
        <v>1834.081701956412</v>
      </c>
      <c r="H10" s="6">
        <v>1842.2311525917921</v>
      </c>
      <c r="I10" s="6">
        <v>4578.9503256163962</v>
      </c>
      <c r="J10" s="6">
        <v>8994.4775210191528</v>
      </c>
      <c r="K10" s="6">
        <v>13855.956791361614</v>
      </c>
      <c r="L10" s="6">
        <v>26920.905601412011</v>
      </c>
      <c r="M10" s="6">
        <v>3502.1574950648046</v>
      </c>
      <c r="N10" s="6">
        <v>4531.7425351846205</v>
      </c>
      <c r="O10" s="6">
        <v>8057.5700169729716</v>
      </c>
      <c r="P10" s="6">
        <v>12568.403675362095</v>
      </c>
      <c r="Q10" s="6">
        <v>26461.104251570039</v>
      </c>
      <c r="R10" s="6">
        <v>5394.8517069866166</v>
      </c>
      <c r="S10" s="6">
        <v>19921.283706005957</v>
      </c>
      <c r="T10" s="6">
        <v>48850.275355023943</v>
      </c>
      <c r="U10" s="6">
        <v>101298.27297368404</v>
      </c>
      <c r="V10" s="6">
        <v>247994.21718241452</v>
      </c>
      <c r="W10" s="6">
        <v>2312.3294658462751</v>
      </c>
    </row>
    <row r="11" spans="1:23" x14ac:dyDescent="0.25">
      <c r="A11" s="5" t="s">
        <v>30</v>
      </c>
      <c r="B11" s="6">
        <v>163.04838470117494</v>
      </c>
      <c r="C11" s="6">
        <v>359.99681963540127</v>
      </c>
      <c r="D11" s="6">
        <v>193.92444014099277</v>
      </c>
      <c r="E11" s="6">
        <v>354.21845043238716</v>
      </c>
      <c r="F11" s="6">
        <v>659.21347408790416</v>
      </c>
      <c r="G11" s="6">
        <v>1841.2900109577527</v>
      </c>
      <c r="H11" s="6">
        <v>1837.245867055665</v>
      </c>
      <c r="I11" s="6">
        <v>4581.115217823819</v>
      </c>
      <c r="J11" s="6">
        <v>8991.0863954790893</v>
      </c>
      <c r="K11" s="6">
        <v>13855.292037832998</v>
      </c>
      <c r="L11" s="6">
        <v>26930.703718522993</v>
      </c>
      <c r="M11" s="6">
        <v>3519.6361161454465</v>
      </c>
      <c r="N11" s="6">
        <v>4550.7235208637094</v>
      </c>
      <c r="O11" s="6">
        <v>8090.8199724904671</v>
      </c>
      <c r="P11" s="6">
        <v>12620.919809178684</v>
      </c>
      <c r="Q11" s="6">
        <v>26577.831876901444</v>
      </c>
      <c r="R11" s="6">
        <v>5417.0963887190519</v>
      </c>
      <c r="S11" s="6">
        <v>20021.908992016281</v>
      </c>
      <c r="T11" s="6">
        <v>49092.252050236144</v>
      </c>
      <c r="U11" s="6">
        <v>101819.38895364474</v>
      </c>
      <c r="V11" s="6">
        <v>249202.44351471166</v>
      </c>
      <c r="W11" s="6">
        <v>2297.9818556440214</v>
      </c>
    </row>
    <row r="12" spans="1:23" x14ac:dyDescent="0.25">
      <c r="A12" s="5" t="s">
        <v>31</v>
      </c>
      <c r="B12" s="6">
        <v>163.04838470117494</v>
      </c>
      <c r="C12" s="6">
        <v>359.99681963540127</v>
      </c>
      <c r="D12" s="6">
        <v>193.92444014099277</v>
      </c>
      <c r="E12" s="6">
        <v>354.21845043238716</v>
      </c>
      <c r="F12" s="6">
        <v>659.24997408790409</v>
      </c>
      <c r="G12" s="6">
        <v>1841.2900109577527</v>
      </c>
      <c r="H12" s="6">
        <v>1837.245867055665</v>
      </c>
      <c r="I12" s="6">
        <v>4581.1882178238184</v>
      </c>
      <c r="J12" s="6">
        <v>8991.195895479088</v>
      </c>
      <c r="K12" s="6">
        <v>13855.401537833</v>
      </c>
      <c r="L12" s="6">
        <v>26931.032218522992</v>
      </c>
      <c r="M12" s="6">
        <v>3519.6361161454465</v>
      </c>
      <c r="N12" s="6">
        <v>4550.7600208637105</v>
      </c>
      <c r="O12" s="6">
        <v>8090.9294724904685</v>
      </c>
      <c r="P12" s="6">
        <v>12621.065809178683</v>
      </c>
      <c r="Q12" s="6">
        <v>26578.160376901444</v>
      </c>
      <c r="R12" s="6">
        <v>5417.0963887190519</v>
      </c>
      <c r="S12" s="6">
        <v>20022.23749201628</v>
      </c>
      <c r="T12" s="6">
        <v>49093.018550236149</v>
      </c>
      <c r="U12" s="6">
        <v>101821.03145364471</v>
      </c>
      <c r="V12" s="6">
        <v>249206.53151471165</v>
      </c>
      <c r="W12" s="6">
        <v>2294.651582305848</v>
      </c>
    </row>
    <row r="13" spans="1:23" x14ac:dyDescent="0.25">
      <c r="A13" s="5" t="s">
        <v>34</v>
      </c>
      <c r="B13" s="6">
        <v>164.7947834138096</v>
      </c>
      <c r="C13" s="6">
        <v>411.68849595076131</v>
      </c>
      <c r="D13" s="6">
        <v>194.24530847576557</v>
      </c>
      <c r="E13" s="6">
        <v>349.61728462278683</v>
      </c>
      <c r="F13" s="6">
        <v>645.14472894449329</v>
      </c>
      <c r="G13" s="6">
        <v>1792.7072027438994</v>
      </c>
      <c r="H13" s="6">
        <v>2125.8458905490384</v>
      </c>
      <c r="I13" s="6">
        <v>4667.7046782031339</v>
      </c>
      <c r="J13" s="6">
        <v>9295.3314499463522</v>
      </c>
      <c r="K13" s="6">
        <v>14332.275852922614</v>
      </c>
      <c r="L13" s="6">
        <v>27462.958502127894</v>
      </c>
      <c r="M13" s="6">
        <v>4082.0395230819358</v>
      </c>
      <c r="N13" s="6">
        <v>4630.9868990150253</v>
      </c>
      <c r="O13" s="6">
        <v>8243.911956406846</v>
      </c>
      <c r="P13" s="6">
        <v>12886.213029995648</v>
      </c>
      <c r="Q13" s="6">
        <v>27027.240483122267</v>
      </c>
      <c r="R13" s="6">
        <v>6230.252281012893</v>
      </c>
      <c r="S13" s="6">
        <v>19506.81949292119</v>
      </c>
      <c r="T13" s="6">
        <v>47713.519935398355</v>
      </c>
      <c r="U13" s="6">
        <v>98021.808313925096</v>
      </c>
      <c r="V13" s="6">
        <v>239270.28803602955</v>
      </c>
      <c r="W13" s="6">
        <v>2252.5829621757521</v>
      </c>
    </row>
    <row r="14" spans="1:23" x14ac:dyDescent="0.25">
      <c r="A14" s="5" t="s">
        <v>35</v>
      </c>
      <c r="B14" s="6">
        <v>164.97706869171924</v>
      </c>
      <c r="C14" s="6">
        <v>414.32248183254143</v>
      </c>
      <c r="D14" s="6">
        <v>194.26718115359529</v>
      </c>
      <c r="E14" s="6">
        <v>349.71053094758474</v>
      </c>
      <c r="F14" s="6">
        <v>645.26632867867613</v>
      </c>
      <c r="G14" s="6">
        <v>1793.2529463084495</v>
      </c>
      <c r="H14" s="6">
        <v>2130.7311780617797</v>
      </c>
      <c r="I14" s="6">
        <v>4665.5038481927377</v>
      </c>
      <c r="J14" s="6">
        <v>9292.3624785832126</v>
      </c>
      <c r="K14" s="6">
        <v>14324.786260554996</v>
      </c>
      <c r="L14" s="6">
        <v>27433.37693030795</v>
      </c>
      <c r="M14" s="6">
        <v>4091.0313979339194</v>
      </c>
      <c r="N14" s="6">
        <v>4631.4931410405325</v>
      </c>
      <c r="O14" s="6">
        <v>8244.0224962284465</v>
      </c>
      <c r="P14" s="6">
        <v>12887.16243872039</v>
      </c>
      <c r="Q14" s="6">
        <v>27021.715306763861</v>
      </c>
      <c r="R14" s="6">
        <v>6235.5434237071831</v>
      </c>
      <c r="S14" s="6">
        <v>19476.825802345469</v>
      </c>
      <c r="T14" s="6">
        <v>47639.157448567603</v>
      </c>
      <c r="U14" s="6">
        <v>97853.331563084968</v>
      </c>
      <c r="V14" s="6">
        <v>238874.73630824598</v>
      </c>
      <c r="W14" s="6">
        <v>2253.1748795513668</v>
      </c>
    </row>
    <row r="15" spans="1:23" x14ac:dyDescent="0.25">
      <c r="A15" s="5" t="s">
        <v>36</v>
      </c>
      <c r="B15" s="6">
        <v>166.0494935302483</v>
      </c>
      <c r="C15" s="6">
        <v>436.61935860394703</v>
      </c>
      <c r="D15" s="6">
        <v>197.18946401478354</v>
      </c>
      <c r="E15" s="6">
        <v>349.72595357140665</v>
      </c>
      <c r="F15" s="6">
        <v>639.6669605327761</v>
      </c>
      <c r="G15" s="6">
        <v>1766.7942602307562</v>
      </c>
      <c r="H15" s="6">
        <v>2240.7798755764788</v>
      </c>
      <c r="I15" s="6">
        <v>4678.2201915944797</v>
      </c>
      <c r="J15" s="6">
        <v>9362.6099350274726</v>
      </c>
      <c r="K15" s="6">
        <v>14431.784905840279</v>
      </c>
      <c r="L15" s="6">
        <v>27477.803177870177</v>
      </c>
      <c r="M15" s="6">
        <v>4296.8791242394527</v>
      </c>
      <c r="N15" s="6">
        <v>4640.2696680782992</v>
      </c>
      <c r="O15" s="6">
        <v>8258.8828776356349</v>
      </c>
      <c r="P15" s="6">
        <v>12917.262879249402</v>
      </c>
      <c r="Q15" s="6">
        <v>27034.968438663978</v>
      </c>
      <c r="R15" s="6">
        <v>6578.8515453655064</v>
      </c>
      <c r="S15" s="6">
        <v>19203.644376541721</v>
      </c>
      <c r="T15" s="6">
        <v>46839.532936679912</v>
      </c>
      <c r="U15" s="6">
        <v>95764.203127812696</v>
      </c>
      <c r="V15" s="6">
        <v>233427.42975050345</v>
      </c>
      <c r="W15" s="6">
        <v>2294.2607859460045</v>
      </c>
    </row>
    <row r="16" spans="1:23" x14ac:dyDescent="0.25">
      <c r="A16" s="5" t="s">
        <v>32</v>
      </c>
      <c r="B16" s="6">
        <v>166.0494935302483</v>
      </c>
      <c r="C16" s="6">
        <v>436.62841010182251</v>
      </c>
      <c r="D16" s="6">
        <v>197.19179691058363</v>
      </c>
      <c r="E16" s="6">
        <v>349.73104032853649</v>
      </c>
      <c r="F16" s="6">
        <v>639.67728733598631</v>
      </c>
      <c r="G16" s="6">
        <v>1766.8254861536582</v>
      </c>
      <c r="H16" s="6">
        <v>2240.7798755764788</v>
      </c>
      <c r="I16" s="6">
        <v>4678.256691594479</v>
      </c>
      <c r="J16" s="6">
        <v>9362.6829350274729</v>
      </c>
      <c r="K16" s="6">
        <v>14431.638905840278</v>
      </c>
      <c r="L16" s="6">
        <v>27477.949177870178</v>
      </c>
      <c r="M16" s="6">
        <v>4300.1832200882527</v>
      </c>
      <c r="N16" s="6">
        <v>4642.7921609428749</v>
      </c>
      <c r="O16" s="6">
        <v>8263.3661629843791</v>
      </c>
      <c r="P16" s="6">
        <v>12924.126132429752</v>
      </c>
      <c r="Q16" s="6">
        <v>27049.847297446977</v>
      </c>
      <c r="R16" s="6">
        <v>6578.8880453655065</v>
      </c>
      <c r="S16" s="6">
        <v>19203.936376541722</v>
      </c>
      <c r="T16" s="6">
        <v>46840.33593667992</v>
      </c>
      <c r="U16" s="6">
        <v>95766.575627812694</v>
      </c>
      <c r="V16" s="6">
        <v>233433.48875050343</v>
      </c>
      <c r="W16" s="6">
        <v>2294.2750987206773</v>
      </c>
    </row>
    <row r="17" spans="1:23" x14ac:dyDescent="0.25">
      <c r="A17" s="5" t="s">
        <v>33</v>
      </c>
      <c r="B17" s="6">
        <v>138.63359041358515</v>
      </c>
      <c r="C17" s="6">
        <v>434.17026964160857</v>
      </c>
      <c r="D17" s="6">
        <v>166.9318232247773</v>
      </c>
      <c r="E17" s="6">
        <v>286.22462745238749</v>
      </c>
      <c r="F17" s="6">
        <v>512.77600627867685</v>
      </c>
      <c r="G17" s="6">
        <v>1396.8095395708128</v>
      </c>
      <c r="H17" s="6">
        <v>2238.2944446911479</v>
      </c>
      <c r="I17" s="6">
        <v>3973.8263665238983</v>
      </c>
      <c r="J17" s="6">
        <v>8115.9782051404227</v>
      </c>
      <c r="K17" s="6">
        <v>12512.374729186562</v>
      </c>
      <c r="L17" s="6">
        <v>23306.644674480358</v>
      </c>
      <c r="M17" s="6">
        <v>4297.7141401631843</v>
      </c>
      <c r="N17" s="6">
        <v>3938.2856528791986</v>
      </c>
      <c r="O17" s="6">
        <v>7016.4973966573179</v>
      </c>
      <c r="P17" s="6">
        <v>11004.648241001069</v>
      </c>
      <c r="Q17" s="6">
        <v>22878.309702541974</v>
      </c>
      <c r="R17" s="6">
        <v>6582.153982597054</v>
      </c>
      <c r="S17" s="6">
        <v>15210.146856289241</v>
      </c>
      <c r="T17" s="6">
        <v>36813.808394932101</v>
      </c>
      <c r="U17" s="6">
        <v>73875.890819471562</v>
      </c>
      <c r="V17" s="6">
        <v>179078.29983634467</v>
      </c>
      <c r="W17" s="6">
        <v>1872.592905588697</v>
      </c>
    </row>
    <row r="18" spans="1:23" x14ac:dyDescent="0.25">
      <c r="A18" s="5" t="s">
        <v>37</v>
      </c>
      <c r="B18" s="6">
        <v>138.63359041358515</v>
      </c>
      <c r="C18" s="6">
        <v>434.17026964160857</v>
      </c>
      <c r="D18" s="6">
        <v>166.9318232247773</v>
      </c>
      <c r="E18" s="6">
        <v>286.22462745238749</v>
      </c>
      <c r="F18" s="6">
        <v>512.77600627867685</v>
      </c>
      <c r="G18" s="6">
        <v>1396.8095395708128</v>
      </c>
      <c r="H18" s="6">
        <v>2238.2944446911479</v>
      </c>
      <c r="I18" s="6">
        <v>3973.8263665238983</v>
      </c>
      <c r="J18" s="6">
        <v>8115.9782051404227</v>
      </c>
      <c r="K18" s="6">
        <v>12512.374729186562</v>
      </c>
      <c r="L18" s="6">
        <v>23306.644674480358</v>
      </c>
      <c r="M18" s="6">
        <v>4297.7141401631843</v>
      </c>
      <c r="N18" s="6">
        <v>3938.2856528791986</v>
      </c>
      <c r="O18" s="6">
        <v>7016.4973966573179</v>
      </c>
      <c r="P18" s="6">
        <v>11004.648241001069</v>
      </c>
      <c r="Q18" s="6">
        <v>22878.309702541974</v>
      </c>
      <c r="R18" s="6">
        <v>6582.153982597054</v>
      </c>
      <c r="S18" s="6">
        <v>15210.146856289241</v>
      </c>
      <c r="T18" s="6">
        <v>36813.808394932101</v>
      </c>
      <c r="U18" s="6">
        <v>73875.890819471562</v>
      </c>
      <c r="V18" s="6">
        <v>179078.29983634467</v>
      </c>
      <c r="W18" s="6">
        <v>1872.592905588697</v>
      </c>
    </row>
    <row r="19" spans="1:23" x14ac:dyDescent="0.25">
      <c r="B19" s="2">
        <f>B17-B18</f>
        <v>0</v>
      </c>
      <c r="C19" s="2">
        <f t="shared" ref="C19:W19" si="0">C17-C18</f>
        <v>0</v>
      </c>
      <c r="D19" s="2">
        <f t="shared" si="0"/>
        <v>0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N19" s="2">
        <f t="shared" si="0"/>
        <v>0</v>
      </c>
      <c r="O19" s="2">
        <f t="shared" si="0"/>
        <v>0</v>
      </c>
      <c r="P19" s="2">
        <f t="shared" si="0"/>
        <v>0</v>
      </c>
      <c r="Q19" s="2">
        <f t="shared" si="0"/>
        <v>0</v>
      </c>
      <c r="R19" s="2">
        <f t="shared" si="0"/>
        <v>0</v>
      </c>
      <c r="S19" s="2">
        <f t="shared" si="0"/>
        <v>0</v>
      </c>
      <c r="T19" s="2">
        <f t="shared" si="0"/>
        <v>0</v>
      </c>
      <c r="U19" s="2">
        <f t="shared" si="0"/>
        <v>0</v>
      </c>
      <c r="V19" s="2">
        <f t="shared" si="0"/>
        <v>0</v>
      </c>
      <c r="W19" s="2">
        <f t="shared" si="0"/>
        <v>0</v>
      </c>
    </row>
    <row r="20" spans="1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5" x14ac:dyDescent="0.25">
      <c r="A21" s="3" t="s">
        <v>38</v>
      </c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  <c r="O21" s="4" t="s">
        <v>13</v>
      </c>
      <c r="P21" s="4" t="s">
        <v>14</v>
      </c>
      <c r="Q21" s="4" t="s">
        <v>15</v>
      </c>
      <c r="R21" s="4" t="s">
        <v>16</v>
      </c>
      <c r="S21" s="4" t="s">
        <v>17</v>
      </c>
      <c r="T21" s="4" t="s">
        <v>18</v>
      </c>
      <c r="U21" s="4" t="s">
        <v>19</v>
      </c>
      <c r="V21" s="4" t="s">
        <v>20</v>
      </c>
      <c r="W21" s="4" t="s">
        <v>21</v>
      </c>
    </row>
    <row r="22" spans="1:23" x14ac:dyDescent="0.25">
      <c r="A22" s="5" t="str">
        <f t="shared" ref="A22:A36" si="1">A3</f>
        <v>Load Factor</v>
      </c>
      <c r="B22" s="7">
        <f t="shared" ref="B22:W22" si="2">B3-B2</f>
        <v>0.16408609770024896</v>
      </c>
      <c r="C22" s="7">
        <f t="shared" si="2"/>
        <v>-8.0546310526514731E-3</v>
      </c>
      <c r="D22" s="7">
        <f t="shared" si="2"/>
        <v>0.11313313813562331</v>
      </c>
      <c r="E22" s="7">
        <f t="shared" si="2"/>
        <v>1.7337658766545019</v>
      </c>
      <c r="F22" s="7">
        <f t="shared" si="2"/>
        <v>4.3847108463837685</v>
      </c>
      <c r="G22" s="7">
        <f t="shared" si="2"/>
        <v>14.689831981400403</v>
      </c>
      <c r="H22" s="7">
        <f t="shared" si="2"/>
        <v>-5.9595154943310717</v>
      </c>
      <c r="I22" s="7">
        <f t="shared" si="2"/>
        <v>-11.873758964740773</v>
      </c>
      <c r="J22" s="7">
        <f t="shared" si="2"/>
        <v>-26.04068345289852</v>
      </c>
      <c r="K22" s="7">
        <f t="shared" si="2"/>
        <v>-41.59024458524982</v>
      </c>
      <c r="L22" s="7">
        <f t="shared" si="2"/>
        <v>-81.853109318624774</v>
      </c>
      <c r="M22" s="7">
        <f t="shared" si="2"/>
        <v>-17.59021833781253</v>
      </c>
      <c r="N22" s="7">
        <f t="shared" si="2"/>
        <v>-18.801070985839033</v>
      </c>
      <c r="O22" s="7">
        <f t="shared" si="2"/>
        <v>-35.352423423619257</v>
      </c>
      <c r="P22" s="7">
        <f t="shared" si="2"/>
        <v>-54.989531476174307</v>
      </c>
      <c r="Q22" s="7">
        <f t="shared" si="2"/>
        <v>-115.50108283487498</v>
      </c>
      <c r="R22" s="7">
        <f t="shared" si="2"/>
        <v>-28.94870516709716</v>
      </c>
      <c r="S22" s="7">
        <f t="shared" si="2"/>
        <v>-104.27139749976413</v>
      </c>
      <c r="T22" s="7">
        <f t="shared" si="2"/>
        <v>-256.58550683121575</v>
      </c>
      <c r="U22" s="7">
        <f t="shared" si="2"/>
        <v>-540.25741260896029</v>
      </c>
      <c r="V22" s="7">
        <f t="shared" si="2"/>
        <v>-1328.7694058054476</v>
      </c>
      <c r="W22" s="7">
        <f t="shared" si="2"/>
        <v>-12.748639019788016</v>
      </c>
    </row>
    <row r="23" spans="1:23" x14ac:dyDescent="0.25">
      <c r="A23" s="5" t="str">
        <f t="shared" si="1"/>
        <v>Coincidence Factor</v>
      </c>
      <c r="B23" s="7">
        <f t="shared" ref="B23:W23" si="3">B4-B3</f>
        <v>0.68724415277154094</v>
      </c>
      <c r="C23" s="7">
        <f t="shared" si="3"/>
        <v>-0.30491850920725483</v>
      </c>
      <c r="D23" s="7">
        <f t="shared" si="3"/>
        <v>-0.44326988949569568</v>
      </c>
      <c r="E23" s="7">
        <f t="shared" si="3"/>
        <v>-1.3707784293490022</v>
      </c>
      <c r="F23" s="7">
        <f t="shared" si="3"/>
        <v>-2.9387239564332504</v>
      </c>
      <c r="G23" s="7">
        <f t="shared" si="3"/>
        <v>-9.0583790534883519</v>
      </c>
      <c r="H23" s="7">
        <f t="shared" si="3"/>
        <v>-0.47045451612348188</v>
      </c>
      <c r="I23" s="7">
        <f t="shared" si="3"/>
        <v>-8.5495485737619674</v>
      </c>
      <c r="J23" s="7">
        <f t="shared" si="3"/>
        <v>-16.244571100352914</v>
      </c>
      <c r="K23" s="7">
        <f t="shared" si="3"/>
        <v>-24.715807142021731</v>
      </c>
      <c r="L23" s="7">
        <f t="shared" si="3"/>
        <v>-49.578272032162204</v>
      </c>
      <c r="M23" s="7">
        <f t="shared" si="3"/>
        <v>-26.287628577300438</v>
      </c>
      <c r="N23" s="7">
        <f t="shared" si="3"/>
        <v>-30.663118443320855</v>
      </c>
      <c r="O23" s="7">
        <f t="shared" si="3"/>
        <v>-56.914083952333385</v>
      </c>
      <c r="P23" s="7">
        <f t="shared" si="3"/>
        <v>-87.774855745217792</v>
      </c>
      <c r="Q23" s="7">
        <f t="shared" si="3"/>
        <v>-186.25938543518714</v>
      </c>
      <c r="R23" s="7">
        <f t="shared" si="3"/>
        <v>-33.97506434218667</v>
      </c>
      <c r="S23" s="7">
        <f t="shared" si="3"/>
        <v>-117.96185909119959</v>
      </c>
      <c r="T23" s="7">
        <f t="shared" si="3"/>
        <v>-294.12668597723678</v>
      </c>
      <c r="U23" s="7">
        <f t="shared" si="3"/>
        <v>-617.82732408949232</v>
      </c>
      <c r="V23" s="7">
        <f t="shared" si="3"/>
        <v>-1520.9150527304155</v>
      </c>
      <c r="W23" s="7">
        <f t="shared" si="3"/>
        <v>-11.668400438096342</v>
      </c>
    </row>
    <row r="24" spans="1:23" x14ac:dyDescent="0.25">
      <c r="A24" s="5" t="str">
        <f t="shared" si="1"/>
        <v>Forecast</v>
      </c>
      <c r="B24" s="7">
        <f t="shared" ref="B24:W24" si="4">B5-B4</f>
        <v>-1.0472534685226549</v>
      </c>
      <c r="C24" s="7">
        <f t="shared" si="4"/>
        <v>208.99177887341665</v>
      </c>
      <c r="D24" s="7">
        <f t="shared" si="4"/>
        <v>100.18180117307216</v>
      </c>
      <c r="E24" s="7">
        <f t="shared" si="4"/>
        <v>38.176866649522594</v>
      </c>
      <c r="F24" s="7">
        <f t="shared" si="4"/>
        <v>-27.073110480567834</v>
      </c>
      <c r="G24" s="7">
        <f t="shared" si="4"/>
        <v>-284.0229884109151</v>
      </c>
      <c r="H24" s="7">
        <f t="shared" si="4"/>
        <v>-30.296267570595774</v>
      </c>
      <c r="I24" s="7">
        <f t="shared" si="4"/>
        <v>-8.2026428854251208</v>
      </c>
      <c r="J24" s="7">
        <f t="shared" si="4"/>
        <v>-106.45757394188331</v>
      </c>
      <c r="K24" s="7">
        <f t="shared" si="4"/>
        <v>-312.74123345032058</v>
      </c>
      <c r="L24" s="7">
        <f t="shared" si="4"/>
        <v>-203.41575748666946</v>
      </c>
      <c r="M24" s="7">
        <f t="shared" si="4"/>
        <v>-31.581405621781869</v>
      </c>
      <c r="N24" s="7">
        <f t="shared" si="4"/>
        <v>195.0561292938346</v>
      </c>
      <c r="O24" s="7">
        <f t="shared" si="4"/>
        <v>38.805983638329053</v>
      </c>
      <c r="P24" s="7">
        <f t="shared" si="4"/>
        <v>101.70920226527778</v>
      </c>
      <c r="Q24" s="7">
        <f t="shared" si="4"/>
        <v>216.29827276417564</v>
      </c>
      <c r="R24" s="7">
        <f t="shared" si="4"/>
        <v>163.02243869665745</v>
      </c>
      <c r="S24" s="7">
        <f t="shared" si="4"/>
        <v>12.047336914660264</v>
      </c>
      <c r="T24" s="7">
        <f t="shared" si="4"/>
        <v>-340.14320109910477</v>
      </c>
      <c r="U24" s="7">
        <f t="shared" si="4"/>
        <v>-2634.5365652186447</v>
      </c>
      <c r="V24" s="7">
        <f t="shared" si="4"/>
        <v>-9883.5891074697138</v>
      </c>
      <c r="W24" s="7">
        <f t="shared" si="4"/>
        <v>436.05985760067733</v>
      </c>
    </row>
    <row r="25" spans="1:23" x14ac:dyDescent="0.25">
      <c r="A25" s="5" t="str">
        <f t="shared" si="1"/>
        <v>Service Models</v>
      </c>
      <c r="B25" s="7">
        <f t="shared" ref="B25:W25" si="5">B6-B5</f>
        <v>3.3094724789975771E-2</v>
      </c>
      <c r="C25" s="7">
        <f t="shared" si="5"/>
        <v>0.15076499632994</v>
      </c>
      <c r="D25" s="7">
        <f t="shared" si="5"/>
        <v>0.32681445720456281</v>
      </c>
      <c r="E25" s="7">
        <f t="shared" si="5"/>
        <v>0.27493800494085008</v>
      </c>
      <c r="F25" s="7">
        <f t="shared" si="5"/>
        <v>7.0725402735320131E-2</v>
      </c>
      <c r="G25" s="7">
        <f t="shared" si="5"/>
        <v>-0.58839410649284218</v>
      </c>
      <c r="H25" s="7">
        <f t="shared" si="5"/>
        <v>-0.90886731842033441</v>
      </c>
      <c r="I25" s="7">
        <f t="shared" si="5"/>
        <v>-1.9987698874683701</v>
      </c>
      <c r="J25" s="7">
        <f t="shared" si="5"/>
        <v>-4.955364263842057</v>
      </c>
      <c r="K25" s="7">
        <f t="shared" si="5"/>
        <v>-8.1257659876664547</v>
      </c>
      <c r="L25" s="7">
        <f t="shared" si="5"/>
        <v>-15.796968331556855</v>
      </c>
      <c r="M25" s="7">
        <f t="shared" si="5"/>
        <v>-3.414060655333742</v>
      </c>
      <c r="N25" s="7">
        <f t="shared" si="5"/>
        <v>-3.0070547018694924</v>
      </c>
      <c r="O25" s="7">
        <f t="shared" si="5"/>
        <v>-5.9576413102049628</v>
      </c>
      <c r="P25" s="7">
        <f t="shared" si="5"/>
        <v>-9.7711805323851877</v>
      </c>
      <c r="Q25" s="7">
        <f t="shared" si="5"/>
        <v>-21.065420469414676</v>
      </c>
      <c r="R25" s="7">
        <f t="shared" si="5"/>
        <v>0.71492528262933774</v>
      </c>
      <c r="S25" s="7">
        <f t="shared" si="5"/>
        <v>-6.0513075317721814</v>
      </c>
      <c r="T25" s="7">
        <f t="shared" si="5"/>
        <v>-24.41421258768969</v>
      </c>
      <c r="U25" s="7">
        <f t="shared" si="5"/>
        <v>-55.290581410750747</v>
      </c>
      <c r="V25" s="7">
        <f t="shared" si="5"/>
        <v>-143.78258052311139</v>
      </c>
      <c r="W25" s="7">
        <f t="shared" si="5"/>
        <v>6.7564268107394128</v>
      </c>
    </row>
    <row r="26" spans="1:23" x14ac:dyDescent="0.25">
      <c r="A26" s="5" t="str">
        <f t="shared" si="1"/>
        <v>Loss Adjustment factors</v>
      </c>
      <c r="B26" s="7">
        <f t="shared" ref="B26:W26" si="6">B7-B6</f>
        <v>0</v>
      </c>
      <c r="C26" s="7">
        <f t="shared" si="6"/>
        <v>0</v>
      </c>
      <c r="D26" s="7">
        <f t="shared" si="6"/>
        <v>0</v>
      </c>
      <c r="E26" s="7">
        <f t="shared" si="6"/>
        <v>0</v>
      </c>
      <c r="F26" s="7">
        <f t="shared" si="6"/>
        <v>0</v>
      </c>
      <c r="G26" s="7">
        <f t="shared" si="6"/>
        <v>0</v>
      </c>
      <c r="H26" s="7">
        <f t="shared" si="6"/>
        <v>0</v>
      </c>
      <c r="I26" s="7">
        <f t="shared" si="6"/>
        <v>0</v>
      </c>
      <c r="J26" s="7">
        <f t="shared" si="6"/>
        <v>0</v>
      </c>
      <c r="K26" s="7">
        <f t="shared" si="6"/>
        <v>0</v>
      </c>
      <c r="L26" s="7">
        <f t="shared" si="6"/>
        <v>0</v>
      </c>
      <c r="M26" s="7">
        <f t="shared" si="6"/>
        <v>0</v>
      </c>
      <c r="N26" s="7">
        <f t="shared" si="6"/>
        <v>0</v>
      </c>
      <c r="O26" s="7">
        <f t="shared" si="6"/>
        <v>0</v>
      </c>
      <c r="P26" s="7">
        <f t="shared" si="6"/>
        <v>0</v>
      </c>
      <c r="Q26" s="7">
        <f t="shared" si="6"/>
        <v>0</v>
      </c>
      <c r="R26" s="7">
        <f t="shared" si="6"/>
        <v>0</v>
      </c>
      <c r="S26" s="7">
        <f t="shared" si="6"/>
        <v>0</v>
      </c>
      <c r="T26" s="7">
        <f t="shared" si="6"/>
        <v>0</v>
      </c>
      <c r="U26" s="7">
        <f t="shared" si="6"/>
        <v>0</v>
      </c>
      <c r="V26" s="7">
        <f t="shared" si="6"/>
        <v>0</v>
      </c>
      <c r="W26" s="7">
        <f t="shared" si="6"/>
        <v>0</v>
      </c>
    </row>
    <row r="27" spans="1:23" x14ac:dyDescent="0.25">
      <c r="A27" s="5" t="str">
        <f t="shared" si="1"/>
        <v>Average KVAR By KVA</v>
      </c>
      <c r="B27" s="7">
        <f t="shared" ref="B27:W27" si="7">B8-B7</f>
        <v>0</v>
      </c>
      <c r="C27" s="7">
        <f t="shared" si="7"/>
        <v>0</v>
      </c>
      <c r="D27" s="7">
        <f t="shared" si="7"/>
        <v>0</v>
      </c>
      <c r="E27" s="7">
        <f t="shared" si="7"/>
        <v>3.6500000000046384E-2</v>
      </c>
      <c r="F27" s="7">
        <f t="shared" si="7"/>
        <v>7.2999999999865395E-2</v>
      </c>
      <c r="G27" s="7">
        <f t="shared" si="7"/>
        <v>0.21900000000027831</v>
      </c>
      <c r="H27" s="7">
        <f t="shared" si="7"/>
        <v>-1.4006073437385567</v>
      </c>
      <c r="I27" s="7">
        <f t="shared" si="7"/>
        <v>-1.2271480922745468</v>
      </c>
      <c r="J27" s="7">
        <f t="shared" si="7"/>
        <v>-1.9635395551194961</v>
      </c>
      <c r="K27" s="7">
        <f t="shared" si="7"/>
        <v>-2.8899780480460322</v>
      </c>
      <c r="L27" s="7">
        <f t="shared" si="7"/>
        <v>-5.6605904620446381</v>
      </c>
      <c r="M27" s="7">
        <f t="shared" si="7"/>
        <v>-2.7460524439075016</v>
      </c>
      <c r="N27" s="7">
        <f t="shared" si="7"/>
        <v>-1.7909921382733955</v>
      </c>
      <c r="O27" s="7">
        <f t="shared" si="7"/>
        <v>-1.9629376532993774</v>
      </c>
      <c r="P27" s="7">
        <f t="shared" si="7"/>
        <v>-3.0540067619403999</v>
      </c>
      <c r="Q27" s="7">
        <f t="shared" si="7"/>
        <v>-5.4247854465902492</v>
      </c>
      <c r="R27" s="7">
        <f t="shared" si="7"/>
        <v>-2.7832464319008068</v>
      </c>
      <c r="S27" s="7">
        <f t="shared" si="7"/>
        <v>-4.512357107931166</v>
      </c>
      <c r="T27" s="7">
        <f t="shared" si="7"/>
        <v>-1.814179121516645</v>
      </c>
      <c r="U27" s="7">
        <f t="shared" si="7"/>
        <v>-9.5741312672907952</v>
      </c>
      <c r="V27" s="7">
        <f t="shared" si="7"/>
        <v>-17.196675564424368</v>
      </c>
      <c r="W27" s="7">
        <f t="shared" si="7"/>
        <v>0.45211801043660671</v>
      </c>
    </row>
    <row r="28" spans="1:23" x14ac:dyDescent="0.25">
      <c r="A28" s="5" t="str">
        <f t="shared" si="1"/>
        <v>Customers Contribution</v>
      </c>
      <c r="B28" s="7">
        <f t="shared" ref="B28:W28" si="8">B9-B8</f>
        <v>1.9544594494702494</v>
      </c>
      <c r="C28" s="7">
        <f t="shared" si="8"/>
        <v>92.690388796554828</v>
      </c>
      <c r="D28" s="7">
        <f t="shared" si="8"/>
        <v>-1.3009696196669438</v>
      </c>
      <c r="E28" s="7">
        <f t="shared" si="8"/>
        <v>-18.540189814042947</v>
      </c>
      <c r="F28" s="7">
        <f t="shared" si="8"/>
        <v>-51.68656062069374</v>
      </c>
      <c r="G28" s="7">
        <f t="shared" si="8"/>
        <v>-175.94979115313481</v>
      </c>
      <c r="H28" s="7">
        <f t="shared" si="8"/>
        <v>673.7134762837577</v>
      </c>
      <c r="I28" s="7">
        <f t="shared" si="8"/>
        <v>200.48060031491332</v>
      </c>
      <c r="J28" s="7">
        <f t="shared" si="8"/>
        <v>897.79729268018673</v>
      </c>
      <c r="K28" s="7">
        <f t="shared" si="8"/>
        <v>1471.9367635712078</v>
      </c>
      <c r="L28" s="7">
        <f t="shared" si="8"/>
        <v>2022.3048947229108</v>
      </c>
      <c r="M28" s="7">
        <f t="shared" si="8"/>
        <v>1289.1875654569562</v>
      </c>
      <c r="N28" s="7">
        <f t="shared" si="8"/>
        <v>67.248811197270697</v>
      </c>
      <c r="O28" s="7">
        <f t="shared" si="8"/>
        <v>258.5488010826648</v>
      </c>
      <c r="P28" s="7">
        <f t="shared" si="8"/>
        <v>483.62847663703542</v>
      </c>
      <c r="Q28" s="7">
        <f t="shared" si="8"/>
        <v>822.29326268127261</v>
      </c>
      <c r="R28" s="7">
        <f t="shared" si="8"/>
        <v>2300.4313320853921</v>
      </c>
      <c r="S28" s="7">
        <f t="shared" si="8"/>
        <v>-505.61522516429977</v>
      </c>
      <c r="T28" s="7">
        <f t="shared" si="8"/>
        <v>-1161.1717856690302</v>
      </c>
      <c r="U28" s="7">
        <f t="shared" si="8"/>
        <v>-4823.1557100528153</v>
      </c>
      <c r="V28" s="7">
        <f t="shared" si="8"/>
        <v>-13396.985174672591</v>
      </c>
      <c r="W28" s="7">
        <f t="shared" si="8"/>
        <v>-110.25517306018492</v>
      </c>
    </row>
    <row r="29" spans="1:23" x14ac:dyDescent="0.25">
      <c r="A29" s="5" t="str">
        <f t="shared" si="1"/>
        <v>Gross Asset Models</v>
      </c>
      <c r="B29" s="7">
        <f t="shared" ref="B29:W29" si="9">B10-B9</f>
        <v>5.9321407330457987E-2</v>
      </c>
      <c r="C29" s="7">
        <f t="shared" si="9"/>
        <v>2.6634689846553101</v>
      </c>
      <c r="D29" s="7">
        <f t="shared" si="9"/>
        <v>-0.32153283041873237</v>
      </c>
      <c r="E29" s="7">
        <f t="shared" si="9"/>
        <v>-0.50693833407177635</v>
      </c>
      <c r="F29" s="7">
        <f t="shared" si="9"/>
        <v>-0.8574701149844941</v>
      </c>
      <c r="G29" s="7">
        <f t="shared" si="9"/>
        <v>-2.0725586391611159</v>
      </c>
      <c r="H29" s="7">
        <f t="shared" si="9"/>
        <v>17.585255269319077</v>
      </c>
      <c r="I29" s="7">
        <f t="shared" si="9"/>
        <v>8.2218726647524818</v>
      </c>
      <c r="J29" s="7">
        <f t="shared" si="9"/>
        <v>25.08822840339235</v>
      </c>
      <c r="K29" s="7">
        <f t="shared" si="9"/>
        <v>39.739213983497393</v>
      </c>
      <c r="L29" s="7">
        <f t="shared" si="9"/>
        <v>55.457709745871398</v>
      </c>
      <c r="M29" s="7">
        <f t="shared" si="9"/>
        <v>33.746133136022308</v>
      </c>
      <c r="N29" s="7">
        <f t="shared" si="9"/>
        <v>7.0121374519740129</v>
      </c>
      <c r="O29" s="7">
        <f t="shared" si="9"/>
        <v>13.645449820988688</v>
      </c>
      <c r="P29" s="7">
        <f t="shared" si="9"/>
        <v>23.165060757928586</v>
      </c>
      <c r="Q29" s="7">
        <f t="shared" si="9"/>
        <v>43.386784217102104</v>
      </c>
      <c r="R29" s="7">
        <f t="shared" si="9"/>
        <v>39.697821596042559</v>
      </c>
      <c r="S29" s="7">
        <f t="shared" si="9"/>
        <v>-28.325567429390503</v>
      </c>
      <c r="T29" s="7">
        <f t="shared" si="9"/>
        <v>-65.550352790356555</v>
      </c>
      <c r="U29" s="7">
        <f t="shared" si="9"/>
        <v>-180.86930101070902</v>
      </c>
      <c r="V29" s="7">
        <f t="shared" si="9"/>
        <v>-466.98267521793605</v>
      </c>
      <c r="W29" s="7">
        <f t="shared" si="9"/>
        <v>-8.9441143108579126</v>
      </c>
    </row>
    <row r="30" spans="1:23" x14ac:dyDescent="0.25">
      <c r="A30" s="5" t="str">
        <f t="shared" si="1"/>
        <v>Peaking Probabilities</v>
      </c>
      <c r="B30" s="7">
        <f t="shared" ref="B30:W30" si="10">B11-B10</f>
        <v>-0.47287691868237403</v>
      </c>
      <c r="C30" s="7">
        <f t="shared" si="10"/>
        <v>1.7222752766339795</v>
      </c>
      <c r="D30" s="7">
        <f t="shared" si="10"/>
        <v>0.60844733764534453</v>
      </c>
      <c r="E30" s="7">
        <f t="shared" si="10"/>
        <v>1.3892842568413926</v>
      </c>
      <c r="F30" s="7">
        <f t="shared" si="10"/>
        <v>2.8444067549235115</v>
      </c>
      <c r="G30" s="7">
        <f t="shared" si="10"/>
        <v>7.2083090013406945</v>
      </c>
      <c r="H30" s="7">
        <f t="shared" si="10"/>
        <v>-4.985285536127094</v>
      </c>
      <c r="I30" s="7">
        <f t="shared" si="10"/>
        <v>2.1648922074227812</v>
      </c>
      <c r="J30" s="7">
        <f t="shared" si="10"/>
        <v>-3.3911255400635127</v>
      </c>
      <c r="K30" s="7">
        <f t="shared" si="10"/>
        <v>-0.66475352861561987</v>
      </c>
      <c r="L30" s="7">
        <f t="shared" si="10"/>
        <v>9.7981171109822753</v>
      </c>
      <c r="M30" s="7">
        <f t="shared" si="10"/>
        <v>17.478621080641915</v>
      </c>
      <c r="N30" s="7">
        <f t="shared" si="10"/>
        <v>18.980985679088917</v>
      </c>
      <c r="O30" s="7">
        <f t="shared" si="10"/>
        <v>33.249955517495437</v>
      </c>
      <c r="P30" s="7">
        <f t="shared" si="10"/>
        <v>52.51613381658899</v>
      </c>
      <c r="Q30" s="7">
        <f t="shared" si="10"/>
        <v>116.72762533140485</v>
      </c>
      <c r="R30" s="7">
        <f t="shared" si="10"/>
        <v>22.244681732435311</v>
      </c>
      <c r="S30" s="7">
        <f t="shared" si="10"/>
        <v>100.62528601032318</v>
      </c>
      <c r="T30" s="7">
        <f t="shared" si="10"/>
        <v>241.97669521220087</v>
      </c>
      <c r="U30" s="7">
        <f t="shared" si="10"/>
        <v>521.11597996069759</v>
      </c>
      <c r="V30" s="7">
        <f t="shared" si="10"/>
        <v>1208.2263322971412</v>
      </c>
      <c r="W30" s="7">
        <f t="shared" si="10"/>
        <v>-14.347610202253691</v>
      </c>
    </row>
    <row r="31" spans="1:23" x14ac:dyDescent="0.25">
      <c r="A31" s="5" t="str">
        <f t="shared" si="1"/>
        <v>Hours in Time Band and Days in year</v>
      </c>
      <c r="B31" s="7">
        <f t="shared" ref="B31:W31" si="11">B12-B11</f>
        <v>0</v>
      </c>
      <c r="C31" s="7">
        <f t="shared" si="11"/>
        <v>0</v>
      </c>
      <c r="D31" s="7">
        <f t="shared" si="11"/>
        <v>0</v>
      </c>
      <c r="E31" s="7">
        <f t="shared" si="11"/>
        <v>0</v>
      </c>
      <c r="F31" s="7">
        <f t="shared" si="11"/>
        <v>3.6499999999932697E-2</v>
      </c>
      <c r="G31" s="7">
        <f t="shared" si="11"/>
        <v>0</v>
      </c>
      <c r="H31" s="7">
        <f t="shared" si="11"/>
        <v>0</v>
      </c>
      <c r="I31" s="7">
        <f t="shared" si="11"/>
        <v>7.2999999999410647E-2</v>
      </c>
      <c r="J31" s="7">
        <f t="shared" si="11"/>
        <v>0.10949999999866122</v>
      </c>
      <c r="K31" s="7">
        <f t="shared" si="11"/>
        <v>0.1095000000022992</v>
      </c>
      <c r="L31" s="7">
        <f t="shared" si="11"/>
        <v>0.32849999999962165</v>
      </c>
      <c r="M31" s="7">
        <f t="shared" si="11"/>
        <v>0</v>
      </c>
      <c r="N31" s="7">
        <f t="shared" si="11"/>
        <v>3.6500000001069566E-2</v>
      </c>
      <c r="O31" s="7">
        <f t="shared" si="11"/>
        <v>0.10950000000138971</v>
      </c>
      <c r="P31" s="7">
        <f t="shared" si="11"/>
        <v>0.14599999999882129</v>
      </c>
      <c r="Q31" s="7">
        <f t="shared" si="11"/>
        <v>0.32849999999962165</v>
      </c>
      <c r="R31" s="7">
        <f t="shared" si="11"/>
        <v>0</v>
      </c>
      <c r="S31" s="7">
        <f t="shared" si="11"/>
        <v>0.32849999999962165</v>
      </c>
      <c r="T31" s="7">
        <f t="shared" si="11"/>
        <v>0.76650000000518048</v>
      </c>
      <c r="U31" s="7">
        <f t="shared" si="11"/>
        <v>1.6424999999726424</v>
      </c>
      <c r="V31" s="7">
        <f t="shared" si="11"/>
        <v>4.0879999999888241</v>
      </c>
      <c r="W31" s="7">
        <f t="shared" si="11"/>
        <v>-3.330273338173356</v>
      </c>
    </row>
    <row r="32" spans="1:23" x14ac:dyDescent="0.25">
      <c r="A32" s="5" t="str">
        <f t="shared" si="1"/>
        <v>Real pre-tax cost of capital</v>
      </c>
      <c r="B32" s="7">
        <f t="shared" ref="B32:W32" si="12">B13-B12</f>
        <v>1.7463987126346581</v>
      </c>
      <c r="C32" s="7">
        <f t="shared" si="12"/>
        <v>51.691676315360041</v>
      </c>
      <c r="D32" s="7">
        <f t="shared" si="12"/>
        <v>0.32086833477279697</v>
      </c>
      <c r="E32" s="7">
        <f t="shared" si="12"/>
        <v>-4.6011658096003316</v>
      </c>
      <c r="F32" s="7">
        <f t="shared" si="12"/>
        <v>-14.105245143410798</v>
      </c>
      <c r="G32" s="7">
        <f t="shared" si="12"/>
        <v>-48.582808213853241</v>
      </c>
      <c r="H32" s="7">
        <f t="shared" si="12"/>
        <v>288.60002349337333</v>
      </c>
      <c r="I32" s="7">
        <f t="shared" si="12"/>
        <v>86.516460379315504</v>
      </c>
      <c r="J32" s="7">
        <f t="shared" si="12"/>
        <v>304.13555446726423</v>
      </c>
      <c r="K32" s="7">
        <f t="shared" si="12"/>
        <v>476.87431508961345</v>
      </c>
      <c r="L32" s="7">
        <f t="shared" si="12"/>
        <v>531.92628360490198</v>
      </c>
      <c r="M32" s="7">
        <f t="shared" si="12"/>
        <v>562.40340693648932</v>
      </c>
      <c r="N32" s="7">
        <f t="shared" si="12"/>
        <v>80.22687815131485</v>
      </c>
      <c r="O32" s="7">
        <f t="shared" si="12"/>
        <v>152.98248391637753</v>
      </c>
      <c r="P32" s="7">
        <f t="shared" si="12"/>
        <v>265.14722081696527</v>
      </c>
      <c r="Q32" s="7">
        <f t="shared" si="12"/>
        <v>449.08010622082293</v>
      </c>
      <c r="R32" s="7">
        <f t="shared" si="12"/>
        <v>813.15589229384113</v>
      </c>
      <c r="S32" s="7">
        <f t="shared" si="12"/>
        <v>-515.41799909509064</v>
      </c>
      <c r="T32" s="7">
        <f t="shared" si="12"/>
        <v>-1379.4986148377939</v>
      </c>
      <c r="U32" s="7">
        <f t="shared" si="12"/>
        <v>-3799.2231397196156</v>
      </c>
      <c r="V32" s="7">
        <f t="shared" si="12"/>
        <v>-9936.2434786820959</v>
      </c>
      <c r="W32" s="7">
        <f t="shared" si="12"/>
        <v>-42.068620130095951</v>
      </c>
    </row>
    <row r="33" spans="1:23" x14ac:dyDescent="0.25">
      <c r="A33" s="5" t="str">
        <f t="shared" si="1"/>
        <v>Transmission Exits Charges</v>
      </c>
      <c r="B33" s="7">
        <f t="shared" ref="B33:W33" si="13">B14-B13</f>
        <v>0.18228527790964222</v>
      </c>
      <c r="C33" s="7">
        <f t="shared" si="13"/>
        <v>2.6339858817801201</v>
      </c>
      <c r="D33" s="7">
        <f t="shared" si="13"/>
        <v>2.1872677829719578E-2</v>
      </c>
      <c r="E33" s="7">
        <f t="shared" si="13"/>
        <v>9.3246324797917168E-2</v>
      </c>
      <c r="F33" s="7">
        <f t="shared" si="13"/>
        <v>0.12159973418283698</v>
      </c>
      <c r="G33" s="7">
        <f t="shared" si="13"/>
        <v>0.54574356455009365</v>
      </c>
      <c r="H33" s="7">
        <f t="shared" si="13"/>
        <v>4.8852875127413427</v>
      </c>
      <c r="I33" s="7">
        <f t="shared" si="13"/>
        <v>-2.2008300103962029</v>
      </c>
      <c r="J33" s="7">
        <f t="shared" si="13"/>
        <v>-2.9689713631396444</v>
      </c>
      <c r="K33" s="7">
        <f t="shared" si="13"/>
        <v>-7.4895923676176608</v>
      </c>
      <c r="L33" s="7">
        <f t="shared" si="13"/>
        <v>-29.581571819944656</v>
      </c>
      <c r="M33" s="7">
        <f t="shared" si="13"/>
        <v>8.991874851983539</v>
      </c>
      <c r="N33" s="7">
        <f t="shared" si="13"/>
        <v>0.50624202550716291</v>
      </c>
      <c r="O33" s="7">
        <f t="shared" si="13"/>
        <v>0.11053982160046871</v>
      </c>
      <c r="P33" s="7">
        <f t="shared" si="13"/>
        <v>0.94940872474217031</v>
      </c>
      <c r="Q33" s="7">
        <f t="shared" si="13"/>
        <v>-5.525176358405588</v>
      </c>
      <c r="R33" s="7">
        <f t="shared" si="13"/>
        <v>5.2911426942901016</v>
      </c>
      <c r="S33" s="7">
        <f t="shared" si="13"/>
        <v>-29.993690575720393</v>
      </c>
      <c r="T33" s="7">
        <f t="shared" si="13"/>
        <v>-74.362486830752459</v>
      </c>
      <c r="U33" s="7">
        <f t="shared" si="13"/>
        <v>-168.47675084012735</v>
      </c>
      <c r="V33" s="7">
        <f t="shared" si="13"/>
        <v>-395.55172778357519</v>
      </c>
      <c r="W33" s="7">
        <f t="shared" si="13"/>
        <v>0.59191737561468472</v>
      </c>
    </row>
    <row r="34" spans="1:23" x14ac:dyDescent="0.25">
      <c r="A34" s="5" t="str">
        <f t="shared" si="1"/>
        <v>Other Expenditure</v>
      </c>
      <c r="B34" s="7">
        <f t="shared" ref="B34:W34" si="14">B15-B14</f>
        <v>1.0724248385290593</v>
      </c>
      <c r="C34" s="7">
        <f t="shared" si="14"/>
        <v>22.296876771405607</v>
      </c>
      <c r="D34" s="7">
        <f t="shared" si="14"/>
        <v>2.9222828611882505</v>
      </c>
      <c r="E34" s="7">
        <f t="shared" si="14"/>
        <v>1.542262382190529E-2</v>
      </c>
      <c r="F34" s="7">
        <f t="shared" si="14"/>
        <v>-5.59936814590003</v>
      </c>
      <c r="G34" s="7">
        <f t="shared" si="14"/>
        <v>-26.458686077693301</v>
      </c>
      <c r="H34" s="7">
        <f t="shared" si="14"/>
        <v>110.04869751469914</v>
      </c>
      <c r="I34" s="7">
        <f t="shared" si="14"/>
        <v>12.716343401742051</v>
      </c>
      <c r="J34" s="7">
        <f t="shared" si="14"/>
        <v>70.247456444260024</v>
      </c>
      <c r="K34" s="7">
        <f t="shared" si="14"/>
        <v>106.99864528528269</v>
      </c>
      <c r="L34" s="7">
        <f t="shared" si="14"/>
        <v>44.426247562227218</v>
      </c>
      <c r="M34" s="7">
        <f t="shared" si="14"/>
        <v>205.84772630553334</v>
      </c>
      <c r="N34" s="7">
        <f t="shared" si="14"/>
        <v>8.7765270377667548</v>
      </c>
      <c r="O34" s="7">
        <f t="shared" si="14"/>
        <v>14.86038140718847</v>
      </c>
      <c r="P34" s="7">
        <f t="shared" si="14"/>
        <v>30.100440529011394</v>
      </c>
      <c r="Q34" s="7">
        <f t="shared" si="14"/>
        <v>13.253131900117296</v>
      </c>
      <c r="R34" s="7">
        <f t="shared" si="14"/>
        <v>343.30812165832322</v>
      </c>
      <c r="S34" s="7">
        <f t="shared" si="14"/>
        <v>-273.18142580374843</v>
      </c>
      <c r="T34" s="7">
        <f t="shared" si="14"/>
        <v>-799.62451188769046</v>
      </c>
      <c r="U34" s="7">
        <f t="shared" si="14"/>
        <v>-2089.1284352722723</v>
      </c>
      <c r="V34" s="7">
        <f t="shared" si="14"/>
        <v>-5447.3065577425295</v>
      </c>
      <c r="W34" s="7">
        <f t="shared" si="14"/>
        <v>41.085906394637732</v>
      </c>
    </row>
    <row r="35" spans="1:23" x14ac:dyDescent="0.25">
      <c r="A35" s="5" t="str">
        <f t="shared" si="1"/>
        <v>IDNO Discounts</v>
      </c>
      <c r="B35" s="7">
        <f t="shared" ref="B35:W35" si="15">B16-B15</f>
        <v>0</v>
      </c>
      <c r="C35" s="7">
        <f t="shared" si="15"/>
        <v>9.0514978754754338E-3</v>
      </c>
      <c r="D35" s="7">
        <f t="shared" si="15"/>
        <v>2.3328958000945477E-3</v>
      </c>
      <c r="E35" s="7">
        <f t="shared" si="15"/>
        <v>5.0867571298454095E-3</v>
      </c>
      <c r="F35" s="7">
        <f t="shared" si="15"/>
        <v>1.0326803210205071E-2</v>
      </c>
      <c r="G35" s="7">
        <f t="shared" si="15"/>
        <v>3.1225922901967351E-2</v>
      </c>
      <c r="H35" s="7">
        <f t="shared" si="15"/>
        <v>0</v>
      </c>
      <c r="I35" s="7">
        <f t="shared" si="15"/>
        <v>3.6499999999250576E-2</v>
      </c>
      <c r="J35" s="7">
        <f t="shared" si="15"/>
        <v>7.3000000000320142E-2</v>
      </c>
      <c r="K35" s="7">
        <f t="shared" si="15"/>
        <v>-0.14600000000064028</v>
      </c>
      <c r="L35" s="7">
        <f t="shared" si="15"/>
        <v>0.14600000000064028</v>
      </c>
      <c r="M35" s="7">
        <f t="shared" si="15"/>
        <v>3.3040958487999887</v>
      </c>
      <c r="N35" s="7">
        <f t="shared" si="15"/>
        <v>2.5224928645757245</v>
      </c>
      <c r="O35" s="7">
        <f t="shared" si="15"/>
        <v>4.4832853487441753</v>
      </c>
      <c r="P35" s="7">
        <f t="shared" si="15"/>
        <v>6.8632531803505117</v>
      </c>
      <c r="Q35" s="7">
        <f t="shared" si="15"/>
        <v>14.878858782998577</v>
      </c>
      <c r="R35" s="7">
        <f t="shared" si="15"/>
        <v>3.6500000000160071E-2</v>
      </c>
      <c r="S35" s="7">
        <f t="shared" si="15"/>
        <v>0.29200000000128057</v>
      </c>
      <c r="T35" s="7">
        <f t="shared" si="15"/>
        <v>0.80300000000715954</v>
      </c>
      <c r="U35" s="7">
        <f t="shared" si="15"/>
        <v>2.3724999999976717</v>
      </c>
      <c r="V35" s="7">
        <f t="shared" si="15"/>
        <v>6.0589999999792781</v>
      </c>
      <c r="W35" s="7">
        <f t="shared" si="15"/>
        <v>1.4312774672816886E-2</v>
      </c>
    </row>
    <row r="36" spans="1:23" x14ac:dyDescent="0.25">
      <c r="A36" s="5" t="str">
        <f t="shared" si="1"/>
        <v>Allowed Revenue</v>
      </c>
      <c r="B36" s="7">
        <f t="shared" ref="B36:W36" si="16">B17-B16</f>
        <v>-27.415903116663145</v>
      </c>
      <c r="C36" s="7">
        <f t="shared" si="16"/>
        <v>-2.4581404602139401</v>
      </c>
      <c r="D36" s="7">
        <f t="shared" si="16"/>
        <v>-30.25997368580633</v>
      </c>
      <c r="E36" s="7">
        <f t="shared" si="16"/>
        <v>-63.506412876149</v>
      </c>
      <c r="F36" s="7">
        <f t="shared" si="16"/>
        <v>-126.90128105730946</v>
      </c>
      <c r="G36" s="7">
        <f t="shared" si="16"/>
        <v>-370.01594658284534</v>
      </c>
      <c r="H36" s="7">
        <f t="shared" si="16"/>
        <v>-2.4854308853309703</v>
      </c>
      <c r="I36" s="7">
        <f t="shared" si="16"/>
        <v>-704.43032507058069</v>
      </c>
      <c r="J36" s="7">
        <f t="shared" si="16"/>
        <v>-1246.7047298870502</v>
      </c>
      <c r="K36" s="7">
        <f t="shared" si="16"/>
        <v>-1919.2641766537163</v>
      </c>
      <c r="L36" s="7">
        <f t="shared" si="16"/>
        <v>-4171.3045033898197</v>
      </c>
      <c r="M36" s="7">
        <f t="shared" si="16"/>
        <v>-2.4690799250683995</v>
      </c>
      <c r="N36" s="7">
        <f t="shared" si="16"/>
        <v>-704.50650806367639</v>
      </c>
      <c r="O36" s="7">
        <f t="shared" si="16"/>
        <v>-1246.8687663270612</v>
      </c>
      <c r="P36" s="7">
        <f t="shared" si="16"/>
        <v>-1919.4778914286835</v>
      </c>
      <c r="Q36" s="7">
        <f t="shared" si="16"/>
        <v>-4171.5375949050031</v>
      </c>
      <c r="R36" s="7">
        <f t="shared" si="16"/>
        <v>3.2659372315474684</v>
      </c>
      <c r="S36" s="7">
        <f t="shared" si="16"/>
        <v>-3993.7895202524815</v>
      </c>
      <c r="T36" s="7">
        <f t="shared" si="16"/>
        <v>-10026.527541747819</v>
      </c>
      <c r="U36" s="7">
        <f t="shared" si="16"/>
        <v>-21890.684808341131</v>
      </c>
      <c r="V36" s="7">
        <f t="shared" si="16"/>
        <v>-54355.18891415876</v>
      </c>
      <c r="W36" s="7">
        <f t="shared" si="16"/>
        <v>-421.68219313198028</v>
      </c>
    </row>
    <row r="37" spans="1:23" x14ac:dyDescent="0.25">
      <c r="A37" s="5" t="s">
        <v>41</v>
      </c>
      <c r="B37" s="7">
        <f>SUM(B22:B36)</f>
        <v>-23.036718842732341</v>
      </c>
      <c r="C37" s="7">
        <f t="shared" ref="C37:W37" si="17">SUM(C22:C36)</f>
        <v>380.07915379353807</v>
      </c>
      <c r="D37" s="7">
        <f t="shared" si="17"/>
        <v>72.17180685026085</v>
      </c>
      <c r="E37" s="7">
        <f t="shared" si="17"/>
        <v>-46.800374769504003</v>
      </c>
      <c r="F37" s="7">
        <f t="shared" si="17"/>
        <v>-221.62048997786417</v>
      </c>
      <c r="G37" s="7">
        <f t="shared" si="17"/>
        <v>-894.05544176739068</v>
      </c>
      <c r="H37" s="7">
        <f t="shared" si="17"/>
        <v>1048.3263114092233</v>
      </c>
      <c r="I37" s="7">
        <f t="shared" si="17"/>
        <v>-428.27335451650288</v>
      </c>
      <c r="J37" s="7">
        <f t="shared" si="17"/>
        <v>-111.27552710924738</v>
      </c>
      <c r="K37" s="7">
        <f t="shared" si="17"/>
        <v>-221.96911383365114</v>
      </c>
      <c r="L37" s="7">
        <f t="shared" si="17"/>
        <v>-1892.8030200939284</v>
      </c>
      <c r="M37" s="7">
        <f t="shared" si="17"/>
        <v>2036.8709780552222</v>
      </c>
      <c r="N37" s="7">
        <f t="shared" si="17"/>
        <v>-378.40204063164538</v>
      </c>
      <c r="O37" s="7">
        <f t="shared" si="17"/>
        <v>-830.25947211312814</v>
      </c>
      <c r="P37" s="7">
        <f t="shared" si="17"/>
        <v>-1110.8422692165022</v>
      </c>
      <c r="Q37" s="7">
        <f t="shared" si="17"/>
        <v>-2829.0669035515821</v>
      </c>
      <c r="R37" s="7">
        <f t="shared" si="17"/>
        <v>3625.4617773299742</v>
      </c>
      <c r="S37" s="7">
        <f t="shared" si="17"/>
        <v>-5465.8272266264139</v>
      </c>
      <c r="T37" s="7">
        <f t="shared" si="17"/>
        <v>-14180.272884167993</v>
      </c>
      <c r="U37" s="7">
        <f t="shared" si="17"/>
        <v>-36283.893179871142</v>
      </c>
      <c r="V37" s="7">
        <f t="shared" si="17"/>
        <v>-95674.138018053491</v>
      </c>
      <c r="W37" s="7">
        <f t="shared" si="17"/>
        <v>-140.08448466465188</v>
      </c>
    </row>
    <row r="39" spans="1:23" x14ac:dyDescent="0.25">
      <c r="B39" s="8">
        <f t="shared" ref="B39:W39" si="18">+B37/B2</f>
        <v>-0.14249195754434513</v>
      </c>
      <c r="C39" s="8">
        <f t="shared" si="18"/>
        <v>7.0266465728141618</v>
      </c>
      <c r="D39" s="8">
        <f t="shared" si="18"/>
        <v>0.76162720957137586</v>
      </c>
      <c r="E39" s="8">
        <f t="shared" si="18"/>
        <v>-0.14053111465283122</v>
      </c>
      <c r="F39" s="8">
        <f t="shared" si="18"/>
        <v>-0.30177225940964619</v>
      </c>
      <c r="G39" s="8">
        <f t="shared" si="18"/>
        <v>-0.39026981033388108</v>
      </c>
      <c r="H39" s="8">
        <f t="shared" si="18"/>
        <v>0.88097007145724648</v>
      </c>
      <c r="I39" s="8">
        <f t="shared" si="18"/>
        <v>-9.728842635470418E-2</v>
      </c>
      <c r="J39" s="8">
        <f t="shared" si="18"/>
        <v>-1.3525233416961855E-2</v>
      </c>
      <c r="K39" s="8">
        <f t="shared" si="18"/>
        <v>-1.7430746065123254E-2</v>
      </c>
      <c r="L39" s="8">
        <f t="shared" si="18"/>
        <v>-7.5112877196172406E-2</v>
      </c>
      <c r="M39" s="8">
        <f t="shared" si="18"/>
        <v>0.90093422321081618</v>
      </c>
      <c r="N39" s="8">
        <f t="shared" si="18"/>
        <v>-8.766027739289238E-2</v>
      </c>
      <c r="O39" s="8">
        <f t="shared" si="18"/>
        <v>-0.10580925164350433</v>
      </c>
      <c r="P39" s="8">
        <f t="shared" si="18"/>
        <v>-9.1687766853490255E-2</v>
      </c>
      <c r="Q39" s="8">
        <f t="shared" si="18"/>
        <v>-0.11004883722289241</v>
      </c>
      <c r="R39" s="8">
        <f t="shared" si="18"/>
        <v>1.2261884314070779</v>
      </c>
      <c r="S39" s="8">
        <f t="shared" si="18"/>
        <v>-0.26435645569621657</v>
      </c>
      <c r="T39" s="8">
        <f t="shared" si="18"/>
        <v>-0.27807683810512679</v>
      </c>
      <c r="U39" s="8">
        <f t="shared" si="18"/>
        <v>-0.3293751300391769</v>
      </c>
      <c r="V39" s="8">
        <f t="shared" si="18"/>
        <v>-0.34821943261065763</v>
      </c>
      <c r="W39" s="8">
        <f t="shared" si="18"/>
        <v>-6.9601062417170859E-2</v>
      </c>
    </row>
    <row r="41" spans="1:23" x14ac:dyDescent="0.25">
      <c r="B41" s="9">
        <f>B22/B2</f>
        <v>1.0149426846218336E-3</v>
      </c>
      <c r="C41" s="9">
        <f t="shared" ref="C41:W53" si="19">C22/C2</f>
        <v>-1.4890857632286761E-4</v>
      </c>
      <c r="D41" s="9">
        <f t="shared" si="19"/>
        <v>1.1938910783688709E-3</v>
      </c>
      <c r="E41" s="9">
        <f t="shared" si="19"/>
        <v>5.2061132500175154E-3</v>
      </c>
      <c r="F41" s="9">
        <f t="shared" si="19"/>
        <v>5.9704953233492711E-3</v>
      </c>
      <c r="G41" s="9">
        <f t="shared" si="19"/>
        <v>6.4123517104091275E-3</v>
      </c>
      <c r="H41" s="9">
        <f t="shared" si="19"/>
        <v>-5.0081303252170004E-3</v>
      </c>
      <c r="I41" s="9">
        <f t="shared" si="19"/>
        <v>-2.697294408845083E-3</v>
      </c>
      <c r="J41" s="9">
        <f t="shared" si="19"/>
        <v>-3.1651732522631126E-3</v>
      </c>
      <c r="K41" s="9">
        <f t="shared" si="19"/>
        <v>-3.2659903877219191E-3</v>
      </c>
      <c r="L41" s="9">
        <f t="shared" si="19"/>
        <v>-3.2482104493206268E-3</v>
      </c>
      <c r="M41" s="9"/>
      <c r="N41" s="9">
        <f t="shared" si="19"/>
        <v>-4.3554392443312861E-3</v>
      </c>
      <c r="O41" s="9">
        <f t="shared" si="19"/>
        <v>-4.5053547618277142E-3</v>
      </c>
      <c r="P41" s="9">
        <f t="shared" si="19"/>
        <v>-4.5387787997356781E-3</v>
      </c>
      <c r="Q41" s="9">
        <f t="shared" si="19"/>
        <v>-4.492915967454149E-3</v>
      </c>
      <c r="R41" s="9">
        <f t="shared" si="19"/>
        <v>-9.7909092855616355E-3</v>
      </c>
      <c r="S41" s="9">
        <f t="shared" si="19"/>
        <v>-5.0431189883296734E-3</v>
      </c>
      <c r="T41" s="9">
        <f t="shared" si="19"/>
        <v>-5.03167231167232E-3</v>
      </c>
      <c r="U41" s="9">
        <f t="shared" si="19"/>
        <v>-4.904307116399065E-3</v>
      </c>
      <c r="V41" s="9">
        <f t="shared" si="19"/>
        <v>-4.8362424595104533E-3</v>
      </c>
      <c r="W41" s="9">
        <f t="shared" si="19"/>
        <v>-6.3341691428169021E-3</v>
      </c>
    </row>
    <row r="42" spans="1:23" x14ac:dyDescent="0.25">
      <c r="B42" s="9">
        <f t="shared" ref="B42:Q55" si="20">B23/B3</f>
        <v>4.2465889359809645E-3</v>
      </c>
      <c r="C42" s="9">
        <f t="shared" si="20"/>
        <v>-5.637966903976009E-3</v>
      </c>
      <c r="D42" s="9">
        <f t="shared" si="20"/>
        <v>-4.6722375274005443E-3</v>
      </c>
      <c r="E42" s="9">
        <f t="shared" si="20"/>
        <v>-4.0948245721392834E-3</v>
      </c>
      <c r="F42" s="9">
        <f t="shared" si="20"/>
        <v>-3.977800095859553E-3</v>
      </c>
      <c r="G42" s="9">
        <f t="shared" si="20"/>
        <v>-3.928936757936298E-3</v>
      </c>
      <c r="H42" s="9">
        <f t="shared" si="20"/>
        <v>-3.9734044926341877E-4</v>
      </c>
      <c r="I42" s="9">
        <f t="shared" si="20"/>
        <v>-1.9474051330423585E-3</v>
      </c>
      <c r="J42" s="9">
        <f t="shared" si="20"/>
        <v>-1.9807522379553608E-3</v>
      </c>
      <c r="K42" s="9">
        <f t="shared" si="20"/>
        <v>-1.9472376069026684E-3</v>
      </c>
      <c r="L42" s="9">
        <f t="shared" si="20"/>
        <v>-1.9738463356385751E-3</v>
      </c>
      <c r="M42" s="9"/>
      <c r="N42" s="9">
        <f t="shared" si="20"/>
        <v>-7.1344642463616915E-3</v>
      </c>
      <c r="O42" s="9">
        <f t="shared" si="20"/>
        <v>-7.2860244723644439E-3</v>
      </c>
      <c r="P42" s="9">
        <f t="shared" si="20"/>
        <v>-7.2778780831687937E-3</v>
      </c>
      <c r="Q42" s="9">
        <f t="shared" si="20"/>
        <v>-7.2780670281827877E-3</v>
      </c>
      <c r="R42" s="9">
        <f t="shared" si="19"/>
        <v>-1.1604522165629065E-2</v>
      </c>
      <c r="S42" s="9">
        <f t="shared" si="19"/>
        <v>-5.7341806312817996E-3</v>
      </c>
      <c r="T42" s="9">
        <f t="shared" si="19"/>
        <v>-5.7970280460312917E-3</v>
      </c>
      <c r="U42" s="9">
        <f t="shared" si="19"/>
        <v>-5.6361064796302662E-3</v>
      </c>
      <c r="V42" s="9">
        <f t="shared" si="19"/>
        <v>-5.5624849939293671E-3</v>
      </c>
      <c r="W42" s="9">
        <f t="shared" si="19"/>
        <v>-5.8344080662369813E-3</v>
      </c>
    </row>
    <row r="43" spans="1:23" x14ac:dyDescent="0.25">
      <c r="B43" s="9">
        <f t="shared" si="20"/>
        <v>-6.4437786358837847E-3</v>
      </c>
      <c r="C43" s="9">
        <f t="shared" si="19"/>
        <v>3.8861843929590263</v>
      </c>
      <c r="D43" s="9">
        <f t="shared" si="19"/>
        <v>1.0609120923681161</v>
      </c>
      <c r="E43" s="9">
        <f t="shared" si="19"/>
        <v>0.11451182355850147</v>
      </c>
      <c r="F43" s="9">
        <f t="shared" si="19"/>
        <v>-3.6791991629515797E-2</v>
      </c>
      <c r="G43" s="9">
        <f t="shared" si="19"/>
        <v>-0.1236766511687093</v>
      </c>
      <c r="H43" s="9">
        <f t="shared" si="19"/>
        <v>-2.5598048724388003E-2</v>
      </c>
      <c r="I43" s="9">
        <f t="shared" si="19"/>
        <v>-1.872033010048191E-3</v>
      </c>
      <c r="J43" s="9">
        <f t="shared" si="19"/>
        <v>-1.3006473296992437E-2</v>
      </c>
      <c r="K43" s="9">
        <f t="shared" si="19"/>
        <v>-2.4687425045832705E-2</v>
      </c>
      <c r="L43" s="9">
        <f t="shared" si="19"/>
        <v>-8.1145534191856532E-3</v>
      </c>
      <c r="M43" s="9"/>
      <c r="N43" s="9">
        <f t="shared" si="19"/>
        <v>4.5710314706332945E-2</v>
      </c>
      <c r="O43" s="9">
        <f t="shared" si="19"/>
        <v>5.0043241824792931E-3</v>
      </c>
      <c r="P43" s="9">
        <f t="shared" si="19"/>
        <v>8.4950746572180855E-3</v>
      </c>
      <c r="Q43" s="9">
        <f t="shared" si="19"/>
        <v>8.5137975631362096E-3</v>
      </c>
      <c r="R43" s="9">
        <f t="shared" si="19"/>
        <v>5.6335689021352699E-2</v>
      </c>
      <c r="S43" s="9">
        <f t="shared" si="19"/>
        <v>5.8900408570518857E-4</v>
      </c>
      <c r="T43" s="9">
        <f t="shared" si="19"/>
        <v>-6.7430706406075716E-3</v>
      </c>
      <c r="U43" s="9">
        <f t="shared" si="19"/>
        <v>-2.4169683436499612E-2</v>
      </c>
      <c r="V43" s="9">
        <f t="shared" si="19"/>
        <v>-3.6349720567486234E-2</v>
      </c>
      <c r="W43" s="9">
        <f t="shared" si="19"/>
        <v>0.219317282782518</v>
      </c>
    </row>
    <row r="44" spans="1:23" x14ac:dyDescent="0.25">
      <c r="B44" s="9">
        <f t="shared" si="20"/>
        <v>2.049534022202933E-4</v>
      </c>
      <c r="C44" s="9">
        <f t="shared" si="19"/>
        <v>5.7375286875570222E-4</v>
      </c>
      <c r="D44" s="9">
        <f t="shared" si="19"/>
        <v>1.6793157320641994E-3</v>
      </c>
      <c r="E44" s="9">
        <f t="shared" si="19"/>
        <v>7.3994620391389955E-4</v>
      </c>
      <c r="F44" s="9">
        <f t="shared" si="19"/>
        <v>9.9786200508774429E-5</v>
      </c>
      <c r="G44" s="9">
        <f t="shared" si="19"/>
        <v>-2.9237360011118266E-4</v>
      </c>
      <c r="H44" s="9">
        <f t="shared" si="19"/>
        <v>-7.8809772850645273E-4</v>
      </c>
      <c r="I44" s="9">
        <f t="shared" si="19"/>
        <v>-4.5702112149323095E-4</v>
      </c>
      <c r="J44" s="9">
        <f t="shared" si="19"/>
        <v>-6.1340070254024446E-4</v>
      </c>
      <c r="K44" s="9">
        <f t="shared" si="19"/>
        <v>-6.5767470247475048E-4</v>
      </c>
      <c r="L44" s="9">
        <f t="shared" si="19"/>
        <v>-6.3531961014801563E-4</v>
      </c>
      <c r="M44" s="9"/>
      <c r="N44" s="9">
        <f t="shared" si="19"/>
        <v>-6.7388307074668641E-4</v>
      </c>
      <c r="O44" s="9">
        <f t="shared" si="19"/>
        <v>-7.6445717530068745E-4</v>
      </c>
      <c r="P44" s="9">
        <f t="shared" si="19"/>
        <v>-8.0924534101751923E-4</v>
      </c>
      <c r="Q44" s="9">
        <f t="shared" si="19"/>
        <v>-8.2216418850848531E-4</v>
      </c>
      <c r="R44" s="9">
        <f t="shared" si="19"/>
        <v>2.3388099218823097E-4</v>
      </c>
      <c r="S44" s="9">
        <f t="shared" si="19"/>
        <v>-2.9567918340137712E-4</v>
      </c>
      <c r="T44" s="9">
        <f t="shared" si="19"/>
        <v>-4.8727825716517474E-4</v>
      </c>
      <c r="U44" s="9">
        <f t="shared" si="19"/>
        <v>-5.1980874556212015E-4</v>
      </c>
      <c r="V44" s="9">
        <f t="shared" si="19"/>
        <v>-5.4874833645700988E-4</v>
      </c>
      <c r="W44" s="9">
        <f t="shared" si="19"/>
        <v>2.7869366378830227E-3</v>
      </c>
    </row>
    <row r="45" spans="1:23" x14ac:dyDescent="0.25">
      <c r="B45" s="9">
        <f t="shared" si="20"/>
        <v>0</v>
      </c>
      <c r="C45" s="9">
        <f t="shared" si="19"/>
        <v>0</v>
      </c>
      <c r="D45" s="9">
        <f t="shared" si="19"/>
        <v>0</v>
      </c>
      <c r="E45" s="9">
        <f t="shared" si="19"/>
        <v>0</v>
      </c>
      <c r="F45" s="9">
        <f t="shared" si="19"/>
        <v>0</v>
      </c>
      <c r="G45" s="9">
        <f t="shared" si="19"/>
        <v>0</v>
      </c>
      <c r="H45" s="9">
        <f t="shared" si="19"/>
        <v>0</v>
      </c>
      <c r="I45" s="9">
        <f t="shared" si="19"/>
        <v>0</v>
      </c>
      <c r="J45" s="9">
        <f t="shared" si="19"/>
        <v>0</v>
      </c>
      <c r="K45" s="9">
        <f t="shared" si="19"/>
        <v>0</v>
      </c>
      <c r="L45" s="9">
        <f t="shared" si="19"/>
        <v>0</v>
      </c>
      <c r="M45" s="9"/>
      <c r="N45" s="9">
        <f t="shared" si="19"/>
        <v>0</v>
      </c>
      <c r="O45" s="9">
        <f t="shared" si="19"/>
        <v>0</v>
      </c>
      <c r="P45" s="9">
        <f t="shared" si="19"/>
        <v>0</v>
      </c>
      <c r="Q45" s="9">
        <f t="shared" si="19"/>
        <v>0</v>
      </c>
      <c r="R45" s="9">
        <f t="shared" si="19"/>
        <v>0</v>
      </c>
      <c r="S45" s="9">
        <f t="shared" si="19"/>
        <v>0</v>
      </c>
      <c r="T45" s="9">
        <f t="shared" si="19"/>
        <v>0</v>
      </c>
      <c r="U45" s="9">
        <f t="shared" si="19"/>
        <v>0</v>
      </c>
      <c r="V45" s="9">
        <f t="shared" si="19"/>
        <v>0</v>
      </c>
      <c r="W45" s="9">
        <f t="shared" si="19"/>
        <v>0</v>
      </c>
    </row>
    <row r="46" spans="1:23" x14ac:dyDescent="0.25">
      <c r="B46" s="9">
        <f t="shared" si="20"/>
        <v>0</v>
      </c>
      <c r="C46" s="9">
        <f t="shared" si="19"/>
        <v>0</v>
      </c>
      <c r="D46" s="9">
        <f t="shared" si="19"/>
        <v>0</v>
      </c>
      <c r="E46" s="9">
        <f t="shared" si="19"/>
        <v>9.8160553435213275E-5</v>
      </c>
      <c r="F46" s="9">
        <f t="shared" si="19"/>
        <v>1.0298514460280227E-4</v>
      </c>
      <c r="G46" s="9">
        <f t="shared" si="19"/>
        <v>1.0885313741454861E-4</v>
      </c>
      <c r="H46" s="9">
        <f t="shared" si="19"/>
        <v>-1.2154536138781068E-3</v>
      </c>
      <c r="I46" s="9">
        <f t="shared" si="19"/>
        <v>-2.8071717030748262E-4</v>
      </c>
      <c r="J46" s="9">
        <f t="shared" si="19"/>
        <v>-2.4320629808206691E-4</v>
      </c>
      <c r="K46" s="9">
        <f t="shared" si="19"/>
        <v>-2.3405993946017667E-4</v>
      </c>
      <c r="L46" s="9">
        <f t="shared" si="19"/>
        <v>-2.2780132822627057E-4</v>
      </c>
      <c r="M46" s="9"/>
      <c r="N46" s="9">
        <f t="shared" si="19"/>
        <v>-4.0163324996968501E-4</v>
      </c>
      <c r="O46" s="9">
        <f t="shared" si="19"/>
        <v>-2.5206784088651816E-4</v>
      </c>
      <c r="P46" s="9">
        <f t="shared" si="19"/>
        <v>-2.5313649226403574E-4</v>
      </c>
      <c r="Q46" s="9">
        <f t="shared" si="19"/>
        <v>-2.1189865416901518E-4</v>
      </c>
      <c r="R46" s="9">
        <f t="shared" si="19"/>
        <v>-9.1029964101462706E-4</v>
      </c>
      <c r="S46" s="9">
        <f t="shared" si="19"/>
        <v>-2.2054814975161179E-4</v>
      </c>
      <c r="T46" s="9">
        <f t="shared" si="19"/>
        <v>-3.6226481039067366E-5</v>
      </c>
      <c r="U46" s="9">
        <f t="shared" si="19"/>
        <v>-9.0057028220167572E-5</v>
      </c>
      <c r="V46" s="9">
        <f t="shared" si="19"/>
        <v>-6.5667400472213232E-5</v>
      </c>
      <c r="W46" s="9">
        <f t="shared" si="19"/>
        <v>1.8597439664757095E-4</v>
      </c>
    </row>
    <row r="47" spans="1:23" x14ac:dyDescent="0.25">
      <c r="B47" s="9">
        <f t="shared" si="20"/>
        <v>1.2101355554778207E-2</v>
      </c>
      <c r="C47" s="9">
        <f t="shared" si="19"/>
        <v>0.35254125494310518</v>
      </c>
      <c r="D47" s="9">
        <f t="shared" si="19"/>
        <v>-6.6737440338584548E-3</v>
      </c>
      <c r="E47" s="9">
        <f t="shared" si="19"/>
        <v>-4.9855799084376685E-2</v>
      </c>
      <c r="F47" s="9">
        <f t="shared" si="19"/>
        <v>-7.2909586184127531E-2</v>
      </c>
      <c r="G47" s="9">
        <f t="shared" si="19"/>
        <v>-8.7445672106379324E-2</v>
      </c>
      <c r="H47" s="9">
        <f t="shared" si="19"/>
        <v>0.58536319245897339</v>
      </c>
      <c r="I47" s="9">
        <f t="shared" si="19"/>
        <v>4.5873965750925554E-2</v>
      </c>
      <c r="J47" s="9">
        <f t="shared" si="19"/>
        <v>0.11122927084116155</v>
      </c>
      <c r="K47" s="9">
        <f t="shared" si="19"/>
        <v>0.11924038230926072</v>
      </c>
      <c r="L47" s="9">
        <f t="shared" si="19"/>
        <v>8.1402940641276386E-2</v>
      </c>
      <c r="M47" s="9"/>
      <c r="N47" s="9">
        <f t="shared" si="19"/>
        <v>1.5086727761345738E-2</v>
      </c>
      <c r="O47" s="9">
        <f t="shared" si="19"/>
        <v>3.3209546828746196E-2</v>
      </c>
      <c r="P47" s="9">
        <f t="shared" si="19"/>
        <v>4.0096510424813513E-2</v>
      </c>
      <c r="Q47" s="9">
        <f t="shared" si="19"/>
        <v>3.2126572941548984E-2</v>
      </c>
      <c r="R47" s="9">
        <f t="shared" si="19"/>
        <v>0.75307373810310418</v>
      </c>
      <c r="S47" s="9">
        <f t="shared" si="19"/>
        <v>-2.4718145977762986E-2</v>
      </c>
      <c r="T47" s="9">
        <f t="shared" si="19"/>
        <v>-2.3187727775015606E-2</v>
      </c>
      <c r="U47" s="9">
        <f t="shared" si="19"/>
        <v>-4.5372073807330576E-2</v>
      </c>
      <c r="V47" s="9">
        <f t="shared" si="19"/>
        <v>-5.1161223671583246E-2</v>
      </c>
      <c r="W47" s="9">
        <f t="shared" si="19"/>
        <v>-4.534397255812786E-2</v>
      </c>
    </row>
    <row r="48" spans="1:23" x14ac:dyDescent="0.25">
      <c r="B48" s="9">
        <f t="shared" si="20"/>
        <v>3.6290654113936614E-4</v>
      </c>
      <c r="C48" s="9">
        <f t="shared" si="19"/>
        <v>7.4898369851199723E-3</v>
      </c>
      <c r="D48" s="9">
        <f t="shared" si="19"/>
        <v>-1.6604882207948647E-3</v>
      </c>
      <c r="E48" s="9">
        <f t="shared" si="19"/>
        <v>-1.4347198817266009E-3</v>
      </c>
      <c r="F48" s="9">
        <f t="shared" si="19"/>
        <v>-1.3046796897673702E-3</v>
      </c>
      <c r="G48" s="9">
        <f t="shared" si="19"/>
        <v>-1.1287497372300642E-3</v>
      </c>
      <c r="H48" s="9">
        <f t="shared" si="19"/>
        <v>9.6376262896401329E-3</v>
      </c>
      <c r="I48" s="9">
        <f t="shared" si="19"/>
        <v>1.798810134835955E-3</v>
      </c>
      <c r="J48" s="9">
        <f t="shared" si="19"/>
        <v>2.7970943823395831E-3</v>
      </c>
      <c r="K48" s="9">
        <f t="shared" si="19"/>
        <v>2.8762730292091017E-3</v>
      </c>
      <c r="L48" s="9">
        <f t="shared" si="19"/>
        <v>2.0642763883744813E-3</v>
      </c>
      <c r="M48" s="9"/>
      <c r="N48" s="9">
        <f t="shared" si="19"/>
        <v>1.549735970012227E-3</v>
      </c>
      <c r="O48" s="9">
        <f t="shared" si="19"/>
        <v>1.6963672032319879E-3</v>
      </c>
      <c r="P48" s="9">
        <f t="shared" si="19"/>
        <v>1.8465221323858815E-3</v>
      </c>
      <c r="Q48" s="9">
        <f t="shared" si="19"/>
        <v>1.6423365974263132E-3</v>
      </c>
      <c r="R48" s="9">
        <f t="shared" si="19"/>
        <v>7.4130122953781803E-3</v>
      </c>
      <c r="S48" s="9">
        <f t="shared" si="19"/>
        <v>-1.4198557496115213E-3</v>
      </c>
      <c r="T48" s="9">
        <f t="shared" si="19"/>
        <v>-1.3400643215531961E-3</v>
      </c>
      <c r="U48" s="9">
        <f t="shared" si="19"/>
        <v>-1.7823298163194203E-3</v>
      </c>
      <c r="V48" s="9">
        <f t="shared" si="19"/>
        <v>-1.8794993966281888E-3</v>
      </c>
      <c r="W48" s="9">
        <f t="shared" si="19"/>
        <v>-3.8531064960694822E-3</v>
      </c>
    </row>
    <row r="49" spans="2:23" x14ac:dyDescent="0.25">
      <c r="B49" s="9">
        <f t="shared" si="20"/>
        <v>-2.891837513960019E-3</v>
      </c>
      <c r="C49" s="9">
        <f t="shared" si="19"/>
        <v>4.8071382791553714E-3</v>
      </c>
      <c r="D49" s="9">
        <f t="shared" si="19"/>
        <v>3.1474237015883806E-3</v>
      </c>
      <c r="E49" s="9">
        <f t="shared" si="19"/>
        <v>3.9375550267014246E-3</v>
      </c>
      <c r="F49" s="9">
        <f t="shared" si="19"/>
        <v>4.333547841431906E-3</v>
      </c>
      <c r="G49" s="9">
        <f t="shared" si="19"/>
        <v>3.9302005977441476E-3</v>
      </c>
      <c r="H49" s="9">
        <f t="shared" si="19"/>
        <v>-2.7061129267700267E-3</v>
      </c>
      <c r="I49" s="9">
        <f t="shared" si="19"/>
        <v>4.7279224570564738E-4</v>
      </c>
      <c r="J49" s="9">
        <f t="shared" si="19"/>
        <v>-3.7702307133891962E-4</v>
      </c>
      <c r="K49" s="9">
        <f t="shared" si="19"/>
        <v>-4.7976010507629119E-5</v>
      </c>
      <c r="L49" s="9">
        <f t="shared" si="19"/>
        <v>3.6395941711813589E-4</v>
      </c>
      <c r="M49" s="9"/>
      <c r="N49" s="9">
        <f t="shared" si="19"/>
        <v>4.1884519104339723E-3</v>
      </c>
      <c r="O49" s="9">
        <f t="shared" si="19"/>
        <v>4.1265487544576889E-3</v>
      </c>
      <c r="P49" s="9">
        <f t="shared" si="19"/>
        <v>4.1784251344135796E-3</v>
      </c>
      <c r="Q49" s="9">
        <f t="shared" si="19"/>
        <v>4.4112907844531448E-3</v>
      </c>
      <c r="R49" s="9">
        <f t="shared" si="19"/>
        <v>4.1233166249272949E-3</v>
      </c>
      <c r="S49" s="9">
        <f t="shared" si="19"/>
        <v>5.0511446699585041E-3</v>
      </c>
      <c r="T49" s="9">
        <f t="shared" si="19"/>
        <v>4.9534356450114687E-3</v>
      </c>
      <c r="U49" s="9">
        <f t="shared" si="19"/>
        <v>5.1443718107225447E-3</v>
      </c>
      <c r="V49" s="9">
        <f t="shared" si="19"/>
        <v>4.8719939764096144E-3</v>
      </c>
      <c r="W49" s="9">
        <f t="shared" si="19"/>
        <v>-6.2048295513990256E-3</v>
      </c>
    </row>
    <row r="50" spans="2:23" x14ac:dyDescent="0.25">
      <c r="B50" s="9">
        <f t="shared" si="20"/>
        <v>0</v>
      </c>
      <c r="C50" s="9">
        <f t="shared" si="19"/>
        <v>0</v>
      </c>
      <c r="D50" s="9">
        <f t="shared" si="19"/>
        <v>0</v>
      </c>
      <c r="E50" s="9">
        <f t="shared" si="19"/>
        <v>0</v>
      </c>
      <c r="F50" s="9">
        <f t="shared" si="19"/>
        <v>5.5369013884970333E-5</v>
      </c>
      <c r="G50" s="9">
        <f t="shared" si="19"/>
        <v>0</v>
      </c>
      <c r="H50" s="9">
        <f t="shared" si="19"/>
        <v>0</v>
      </c>
      <c r="I50" s="9">
        <f t="shared" si="19"/>
        <v>1.5934984502329995E-5</v>
      </c>
      <c r="J50" s="9">
        <f t="shared" si="19"/>
        <v>1.2178728485327442E-5</v>
      </c>
      <c r="K50" s="9">
        <f t="shared" si="19"/>
        <v>7.9031174300260561E-6</v>
      </c>
      <c r="L50" s="9">
        <f t="shared" si="19"/>
        <v>1.219797311771243E-5</v>
      </c>
      <c r="M50" s="9"/>
      <c r="N50" s="9">
        <f t="shared" si="19"/>
        <v>8.0207026055808403E-6</v>
      </c>
      <c r="O50" s="9">
        <f t="shared" si="19"/>
        <v>1.3533856935848257E-5</v>
      </c>
      <c r="P50" s="9">
        <f t="shared" si="19"/>
        <v>1.1568095052203835E-5</v>
      </c>
      <c r="Q50" s="9">
        <f t="shared" si="19"/>
        <v>1.2359924674108502E-5</v>
      </c>
      <c r="R50" s="9">
        <f t="shared" si="19"/>
        <v>0</v>
      </c>
      <c r="S50" s="9">
        <f t="shared" si="19"/>
        <v>1.6407026928881295E-5</v>
      </c>
      <c r="T50" s="9">
        <f t="shared" si="19"/>
        <v>1.5613461758096174E-5</v>
      </c>
      <c r="U50" s="9">
        <f t="shared" si="19"/>
        <v>1.6131505176488757E-5</v>
      </c>
      <c r="V50" s="9">
        <f t="shared" si="19"/>
        <v>1.6404333530331091E-5</v>
      </c>
      <c r="W50" s="9">
        <f t="shared" si="19"/>
        <v>-1.4492165505980592E-3</v>
      </c>
    </row>
    <row r="51" spans="2:23" x14ac:dyDescent="0.25">
      <c r="B51" s="9">
        <f t="shared" si="20"/>
        <v>1.071092311546263E-2</v>
      </c>
      <c r="C51" s="9">
        <f t="shared" si="19"/>
        <v>0.14358925828209401</v>
      </c>
      <c r="D51" s="9">
        <f t="shared" si="19"/>
        <v>1.6546049303507574E-3</v>
      </c>
      <c r="E51" s="9">
        <f t="shared" si="19"/>
        <v>-1.2989627739559539E-2</v>
      </c>
      <c r="F51" s="9">
        <f t="shared" si="19"/>
        <v>-2.1395897910994853E-2</v>
      </c>
      <c r="G51" s="9">
        <f t="shared" si="19"/>
        <v>-2.6385201638378923E-2</v>
      </c>
      <c r="H51" s="9">
        <f t="shared" si="19"/>
        <v>0.15708296242128889</v>
      </c>
      <c r="I51" s="9">
        <f t="shared" si="19"/>
        <v>1.8885157357802915E-2</v>
      </c>
      <c r="J51" s="9">
        <f t="shared" si="19"/>
        <v>3.3825929053574316E-2</v>
      </c>
      <c r="K51" s="9">
        <f t="shared" si="19"/>
        <v>3.4417935401401374E-2</v>
      </c>
      <c r="L51" s="9">
        <f t="shared" si="19"/>
        <v>1.9751425763734613E-2</v>
      </c>
      <c r="M51" s="9"/>
      <c r="N51" s="9">
        <f t="shared" si="19"/>
        <v>1.762933615121463E-2</v>
      </c>
      <c r="O51" s="9">
        <f t="shared" si="19"/>
        <v>1.8907899819980509E-2</v>
      </c>
      <c r="P51" s="9">
        <f t="shared" si="19"/>
        <v>2.1008306653795966E-2</v>
      </c>
      <c r="Q51" s="9">
        <f t="shared" si="19"/>
        <v>1.6896583505121354E-2</v>
      </c>
      <c r="R51" s="9">
        <f t="shared" si="19"/>
        <v>0.15010917915125435</v>
      </c>
      <c r="S51" s="9">
        <f t="shared" si="19"/>
        <v>-2.574227776993504E-2</v>
      </c>
      <c r="T51" s="9">
        <f t="shared" si="19"/>
        <v>-2.8099690252824314E-2</v>
      </c>
      <c r="U51" s="9">
        <f t="shared" si="19"/>
        <v>-3.7312754403291022E-2</v>
      </c>
      <c r="V51" s="9">
        <f t="shared" si="19"/>
        <v>-3.9871521096530811E-2</v>
      </c>
      <c r="W51" s="9">
        <f t="shared" si="19"/>
        <v>-1.8333336727235104E-2</v>
      </c>
    </row>
    <row r="52" spans="2:23" x14ac:dyDescent="0.25">
      <c r="B52" s="9">
        <f t="shared" si="20"/>
        <v>1.1061350009600301E-3</v>
      </c>
      <c r="C52" s="9">
        <f t="shared" si="19"/>
        <v>6.3980070069656492E-3</v>
      </c>
      <c r="D52" s="9">
        <f t="shared" si="19"/>
        <v>1.1260337766380833E-4</v>
      </c>
      <c r="E52" s="9">
        <f t="shared" si="19"/>
        <v>2.6670971058688812E-4</v>
      </c>
      <c r="F52" s="9">
        <f t="shared" si="19"/>
        <v>1.8848442640426367E-4</v>
      </c>
      <c r="G52" s="9">
        <f t="shared" si="19"/>
        <v>3.0442426053444983E-4</v>
      </c>
      <c r="H52" s="9">
        <f t="shared" si="19"/>
        <v>2.2980440559967536E-3</v>
      </c>
      <c r="I52" s="9">
        <f t="shared" si="19"/>
        <v>-4.7150155421645657E-4</v>
      </c>
      <c r="J52" s="9">
        <f t="shared" si="19"/>
        <v>-3.1940457197540597E-4</v>
      </c>
      <c r="K52" s="9">
        <f t="shared" si="19"/>
        <v>-5.2256825395182414E-4</v>
      </c>
      <c r="L52" s="9">
        <f t="shared" si="19"/>
        <v>-1.0771443949730546E-3</v>
      </c>
      <c r="M52" s="9"/>
      <c r="N52" s="9">
        <f t="shared" si="19"/>
        <v>1.0931622925014896E-4</v>
      </c>
      <c r="O52" s="9">
        <f t="shared" si="19"/>
        <v>1.3408661104703028E-5</v>
      </c>
      <c r="P52" s="9">
        <f t="shared" si="19"/>
        <v>7.3676317668519166E-5</v>
      </c>
      <c r="Q52" s="9">
        <f t="shared" si="19"/>
        <v>-2.044299106990187E-4</v>
      </c>
      <c r="R52" s="9">
        <f t="shared" si="19"/>
        <v>8.4926620233585239E-4</v>
      </c>
      <c r="S52" s="9">
        <f t="shared" si="19"/>
        <v>-1.5376002523940294E-3</v>
      </c>
      <c r="T52" s="9">
        <f t="shared" si="19"/>
        <v>-1.5585202460735538E-3</v>
      </c>
      <c r="U52" s="9">
        <f t="shared" si="19"/>
        <v>-1.7187680347679664E-3</v>
      </c>
      <c r="V52" s="9">
        <f t="shared" si="19"/>
        <v>-1.6531585723841007E-3</v>
      </c>
      <c r="W52" s="9">
        <f t="shared" si="19"/>
        <v>2.6277273048489917E-4</v>
      </c>
    </row>
    <row r="53" spans="2:23" x14ac:dyDescent="0.25">
      <c r="B53" s="9">
        <f t="shared" si="20"/>
        <v>6.5004478927493999E-3</v>
      </c>
      <c r="C53" s="9">
        <f t="shared" si="19"/>
        <v>5.3815271314235455E-2</v>
      </c>
      <c r="D53" s="9">
        <f t="shared" si="19"/>
        <v>1.504259671569424E-2</v>
      </c>
      <c r="E53" s="9">
        <f t="shared" si="19"/>
        <v>4.4101113512697909E-5</v>
      </c>
      <c r="F53" s="9">
        <f t="shared" si="19"/>
        <v>-8.6776078295700936E-3</v>
      </c>
      <c r="G53" s="9">
        <f t="shared" si="19"/>
        <v>-1.4754575550627458E-2</v>
      </c>
      <c r="H53" s="9">
        <f t="shared" si="19"/>
        <v>5.1648325536215685E-2</v>
      </c>
      <c r="I53" s="9">
        <f t="shared" si="19"/>
        <v>2.7256098838430803E-3</v>
      </c>
      <c r="J53" s="9">
        <f t="shared" si="19"/>
        <v>7.5596982582378245E-3</v>
      </c>
      <c r="K53" s="9">
        <f t="shared" si="19"/>
        <v>7.4694758678470613E-3</v>
      </c>
      <c r="L53" s="9">
        <f t="shared" si="19"/>
        <v>1.6194232184790134E-3</v>
      </c>
      <c r="M53" s="9"/>
      <c r="N53" s="9">
        <f t="shared" si="19"/>
        <v>1.8949670809174468E-3</v>
      </c>
      <c r="O53" s="9">
        <f t="shared" si="19"/>
        <v>1.8025643930480464E-3</v>
      </c>
      <c r="P53" s="9">
        <f t="shared" si="19"/>
        <v>2.3356918694973916E-3</v>
      </c>
      <c r="Q53" s="9">
        <f t="shared" si="19"/>
        <v>4.9046227264484127E-4</v>
      </c>
      <c r="R53" s="9">
        <f t="shared" si="19"/>
        <v>5.5056648367339589E-2</v>
      </c>
      <c r="S53" s="9">
        <f t="shared" si="19"/>
        <v>-1.4025972639281445E-2</v>
      </c>
      <c r="T53" s="9">
        <f t="shared" si="19"/>
        <v>-1.6785026325265819E-2</v>
      </c>
      <c r="U53" s="9">
        <f t="shared" ref="C53:W55" si="21">U34/U14</f>
        <v>-2.1349589246488089E-2</v>
      </c>
      <c r="V53" s="9">
        <f t="shared" si="21"/>
        <v>-2.2804029601159997E-2</v>
      </c>
      <c r="W53" s="9">
        <f t="shared" si="21"/>
        <v>1.8234672669002243E-2</v>
      </c>
    </row>
    <row r="54" spans="2:23" x14ac:dyDescent="0.25">
      <c r="B54" s="9">
        <f t="shared" si="20"/>
        <v>0</v>
      </c>
      <c r="C54" s="9">
        <f t="shared" si="21"/>
        <v>2.0730867051833942E-5</v>
      </c>
      <c r="D54" s="9">
        <f t="shared" si="21"/>
        <v>1.1830732497551937E-5</v>
      </c>
      <c r="E54" s="9">
        <f t="shared" si="21"/>
        <v>1.454498037077137E-5</v>
      </c>
      <c r="F54" s="9">
        <f t="shared" si="21"/>
        <v>1.6144030952613085E-5</v>
      </c>
      <c r="G54" s="9">
        <f t="shared" si="21"/>
        <v>1.7673774250256517E-5</v>
      </c>
      <c r="H54" s="9">
        <f t="shared" si="21"/>
        <v>0</v>
      </c>
      <c r="I54" s="9">
        <f t="shared" si="21"/>
        <v>7.8021124496943069E-6</v>
      </c>
      <c r="J54" s="9">
        <f t="shared" si="21"/>
        <v>7.7969711978720743E-6</v>
      </c>
      <c r="K54" s="9">
        <f t="shared" si="21"/>
        <v>-1.0116558759239598E-5</v>
      </c>
      <c r="L54" s="9">
        <f t="shared" si="21"/>
        <v>5.3133796415800964E-6</v>
      </c>
      <c r="M54" s="9"/>
      <c r="N54" s="9">
        <f t="shared" si="21"/>
        <v>5.4360911003268882E-4</v>
      </c>
      <c r="O54" s="9">
        <f t="shared" si="21"/>
        <v>5.4284404018908384E-4</v>
      </c>
      <c r="P54" s="9">
        <f t="shared" si="21"/>
        <v>5.3132410825019322E-4</v>
      </c>
      <c r="Q54" s="9">
        <f t="shared" si="21"/>
        <v>5.5035606262146108E-4</v>
      </c>
      <c r="R54" s="9">
        <f t="shared" si="21"/>
        <v>5.5480808084007636E-6</v>
      </c>
      <c r="S54" s="9">
        <f t="shared" si="21"/>
        <v>1.5205447168037239E-5</v>
      </c>
      <c r="T54" s="9">
        <f t="shared" si="21"/>
        <v>1.7143638069420893E-5</v>
      </c>
      <c r="U54" s="9">
        <f t="shared" si="21"/>
        <v>2.4774392962171782E-5</v>
      </c>
      <c r="V54" s="9">
        <f t="shared" si="21"/>
        <v>2.5956675299279861E-5</v>
      </c>
      <c r="W54" s="9">
        <f t="shared" si="21"/>
        <v>6.2385125354941835E-6</v>
      </c>
    </row>
    <row r="55" spans="2:23" x14ac:dyDescent="0.25">
      <c r="B55" s="9">
        <f t="shared" si="20"/>
        <v>-0.16510681564752225</v>
      </c>
      <c r="C55" s="9">
        <f t="shared" si="21"/>
        <v>-5.6298225295067202E-3</v>
      </c>
      <c r="D55" s="9">
        <f t="shared" si="21"/>
        <v>-0.15345452579616015</v>
      </c>
      <c r="E55" s="9">
        <f t="shared" si="21"/>
        <v>-0.18158643515454398</v>
      </c>
      <c r="F55" s="9">
        <f t="shared" si="21"/>
        <v>-0.19838328414911408</v>
      </c>
      <c r="G55" s="9">
        <f t="shared" si="21"/>
        <v>-0.20942416185560139</v>
      </c>
      <c r="H55" s="9">
        <f t="shared" si="21"/>
        <v>-1.1091811883983253E-3</v>
      </c>
      <c r="I55" s="9">
        <f t="shared" si="21"/>
        <v>-0.1505753898319101</v>
      </c>
      <c r="J55" s="9">
        <f t="shared" si="21"/>
        <v>-0.13315678193297614</v>
      </c>
      <c r="K55" s="9">
        <f t="shared" si="21"/>
        <v>-0.13299003593257988</v>
      </c>
      <c r="L55" s="9">
        <f t="shared" si="21"/>
        <v>-0.15180552509170694</v>
      </c>
      <c r="M55" s="9"/>
      <c r="N55" s="9">
        <f t="shared" si="21"/>
        <v>-0.15174198707197839</v>
      </c>
      <c r="O55" s="9">
        <f t="shared" si="21"/>
        <v>-0.15089114311700122</v>
      </c>
      <c r="P55" s="9">
        <f t="shared" si="21"/>
        <v>-0.14851896923322733</v>
      </c>
      <c r="Q55" s="9">
        <f t="shared" si="21"/>
        <v>-0.15421667815842796</v>
      </c>
      <c r="R55" s="9">
        <f t="shared" si="21"/>
        <v>4.9642693552874118E-4</v>
      </c>
      <c r="S55" s="9">
        <f t="shared" si="21"/>
        <v>-0.20796723348505958</v>
      </c>
      <c r="T55" s="9">
        <f t="shared" si="21"/>
        <v>-0.21405754978576499</v>
      </c>
      <c r="U55" s="9">
        <f t="shared" si="21"/>
        <v>-0.22858376907426561</v>
      </c>
      <c r="V55" s="9">
        <f t="shared" si="21"/>
        <v>-0.23285086131002503</v>
      </c>
      <c r="W55" s="9">
        <f t="shared" si="21"/>
        <v>-0.18379757221229343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cp:lastPrinted>2021-12-17T08:32:21Z</cp:lastPrinted>
  <dcterms:created xsi:type="dcterms:W3CDTF">2021-12-07T14:30:05Z</dcterms:created>
  <dcterms:modified xsi:type="dcterms:W3CDTF">2024-01-02T08:52:05Z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