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RevApr25\Charging Models From DCUSA\Broken Links\Files for the website\"/>
    </mc:Choice>
  </mc:AlternateContent>
  <bookViews>
    <workbookView xWindow="0" yWindow="0" windowWidth="38400" windowHeight="12000"/>
  </bookViews>
  <sheets>
    <sheet name="Sheet1" sheetId="1" r:id="rId1"/>
  </sheets>
  <definedNames>
    <definedName name="_xlnm.Print_Area" localSheetId="0">Sheet1!$B$2:$W$39</definedName>
    <definedName name="_xlnm.Print_Titles" localSheetId="0">Sheet1!$A:$A,Sheet1!$1:$1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5" i="1" l="1"/>
  <c r="A36" i="1"/>
  <c r="A33" i="1" l="1"/>
  <c r="A32" i="1"/>
  <c r="A23" i="1"/>
  <c r="A24" i="1"/>
  <c r="A25" i="1"/>
  <c r="A26" i="1"/>
  <c r="A27" i="1"/>
  <c r="A28" i="1"/>
  <c r="A29" i="1"/>
  <c r="A30" i="1"/>
  <c r="A34" i="1"/>
  <c r="A31" i="1"/>
  <c r="A22" i="1"/>
  <c r="M23" i="1" l="1"/>
  <c r="M22" i="1"/>
  <c r="M25" i="1"/>
  <c r="M28" i="1"/>
  <c r="M31" i="1"/>
  <c r="M32" i="1" l="1"/>
  <c r="M29" i="1"/>
  <c r="M36" i="1"/>
  <c r="M37" i="1" s="1"/>
  <c r="M19" i="1"/>
  <c r="M33" i="1"/>
  <c r="M30" i="1"/>
  <c r="M26" i="1"/>
  <c r="M27" i="1"/>
  <c r="M34" i="1"/>
  <c r="M35" i="1"/>
  <c r="M24" i="1"/>
  <c r="M39" i="1" l="1"/>
  <c r="C23" i="1" l="1"/>
  <c r="C42" i="1" s="1"/>
  <c r="R22" i="1"/>
  <c r="H22" i="1"/>
  <c r="W22" i="1"/>
  <c r="C34" i="1" l="1"/>
  <c r="C53" i="1" s="1"/>
  <c r="R34" i="1"/>
  <c r="R53" i="1" s="1"/>
  <c r="H29" i="1"/>
  <c r="H48" i="1" s="1"/>
  <c r="R31" i="1"/>
  <c r="R50" i="1" s="1"/>
  <c r="C30" i="1"/>
  <c r="C49" i="1" s="1"/>
  <c r="C28" i="1"/>
  <c r="C47" i="1" s="1"/>
  <c r="W34" i="1"/>
  <c r="W53" i="1" s="1"/>
  <c r="H31" i="1"/>
  <c r="H50" i="1" s="1"/>
  <c r="R28" i="1"/>
  <c r="R47" i="1" s="1"/>
  <c r="W26" i="1"/>
  <c r="W45" i="1" s="1"/>
  <c r="H33" i="1"/>
  <c r="H52" i="1" s="1"/>
  <c r="W24" i="1"/>
  <c r="W43" i="1" s="1"/>
  <c r="W29" i="1"/>
  <c r="W48" i="1" s="1"/>
  <c r="H24" i="1"/>
  <c r="H43" i="1" s="1"/>
  <c r="R29" i="1"/>
  <c r="R48" i="1" s="1"/>
  <c r="R27" i="1"/>
  <c r="R46" i="1" s="1"/>
  <c r="H35" i="1"/>
  <c r="H54" i="1" s="1"/>
  <c r="R25" i="1"/>
  <c r="R44" i="1" s="1"/>
  <c r="C35" i="1"/>
  <c r="C54" i="1" s="1"/>
  <c r="C32" i="1"/>
  <c r="C51" i="1" s="1"/>
  <c r="W30" i="1"/>
  <c r="W49" i="1" s="1"/>
  <c r="W35" i="1"/>
  <c r="W54" i="1" s="1"/>
  <c r="H32" i="1"/>
  <c r="H51" i="1" s="1"/>
  <c r="W31" i="1"/>
  <c r="W50" i="1" s="1"/>
  <c r="H26" i="1"/>
  <c r="H45" i="1" s="1"/>
  <c r="C25" i="1"/>
  <c r="C44" i="1" s="1"/>
  <c r="C29" i="1"/>
  <c r="C48" i="1" s="1"/>
  <c r="W33" i="1"/>
  <c r="W52" i="1" s="1"/>
  <c r="W27" i="1"/>
  <c r="W46" i="1" s="1"/>
  <c r="W32" i="1"/>
  <c r="W51" i="1" s="1"/>
  <c r="H30" i="1"/>
  <c r="H49" i="1" s="1"/>
  <c r="H28" i="1"/>
  <c r="H47" i="1" s="1"/>
  <c r="R26" i="1"/>
  <c r="R45" i="1" s="1"/>
  <c r="R24" i="1"/>
  <c r="R43" i="1" s="1"/>
  <c r="C31" i="1"/>
  <c r="C50" i="1" s="1"/>
  <c r="H27" i="1"/>
  <c r="H46" i="1" s="1"/>
  <c r="H25" i="1"/>
  <c r="H44" i="1" s="1"/>
  <c r="R23" i="1"/>
  <c r="R42" i="1" s="1"/>
  <c r="C24" i="1"/>
  <c r="C43" i="1" s="1"/>
  <c r="R41" i="1"/>
  <c r="R36" i="1"/>
  <c r="R19" i="1"/>
  <c r="W36" i="1"/>
  <c r="W19" i="1"/>
  <c r="W28" i="1"/>
  <c r="W47" i="1" s="1"/>
  <c r="W23" i="1"/>
  <c r="W42" i="1" s="1"/>
  <c r="H23" i="1"/>
  <c r="H42" i="1" s="1"/>
  <c r="R35" i="1"/>
  <c r="R54" i="1" s="1"/>
  <c r="R33" i="1"/>
  <c r="R52" i="1" s="1"/>
  <c r="C36" i="1"/>
  <c r="C19" i="1"/>
  <c r="C22" i="1"/>
  <c r="W41" i="1"/>
  <c r="H41" i="1"/>
  <c r="W25" i="1"/>
  <c r="W44" i="1" s="1"/>
  <c r="H36" i="1"/>
  <c r="H19" i="1"/>
  <c r="H34" i="1"/>
  <c r="H53" i="1" s="1"/>
  <c r="R32" i="1"/>
  <c r="R51" i="1" s="1"/>
  <c r="R30" i="1"/>
  <c r="R49" i="1" s="1"/>
  <c r="C26" i="1"/>
  <c r="C45" i="1" s="1"/>
  <c r="C27" i="1"/>
  <c r="C46" i="1" s="1"/>
  <c r="C33" i="1"/>
  <c r="C52" i="1" s="1"/>
  <c r="R55" i="1" l="1"/>
  <c r="R37" i="1"/>
  <c r="R39" i="1" s="1"/>
  <c r="H55" i="1"/>
  <c r="H37" i="1"/>
  <c r="H39" i="1" s="1"/>
  <c r="C55" i="1"/>
  <c r="C37" i="1"/>
  <c r="W55" i="1"/>
  <c r="W37" i="1"/>
  <c r="W39" i="1"/>
  <c r="C41" i="1"/>
  <c r="C39" i="1"/>
  <c r="Q24" i="1" l="1"/>
  <c r="Q43" i="1" s="1"/>
  <c r="G22" i="1"/>
  <c r="S25" i="1"/>
  <c r="S44" i="1" s="1"/>
  <c r="E22" i="1"/>
  <c r="F23" i="1"/>
  <c r="F42" i="1" s="1"/>
  <c r="V24" i="1"/>
  <c r="V43" i="1" s="1"/>
  <c r="U23" i="1"/>
  <c r="U42" i="1" s="1"/>
  <c r="V36" i="1" l="1"/>
  <c r="S34" i="1"/>
  <c r="S53" i="1" s="1"/>
  <c r="U35" i="1"/>
  <c r="U54" i="1" s="1"/>
  <c r="E35" i="1"/>
  <c r="E54" i="1" s="1"/>
  <c r="T28" i="1"/>
  <c r="T47" i="1" s="1"/>
  <c r="G33" i="1"/>
  <c r="G52" i="1" s="1"/>
  <c r="U33" i="1"/>
  <c r="U52" i="1" s="1"/>
  <c r="N33" i="1"/>
  <c r="N52" i="1" s="1"/>
  <c r="E30" i="1"/>
  <c r="E49" i="1" s="1"/>
  <c r="N31" i="1"/>
  <c r="N50" i="1" s="1"/>
  <c r="J31" i="1"/>
  <c r="J50" i="1" s="1"/>
  <c r="Q35" i="1"/>
  <c r="Q54" i="1" s="1"/>
  <c r="N35" i="1"/>
  <c r="N54" i="1" s="1"/>
  <c r="E28" i="1"/>
  <c r="E47" i="1" s="1"/>
  <c r="G31" i="1"/>
  <c r="G50" i="1" s="1"/>
  <c r="L25" i="1"/>
  <c r="L44" i="1" s="1"/>
  <c r="Q27" i="1"/>
  <c r="Q46" i="1" s="1"/>
  <c r="F25" i="1"/>
  <c r="F44" i="1" s="1"/>
  <c r="G28" i="1"/>
  <c r="G47" i="1" s="1"/>
  <c r="D27" i="1"/>
  <c r="D46" i="1" s="1"/>
  <c r="L29" i="1"/>
  <c r="L48" i="1" s="1"/>
  <c r="T30" i="1"/>
  <c r="T49" i="1" s="1"/>
  <c r="T25" i="1"/>
  <c r="T44" i="1" s="1"/>
  <c r="F29" i="1"/>
  <c r="F48" i="1" s="1"/>
  <c r="F27" i="1"/>
  <c r="F46" i="1" s="1"/>
  <c r="E33" i="1"/>
  <c r="E52" i="1" s="1"/>
  <c r="G26" i="1"/>
  <c r="G45" i="1" s="1"/>
  <c r="G35" i="1"/>
  <c r="G54" i="1" s="1"/>
  <c r="D30" i="1"/>
  <c r="D49" i="1" s="1"/>
  <c r="J30" i="1"/>
  <c r="J49" i="1" s="1"/>
  <c r="L35" i="1"/>
  <c r="L54" i="1" s="1"/>
  <c r="L33" i="1"/>
  <c r="L52" i="1" s="1"/>
  <c r="T23" i="1"/>
  <c r="T42" i="1" s="1"/>
  <c r="V28" i="1"/>
  <c r="V47" i="1" s="1"/>
  <c r="L31" i="1"/>
  <c r="L50" i="1" s="1"/>
  <c r="L27" i="1"/>
  <c r="L46" i="1" s="1"/>
  <c r="D34" i="1"/>
  <c r="D53" i="1" s="1"/>
  <c r="D32" i="1"/>
  <c r="D51" i="1" s="1"/>
  <c r="V30" i="1"/>
  <c r="V49" i="1" s="1"/>
  <c r="V25" i="1"/>
  <c r="V44" i="1" s="1"/>
  <c r="N29" i="1"/>
  <c r="N48" i="1" s="1"/>
  <c r="S28" i="1"/>
  <c r="S47" i="1" s="1"/>
  <c r="J34" i="1"/>
  <c r="J53" i="1" s="1"/>
  <c r="T31" i="1"/>
  <c r="T50" i="1" s="1"/>
  <c r="U25" i="1"/>
  <c r="U44" i="1" s="1"/>
  <c r="V31" i="1"/>
  <c r="V50" i="1" s="1"/>
  <c r="E25" i="1"/>
  <c r="E44" i="1" s="1"/>
  <c r="S33" i="1"/>
  <c r="S52" i="1" s="1"/>
  <c r="L34" i="1"/>
  <c r="L53" i="1" s="1"/>
  <c r="U32" i="1"/>
  <c r="U51" i="1" s="1"/>
  <c r="V22" i="1"/>
  <c r="V41" i="1" s="1"/>
  <c r="J33" i="1"/>
  <c r="J52" i="1" s="1"/>
  <c r="L28" i="1"/>
  <c r="L47" i="1" s="1"/>
  <c r="Q33" i="1"/>
  <c r="Q52" i="1" s="1"/>
  <c r="G34" i="1"/>
  <c r="G53" i="1" s="1"/>
  <c r="Q30" i="1"/>
  <c r="Q49" i="1" s="1"/>
  <c r="T34" i="1"/>
  <c r="T53" i="1" s="1"/>
  <c r="U30" i="1"/>
  <c r="U49" i="1" s="1"/>
  <c r="U26" i="1"/>
  <c r="U45" i="1" s="1"/>
  <c r="U28" i="1"/>
  <c r="U47" i="1" s="1"/>
  <c r="D25" i="1"/>
  <c r="D44" i="1" s="1"/>
  <c r="D23" i="1"/>
  <c r="D42" i="1" s="1"/>
  <c r="V34" i="1"/>
  <c r="V53" i="1" s="1"/>
  <c r="V35" i="1"/>
  <c r="V54" i="1" s="1"/>
  <c r="F34" i="1"/>
  <c r="F53" i="1" s="1"/>
  <c r="F32" i="1"/>
  <c r="F51" i="1" s="1"/>
  <c r="F30" i="1"/>
  <c r="F49" i="1" s="1"/>
  <c r="N26" i="1"/>
  <c r="N45" i="1" s="1"/>
  <c r="N24" i="1"/>
  <c r="N43" i="1" s="1"/>
  <c r="N22" i="1"/>
  <c r="E26" i="1"/>
  <c r="E45" i="1" s="1"/>
  <c r="S31" i="1"/>
  <c r="S50" i="1" s="1"/>
  <c r="S29" i="1"/>
  <c r="S48" i="1" s="1"/>
  <c r="J27" i="1"/>
  <c r="J46" i="1" s="1"/>
  <c r="J22" i="1"/>
  <c r="L22" i="1"/>
  <c r="G29" i="1"/>
  <c r="G48" i="1" s="1"/>
  <c r="G24" i="1"/>
  <c r="G43" i="1" s="1"/>
  <c r="Q31" i="1"/>
  <c r="Q50" i="1" s="1"/>
  <c r="E41" i="1"/>
  <c r="J41" i="1"/>
  <c r="L36" i="1"/>
  <c r="L19" i="1"/>
  <c r="T36" i="1"/>
  <c r="T19" i="1"/>
  <c r="U27" i="1"/>
  <c r="U46" i="1" s="1"/>
  <c r="D22" i="1"/>
  <c r="V32" i="1"/>
  <c r="V51" i="1" s="1"/>
  <c r="F31" i="1"/>
  <c r="F50" i="1" s="1"/>
  <c r="N23" i="1"/>
  <c r="N42" i="1" s="1"/>
  <c r="E36" i="1"/>
  <c r="E19" i="1"/>
  <c r="E23" i="1"/>
  <c r="E42" i="1" s="1"/>
  <c r="S36" i="1"/>
  <c r="S19" i="1"/>
  <c r="S26" i="1"/>
  <c r="S45" i="1" s="1"/>
  <c r="J24" i="1"/>
  <c r="J43" i="1" s="1"/>
  <c r="N41" i="1"/>
  <c r="L41" i="1"/>
  <c r="T35" i="1"/>
  <c r="T54" i="1" s="1"/>
  <c r="T33" i="1"/>
  <c r="T52" i="1" s="1"/>
  <c r="U24" i="1"/>
  <c r="U43" i="1" s="1"/>
  <c r="U22" i="1"/>
  <c r="D24" i="1"/>
  <c r="D43" i="1" s="1"/>
  <c r="D35" i="1"/>
  <c r="D54" i="1" s="1"/>
  <c r="V33" i="1"/>
  <c r="V52" i="1" s="1"/>
  <c r="V29" i="1"/>
  <c r="V48" i="1" s="1"/>
  <c r="F28" i="1"/>
  <c r="F47" i="1" s="1"/>
  <c r="F26" i="1"/>
  <c r="F45" i="1" s="1"/>
  <c r="F24" i="1"/>
  <c r="F43" i="1" s="1"/>
  <c r="N36" i="1"/>
  <c r="N19" i="1"/>
  <c r="N34" i="1"/>
  <c r="N53" i="1" s="1"/>
  <c r="E34" i="1"/>
  <c r="E53" i="1" s="1"/>
  <c r="S23" i="1"/>
  <c r="S42" i="1" s="1"/>
  <c r="J35" i="1"/>
  <c r="J54" i="1" s="1"/>
  <c r="L32" i="1"/>
  <c r="L51" i="1" s="1"/>
  <c r="L30" i="1"/>
  <c r="L49" i="1" s="1"/>
  <c r="G25" i="1"/>
  <c r="G44" i="1" s="1"/>
  <c r="G36" i="1"/>
  <c r="G19" i="1"/>
  <c r="G32" i="1"/>
  <c r="G51" i="1" s="1"/>
  <c r="Q28" i="1"/>
  <c r="Q47" i="1" s="1"/>
  <c r="Q32" i="1"/>
  <c r="Q51" i="1" s="1"/>
  <c r="T32" i="1"/>
  <c r="T51" i="1" s="1"/>
  <c r="V26" i="1"/>
  <c r="V45" i="1" s="1"/>
  <c r="E31" i="1"/>
  <c r="E50" i="1" s="1"/>
  <c r="S22" i="1"/>
  <c r="S30" i="1"/>
  <c r="S49" i="1" s="1"/>
  <c r="J36" i="1"/>
  <c r="J19" i="1"/>
  <c r="J32" i="1"/>
  <c r="J51" i="1" s="1"/>
  <c r="G41" i="1"/>
  <c r="Q36" i="1"/>
  <c r="Q19" i="1"/>
  <c r="Q25" i="1"/>
  <c r="Q44" i="1" s="1"/>
  <c r="Q29" i="1"/>
  <c r="Q48" i="1" s="1"/>
  <c r="J23" i="1"/>
  <c r="J42" i="1" s="1"/>
  <c r="T29" i="1"/>
  <c r="T48" i="1" s="1"/>
  <c r="T27" i="1"/>
  <c r="T46" i="1" s="1"/>
  <c r="T22" i="1"/>
  <c r="U34" i="1"/>
  <c r="U53" i="1" s="1"/>
  <c r="D36" i="1"/>
  <c r="D19" i="1"/>
  <c r="D31" i="1"/>
  <c r="D50" i="1" s="1"/>
  <c r="D29" i="1"/>
  <c r="D48" i="1" s="1"/>
  <c r="V27" i="1"/>
  <c r="V46" i="1" s="1"/>
  <c r="V23" i="1"/>
  <c r="V42" i="1" s="1"/>
  <c r="F22" i="1"/>
  <c r="F36" i="1"/>
  <c r="F19" i="1"/>
  <c r="N32" i="1"/>
  <c r="N51" i="1" s="1"/>
  <c r="N30" i="1"/>
  <c r="N49" i="1" s="1"/>
  <c r="N28" i="1"/>
  <c r="N47" i="1" s="1"/>
  <c r="E27" i="1"/>
  <c r="E46" i="1" s="1"/>
  <c r="E32" i="1"/>
  <c r="E51" i="1" s="1"/>
  <c r="S35" i="1"/>
  <c r="S54" i="1" s="1"/>
  <c r="S27" i="1"/>
  <c r="S46" i="1" s="1"/>
  <c r="J28" i="1"/>
  <c r="J47" i="1" s="1"/>
  <c r="J29" i="1"/>
  <c r="J48" i="1" s="1"/>
  <c r="L26" i="1"/>
  <c r="L45" i="1" s="1"/>
  <c r="L24" i="1"/>
  <c r="L43" i="1" s="1"/>
  <c r="G30" i="1"/>
  <c r="G49" i="1" s="1"/>
  <c r="Q22" i="1"/>
  <c r="Q26" i="1"/>
  <c r="Q45" i="1" s="1"/>
  <c r="T26" i="1"/>
  <c r="T45" i="1" s="1"/>
  <c r="T24" i="1"/>
  <c r="T43" i="1" s="1"/>
  <c r="U36" i="1"/>
  <c r="U19" i="1"/>
  <c r="U29" i="1"/>
  <c r="U48" i="1" s="1"/>
  <c r="U31" i="1"/>
  <c r="U50" i="1" s="1"/>
  <c r="D33" i="1"/>
  <c r="D52" i="1" s="1"/>
  <c r="D28" i="1"/>
  <c r="D47" i="1" s="1"/>
  <c r="D26" i="1"/>
  <c r="D45" i="1" s="1"/>
  <c r="F35" i="1"/>
  <c r="F54" i="1" s="1"/>
  <c r="F33" i="1"/>
  <c r="F52" i="1" s="1"/>
  <c r="N27" i="1"/>
  <c r="N46" i="1" s="1"/>
  <c r="N25" i="1"/>
  <c r="N44" i="1" s="1"/>
  <c r="E24" i="1"/>
  <c r="E43" i="1" s="1"/>
  <c r="E29" i="1"/>
  <c r="E48" i="1" s="1"/>
  <c r="S32" i="1"/>
  <c r="S51" i="1" s="1"/>
  <c r="S24" i="1"/>
  <c r="S43" i="1" s="1"/>
  <c r="J25" i="1"/>
  <c r="J44" i="1" s="1"/>
  <c r="J26" i="1"/>
  <c r="J45" i="1" s="1"/>
  <c r="L23" i="1"/>
  <c r="L42" i="1" s="1"/>
  <c r="G23" i="1"/>
  <c r="G42" i="1" s="1"/>
  <c r="G27" i="1"/>
  <c r="G46" i="1" s="1"/>
  <c r="Q34" i="1"/>
  <c r="Q53" i="1" s="1"/>
  <c r="Q23" i="1"/>
  <c r="Q42" i="1" s="1"/>
  <c r="T55" i="1" l="1"/>
  <c r="T37" i="1"/>
  <c r="D55" i="1"/>
  <c r="D37" i="1"/>
  <c r="S55" i="1"/>
  <c r="S37" i="1"/>
  <c r="S39" i="1" s="1"/>
  <c r="N55" i="1"/>
  <c r="N37" i="1"/>
  <c r="Q55" i="1"/>
  <c r="Q37" i="1"/>
  <c r="U55" i="1"/>
  <c r="U37" i="1"/>
  <c r="U39" i="1" s="1"/>
  <c r="F55" i="1"/>
  <c r="F37" i="1"/>
  <c r="G55" i="1"/>
  <c r="G37" i="1"/>
  <c r="J55" i="1"/>
  <c r="J37" i="1"/>
  <c r="J39" i="1" s="1"/>
  <c r="L55" i="1"/>
  <c r="L37" i="1"/>
  <c r="E55" i="1"/>
  <c r="E37" i="1"/>
  <c r="E39" i="1" s="1"/>
  <c r="V55" i="1"/>
  <c r="V37" i="1"/>
  <c r="V19" i="1"/>
  <c r="K33" i="1"/>
  <c r="K52" i="1" s="1"/>
  <c r="K25" i="1"/>
  <c r="K44" i="1" s="1"/>
  <c r="K26" i="1"/>
  <c r="K45" i="1" s="1"/>
  <c r="K28" i="1"/>
  <c r="K47" i="1" s="1"/>
  <c r="K30" i="1"/>
  <c r="K49" i="1" s="1"/>
  <c r="K34" i="1"/>
  <c r="K53" i="1" s="1"/>
  <c r="K31" i="1"/>
  <c r="K50" i="1" s="1"/>
  <c r="N39" i="1"/>
  <c r="F41" i="1"/>
  <c r="F39" i="1"/>
  <c r="G39" i="1"/>
  <c r="S41" i="1"/>
  <c r="K36" i="1"/>
  <c r="K19" i="1"/>
  <c r="K23" i="1"/>
  <c r="K42" i="1" s="1"/>
  <c r="U41" i="1"/>
  <c r="K22" i="1"/>
  <c r="D41" i="1"/>
  <c r="D39" i="1"/>
  <c r="V39" i="1"/>
  <c r="K35" i="1"/>
  <c r="K54" i="1" s="1"/>
  <c r="P22" i="1"/>
  <c r="Q41" i="1"/>
  <c r="Q39" i="1"/>
  <c r="K27" i="1"/>
  <c r="K46" i="1" s="1"/>
  <c r="K32" i="1"/>
  <c r="K51" i="1" s="1"/>
  <c r="L39" i="1"/>
  <c r="T41" i="1"/>
  <c r="T39" i="1"/>
  <c r="K24" i="1"/>
  <c r="K43" i="1" s="1"/>
  <c r="K29" i="1"/>
  <c r="K48" i="1" s="1"/>
  <c r="K55" i="1" l="1"/>
  <c r="K37" i="1"/>
  <c r="K39" i="1" s="1"/>
  <c r="P33" i="1"/>
  <c r="P52" i="1" s="1"/>
  <c r="P27" i="1"/>
  <c r="P46" i="1" s="1"/>
  <c r="P34" i="1"/>
  <c r="P53" i="1" s="1"/>
  <c r="P31" i="1"/>
  <c r="P50" i="1" s="1"/>
  <c r="P30" i="1"/>
  <c r="P49" i="1" s="1"/>
  <c r="P23" i="1"/>
  <c r="P42" i="1" s="1"/>
  <c r="P41" i="1"/>
  <c r="P24" i="1"/>
  <c r="P43" i="1" s="1"/>
  <c r="P35" i="1"/>
  <c r="P54" i="1" s="1"/>
  <c r="K41" i="1"/>
  <c r="P36" i="1"/>
  <c r="P19" i="1"/>
  <c r="P32" i="1"/>
  <c r="P51" i="1" s="1"/>
  <c r="P28" i="1"/>
  <c r="P47" i="1" s="1"/>
  <c r="P29" i="1"/>
  <c r="P48" i="1" s="1"/>
  <c r="P25" i="1"/>
  <c r="P44" i="1" s="1"/>
  <c r="P26" i="1"/>
  <c r="P45" i="1" s="1"/>
  <c r="P55" i="1" l="1"/>
  <c r="P37" i="1"/>
  <c r="P39" i="1" s="1"/>
  <c r="B31" i="1"/>
  <c r="B50" i="1" s="1"/>
  <c r="B26" i="1"/>
  <c r="B45" i="1" s="1"/>
  <c r="B29" i="1"/>
  <c r="B48" i="1" s="1"/>
  <c r="B22" i="1"/>
  <c r="I23" i="1"/>
  <c r="I42" i="1" s="1"/>
  <c r="I34" i="1"/>
  <c r="I53" i="1" s="1"/>
  <c r="B35" i="1"/>
  <c r="B54" i="1" s="1"/>
  <c r="I27" i="1"/>
  <c r="I46" i="1" s="1"/>
  <c r="I31" i="1"/>
  <c r="I50" i="1" s="1"/>
  <c r="B28" i="1"/>
  <c r="B47" i="1" s="1"/>
  <c r="B25" i="1"/>
  <c r="B44" i="1" s="1"/>
  <c r="B32" i="1"/>
  <c r="B51" i="1" s="1"/>
  <c r="B33" i="1"/>
  <c r="B52" i="1" s="1"/>
  <c r="I35" i="1"/>
  <c r="I54" i="1" s="1"/>
  <c r="I24" i="1"/>
  <c r="I43" i="1" s="1"/>
  <c r="I28" i="1"/>
  <c r="I47" i="1" s="1"/>
  <c r="B30" i="1"/>
  <c r="B49" i="1" s="1"/>
  <c r="B36" i="1"/>
  <c r="B19" i="1"/>
  <c r="I32" i="1"/>
  <c r="I51" i="1" s="1"/>
  <c r="I25" i="1"/>
  <c r="I44" i="1" s="1"/>
  <c r="B27" i="1"/>
  <c r="B46" i="1" s="1"/>
  <c r="B41" i="1"/>
  <c r="I29" i="1"/>
  <c r="I48" i="1" s="1"/>
  <c r="I33" i="1"/>
  <c r="I52" i="1" s="1"/>
  <c r="I22" i="1"/>
  <c r="B23" i="1"/>
  <c r="B42" i="1" s="1"/>
  <c r="B24" i="1"/>
  <c r="B43" i="1" s="1"/>
  <c r="I26" i="1"/>
  <c r="I45" i="1" s="1"/>
  <c r="I30" i="1"/>
  <c r="I49" i="1" s="1"/>
  <c r="I36" i="1"/>
  <c r="I19" i="1"/>
  <c r="B34" i="1"/>
  <c r="B53" i="1" s="1"/>
  <c r="I55" i="1" l="1"/>
  <c r="I37" i="1"/>
  <c r="I39" i="1" s="1"/>
  <c r="B55" i="1"/>
  <c r="B37" i="1"/>
  <c r="B39" i="1" s="1"/>
  <c r="I41" i="1"/>
  <c r="O23" i="1" l="1"/>
  <c r="O42" i="1" s="1"/>
  <c r="O26" i="1"/>
  <c r="O45" i="1" s="1"/>
  <c r="O29" i="1" l="1"/>
  <c r="O48" i="1" s="1"/>
  <c r="O31" i="1"/>
  <c r="O50" i="1" s="1"/>
  <c r="O33" i="1"/>
  <c r="O52" i="1" s="1"/>
  <c r="O34" i="1"/>
  <c r="O53" i="1" s="1"/>
  <c r="O30" i="1"/>
  <c r="O49" i="1" s="1"/>
  <c r="O28" i="1"/>
  <c r="O47" i="1" s="1"/>
  <c r="O36" i="1"/>
  <c r="O19" i="1"/>
  <c r="O35" i="1"/>
  <c r="O54" i="1" s="1"/>
  <c r="O32" i="1"/>
  <c r="O51" i="1" s="1"/>
  <c r="O27" i="1"/>
  <c r="O46" i="1" s="1"/>
  <c r="O25" i="1"/>
  <c r="O44" i="1" s="1"/>
  <c r="O24" i="1"/>
  <c r="O43" i="1" s="1"/>
  <c r="O22" i="1"/>
  <c r="O55" i="1" l="1"/>
  <c r="O37" i="1"/>
  <c r="O41" i="1"/>
  <c r="O39" i="1"/>
</calcChain>
</file>

<file path=xl/sharedStrings.xml><?xml version="1.0" encoding="utf-8"?>
<sst xmlns="http://schemas.openxmlformats.org/spreadsheetml/2006/main" count="64" uniqueCount="42">
  <si>
    <t>Domestic Aggregated with Residual</t>
  </si>
  <si>
    <t>Non-Domestic Aggregated No Residual</t>
  </si>
  <si>
    <t>Non-Domestic Aggregated Band 1</t>
  </si>
  <si>
    <t>Non-Domestic Aggregated Band 2</t>
  </si>
  <si>
    <t>Non-Domestic Aggregated Band 3</t>
  </si>
  <si>
    <t>Non-Domestic Aggregated Band 4</t>
  </si>
  <si>
    <t>LV Site Specific No Residual</t>
  </si>
  <si>
    <t>LV Site Specific Band 1</t>
  </si>
  <si>
    <t>LV Site Specific Band 2</t>
  </si>
  <si>
    <t>LV Site Specific Band 3</t>
  </si>
  <si>
    <t>LV Site Specific Band 4</t>
  </si>
  <si>
    <t>LV Sub Site Specific No Residual</t>
  </si>
  <si>
    <t>LV Sub Site Specific Band 1</t>
  </si>
  <si>
    <t>LV Sub Site Specific Band 2</t>
  </si>
  <si>
    <t>LV Sub Site Specific Band 3</t>
  </si>
  <si>
    <t>LV Sub Site Specific Band 4</t>
  </si>
  <si>
    <t>HV Site Specific No Residual</t>
  </si>
  <si>
    <t>HV Site Specific Band 1</t>
  </si>
  <si>
    <t>HV Site Specific Band 2</t>
  </si>
  <si>
    <t>HV Site Specific Band 3</t>
  </si>
  <si>
    <t>HV Site Specific Band 4</t>
  </si>
  <si>
    <t>Unmetered Supplies</t>
  </si>
  <si>
    <t>Typical Bills</t>
  </si>
  <si>
    <t>Load Factor</t>
  </si>
  <si>
    <t>Coincidence Factor</t>
  </si>
  <si>
    <t>Forecast</t>
  </si>
  <si>
    <t>Service Models</t>
  </si>
  <si>
    <t>Loss Adjustment factors</t>
  </si>
  <si>
    <t>Average KVAR By KVA</t>
  </si>
  <si>
    <t>Gross Asset Models</t>
  </si>
  <si>
    <t>Peaking Probabilities</t>
  </si>
  <si>
    <t>Hours in Time Band and Days in year</t>
  </si>
  <si>
    <t>IDNO Discounts</t>
  </si>
  <si>
    <t>Allowed Revenue</t>
  </si>
  <si>
    <t>Real pre-tax cost of capital</t>
  </si>
  <si>
    <t>Transmission Exits Charges</t>
  </si>
  <si>
    <t>Other Expenditure</t>
  </si>
  <si>
    <t>Check To CDCM Model</t>
  </si>
  <si>
    <t>Change To Typical Bills</t>
  </si>
  <si>
    <t>2024/25 Base</t>
  </si>
  <si>
    <t>Customers Contribution</t>
  </si>
  <si>
    <t>All changes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</si>
</sst>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0_ ;\-#,##0.000\ 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B86CD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9" fontId="2" fillId="2" borderId="0" applyNumberFormat="0" applyBorder="0" applyAlignment="0">
      <alignment horizontal="left" vertical="center" wrapText="1"/>
    </xf>
    <xf numFmtId="9" fontId="1" fillId="0" borderId="0" applyFont="0" applyFill="0" applyBorder="0" applyAlignment="0" applyProtection="0"/>
  </cellStyleXfs>
  <cellXfs count="10">
    <xf numFmtId="0" fontId="0" fillId="0" borderId="0" xfId="0"/>
    <xf numFmtId="43" fontId="0" fillId="0" borderId="0" xfId="1" applyFont="1"/>
    <xf numFmtId="164" fontId="3" fillId="3" borderId="0" xfId="1" applyNumberFormat="1" applyFont="1" applyFill="1"/>
    <xf numFmtId="0" fontId="2" fillId="3" borderId="1" xfId="2" applyNumberFormat="1" applyFill="1" applyBorder="1" applyAlignment="1">
      <alignment horizontal="right" wrapText="1"/>
    </xf>
    <xf numFmtId="0" fontId="2" fillId="2" borderId="1" xfId="2" applyNumberFormat="1" applyBorder="1" applyAlignment="1">
      <alignment horizontal="right" wrapText="1"/>
    </xf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9" fontId="0" fillId="0" borderId="0" xfId="3" applyFont="1"/>
    <xf numFmtId="165" fontId="0" fillId="0" borderId="0" xfId="3" applyNumberFormat="1" applyFont="1"/>
  </cellXfs>
  <cellStyles count="4">
    <cellStyle name="ColumnHeading_CEPATNEI" xfId="2"/>
    <cellStyle name="Comma" xfId="1" builtinId="3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5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6" sqref="A16"/>
    </sheetView>
  </sheetViews>
  <sheetFormatPr defaultRowHeight="15" x14ac:dyDescent="0.25"/>
  <cols>
    <col min="1" max="1" width="33.42578125" bestFit="1" customWidth="1"/>
    <col min="2" max="2" width="13.140625" bestFit="1" customWidth="1"/>
    <col min="3" max="3" width="14.28515625" bestFit="1" customWidth="1"/>
    <col min="4" max="7" width="13.85546875" bestFit="1" customWidth="1"/>
    <col min="8" max="12" width="14.5703125" bestFit="1" customWidth="1"/>
    <col min="13" max="13" width="11" bestFit="1" customWidth="1"/>
    <col min="14" max="17" width="14.42578125" bestFit="1" customWidth="1"/>
    <col min="18" max="21" width="15.140625" bestFit="1" customWidth="1"/>
    <col min="22" max="22" width="20.140625" bestFit="1" customWidth="1"/>
    <col min="23" max="23" width="11.5703125" bestFit="1" customWidth="1"/>
  </cols>
  <sheetData>
    <row r="1" spans="1:23" ht="45" x14ac:dyDescent="0.25">
      <c r="A1" s="3" t="s">
        <v>22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</row>
    <row r="2" spans="1:23" x14ac:dyDescent="0.25">
      <c r="A2" s="5" t="s">
        <v>39</v>
      </c>
      <c r="B2" s="6">
        <v>149.33449109325844</v>
      </c>
      <c r="C2" s="6">
        <v>56.963992582838564</v>
      </c>
      <c r="D2" s="6">
        <v>96.849479727154829</v>
      </c>
      <c r="E2" s="6">
        <v>313.50404156520727</v>
      </c>
      <c r="F2" s="6">
        <v>704.17591432823383</v>
      </c>
      <c r="G2" s="6">
        <v>2148.6957696606096</v>
      </c>
      <c r="H2" s="6">
        <v>1242.9234388551363</v>
      </c>
      <c r="I2" s="6">
        <v>4165.5367701512823</v>
      </c>
      <c r="J2" s="6">
        <v>8220.2221132786744</v>
      </c>
      <c r="K2" s="6">
        <v>13244.131000923238</v>
      </c>
      <c r="L2" s="6">
        <v>30676.340264106897</v>
      </c>
      <c r="M2" s="6">
        <v>0</v>
      </c>
      <c r="N2" s="6">
        <v>7931.4276785947395</v>
      </c>
      <c r="O2" s="6">
        <v>7696.5403767622038</v>
      </c>
      <c r="P2" s="6">
        <v>15132.707564890494</v>
      </c>
      <c r="Q2" s="6">
        <v>33597.217541789156</v>
      </c>
      <c r="R2" s="6">
        <v>2207.1881054175733</v>
      </c>
      <c r="S2" s="6">
        <v>20105.77657146873</v>
      </c>
      <c r="T2" s="6">
        <v>61111.109271808891</v>
      </c>
      <c r="U2" s="6">
        <v>123485.61778728035</v>
      </c>
      <c r="V2" s="6">
        <v>288185.18731063325</v>
      </c>
      <c r="W2" s="6">
        <v>2371.9417543480622</v>
      </c>
    </row>
    <row r="3" spans="1:23" x14ac:dyDescent="0.25">
      <c r="A3" s="5" t="s">
        <v>23</v>
      </c>
      <c r="B3" s="6">
        <v>149.45165527342667</v>
      </c>
      <c r="C3" s="6">
        <v>56.857493684207782</v>
      </c>
      <c r="D3" s="6">
        <v>96.754257733199637</v>
      </c>
      <c r="E3" s="6">
        <v>313.53946126609844</v>
      </c>
      <c r="F3" s="6">
        <v>704.46966064316541</v>
      </c>
      <c r="G3" s="6">
        <v>2149.9216027040789</v>
      </c>
      <c r="H3" s="6">
        <v>1241.9379168398555</v>
      </c>
      <c r="I3" s="6">
        <v>4166.0396012597266</v>
      </c>
      <c r="J3" s="6">
        <v>8220.3578079630806</v>
      </c>
      <c r="K3" s="6">
        <v>13244.38806497696</v>
      </c>
      <c r="L3" s="6">
        <v>30680.145768943101</v>
      </c>
      <c r="M3" s="6">
        <v>0</v>
      </c>
      <c r="N3" s="6">
        <v>7889.8316639598679</v>
      </c>
      <c r="O3" s="6">
        <v>7654.6420687657874</v>
      </c>
      <c r="P3" s="6">
        <v>15031.607697545071</v>
      </c>
      <c r="Q3" s="6">
        <v>33390.439164210875</v>
      </c>
      <c r="R3" s="6">
        <v>2196.236877714447</v>
      </c>
      <c r="S3" s="6">
        <v>20056.283333063995</v>
      </c>
      <c r="T3" s="6">
        <v>60985.914323665296</v>
      </c>
      <c r="U3" s="6">
        <v>123231.93672970122</v>
      </c>
      <c r="V3" s="6">
        <v>287608.6684066311</v>
      </c>
      <c r="W3" s="6">
        <v>2362.9185577010912</v>
      </c>
    </row>
    <row r="4" spans="1:23" x14ac:dyDescent="0.25">
      <c r="A4" s="5" t="s">
        <v>24</v>
      </c>
      <c r="B4" s="6">
        <v>148.8799206150519</v>
      </c>
      <c r="C4" s="6">
        <v>57.209229932868574</v>
      </c>
      <c r="D4" s="6">
        <v>97.775098231423868</v>
      </c>
      <c r="E4" s="6">
        <v>320.52462392562251</v>
      </c>
      <c r="F4" s="6">
        <v>722.21862543547547</v>
      </c>
      <c r="G4" s="6">
        <v>2207.3282470441018</v>
      </c>
      <c r="H4" s="6">
        <v>1243.6310751435383</v>
      </c>
      <c r="I4" s="6">
        <v>4166.8431077968844</v>
      </c>
      <c r="J4" s="6">
        <v>8221.4242913366779</v>
      </c>
      <c r="K4" s="6">
        <v>13246.01095233635</v>
      </c>
      <c r="L4" s="6">
        <v>30683.394182550106</v>
      </c>
      <c r="M4" s="6">
        <v>0</v>
      </c>
      <c r="N4" s="6">
        <v>7873.4894599936015</v>
      </c>
      <c r="O4" s="6">
        <v>7652.7913794521828</v>
      </c>
      <c r="P4" s="6">
        <v>15059.553186302275</v>
      </c>
      <c r="Q4" s="6">
        <v>33426.137761700062</v>
      </c>
      <c r="R4" s="6">
        <v>2175.6047978291986</v>
      </c>
      <c r="S4" s="6">
        <v>19918.39848033377</v>
      </c>
      <c r="T4" s="6">
        <v>60572.291368297243</v>
      </c>
      <c r="U4" s="6">
        <v>122397.65581574992</v>
      </c>
      <c r="V4" s="6">
        <v>285660.85571809451</v>
      </c>
      <c r="W4" s="6">
        <v>2348.266025979407</v>
      </c>
    </row>
    <row r="5" spans="1:23" x14ac:dyDescent="0.25">
      <c r="A5" s="5" t="s">
        <v>25</v>
      </c>
      <c r="B5" s="6">
        <v>145.49983490414533</v>
      </c>
      <c r="C5" s="6">
        <v>114.16249484105388</v>
      </c>
      <c r="D5" s="6">
        <v>227.38496194623932</v>
      </c>
      <c r="E5" s="6">
        <v>372.9628828335189</v>
      </c>
      <c r="F5" s="6">
        <v>727.47045034501548</v>
      </c>
      <c r="G5" s="6">
        <v>1940.8986386971949</v>
      </c>
      <c r="H5" s="6">
        <v>1190.313398860319</v>
      </c>
      <c r="I5" s="6">
        <v>4235.663946112616</v>
      </c>
      <c r="J5" s="6">
        <v>8046.683052336145</v>
      </c>
      <c r="K5" s="6">
        <v>13028.228773143508</v>
      </c>
      <c r="L5" s="6">
        <v>28472.58218969341</v>
      </c>
      <c r="M5" s="6">
        <v>0</v>
      </c>
      <c r="N5" s="6">
        <v>10074.184459895698</v>
      </c>
      <c r="O5" s="6">
        <v>7768.9248923257264</v>
      </c>
      <c r="P5" s="6">
        <v>15078.679304880046</v>
      </c>
      <c r="Q5" s="6">
        <v>33237.011898263307</v>
      </c>
      <c r="R5" s="6">
        <v>2025.0793834958272</v>
      </c>
      <c r="S5" s="6">
        <v>21404.452380886498</v>
      </c>
      <c r="T5" s="6">
        <v>59914.662988963428</v>
      </c>
      <c r="U5" s="6">
        <v>121876.57636180715</v>
      </c>
      <c r="V5" s="6">
        <v>280234.2298235409</v>
      </c>
      <c r="W5" s="6">
        <v>2563.1599539763547</v>
      </c>
    </row>
    <row r="6" spans="1:23" x14ac:dyDescent="0.25">
      <c r="A6" s="5" t="s">
        <v>26</v>
      </c>
      <c r="B6" s="6">
        <v>145.56185497842807</v>
      </c>
      <c r="C6" s="6">
        <v>114.57013851508947</v>
      </c>
      <c r="D6" s="6">
        <v>227.77700872493935</v>
      </c>
      <c r="E6" s="6">
        <v>373.25891905969218</v>
      </c>
      <c r="F6" s="6">
        <v>727.53606945511365</v>
      </c>
      <c r="G6" s="6">
        <v>1940.1373762051824</v>
      </c>
      <c r="H6" s="6">
        <v>1189.3910265375766</v>
      </c>
      <c r="I6" s="6">
        <v>4233.0766878258191</v>
      </c>
      <c r="J6" s="6">
        <v>8040.3201923350416</v>
      </c>
      <c r="K6" s="6">
        <v>13017.405866378507</v>
      </c>
      <c r="L6" s="6">
        <v>28449.167643902179</v>
      </c>
      <c r="M6" s="6">
        <v>0</v>
      </c>
      <c r="N6" s="6">
        <v>10063.188057414394</v>
      </c>
      <c r="O6" s="6">
        <v>7763.12873980525</v>
      </c>
      <c r="P6" s="6">
        <v>15065.027102804406</v>
      </c>
      <c r="Q6" s="6">
        <v>33207.201098173682</v>
      </c>
      <c r="R6" s="6">
        <v>2027.9278806197462</v>
      </c>
      <c r="S6" s="6">
        <v>21390.253166980718</v>
      </c>
      <c r="T6" s="6">
        <v>59865.565131578194</v>
      </c>
      <c r="U6" s="6">
        <v>121767.64157024716</v>
      </c>
      <c r="V6" s="6">
        <v>279979.37262486009</v>
      </c>
      <c r="W6" s="6">
        <v>2570.4695753574551</v>
      </c>
    </row>
    <row r="7" spans="1:23" x14ac:dyDescent="0.25">
      <c r="A7" s="5" t="s">
        <v>27</v>
      </c>
      <c r="B7" s="6">
        <v>145.55711905824506</v>
      </c>
      <c r="C7" s="6">
        <v>114.53247642486477</v>
      </c>
      <c r="D7" s="6">
        <v>227.65155173212443</v>
      </c>
      <c r="E7" s="6">
        <v>373.15839164954821</v>
      </c>
      <c r="F7" s="6">
        <v>727.53918774372232</v>
      </c>
      <c r="G7" s="6">
        <v>1940.4070765007145</v>
      </c>
      <c r="H7" s="6">
        <v>1190.2329612938856</v>
      </c>
      <c r="I7" s="6">
        <v>4233.4906163326641</v>
      </c>
      <c r="J7" s="6">
        <v>8040.8376335966241</v>
      </c>
      <c r="K7" s="6">
        <v>13018.192551219445</v>
      </c>
      <c r="L7" s="6">
        <v>28449.546817433722</v>
      </c>
      <c r="M7" s="6">
        <v>0</v>
      </c>
      <c r="N7" s="6">
        <v>10084.98787925167</v>
      </c>
      <c r="O7" s="6">
        <v>7768.195015789337</v>
      </c>
      <c r="P7" s="6">
        <v>15079.348799806574</v>
      </c>
      <c r="Q7" s="6">
        <v>33236.910201306651</v>
      </c>
      <c r="R7" s="6">
        <v>2028.7826770819909</v>
      </c>
      <c r="S7" s="6">
        <v>21394.053760990959</v>
      </c>
      <c r="T7" s="6">
        <v>59868.372240886376</v>
      </c>
      <c r="U7" s="6">
        <v>121775.45229934734</v>
      </c>
      <c r="V7" s="6">
        <v>279991.8767597588</v>
      </c>
      <c r="W7" s="6">
        <v>2567.8810754229139</v>
      </c>
    </row>
    <row r="8" spans="1:23" x14ac:dyDescent="0.25">
      <c r="A8" s="5" t="s">
        <v>28</v>
      </c>
      <c r="B8" s="6">
        <v>145.59361905824505</v>
      </c>
      <c r="C8" s="6">
        <v>114.53247642486477</v>
      </c>
      <c r="D8" s="6">
        <v>227.7610517321244</v>
      </c>
      <c r="E8" s="6">
        <v>373.34089164954827</v>
      </c>
      <c r="F8" s="6">
        <v>727.90418774372233</v>
      </c>
      <c r="G8" s="6">
        <v>1941.4655765007146</v>
      </c>
      <c r="H8" s="6">
        <v>1182.5361985005632</v>
      </c>
      <c r="I8" s="6">
        <v>4229.0345552752506</v>
      </c>
      <c r="J8" s="6">
        <v>8033.1736922978098</v>
      </c>
      <c r="K8" s="6">
        <v>13003.799694313531</v>
      </c>
      <c r="L8" s="6">
        <v>28420.107484807853</v>
      </c>
      <c r="M8" s="6">
        <v>0</v>
      </c>
      <c r="N8" s="6">
        <v>10078.529652391459</v>
      </c>
      <c r="O8" s="6">
        <v>7754.3302339958318</v>
      </c>
      <c r="P8" s="6">
        <v>15074.98451556771</v>
      </c>
      <c r="Q8" s="6">
        <v>33202.203770410219</v>
      </c>
      <c r="R8" s="6">
        <v>2015.2830642032391</v>
      </c>
      <c r="S8" s="6">
        <v>21373.115555536981</v>
      </c>
      <c r="T8" s="6">
        <v>59863.800283688361</v>
      </c>
      <c r="U8" s="6">
        <v>121772.28517428509</v>
      </c>
      <c r="V8" s="6">
        <v>279898.24296044215</v>
      </c>
      <c r="W8" s="6">
        <v>2569.2389999636489</v>
      </c>
    </row>
    <row r="9" spans="1:23" x14ac:dyDescent="0.25">
      <c r="A9" s="5" t="s">
        <v>40</v>
      </c>
      <c r="B9" s="6">
        <v>147.02098874265332</v>
      </c>
      <c r="C9" s="6">
        <v>142.80607526070827</v>
      </c>
      <c r="D9" s="6">
        <v>222.01218209244968</v>
      </c>
      <c r="E9" s="6">
        <v>355.41882761987284</v>
      </c>
      <c r="F9" s="6">
        <v>679.09481377596387</v>
      </c>
      <c r="G9" s="6">
        <v>1787.6458348997116</v>
      </c>
      <c r="H9" s="6">
        <v>1804.0220865038373</v>
      </c>
      <c r="I9" s="6">
        <v>4450.213225261552</v>
      </c>
      <c r="J9" s="6">
        <v>8812.7510206294228</v>
      </c>
      <c r="K9" s="6">
        <v>14195.881646418384</v>
      </c>
      <c r="L9" s="6">
        <v>30209.319368164593</v>
      </c>
      <c r="M9" s="6">
        <v>0</v>
      </c>
      <c r="N9" s="6">
        <v>11365.979102634807</v>
      </c>
      <c r="O9" s="6">
        <v>7951.9949712528596</v>
      </c>
      <c r="P9" s="6">
        <v>16265.492311806127</v>
      </c>
      <c r="Q9" s="6">
        <v>35018.319413667748</v>
      </c>
      <c r="R9" s="6">
        <v>2846.1460740858079</v>
      </c>
      <c r="S9" s="6">
        <v>20843.990586196371</v>
      </c>
      <c r="T9" s="6">
        <v>56940.074484885226</v>
      </c>
      <c r="U9" s="6">
        <v>116053.86494745655</v>
      </c>
      <c r="V9" s="6">
        <v>264871.59326286957</v>
      </c>
      <c r="W9" s="6">
        <v>2517.3766596273736</v>
      </c>
    </row>
    <row r="10" spans="1:23" x14ac:dyDescent="0.25">
      <c r="A10" s="5" t="s">
        <v>29</v>
      </c>
      <c r="B10" s="6">
        <v>147.04550717442802</v>
      </c>
      <c r="C10" s="6">
        <v>143.23584035274823</v>
      </c>
      <c r="D10" s="6">
        <v>221.56814115919198</v>
      </c>
      <c r="E10" s="6">
        <v>354.83789602007892</v>
      </c>
      <c r="F10" s="6">
        <v>678.2311994691961</v>
      </c>
      <c r="G10" s="6">
        <v>1785.6735570932356</v>
      </c>
      <c r="H10" s="6">
        <v>1819.3662475685285</v>
      </c>
      <c r="I10" s="6">
        <v>4457.9621332069319</v>
      </c>
      <c r="J10" s="6">
        <v>8834.0525238687969</v>
      </c>
      <c r="K10" s="6">
        <v>14228.93133202559</v>
      </c>
      <c r="L10" s="6">
        <v>30261.46578437907</v>
      </c>
      <c r="M10" s="6">
        <v>0</v>
      </c>
      <c r="N10" s="6">
        <v>11432.091527168133</v>
      </c>
      <c r="O10" s="6">
        <v>7961.815903080791</v>
      </c>
      <c r="P10" s="6">
        <v>16309.846922620345</v>
      </c>
      <c r="Q10" s="6">
        <v>35098.190529742977</v>
      </c>
      <c r="R10" s="6">
        <v>2860.6418932211841</v>
      </c>
      <c r="S10" s="6">
        <v>20836.788279481694</v>
      </c>
      <c r="T10" s="6">
        <v>56875.406609698744</v>
      </c>
      <c r="U10" s="6">
        <v>115932.61524244527</v>
      </c>
      <c r="V10" s="6">
        <v>264539.03110451251</v>
      </c>
      <c r="W10" s="6">
        <v>2508.7693331241389</v>
      </c>
    </row>
    <row r="11" spans="1:23" x14ac:dyDescent="0.25">
      <c r="A11" s="5" t="s">
        <v>30</v>
      </c>
      <c r="B11" s="6">
        <v>147.4382196742342</v>
      </c>
      <c r="C11" s="6">
        <v>141.78230157187195</v>
      </c>
      <c r="D11" s="6">
        <v>219.9608150757015</v>
      </c>
      <c r="E11" s="6">
        <v>351.99606653595362</v>
      </c>
      <c r="F11" s="6">
        <v>672.39794836946487</v>
      </c>
      <c r="G11" s="6">
        <v>1770.6449190503588</v>
      </c>
      <c r="H11" s="6">
        <v>1827.6918514194067</v>
      </c>
      <c r="I11" s="6">
        <v>4441.0300754009959</v>
      </c>
      <c r="J11" s="6">
        <v>8805.2906827195402</v>
      </c>
      <c r="K11" s="6">
        <v>14171.773310116099</v>
      </c>
      <c r="L11" s="6">
        <v>30149.375549094744</v>
      </c>
      <c r="M11" s="6">
        <v>0</v>
      </c>
      <c r="N11" s="6">
        <v>11431.396937480471</v>
      </c>
      <c r="O11" s="6">
        <v>7957.2490484138389</v>
      </c>
      <c r="P11" s="6">
        <v>16246.351583682161</v>
      </c>
      <c r="Q11" s="6">
        <v>35055.230839881398</v>
      </c>
      <c r="R11" s="6">
        <v>2863.4699114796044</v>
      </c>
      <c r="S11" s="6">
        <v>20818.812350129687</v>
      </c>
      <c r="T11" s="6">
        <v>56830.305209214668</v>
      </c>
      <c r="U11" s="6">
        <v>115856.47371781542</v>
      </c>
      <c r="V11" s="6">
        <v>264498.59827004944</v>
      </c>
      <c r="W11" s="6">
        <v>2583.7026904205477</v>
      </c>
    </row>
    <row r="12" spans="1:23" x14ac:dyDescent="0.25">
      <c r="A12" s="5" t="s">
        <v>31</v>
      </c>
      <c r="B12" s="6">
        <v>147.4382196742342</v>
      </c>
      <c r="C12" s="6">
        <v>141.78230157187195</v>
      </c>
      <c r="D12" s="6">
        <v>219.9608150757015</v>
      </c>
      <c r="E12" s="6">
        <v>351.99606653595362</v>
      </c>
      <c r="F12" s="6">
        <v>672.39794836946487</v>
      </c>
      <c r="G12" s="6">
        <v>1770.6814190503587</v>
      </c>
      <c r="H12" s="6">
        <v>1827.6918514194067</v>
      </c>
      <c r="I12" s="6">
        <v>4441.0665754009951</v>
      </c>
      <c r="J12" s="6">
        <v>8805.3636827195405</v>
      </c>
      <c r="K12" s="6">
        <v>14171.9193101161</v>
      </c>
      <c r="L12" s="6">
        <v>30149.667549094745</v>
      </c>
      <c r="M12" s="6">
        <v>0</v>
      </c>
      <c r="N12" s="6">
        <v>11431.768117591009</v>
      </c>
      <c r="O12" s="6">
        <v>7957.5181562468852</v>
      </c>
      <c r="P12" s="6">
        <v>16246.861683846939</v>
      </c>
      <c r="Q12" s="6">
        <v>35056.384679579249</v>
      </c>
      <c r="R12" s="6">
        <v>2863.4699114796044</v>
      </c>
      <c r="S12" s="6">
        <v>20819.104350129684</v>
      </c>
      <c r="T12" s="6">
        <v>56831.071709214673</v>
      </c>
      <c r="U12" s="6">
        <v>115858.04321781544</v>
      </c>
      <c r="V12" s="6">
        <v>264502.28477004945</v>
      </c>
      <c r="W12" s="6">
        <v>2580.1664876736572</v>
      </c>
    </row>
    <row r="13" spans="1:23" x14ac:dyDescent="0.25">
      <c r="A13" s="5" t="s">
        <v>34</v>
      </c>
      <c r="B13" s="6">
        <v>148.90066027363517</v>
      </c>
      <c r="C13" s="6">
        <v>157.02141454989254</v>
      </c>
      <c r="D13" s="6">
        <v>218.32546080546686</v>
      </c>
      <c r="E13" s="6">
        <v>346.48016292091131</v>
      </c>
      <c r="F13" s="6">
        <v>656.77845781873987</v>
      </c>
      <c r="G13" s="6">
        <v>1721.005769354832</v>
      </c>
      <c r="H13" s="6">
        <v>2090.9169794865957</v>
      </c>
      <c r="I13" s="6">
        <v>4526.7755841848357</v>
      </c>
      <c r="J13" s="6">
        <v>9062.4580797874933</v>
      </c>
      <c r="K13" s="6">
        <v>14550.101284908855</v>
      </c>
      <c r="L13" s="6">
        <v>30616.24162194891</v>
      </c>
      <c r="M13" s="6">
        <v>0</v>
      </c>
      <c r="N13" s="6">
        <v>12533.907064963141</v>
      </c>
      <c r="O13" s="6">
        <v>8080.1283922439661</v>
      </c>
      <c r="P13" s="6">
        <v>16909.921356571303</v>
      </c>
      <c r="Q13" s="6">
        <v>36191.252130153996</v>
      </c>
      <c r="R13" s="6">
        <v>3219.4591946376504</v>
      </c>
      <c r="S13" s="6">
        <v>20572.387755507712</v>
      </c>
      <c r="T13" s="6">
        <v>55134.494409386389</v>
      </c>
      <c r="U13" s="6">
        <v>112445.15171185297</v>
      </c>
      <c r="V13" s="6">
        <v>255621.39705114177</v>
      </c>
      <c r="W13" s="6">
        <v>2570.9747140613727</v>
      </c>
    </row>
    <row r="14" spans="1:23" x14ac:dyDescent="0.25">
      <c r="A14" s="5" t="s">
        <v>35</v>
      </c>
      <c r="B14" s="6">
        <v>148.91480227045707</v>
      </c>
      <c r="C14" s="6">
        <v>157.1502953837435</v>
      </c>
      <c r="D14" s="6">
        <v>218.32893766076515</v>
      </c>
      <c r="E14" s="6">
        <v>346.49472663023238</v>
      </c>
      <c r="F14" s="6">
        <v>656.79022132810985</v>
      </c>
      <c r="G14" s="6">
        <v>1721.0290795225196</v>
      </c>
      <c r="H14" s="6">
        <v>2091.9757186455322</v>
      </c>
      <c r="I14" s="6">
        <v>4526.6572922185323</v>
      </c>
      <c r="J14" s="6">
        <v>9062.4972584732368</v>
      </c>
      <c r="K14" s="6">
        <v>14549.810281925371</v>
      </c>
      <c r="L14" s="6">
        <v>30613.627093380142</v>
      </c>
      <c r="M14" s="6">
        <v>0</v>
      </c>
      <c r="N14" s="6">
        <v>12541.136968279261</v>
      </c>
      <c r="O14" s="6">
        <v>8079.6971272354285</v>
      </c>
      <c r="P14" s="6">
        <v>16912.266861514679</v>
      </c>
      <c r="Q14" s="6">
        <v>36196.010321089598</v>
      </c>
      <c r="R14" s="6">
        <v>3220.2476973083367</v>
      </c>
      <c r="S14" s="6">
        <v>20569.218698144639</v>
      </c>
      <c r="T14" s="6">
        <v>55125.212722014432</v>
      </c>
      <c r="U14" s="6">
        <v>112426.88011578143</v>
      </c>
      <c r="V14" s="6">
        <v>255570.31039441607</v>
      </c>
      <c r="W14" s="6">
        <v>2571.4522940443103</v>
      </c>
    </row>
    <row r="15" spans="1:23" x14ac:dyDescent="0.25">
      <c r="A15" s="5" t="s">
        <v>36</v>
      </c>
      <c r="B15" s="6">
        <v>148.47894702750523</v>
      </c>
      <c r="C15" s="6">
        <v>153.48120150391219</v>
      </c>
      <c r="D15" s="6">
        <v>217.50948049577124</v>
      </c>
      <c r="E15" s="6">
        <v>346.62418348514689</v>
      </c>
      <c r="F15" s="6">
        <v>659.29695759059155</v>
      </c>
      <c r="G15" s="6">
        <v>1731.5831405359027</v>
      </c>
      <c r="H15" s="6">
        <v>2052.1016959069184</v>
      </c>
      <c r="I15" s="6">
        <v>4521.3422790039995</v>
      </c>
      <c r="J15" s="6">
        <v>9041.5169607413991</v>
      </c>
      <c r="K15" s="6">
        <v>14523.620415170388</v>
      </c>
      <c r="L15" s="6">
        <v>30614.772048795381</v>
      </c>
      <c r="M15" s="6">
        <v>0</v>
      </c>
      <c r="N15" s="6">
        <v>12388.770736549117</v>
      </c>
      <c r="O15" s="6">
        <v>8075.7893131056671</v>
      </c>
      <c r="P15" s="6">
        <v>16840.785789042351</v>
      </c>
      <c r="Q15" s="6">
        <v>36091.767933748029</v>
      </c>
      <c r="R15" s="6">
        <v>3146.8133508920628</v>
      </c>
      <c r="S15" s="6">
        <v>20633.633475864048</v>
      </c>
      <c r="T15" s="6">
        <v>55505.549162149371</v>
      </c>
      <c r="U15" s="6">
        <v>113218.77127482742</v>
      </c>
      <c r="V15" s="6">
        <v>257582.49971906145</v>
      </c>
      <c r="W15" s="6">
        <v>2551.0180432630068</v>
      </c>
    </row>
    <row r="16" spans="1:23" x14ac:dyDescent="0.25">
      <c r="A16" s="5" t="s">
        <v>32</v>
      </c>
      <c r="B16" s="6">
        <v>148.47597786263384</v>
      </c>
      <c r="C16" s="6">
        <v>153.48120150391219</v>
      </c>
      <c r="D16" s="6">
        <v>217.50948049577124</v>
      </c>
      <c r="E16" s="6">
        <v>346.58768348514678</v>
      </c>
      <c r="F16" s="6">
        <v>659.29695759059155</v>
      </c>
      <c r="G16" s="6">
        <v>1731.5831405359027</v>
      </c>
      <c r="H16" s="6">
        <v>2052.0733098881401</v>
      </c>
      <c r="I16" s="6">
        <v>4521.2357335537363</v>
      </c>
      <c r="J16" s="6">
        <v>9041.2704234931243</v>
      </c>
      <c r="K16" s="6">
        <v>14522.93109075549</v>
      </c>
      <c r="L16" s="6">
        <v>30613.555746259881</v>
      </c>
      <c r="M16" s="6">
        <v>0</v>
      </c>
      <c r="N16" s="6">
        <v>12389.068916659655</v>
      </c>
      <c r="O16" s="6">
        <v>8075.8394209387152</v>
      </c>
      <c r="P16" s="6">
        <v>16840.675389207128</v>
      </c>
      <c r="Q16" s="6">
        <v>36091.826773445879</v>
      </c>
      <c r="R16" s="6">
        <v>3146.7990093771355</v>
      </c>
      <c r="S16" s="6">
        <v>20632.998754923006</v>
      </c>
      <c r="T16" s="6">
        <v>55504.061116014433</v>
      </c>
      <c r="U16" s="6">
        <v>113216.33411876892</v>
      </c>
      <c r="V16" s="6">
        <v>257574.14819374183</v>
      </c>
      <c r="W16" s="6">
        <v>2551.0180432630068</v>
      </c>
    </row>
    <row r="17" spans="1:23" x14ac:dyDescent="0.25">
      <c r="A17" s="5" t="s">
        <v>33</v>
      </c>
      <c r="B17" s="6">
        <v>118.80324461794545</v>
      </c>
      <c r="C17" s="6">
        <v>151.3105387112704</v>
      </c>
      <c r="D17" s="6">
        <v>172.79685738929447</v>
      </c>
      <c r="E17" s="6">
        <v>267.15513840644223</v>
      </c>
      <c r="F17" s="6">
        <v>494.4999697378463</v>
      </c>
      <c r="G17" s="6">
        <v>1275.1645787467783</v>
      </c>
      <c r="H17" s="6">
        <v>2046.5385747524952</v>
      </c>
      <c r="I17" s="6">
        <v>3670.9931815916434</v>
      </c>
      <c r="J17" s="6">
        <v>7469.0320304075376</v>
      </c>
      <c r="K17" s="6">
        <v>11930.061555179058</v>
      </c>
      <c r="L17" s="6">
        <v>24579.752840289366</v>
      </c>
      <c r="M17" s="6">
        <v>0</v>
      </c>
      <c r="N17" s="6">
        <v>11532.877914646266</v>
      </c>
      <c r="O17" s="6">
        <v>6509.0925709990634</v>
      </c>
      <c r="P17" s="6">
        <v>14252.761989788141</v>
      </c>
      <c r="Q17" s="6">
        <v>30067.182111957361</v>
      </c>
      <c r="R17" s="6">
        <v>3140.6101915950503</v>
      </c>
      <c r="S17" s="6">
        <v>15752.696008252609</v>
      </c>
      <c r="T17" s="6">
        <v>40518.741332176643</v>
      </c>
      <c r="U17" s="6">
        <v>82624.588269443688</v>
      </c>
      <c r="V17" s="6">
        <v>185942.16239357038</v>
      </c>
      <c r="W17" s="6">
        <v>2478.7585169004792</v>
      </c>
    </row>
    <row r="18" spans="1:23" x14ac:dyDescent="0.25">
      <c r="A18" s="5" t="s">
        <v>37</v>
      </c>
      <c r="B18" s="6">
        <v>118.80324461794545</v>
      </c>
      <c r="C18" s="6">
        <v>151.3105387112704</v>
      </c>
      <c r="D18" s="6">
        <v>172.79685738929447</v>
      </c>
      <c r="E18" s="6">
        <v>267.15513840644223</v>
      </c>
      <c r="F18" s="6">
        <v>494.4999697378463</v>
      </c>
      <c r="G18" s="6">
        <v>1275.1645787467783</v>
      </c>
      <c r="H18" s="6">
        <v>2046.5385747524952</v>
      </c>
      <c r="I18" s="6">
        <v>3670.9931815916434</v>
      </c>
      <c r="J18" s="6">
        <v>7469.0320304075376</v>
      </c>
      <c r="K18" s="6">
        <v>11930.061555179058</v>
      </c>
      <c r="L18" s="6">
        <v>24579.752840289366</v>
      </c>
      <c r="M18" s="6">
        <v>0</v>
      </c>
      <c r="N18" s="6">
        <v>11532.877914646266</v>
      </c>
      <c r="O18" s="6">
        <v>6509.0925709990634</v>
      </c>
      <c r="P18" s="6">
        <v>14252.761989788141</v>
      </c>
      <c r="Q18" s="6">
        <v>30067.182111957361</v>
      </c>
      <c r="R18" s="6">
        <v>3140.6101915950503</v>
      </c>
      <c r="S18" s="6">
        <v>15752.696008252609</v>
      </c>
      <c r="T18" s="6">
        <v>40518.741332176643</v>
      </c>
      <c r="U18" s="6">
        <v>82624.588269443688</v>
      </c>
      <c r="V18" s="6">
        <v>185942.16239357038</v>
      </c>
      <c r="W18" s="6">
        <v>2478.7585169004792</v>
      </c>
    </row>
    <row r="19" spans="1:23" x14ac:dyDescent="0.25">
      <c r="B19" s="2">
        <f>B17-B18</f>
        <v>0</v>
      </c>
      <c r="C19" s="2">
        <f t="shared" ref="C19:W19" si="0">C17-C18</f>
        <v>0</v>
      </c>
      <c r="D19" s="2">
        <f t="shared" si="0"/>
        <v>0</v>
      </c>
      <c r="E19" s="2">
        <f t="shared" si="0"/>
        <v>0</v>
      </c>
      <c r="F19" s="2">
        <f t="shared" si="0"/>
        <v>0</v>
      </c>
      <c r="G19" s="2">
        <f t="shared" si="0"/>
        <v>0</v>
      </c>
      <c r="H19" s="2">
        <f t="shared" si="0"/>
        <v>0</v>
      </c>
      <c r="I19" s="2">
        <f t="shared" si="0"/>
        <v>0</v>
      </c>
      <c r="J19" s="2">
        <f t="shared" si="0"/>
        <v>0</v>
      </c>
      <c r="K19" s="2">
        <f t="shared" si="0"/>
        <v>0</v>
      </c>
      <c r="L19" s="2">
        <f t="shared" si="0"/>
        <v>0</v>
      </c>
      <c r="M19" s="2">
        <f t="shared" si="0"/>
        <v>0</v>
      </c>
      <c r="N19" s="2">
        <f t="shared" si="0"/>
        <v>0</v>
      </c>
      <c r="O19" s="2">
        <f t="shared" si="0"/>
        <v>0</v>
      </c>
      <c r="P19" s="2">
        <f t="shared" si="0"/>
        <v>0</v>
      </c>
      <c r="Q19" s="2">
        <f t="shared" si="0"/>
        <v>0</v>
      </c>
      <c r="R19" s="2">
        <f t="shared" si="0"/>
        <v>0</v>
      </c>
      <c r="S19" s="2">
        <f t="shared" si="0"/>
        <v>0</v>
      </c>
      <c r="T19" s="2">
        <f t="shared" si="0"/>
        <v>0</v>
      </c>
      <c r="U19" s="2">
        <f t="shared" si="0"/>
        <v>0</v>
      </c>
      <c r="V19" s="2">
        <f t="shared" si="0"/>
        <v>0</v>
      </c>
      <c r="W19" s="2">
        <f t="shared" si="0"/>
        <v>0</v>
      </c>
    </row>
    <row r="20" spans="1:23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45" x14ac:dyDescent="0.25">
      <c r="A21" s="3" t="s">
        <v>38</v>
      </c>
      <c r="B21" s="4" t="s">
        <v>0</v>
      </c>
      <c r="C21" s="4" t="s">
        <v>1</v>
      </c>
      <c r="D21" s="4" t="s">
        <v>2</v>
      </c>
      <c r="E21" s="4" t="s">
        <v>3</v>
      </c>
      <c r="F21" s="4" t="s">
        <v>4</v>
      </c>
      <c r="G21" s="4" t="s">
        <v>5</v>
      </c>
      <c r="H21" s="4" t="s">
        <v>6</v>
      </c>
      <c r="I21" s="4" t="s">
        <v>7</v>
      </c>
      <c r="J21" s="4" t="s">
        <v>8</v>
      </c>
      <c r="K21" s="4" t="s">
        <v>9</v>
      </c>
      <c r="L21" s="4" t="s">
        <v>10</v>
      </c>
      <c r="M21" s="4" t="s">
        <v>11</v>
      </c>
      <c r="N21" s="4" t="s">
        <v>12</v>
      </c>
      <c r="O21" s="4" t="s">
        <v>13</v>
      </c>
      <c r="P21" s="4" t="s">
        <v>14</v>
      </c>
      <c r="Q21" s="4" t="s">
        <v>15</v>
      </c>
      <c r="R21" s="4" t="s">
        <v>16</v>
      </c>
      <c r="S21" s="4" t="s">
        <v>17</v>
      </c>
      <c r="T21" s="4" t="s">
        <v>18</v>
      </c>
      <c r="U21" s="4" t="s">
        <v>19</v>
      </c>
      <c r="V21" s="4" t="s">
        <v>20</v>
      </c>
      <c r="W21" s="4" t="s">
        <v>21</v>
      </c>
    </row>
    <row r="22" spans="1:23" x14ac:dyDescent="0.25">
      <c r="A22" s="5" t="str">
        <f t="shared" ref="A22:A36" si="1">A3</f>
        <v>Load Factor</v>
      </c>
      <c r="B22" s="7">
        <f t="shared" ref="B22:W22" si="2">B3-B2</f>
        <v>0.11716418016823127</v>
      </c>
      <c r="C22" s="7">
        <f t="shared" si="2"/>
        <v>-0.10649889863078243</v>
      </c>
      <c r="D22" s="7">
        <f t="shared" si="2"/>
        <v>-9.5221993955192374E-2</v>
      </c>
      <c r="E22" s="7">
        <f t="shared" si="2"/>
        <v>3.5419700891168304E-2</v>
      </c>
      <c r="F22" s="7">
        <f t="shared" si="2"/>
        <v>0.29374631493158176</v>
      </c>
      <c r="G22" s="7">
        <f t="shared" si="2"/>
        <v>1.2258330434692652</v>
      </c>
      <c r="H22" s="7">
        <f t="shared" si="2"/>
        <v>-0.98552201528082151</v>
      </c>
      <c r="I22" s="7">
        <f t="shared" si="2"/>
        <v>0.50283110844429757</v>
      </c>
      <c r="J22" s="7">
        <f t="shared" si="2"/>
        <v>0.13569468440618948</v>
      </c>
      <c r="K22" s="7">
        <f t="shared" si="2"/>
        <v>0.25706405372147856</v>
      </c>
      <c r="L22" s="7">
        <f t="shared" si="2"/>
        <v>3.8055048362039088</v>
      </c>
      <c r="M22" s="7">
        <f t="shared" si="2"/>
        <v>0</v>
      </c>
      <c r="N22" s="7">
        <f t="shared" si="2"/>
        <v>-41.596014634871608</v>
      </c>
      <c r="O22" s="7">
        <f t="shared" si="2"/>
        <v>-41.898307996416406</v>
      </c>
      <c r="P22" s="7">
        <f t="shared" si="2"/>
        <v>-101.09986734542326</v>
      </c>
      <c r="Q22" s="7">
        <f t="shared" si="2"/>
        <v>-206.77837757828092</v>
      </c>
      <c r="R22" s="7">
        <f t="shared" si="2"/>
        <v>-10.951227703126278</v>
      </c>
      <c r="S22" s="7">
        <f t="shared" si="2"/>
        <v>-49.493238404735166</v>
      </c>
      <c r="T22" s="7">
        <f t="shared" si="2"/>
        <v>-125.19494814359496</v>
      </c>
      <c r="U22" s="7">
        <f t="shared" si="2"/>
        <v>-253.68105757913145</v>
      </c>
      <c r="V22" s="7">
        <f t="shared" si="2"/>
        <v>-576.51890400215052</v>
      </c>
      <c r="W22" s="7">
        <f t="shared" si="2"/>
        <v>-9.0231966469709732</v>
      </c>
    </row>
    <row r="23" spans="1:23" x14ac:dyDescent="0.25">
      <c r="A23" s="5" t="str">
        <f t="shared" si="1"/>
        <v>Coincidence Factor</v>
      </c>
      <c r="B23" s="7">
        <f t="shared" ref="B23:W23" si="3">B4-B3</f>
        <v>-0.57173465837476556</v>
      </c>
      <c r="C23" s="7">
        <f t="shared" si="3"/>
        <v>0.35173624866079223</v>
      </c>
      <c r="D23" s="7">
        <f t="shared" si="3"/>
        <v>1.0208404982242314</v>
      </c>
      <c r="E23" s="7">
        <f t="shared" si="3"/>
        <v>6.9851626595240646</v>
      </c>
      <c r="F23" s="7">
        <f t="shared" si="3"/>
        <v>17.748964792310062</v>
      </c>
      <c r="G23" s="7">
        <f t="shared" si="3"/>
        <v>57.406644340022922</v>
      </c>
      <c r="H23" s="7">
        <f t="shared" si="3"/>
        <v>1.6931583036828215</v>
      </c>
      <c r="I23" s="7">
        <f t="shared" si="3"/>
        <v>0.80350653715777298</v>
      </c>
      <c r="J23" s="7">
        <f t="shared" si="3"/>
        <v>1.0664833735972934</v>
      </c>
      <c r="K23" s="7">
        <f t="shared" si="3"/>
        <v>1.6228873593900062</v>
      </c>
      <c r="L23" s="7">
        <f t="shared" si="3"/>
        <v>3.2484136070052045</v>
      </c>
      <c r="M23" s="7">
        <f t="shared" si="3"/>
        <v>0</v>
      </c>
      <c r="N23" s="7">
        <f t="shared" si="3"/>
        <v>-16.342203966266425</v>
      </c>
      <c r="O23" s="7">
        <f t="shared" si="3"/>
        <v>-1.8506893136045619</v>
      </c>
      <c r="P23" s="7">
        <f t="shared" si="3"/>
        <v>27.945488757204657</v>
      </c>
      <c r="Q23" s="7">
        <f t="shared" si="3"/>
        <v>35.698597489186795</v>
      </c>
      <c r="R23" s="7">
        <f t="shared" si="3"/>
        <v>-20.632079885248459</v>
      </c>
      <c r="S23" s="7">
        <f t="shared" si="3"/>
        <v>-137.88485273022525</v>
      </c>
      <c r="T23" s="7">
        <f t="shared" si="3"/>
        <v>-413.62295536805323</v>
      </c>
      <c r="U23" s="7">
        <f t="shared" si="3"/>
        <v>-834.28091395129741</v>
      </c>
      <c r="V23" s="7">
        <f t="shared" si="3"/>
        <v>-1947.8126885365928</v>
      </c>
      <c r="W23" s="7">
        <f t="shared" si="3"/>
        <v>-14.652531721684227</v>
      </c>
    </row>
    <row r="24" spans="1:23" x14ac:dyDescent="0.25">
      <c r="A24" s="5" t="str">
        <f t="shared" si="1"/>
        <v>Forecast</v>
      </c>
      <c r="B24" s="7">
        <f t="shared" ref="B24:W24" si="4">B5-B4</f>
        <v>-3.3800857109065703</v>
      </c>
      <c r="C24" s="7">
        <f t="shared" si="4"/>
        <v>56.953264908185311</v>
      </c>
      <c r="D24" s="7">
        <f t="shared" si="4"/>
        <v>129.60986371481545</v>
      </c>
      <c r="E24" s="7">
        <f t="shared" si="4"/>
        <v>52.438258907896397</v>
      </c>
      <c r="F24" s="7">
        <f t="shared" si="4"/>
        <v>5.2518249095400051</v>
      </c>
      <c r="G24" s="7">
        <f t="shared" si="4"/>
        <v>-266.42960834690689</v>
      </c>
      <c r="H24" s="7">
        <f t="shared" si="4"/>
        <v>-53.317676283219271</v>
      </c>
      <c r="I24" s="7">
        <f t="shared" si="4"/>
        <v>68.820838315731635</v>
      </c>
      <c r="J24" s="7">
        <f t="shared" si="4"/>
        <v>-174.74123900053291</v>
      </c>
      <c r="K24" s="7">
        <f t="shared" si="4"/>
        <v>-217.7821791928418</v>
      </c>
      <c r="L24" s="7">
        <f t="shared" si="4"/>
        <v>-2210.8119928566957</v>
      </c>
      <c r="M24" s="7">
        <f t="shared" si="4"/>
        <v>0</v>
      </c>
      <c r="N24" s="7">
        <f t="shared" si="4"/>
        <v>2200.6949999020962</v>
      </c>
      <c r="O24" s="7">
        <f t="shared" si="4"/>
        <v>116.13351287354362</v>
      </c>
      <c r="P24" s="7">
        <f t="shared" si="4"/>
        <v>19.126118577771194</v>
      </c>
      <c r="Q24" s="7">
        <f t="shared" si="4"/>
        <v>-189.12586343675503</v>
      </c>
      <c r="R24" s="7">
        <f t="shared" si="4"/>
        <v>-150.52541433337137</v>
      </c>
      <c r="S24" s="7">
        <f t="shared" si="4"/>
        <v>1486.053900552728</v>
      </c>
      <c r="T24" s="7">
        <f t="shared" si="4"/>
        <v>-657.62837933381525</v>
      </c>
      <c r="U24" s="7">
        <f t="shared" si="4"/>
        <v>-521.0794539427734</v>
      </c>
      <c r="V24" s="7">
        <f t="shared" si="4"/>
        <v>-5426.6258945536101</v>
      </c>
      <c r="W24" s="7">
        <f t="shared" si="4"/>
        <v>214.8939279969477</v>
      </c>
    </row>
    <row r="25" spans="1:23" x14ac:dyDescent="0.25">
      <c r="A25" s="5" t="str">
        <f t="shared" si="1"/>
        <v>Service Models</v>
      </c>
      <c r="B25" s="7">
        <f t="shared" ref="B25:W25" si="5">B6-B5</f>
        <v>6.2020074282742144E-2</v>
      </c>
      <c r="C25" s="7">
        <f t="shared" si="5"/>
        <v>0.4076436740355831</v>
      </c>
      <c r="D25" s="7">
        <f t="shared" si="5"/>
        <v>0.39204677870003479</v>
      </c>
      <c r="E25" s="7">
        <f t="shared" si="5"/>
        <v>0.29603622617327119</v>
      </c>
      <c r="F25" s="7">
        <f t="shared" si="5"/>
        <v>6.5619110098168676E-2</v>
      </c>
      <c r="G25" s="7">
        <f t="shared" si="5"/>
        <v>-0.76126249201251994</v>
      </c>
      <c r="H25" s="7">
        <f t="shared" si="5"/>
        <v>-0.92237232274237613</v>
      </c>
      <c r="I25" s="7">
        <f t="shared" si="5"/>
        <v>-2.5872582867968958</v>
      </c>
      <c r="J25" s="7">
        <f t="shared" si="5"/>
        <v>-6.3628600011033996</v>
      </c>
      <c r="K25" s="7">
        <f t="shared" si="5"/>
        <v>-10.82290676500088</v>
      </c>
      <c r="L25" s="7">
        <f t="shared" si="5"/>
        <v>-23.414545791230921</v>
      </c>
      <c r="M25" s="7">
        <f t="shared" si="5"/>
        <v>0</v>
      </c>
      <c r="N25" s="7">
        <f t="shared" si="5"/>
        <v>-10.996402481303448</v>
      </c>
      <c r="O25" s="7">
        <f t="shared" si="5"/>
        <v>-5.7961525204764257</v>
      </c>
      <c r="P25" s="7">
        <f t="shared" si="5"/>
        <v>-13.652202075640162</v>
      </c>
      <c r="Q25" s="7">
        <f t="shared" si="5"/>
        <v>-29.810800089624536</v>
      </c>
      <c r="R25" s="7">
        <f t="shared" si="5"/>
        <v>2.84849712391906</v>
      </c>
      <c r="S25" s="7">
        <f t="shared" si="5"/>
        <v>-14.199213905780198</v>
      </c>
      <c r="T25" s="7">
        <f t="shared" si="5"/>
        <v>-49.09785738523351</v>
      </c>
      <c r="U25" s="7">
        <f t="shared" si="5"/>
        <v>-108.93479155999376</v>
      </c>
      <c r="V25" s="7">
        <f t="shared" si="5"/>
        <v>-254.85719868080923</v>
      </c>
      <c r="W25" s="7">
        <f t="shared" si="5"/>
        <v>7.3096213811004418</v>
      </c>
    </row>
    <row r="26" spans="1:23" x14ac:dyDescent="0.25">
      <c r="A26" s="5" t="str">
        <f t="shared" si="1"/>
        <v>Loss Adjustment factors</v>
      </c>
      <c r="B26" s="7">
        <f t="shared" ref="B26:W26" si="6">B7-B6</f>
        <v>-4.7359201830090569E-3</v>
      </c>
      <c r="C26" s="7">
        <f t="shared" si="6"/>
        <v>-3.7662090224699796E-2</v>
      </c>
      <c r="D26" s="7">
        <f t="shared" si="6"/>
        <v>-0.12545699281491807</v>
      </c>
      <c r="E26" s="7">
        <f t="shared" si="6"/>
        <v>-0.10052741014396815</v>
      </c>
      <c r="F26" s="7">
        <f t="shared" si="6"/>
        <v>3.118288608675357E-3</v>
      </c>
      <c r="G26" s="7">
        <f t="shared" si="6"/>
        <v>0.26970029553217501</v>
      </c>
      <c r="H26" s="7">
        <f t="shared" si="6"/>
        <v>0.84193475630900139</v>
      </c>
      <c r="I26" s="7">
        <f t="shared" si="6"/>
        <v>0.41392850684496807</v>
      </c>
      <c r="J26" s="7">
        <f t="shared" si="6"/>
        <v>0.51744126158246218</v>
      </c>
      <c r="K26" s="7">
        <f t="shared" si="6"/>
        <v>0.78668484093759616</v>
      </c>
      <c r="L26" s="7">
        <f t="shared" si="6"/>
        <v>0.37917353154261946</v>
      </c>
      <c r="M26" s="7">
        <f t="shared" si="6"/>
        <v>0</v>
      </c>
      <c r="N26" s="7">
        <f t="shared" si="6"/>
        <v>21.799821837275886</v>
      </c>
      <c r="O26" s="7">
        <f t="shared" si="6"/>
        <v>5.0662759840870422</v>
      </c>
      <c r="P26" s="7">
        <f t="shared" si="6"/>
        <v>14.321697002167639</v>
      </c>
      <c r="Q26" s="7">
        <f t="shared" si="6"/>
        <v>29.709103132969176</v>
      </c>
      <c r="R26" s="7">
        <f t="shared" si="6"/>
        <v>0.85479646224462158</v>
      </c>
      <c r="S26" s="7">
        <f t="shared" si="6"/>
        <v>3.8005940102411842</v>
      </c>
      <c r="T26" s="7">
        <f t="shared" si="6"/>
        <v>2.8071093081816798</v>
      </c>
      <c r="U26" s="7">
        <f t="shared" si="6"/>
        <v>7.8107291001797421</v>
      </c>
      <c r="V26" s="7">
        <f t="shared" si="6"/>
        <v>12.504134898714256</v>
      </c>
      <c r="W26" s="7">
        <f t="shared" si="6"/>
        <v>-2.5884999345412325</v>
      </c>
    </row>
    <row r="27" spans="1:23" x14ac:dyDescent="0.25">
      <c r="A27" s="5" t="str">
        <f t="shared" si="1"/>
        <v>Average KVAR By KVA</v>
      </c>
      <c r="B27" s="7">
        <f t="shared" ref="B27:W27" si="7">B8-B7</f>
        <v>3.6499999999989541E-2</v>
      </c>
      <c r="C27" s="7">
        <f t="shared" si="7"/>
        <v>0</v>
      </c>
      <c r="D27" s="7">
        <f t="shared" si="7"/>
        <v>0.10949999999996862</v>
      </c>
      <c r="E27" s="7">
        <f t="shared" si="7"/>
        <v>0.18250000000006139</v>
      </c>
      <c r="F27" s="7">
        <f t="shared" si="7"/>
        <v>0.36500000000000909</v>
      </c>
      <c r="G27" s="7">
        <f t="shared" si="7"/>
        <v>1.0585000000000946</v>
      </c>
      <c r="H27" s="7">
        <f t="shared" si="7"/>
        <v>-7.6967627933224776</v>
      </c>
      <c r="I27" s="7">
        <f t="shared" si="7"/>
        <v>-4.4560610574135353</v>
      </c>
      <c r="J27" s="7">
        <f t="shared" si="7"/>
        <v>-7.6639412988142794</v>
      </c>
      <c r="K27" s="7">
        <f t="shared" si="7"/>
        <v>-14.392856905913504</v>
      </c>
      <c r="L27" s="7">
        <f t="shared" si="7"/>
        <v>-29.439332625868701</v>
      </c>
      <c r="M27" s="7">
        <f t="shared" si="7"/>
        <v>0</v>
      </c>
      <c r="N27" s="7">
        <f t="shared" si="7"/>
        <v>-6.4582268602116528</v>
      </c>
      <c r="O27" s="7">
        <f t="shared" si="7"/>
        <v>-13.864781793505244</v>
      </c>
      <c r="P27" s="7">
        <f t="shared" si="7"/>
        <v>-4.3642842388635472</v>
      </c>
      <c r="Q27" s="7">
        <f t="shared" si="7"/>
        <v>-34.706430896432721</v>
      </c>
      <c r="R27" s="7">
        <f t="shared" si="7"/>
        <v>-13.499612878751805</v>
      </c>
      <c r="S27" s="7">
        <f t="shared" si="7"/>
        <v>-20.938205453978298</v>
      </c>
      <c r="T27" s="7">
        <f t="shared" si="7"/>
        <v>-4.5719571980152978</v>
      </c>
      <c r="U27" s="7">
        <f t="shared" si="7"/>
        <v>-3.1671250622457592</v>
      </c>
      <c r="V27" s="7">
        <f t="shared" si="7"/>
        <v>-93.633799316652585</v>
      </c>
      <c r="W27" s="7">
        <f t="shared" si="7"/>
        <v>1.3579245407349845</v>
      </c>
    </row>
    <row r="28" spans="1:23" x14ac:dyDescent="0.25">
      <c r="A28" s="5" t="str">
        <f t="shared" si="1"/>
        <v>Customers Contribution</v>
      </c>
      <c r="B28" s="7">
        <f t="shared" ref="B28:W28" si="8">B9-B8</f>
        <v>1.4273696844082622</v>
      </c>
      <c r="C28" s="7">
        <f t="shared" si="8"/>
        <v>28.273598835843501</v>
      </c>
      <c r="D28" s="7">
        <f t="shared" si="8"/>
        <v>-5.748869639674723</v>
      </c>
      <c r="E28" s="7">
        <f t="shared" si="8"/>
        <v>-17.922064029675425</v>
      </c>
      <c r="F28" s="7">
        <f t="shared" si="8"/>
        <v>-48.809373967758461</v>
      </c>
      <c r="G28" s="7">
        <f t="shared" si="8"/>
        <v>-153.81974160100299</v>
      </c>
      <c r="H28" s="7">
        <f t="shared" si="8"/>
        <v>621.48588800327411</v>
      </c>
      <c r="I28" s="7">
        <f t="shared" si="8"/>
        <v>221.17866998630143</v>
      </c>
      <c r="J28" s="7">
        <f t="shared" si="8"/>
        <v>779.57732833161299</v>
      </c>
      <c r="K28" s="7">
        <f t="shared" si="8"/>
        <v>1192.0819521048525</v>
      </c>
      <c r="L28" s="7">
        <f t="shared" si="8"/>
        <v>1789.2118833567401</v>
      </c>
      <c r="M28" s="7">
        <f t="shared" si="8"/>
        <v>0</v>
      </c>
      <c r="N28" s="7">
        <f t="shared" si="8"/>
        <v>1287.4494502433481</v>
      </c>
      <c r="O28" s="7">
        <f t="shared" si="8"/>
        <v>197.66473725702781</v>
      </c>
      <c r="P28" s="7">
        <f t="shared" si="8"/>
        <v>1190.5077962384166</v>
      </c>
      <c r="Q28" s="7">
        <f t="shared" si="8"/>
        <v>1816.1156432575299</v>
      </c>
      <c r="R28" s="7">
        <f t="shared" si="8"/>
        <v>830.8630098825688</v>
      </c>
      <c r="S28" s="7">
        <f t="shared" si="8"/>
        <v>-529.12496934060982</v>
      </c>
      <c r="T28" s="7">
        <f t="shared" si="8"/>
        <v>-2923.7257988031342</v>
      </c>
      <c r="U28" s="7">
        <f t="shared" si="8"/>
        <v>-5718.4202268285444</v>
      </c>
      <c r="V28" s="7">
        <f t="shared" si="8"/>
        <v>-15026.649697572575</v>
      </c>
      <c r="W28" s="7">
        <f t="shared" si="8"/>
        <v>-51.862340336275338</v>
      </c>
    </row>
    <row r="29" spans="1:23" x14ac:dyDescent="0.25">
      <c r="A29" s="5" t="str">
        <f t="shared" si="1"/>
        <v>Gross Asset Models</v>
      </c>
      <c r="B29" s="7">
        <f t="shared" ref="B29:W29" si="9">B10-B9</f>
        <v>2.4518431774708915E-2</v>
      </c>
      <c r="C29" s="7">
        <f t="shared" si="9"/>
        <v>0.42976509203995761</v>
      </c>
      <c r="D29" s="7">
        <f t="shared" si="9"/>
        <v>-0.44404093325769622</v>
      </c>
      <c r="E29" s="7">
        <f t="shared" si="9"/>
        <v>-0.58093159979392794</v>
      </c>
      <c r="F29" s="7">
        <f t="shared" si="9"/>
        <v>-0.86361430676777218</v>
      </c>
      <c r="G29" s="7">
        <f t="shared" si="9"/>
        <v>-1.972277806476086</v>
      </c>
      <c r="H29" s="7">
        <f t="shared" si="9"/>
        <v>15.344161064691207</v>
      </c>
      <c r="I29" s="7">
        <f t="shared" si="9"/>
        <v>7.7489079453798695</v>
      </c>
      <c r="J29" s="7">
        <f t="shared" si="9"/>
        <v>21.301503239374142</v>
      </c>
      <c r="K29" s="7">
        <f t="shared" si="9"/>
        <v>33.049685607205902</v>
      </c>
      <c r="L29" s="7">
        <f t="shared" si="9"/>
        <v>52.146416214476631</v>
      </c>
      <c r="M29" s="7">
        <f t="shared" si="9"/>
        <v>0</v>
      </c>
      <c r="N29" s="7">
        <f t="shared" si="9"/>
        <v>66.112424533326703</v>
      </c>
      <c r="O29" s="7">
        <f t="shared" si="9"/>
        <v>9.8209318279314175</v>
      </c>
      <c r="P29" s="7">
        <f t="shared" si="9"/>
        <v>44.354610814218177</v>
      </c>
      <c r="Q29" s="7">
        <f t="shared" si="9"/>
        <v>79.871116075228201</v>
      </c>
      <c r="R29" s="7">
        <f t="shared" si="9"/>
        <v>14.495819135376223</v>
      </c>
      <c r="S29" s="7">
        <f t="shared" si="9"/>
        <v>-7.2023067146765243</v>
      </c>
      <c r="T29" s="7">
        <f t="shared" si="9"/>
        <v>-64.667875186481979</v>
      </c>
      <c r="U29" s="7">
        <f t="shared" si="9"/>
        <v>-121.24970501127245</v>
      </c>
      <c r="V29" s="7">
        <f t="shared" si="9"/>
        <v>-332.56215835706098</v>
      </c>
      <c r="W29" s="7">
        <f t="shared" si="9"/>
        <v>-8.6073265032346171</v>
      </c>
    </row>
    <row r="30" spans="1:23" x14ac:dyDescent="0.25">
      <c r="A30" s="5" t="str">
        <f t="shared" si="1"/>
        <v>Peaking Probabilities</v>
      </c>
      <c r="B30" s="7">
        <f t="shared" ref="B30:W30" si="10">B11-B10</f>
        <v>0.39271249980617995</v>
      </c>
      <c r="C30" s="7">
        <f t="shared" si="10"/>
        <v>-1.4535387808762721</v>
      </c>
      <c r="D30" s="7">
        <f t="shared" si="10"/>
        <v>-1.6073260834904772</v>
      </c>
      <c r="E30" s="7">
        <f t="shared" si="10"/>
        <v>-2.8418294841252987</v>
      </c>
      <c r="F30" s="7">
        <f t="shared" si="10"/>
        <v>-5.8332510997312284</v>
      </c>
      <c r="G30" s="7">
        <f t="shared" si="10"/>
        <v>-15.028638042876764</v>
      </c>
      <c r="H30" s="7">
        <f t="shared" si="10"/>
        <v>8.325603850878224</v>
      </c>
      <c r="I30" s="7">
        <f t="shared" si="10"/>
        <v>-16.932057805935983</v>
      </c>
      <c r="J30" s="7">
        <f t="shared" si="10"/>
        <v>-28.761841149256725</v>
      </c>
      <c r="K30" s="7">
        <f t="shared" si="10"/>
        <v>-57.158021909490344</v>
      </c>
      <c r="L30" s="7">
        <f t="shared" si="10"/>
        <v>-112.0902352843259</v>
      </c>
      <c r="M30" s="7">
        <f t="shared" si="10"/>
        <v>0</v>
      </c>
      <c r="N30" s="7">
        <f t="shared" si="10"/>
        <v>-0.694589687662301</v>
      </c>
      <c r="O30" s="7">
        <f t="shared" si="10"/>
        <v>-4.5668546669521675</v>
      </c>
      <c r="P30" s="7">
        <f t="shared" si="10"/>
        <v>-63.495338938184432</v>
      </c>
      <c r="Q30" s="7">
        <f t="shared" si="10"/>
        <v>-42.959689861578227</v>
      </c>
      <c r="R30" s="7">
        <f t="shared" si="10"/>
        <v>2.828018258420343</v>
      </c>
      <c r="S30" s="7">
        <f t="shared" si="10"/>
        <v>-17.97592935200737</v>
      </c>
      <c r="T30" s="7">
        <f t="shared" si="10"/>
        <v>-45.101400484076294</v>
      </c>
      <c r="U30" s="7">
        <f t="shared" si="10"/>
        <v>-76.141524629856576</v>
      </c>
      <c r="V30" s="7">
        <f t="shared" si="10"/>
        <v>-40.432834463077597</v>
      </c>
      <c r="W30" s="7">
        <f t="shared" si="10"/>
        <v>74.933357296408758</v>
      </c>
    </row>
    <row r="31" spans="1:23" x14ac:dyDescent="0.25">
      <c r="A31" s="5" t="str">
        <f t="shared" si="1"/>
        <v>Hours in Time Band and Days in year</v>
      </c>
      <c r="B31" s="7">
        <f t="shared" ref="B31:W31" si="11">B12-B11</f>
        <v>0</v>
      </c>
      <c r="C31" s="7">
        <f t="shared" si="11"/>
        <v>0</v>
      </c>
      <c r="D31" s="7">
        <f t="shared" si="11"/>
        <v>0</v>
      </c>
      <c r="E31" s="7">
        <f t="shared" si="11"/>
        <v>0</v>
      </c>
      <c r="F31" s="7">
        <f t="shared" si="11"/>
        <v>0</v>
      </c>
      <c r="G31" s="7">
        <f t="shared" si="11"/>
        <v>3.6499999999932697E-2</v>
      </c>
      <c r="H31" s="7">
        <f t="shared" si="11"/>
        <v>0</v>
      </c>
      <c r="I31" s="7">
        <f t="shared" si="11"/>
        <v>3.6499999999250576E-2</v>
      </c>
      <c r="J31" s="7">
        <f t="shared" si="11"/>
        <v>7.3000000000320142E-2</v>
      </c>
      <c r="K31" s="7">
        <f t="shared" si="11"/>
        <v>0.14600000000064028</v>
      </c>
      <c r="L31" s="7">
        <f t="shared" si="11"/>
        <v>0.29200000000128057</v>
      </c>
      <c r="M31" s="7">
        <f t="shared" si="11"/>
        <v>0</v>
      </c>
      <c r="N31" s="7">
        <f t="shared" si="11"/>
        <v>0.37118011053826194</v>
      </c>
      <c r="O31" s="7">
        <f t="shared" si="11"/>
        <v>0.26910783304629149</v>
      </c>
      <c r="P31" s="7">
        <f t="shared" si="11"/>
        <v>0.51010016477812314</v>
      </c>
      <c r="Q31" s="7">
        <f t="shared" si="11"/>
        <v>1.1538396978503442</v>
      </c>
      <c r="R31" s="7">
        <f t="shared" si="11"/>
        <v>0</v>
      </c>
      <c r="S31" s="7">
        <f t="shared" si="11"/>
        <v>0.29199999999764259</v>
      </c>
      <c r="T31" s="7">
        <f t="shared" si="11"/>
        <v>0.76650000000518048</v>
      </c>
      <c r="U31" s="7">
        <f t="shared" si="11"/>
        <v>1.5695000000268919</v>
      </c>
      <c r="V31" s="7">
        <f t="shared" si="11"/>
        <v>3.6865000000107102</v>
      </c>
      <c r="W31" s="7">
        <f t="shared" si="11"/>
        <v>-3.5362027468904671</v>
      </c>
    </row>
    <row r="32" spans="1:23" x14ac:dyDescent="0.25">
      <c r="A32" s="5" t="str">
        <f t="shared" si="1"/>
        <v>Real pre-tax cost of capital</v>
      </c>
      <c r="B32" s="7">
        <f t="shared" ref="B32:W32" si="12">B13-B12</f>
        <v>1.4624405994009635</v>
      </c>
      <c r="C32" s="7">
        <f t="shared" si="12"/>
        <v>15.239112978020586</v>
      </c>
      <c r="D32" s="7">
        <f t="shared" si="12"/>
        <v>-1.6353542702346431</v>
      </c>
      <c r="E32" s="7">
        <f t="shared" si="12"/>
        <v>-5.5159036150423049</v>
      </c>
      <c r="F32" s="7">
        <f t="shared" si="12"/>
        <v>-15.619490550725004</v>
      </c>
      <c r="G32" s="7">
        <f t="shared" si="12"/>
        <v>-49.675649695526772</v>
      </c>
      <c r="H32" s="7">
        <f t="shared" si="12"/>
        <v>263.22512806718896</v>
      </c>
      <c r="I32" s="7">
        <f t="shared" si="12"/>
        <v>85.709008783840545</v>
      </c>
      <c r="J32" s="7">
        <f t="shared" si="12"/>
        <v>257.09439706795274</v>
      </c>
      <c r="K32" s="7">
        <f t="shared" si="12"/>
        <v>378.18197479275477</v>
      </c>
      <c r="L32" s="7">
        <f t="shared" si="12"/>
        <v>466.57407285416411</v>
      </c>
      <c r="M32" s="7">
        <f t="shared" si="12"/>
        <v>0</v>
      </c>
      <c r="N32" s="7">
        <f t="shared" si="12"/>
        <v>1102.138947372132</v>
      </c>
      <c r="O32" s="7">
        <f t="shared" si="12"/>
        <v>122.61023599708096</v>
      </c>
      <c r="P32" s="7">
        <f t="shared" si="12"/>
        <v>663.05967272436465</v>
      </c>
      <c r="Q32" s="7">
        <f t="shared" si="12"/>
        <v>1134.8674505747476</v>
      </c>
      <c r="R32" s="7">
        <f t="shared" si="12"/>
        <v>355.98928315804596</v>
      </c>
      <c r="S32" s="7">
        <f t="shared" si="12"/>
        <v>-246.71659462197204</v>
      </c>
      <c r="T32" s="7">
        <f t="shared" si="12"/>
        <v>-1696.5772998282846</v>
      </c>
      <c r="U32" s="7">
        <f t="shared" si="12"/>
        <v>-3412.8915059624705</v>
      </c>
      <c r="V32" s="7">
        <f t="shared" si="12"/>
        <v>-8880.8877189076738</v>
      </c>
      <c r="W32" s="7">
        <f t="shared" si="12"/>
        <v>-9.1917736122845781</v>
      </c>
    </row>
    <row r="33" spans="1:23" x14ac:dyDescent="0.25">
      <c r="A33" s="5" t="str">
        <f t="shared" si="1"/>
        <v>Transmission Exits Charges</v>
      </c>
      <c r="B33" s="7">
        <f t="shared" ref="B33:W33" si="13">B14-B13</f>
        <v>1.4141996821905423E-2</v>
      </c>
      <c r="C33" s="7">
        <f t="shared" si="13"/>
        <v>0.12888083385095683</v>
      </c>
      <c r="D33" s="7">
        <f t="shared" si="13"/>
        <v>3.4768552982882284E-3</v>
      </c>
      <c r="E33" s="7">
        <f t="shared" si="13"/>
        <v>1.4563709321066654E-2</v>
      </c>
      <c r="F33" s="7">
        <f t="shared" si="13"/>
        <v>1.1763509369984604E-2</v>
      </c>
      <c r="G33" s="7">
        <f t="shared" si="13"/>
        <v>2.3310167687668581E-2</v>
      </c>
      <c r="H33" s="7">
        <f t="shared" si="13"/>
        <v>1.0587391589365325</v>
      </c>
      <c r="I33" s="7">
        <f t="shared" si="13"/>
        <v>-0.11829196630333172</v>
      </c>
      <c r="J33" s="7">
        <f t="shared" si="13"/>
        <v>3.9178685743536334E-2</v>
      </c>
      <c r="K33" s="7">
        <f t="shared" si="13"/>
        <v>-0.29100298348384968</v>
      </c>
      <c r="L33" s="7">
        <f t="shared" si="13"/>
        <v>-2.6145285687671276</v>
      </c>
      <c r="M33" s="7">
        <f t="shared" si="13"/>
        <v>0</v>
      </c>
      <c r="N33" s="7">
        <f t="shared" si="13"/>
        <v>7.2299033161198167</v>
      </c>
      <c r="O33" s="7">
        <f t="shared" si="13"/>
        <v>-0.43126500853759353</v>
      </c>
      <c r="P33" s="7">
        <f t="shared" si="13"/>
        <v>2.3455049433759996</v>
      </c>
      <c r="Q33" s="7">
        <f t="shared" si="13"/>
        <v>4.7581909356013057</v>
      </c>
      <c r="R33" s="7">
        <f t="shared" si="13"/>
        <v>0.78850267068628455</v>
      </c>
      <c r="S33" s="7">
        <f t="shared" si="13"/>
        <v>-3.1690573630730796</v>
      </c>
      <c r="T33" s="7">
        <f t="shared" si="13"/>
        <v>-9.2816873719566502</v>
      </c>
      <c r="U33" s="7">
        <f t="shared" si="13"/>
        <v>-18.271596071543172</v>
      </c>
      <c r="V33" s="7">
        <f t="shared" si="13"/>
        <v>-51.086656725703506</v>
      </c>
      <c r="W33" s="7">
        <f t="shared" si="13"/>
        <v>0.47757998293764103</v>
      </c>
    </row>
    <row r="34" spans="1:23" x14ac:dyDescent="0.25">
      <c r="A34" s="5" t="str">
        <f t="shared" si="1"/>
        <v>Other Expenditure</v>
      </c>
      <c r="B34" s="7">
        <f t="shared" ref="B34:W34" si="14">B15-B14</f>
        <v>-0.43585524295184541</v>
      </c>
      <c r="C34" s="7">
        <f t="shared" si="14"/>
        <v>-3.6690938798313084</v>
      </c>
      <c r="D34" s="7">
        <f t="shared" si="14"/>
        <v>-0.81945716499390642</v>
      </c>
      <c r="E34" s="7">
        <f t="shared" si="14"/>
        <v>0.12945685491450831</v>
      </c>
      <c r="F34" s="7">
        <f t="shared" si="14"/>
        <v>2.5067362624816951</v>
      </c>
      <c r="G34" s="7">
        <f t="shared" si="14"/>
        <v>10.554061013383034</v>
      </c>
      <c r="H34" s="7">
        <f t="shared" si="14"/>
        <v>-39.874022738613803</v>
      </c>
      <c r="I34" s="7">
        <f t="shared" si="14"/>
        <v>-5.3150132145328826</v>
      </c>
      <c r="J34" s="7">
        <f t="shared" si="14"/>
        <v>-20.980297731837709</v>
      </c>
      <c r="K34" s="7">
        <f t="shared" si="14"/>
        <v>-26.189866754983086</v>
      </c>
      <c r="L34" s="7">
        <f t="shared" si="14"/>
        <v>1.1449554152386554</v>
      </c>
      <c r="M34" s="7">
        <f t="shared" si="14"/>
        <v>0</v>
      </c>
      <c r="N34" s="7">
        <f t="shared" si="14"/>
        <v>-152.36623173014414</v>
      </c>
      <c r="O34" s="7">
        <f t="shared" si="14"/>
        <v>-3.9078141297613911</v>
      </c>
      <c r="P34" s="7">
        <f t="shared" si="14"/>
        <v>-71.481072472328378</v>
      </c>
      <c r="Q34" s="7">
        <f t="shared" si="14"/>
        <v>-104.24238734156825</v>
      </c>
      <c r="R34" s="7">
        <f t="shared" si="14"/>
        <v>-73.434346416273911</v>
      </c>
      <c r="S34" s="7">
        <f t="shared" si="14"/>
        <v>64.414777719408448</v>
      </c>
      <c r="T34" s="7">
        <f t="shared" si="14"/>
        <v>380.33644013493904</v>
      </c>
      <c r="U34" s="7">
        <f t="shared" si="14"/>
        <v>791.89115904599021</v>
      </c>
      <c r="V34" s="7">
        <f t="shared" si="14"/>
        <v>2012.1893246453837</v>
      </c>
      <c r="W34" s="7">
        <f t="shared" si="14"/>
        <v>-20.43425078130349</v>
      </c>
    </row>
    <row r="35" spans="1:23" x14ac:dyDescent="0.25">
      <c r="A35" s="5" t="str">
        <f t="shared" si="1"/>
        <v>IDNO Discounts</v>
      </c>
      <c r="B35" s="7">
        <f t="shared" ref="B35:W35" si="15">B16-B15</f>
        <v>-2.9691648713878749E-3</v>
      </c>
      <c r="C35" s="7">
        <f t="shared" si="15"/>
        <v>0</v>
      </c>
      <c r="D35" s="7">
        <f t="shared" si="15"/>
        <v>0</v>
      </c>
      <c r="E35" s="7">
        <f t="shared" si="15"/>
        <v>-3.6500000000103228E-2</v>
      </c>
      <c r="F35" s="7">
        <f t="shared" si="15"/>
        <v>0</v>
      </c>
      <c r="G35" s="7">
        <f t="shared" si="15"/>
        <v>0</v>
      </c>
      <c r="H35" s="7">
        <f t="shared" si="15"/>
        <v>-2.8386018778292055E-2</v>
      </c>
      <c r="I35" s="7">
        <f t="shared" si="15"/>
        <v>-0.10654545026318374</v>
      </c>
      <c r="J35" s="7">
        <f t="shared" si="15"/>
        <v>-0.24653724827476253</v>
      </c>
      <c r="K35" s="7">
        <f t="shared" si="15"/>
        <v>-0.68932441489778284</v>
      </c>
      <c r="L35" s="7">
        <f t="shared" si="15"/>
        <v>-1.2163025355002901</v>
      </c>
      <c r="M35" s="7">
        <f t="shared" si="15"/>
        <v>0</v>
      </c>
      <c r="N35" s="7">
        <f t="shared" si="15"/>
        <v>0.2981801105379418</v>
      </c>
      <c r="O35" s="7">
        <f t="shared" si="15"/>
        <v>5.0107833048059547E-2</v>
      </c>
      <c r="P35" s="7">
        <f t="shared" si="15"/>
        <v>-0.11039983522277907</v>
      </c>
      <c r="Q35" s="7">
        <f t="shared" si="15"/>
        <v>5.8839697849180084E-2</v>
      </c>
      <c r="R35" s="7">
        <f t="shared" si="15"/>
        <v>-1.4341514927309618E-2</v>
      </c>
      <c r="S35" s="7">
        <f t="shared" si="15"/>
        <v>-0.63472094104145071</v>
      </c>
      <c r="T35" s="7">
        <f t="shared" si="15"/>
        <v>-1.4880461349384859</v>
      </c>
      <c r="U35" s="7">
        <f t="shared" si="15"/>
        <v>-2.4371560584986582</v>
      </c>
      <c r="V35" s="7">
        <f t="shared" si="15"/>
        <v>-8.3515253196237609</v>
      </c>
      <c r="W35" s="7">
        <f t="shared" si="15"/>
        <v>0</v>
      </c>
    </row>
    <row r="36" spans="1:23" x14ac:dyDescent="0.25">
      <c r="A36" s="5" t="str">
        <f t="shared" si="1"/>
        <v>Allowed Revenue</v>
      </c>
      <c r="B36" s="7">
        <f t="shared" ref="B36:W36" si="16">B17-B16</f>
        <v>-29.672733244688388</v>
      </c>
      <c r="C36" s="7">
        <f t="shared" si="16"/>
        <v>-2.1706627926417923</v>
      </c>
      <c r="D36" s="7">
        <f t="shared" si="16"/>
        <v>-44.712623106476769</v>
      </c>
      <c r="E36" s="7">
        <f t="shared" si="16"/>
        <v>-79.43254507870455</v>
      </c>
      <c r="F36" s="7">
        <f t="shared" si="16"/>
        <v>-164.79698785274525</v>
      </c>
      <c r="G36" s="7">
        <f t="shared" si="16"/>
        <v>-456.4185617891244</v>
      </c>
      <c r="H36" s="7">
        <f t="shared" si="16"/>
        <v>-5.5347351356449508</v>
      </c>
      <c r="I36" s="7">
        <f t="shared" si="16"/>
        <v>-850.24255196209288</v>
      </c>
      <c r="J36" s="7">
        <f t="shared" si="16"/>
        <v>-1572.2383930855867</v>
      </c>
      <c r="K36" s="7">
        <f t="shared" si="16"/>
        <v>-2592.8695355764321</v>
      </c>
      <c r="L36" s="7">
        <f t="shared" si="16"/>
        <v>-6033.802905970515</v>
      </c>
      <c r="M36" s="7">
        <f t="shared" si="16"/>
        <v>0</v>
      </c>
      <c r="N36" s="7">
        <f t="shared" si="16"/>
        <v>-856.19100201338915</v>
      </c>
      <c r="O36" s="7">
        <f t="shared" si="16"/>
        <v>-1566.7468499396518</v>
      </c>
      <c r="P36" s="7">
        <f t="shared" si="16"/>
        <v>-2587.913399418987</v>
      </c>
      <c r="Q36" s="7">
        <f t="shared" si="16"/>
        <v>-6024.6446614885172</v>
      </c>
      <c r="R36" s="7">
        <f t="shared" si="16"/>
        <v>-6.1888177820851524</v>
      </c>
      <c r="S36" s="7">
        <f t="shared" si="16"/>
        <v>-4880.302746670397</v>
      </c>
      <c r="T36" s="7">
        <f t="shared" si="16"/>
        <v>-14985.319783837789</v>
      </c>
      <c r="U36" s="7">
        <f t="shared" si="16"/>
        <v>-30591.745849325234</v>
      </c>
      <c r="V36" s="7">
        <f t="shared" si="16"/>
        <v>-71631.985800171446</v>
      </c>
      <c r="W36" s="7">
        <f t="shared" si="16"/>
        <v>-72.259526362527595</v>
      </c>
    </row>
    <row r="37" spans="1:23" x14ac:dyDescent="0.25">
      <c r="A37" s="5" t="s">
        <v>41</v>
      </c>
      <c r="B37" s="7">
        <f>SUM(B22:B36)</f>
        <v>-30.531246475312983</v>
      </c>
      <c r="C37" s="7">
        <f t="shared" ref="C37:W37" si="17">SUM(C22:C36)</f>
        <v>94.346546128431839</v>
      </c>
      <c r="D37" s="7">
        <f t="shared" si="17"/>
        <v>75.947377662139644</v>
      </c>
      <c r="E37" s="7">
        <f t="shared" si="17"/>
        <v>-46.34890315876504</v>
      </c>
      <c r="F37" s="7">
        <f t="shared" si="17"/>
        <v>-209.67594459038753</v>
      </c>
      <c r="G37" s="7">
        <f t="shared" si="17"/>
        <v>-873.53119091383132</v>
      </c>
      <c r="H37" s="7">
        <f t="shared" si="17"/>
        <v>803.61513589735887</v>
      </c>
      <c r="I37" s="7">
        <f t="shared" si="17"/>
        <v>-494.54358855963892</v>
      </c>
      <c r="J37" s="7">
        <f t="shared" si="17"/>
        <v>-751.19008287113684</v>
      </c>
      <c r="K37" s="7">
        <f t="shared" si="17"/>
        <v>-1314.0694457441805</v>
      </c>
      <c r="L37" s="7">
        <f t="shared" si="17"/>
        <v>-6096.5874238175311</v>
      </c>
      <c r="M37" s="7">
        <f t="shared" si="17"/>
        <v>0</v>
      </c>
      <c r="N37" s="7">
        <f t="shared" si="17"/>
        <v>3601.4502360515262</v>
      </c>
      <c r="O37" s="7">
        <f t="shared" si="17"/>
        <v>-1187.4478057631404</v>
      </c>
      <c r="P37" s="7">
        <f t="shared" si="17"/>
        <v>-879.94557510235245</v>
      </c>
      <c r="Q37" s="7">
        <f t="shared" si="17"/>
        <v>-3530.0354298317943</v>
      </c>
      <c r="R37" s="7">
        <f t="shared" si="17"/>
        <v>933.42208617747701</v>
      </c>
      <c r="S37" s="7">
        <f t="shared" si="17"/>
        <v>-4353.0805632161209</v>
      </c>
      <c r="T37" s="7">
        <f t="shared" si="17"/>
        <v>-20592.367939632248</v>
      </c>
      <c r="U37" s="7">
        <f t="shared" si="17"/>
        <v>-40861.029517836665</v>
      </c>
      <c r="V37" s="7">
        <f t="shared" si="17"/>
        <v>-102243.02491706287</v>
      </c>
      <c r="W37" s="7">
        <f t="shared" si="17"/>
        <v>106.816762552417</v>
      </c>
    </row>
    <row r="39" spans="1:23" x14ac:dyDescent="0.25">
      <c r="B39" s="8">
        <f t="shared" ref="B39:W39" si="18">+B37/B2</f>
        <v>-0.20444872615694934</v>
      </c>
      <c r="C39" s="8">
        <f t="shared" si="18"/>
        <v>1.6562488310704444</v>
      </c>
      <c r="D39" s="8">
        <f t="shared" si="18"/>
        <v>0.78417951109390815</v>
      </c>
      <c r="E39" s="8">
        <f t="shared" si="18"/>
        <v>-0.14784148531981428</v>
      </c>
      <c r="F39" s="8">
        <f t="shared" si="18"/>
        <v>-0.29776074461509111</v>
      </c>
      <c r="G39" s="8">
        <f t="shared" si="18"/>
        <v>-0.40654019207745135</v>
      </c>
      <c r="H39" s="8">
        <f t="shared" si="18"/>
        <v>0.64655240280734694</v>
      </c>
      <c r="I39" s="8">
        <f t="shared" si="18"/>
        <v>-0.11872265588995828</v>
      </c>
      <c r="J39" s="8">
        <f t="shared" si="18"/>
        <v>-9.1383185578123152E-2</v>
      </c>
      <c r="K39" s="8">
        <f t="shared" si="18"/>
        <v>-9.9219000903311635E-2</v>
      </c>
      <c r="L39" s="8">
        <f t="shared" si="18"/>
        <v>-0.1987390728923063</v>
      </c>
      <c r="M39" s="8" t="e">
        <f t="shared" si="18"/>
        <v>#DIV/0!</v>
      </c>
      <c r="N39" s="8">
        <f t="shared" si="18"/>
        <v>0.45407338779260198</v>
      </c>
      <c r="O39" s="8">
        <f t="shared" si="18"/>
        <v>-0.15428332050960777</v>
      </c>
      <c r="P39" s="8">
        <f t="shared" si="18"/>
        <v>-5.8148587840547494E-2</v>
      </c>
      <c r="Q39" s="8">
        <f t="shared" si="18"/>
        <v>-0.10506927918780887</v>
      </c>
      <c r="R39" s="8">
        <f t="shared" si="18"/>
        <v>0.42290101323325358</v>
      </c>
      <c r="S39" s="8">
        <f t="shared" si="18"/>
        <v>-0.21650894944258936</v>
      </c>
      <c r="T39" s="8">
        <f t="shared" si="18"/>
        <v>-0.33696603097223921</v>
      </c>
      <c r="U39" s="8">
        <f t="shared" si="18"/>
        <v>-0.33089707327880868</v>
      </c>
      <c r="V39" s="8">
        <f t="shared" si="18"/>
        <v>-0.35478237403942509</v>
      </c>
      <c r="W39" s="8">
        <f t="shared" si="18"/>
        <v>4.5033467772388883E-2</v>
      </c>
    </row>
    <row r="41" spans="1:23" x14ac:dyDescent="0.25">
      <c r="B41" s="9">
        <f>B22/B2</f>
        <v>7.8457548092532076E-4</v>
      </c>
      <c r="C41" s="9">
        <f t="shared" ref="C41:W53" si="19">C22/C2</f>
        <v>-1.8695827627585775E-3</v>
      </c>
      <c r="D41" s="9">
        <f t="shared" si="19"/>
        <v>-9.831957200333195E-4</v>
      </c>
      <c r="E41" s="9">
        <f t="shared" si="19"/>
        <v>1.1298004553412171E-4</v>
      </c>
      <c r="F41" s="9">
        <f t="shared" si="19"/>
        <v>4.1714905175620551E-4</v>
      </c>
      <c r="G41" s="9">
        <f t="shared" si="19"/>
        <v>5.7050098053801628E-4</v>
      </c>
      <c r="H41" s="9">
        <f t="shared" si="19"/>
        <v>-7.9290645302223226E-4</v>
      </c>
      <c r="I41" s="9">
        <f t="shared" si="19"/>
        <v>1.2071220017727414E-4</v>
      </c>
      <c r="J41" s="9">
        <f t="shared" si="19"/>
        <v>1.6507423100769111E-5</v>
      </c>
      <c r="K41" s="9">
        <f t="shared" si="19"/>
        <v>1.9409658036722744E-5</v>
      </c>
      <c r="L41" s="9">
        <f t="shared" si="19"/>
        <v>1.2405341717560003E-4</v>
      </c>
      <c r="M41" s="9"/>
      <c r="N41" s="9">
        <f t="shared" si="19"/>
        <v>-5.2444548851060613E-3</v>
      </c>
      <c r="O41" s="9">
        <f t="shared" si="19"/>
        <v>-5.4437846026141774E-3</v>
      </c>
      <c r="P41" s="9">
        <f t="shared" si="19"/>
        <v>-6.6808842311858194E-3</v>
      </c>
      <c r="Q41" s="9">
        <f t="shared" si="19"/>
        <v>-6.1546280527869377E-3</v>
      </c>
      <c r="R41" s="9">
        <f t="shared" si="19"/>
        <v>-4.9616195720909965E-3</v>
      </c>
      <c r="S41" s="9">
        <f t="shared" si="19"/>
        <v>-2.4616427139138191E-3</v>
      </c>
      <c r="T41" s="9">
        <f t="shared" si="19"/>
        <v>-2.0486446676455362E-3</v>
      </c>
      <c r="U41" s="9">
        <f t="shared" si="19"/>
        <v>-2.0543368703562648E-3</v>
      </c>
      <c r="V41" s="9">
        <f t="shared" si="19"/>
        <v>-2.0005153956116554E-3</v>
      </c>
      <c r="W41" s="9">
        <f t="shared" si="19"/>
        <v>-3.8041392165007169E-3</v>
      </c>
    </row>
    <row r="42" spans="1:23" x14ac:dyDescent="0.25">
      <c r="B42" s="9">
        <f t="shared" ref="B42:Q55" si="20">B23/B3</f>
        <v>-3.8255491873191928E-3</v>
      </c>
      <c r="C42" s="9">
        <f t="shared" si="20"/>
        <v>6.1862777598740209E-3</v>
      </c>
      <c r="D42" s="9">
        <f t="shared" si="20"/>
        <v>1.0550858661323249E-2</v>
      </c>
      <c r="E42" s="9">
        <f t="shared" si="20"/>
        <v>2.2278416347713926E-2</v>
      </c>
      <c r="F42" s="9">
        <f t="shared" si="20"/>
        <v>2.5194789476250326E-2</v>
      </c>
      <c r="G42" s="9">
        <f t="shared" si="20"/>
        <v>2.6701738457727629E-2</v>
      </c>
      <c r="H42" s="9">
        <f t="shared" si="20"/>
        <v>1.3633195997357973E-3</v>
      </c>
      <c r="I42" s="9">
        <f t="shared" si="20"/>
        <v>1.9287059511263616E-4</v>
      </c>
      <c r="J42" s="9">
        <f t="shared" si="20"/>
        <v>1.2973685556171149E-4</v>
      </c>
      <c r="K42" s="9">
        <f t="shared" si="20"/>
        <v>1.2253396317203345E-4</v>
      </c>
      <c r="L42" s="9">
        <f t="shared" si="20"/>
        <v>1.0587999260073623E-4</v>
      </c>
      <c r="M42" s="9"/>
      <c r="N42" s="9">
        <f t="shared" si="20"/>
        <v>-2.0712994474795109E-3</v>
      </c>
      <c r="O42" s="9">
        <f t="shared" si="20"/>
        <v>-2.4177346203503957E-4</v>
      </c>
      <c r="P42" s="9">
        <f t="shared" si="20"/>
        <v>1.8591150939741897E-3</v>
      </c>
      <c r="Q42" s="9">
        <f t="shared" si="20"/>
        <v>1.0691263242637997E-3</v>
      </c>
      <c r="R42" s="9">
        <f t="shared" si="19"/>
        <v>-9.3942871529958099E-3</v>
      </c>
      <c r="S42" s="9">
        <f t="shared" si="19"/>
        <v>-6.8748955347531279E-3</v>
      </c>
      <c r="T42" s="9">
        <f t="shared" si="19"/>
        <v>-6.7822702988901288E-3</v>
      </c>
      <c r="U42" s="9">
        <f t="shared" si="19"/>
        <v>-6.7700056989384305E-3</v>
      </c>
      <c r="V42" s="9">
        <f t="shared" si="19"/>
        <v>-6.7724408284617751E-3</v>
      </c>
      <c r="W42" s="9">
        <f t="shared" si="19"/>
        <v>-6.2010312094462668E-3</v>
      </c>
    </row>
    <row r="43" spans="1:23" x14ac:dyDescent="0.25">
      <c r="B43" s="9">
        <f t="shared" si="20"/>
        <v>-2.270343574165528E-2</v>
      </c>
      <c r="C43" s="9">
        <f t="shared" si="19"/>
        <v>0.99552580894754883</v>
      </c>
      <c r="D43" s="9">
        <f t="shared" si="19"/>
        <v>1.3255917514707261</v>
      </c>
      <c r="E43" s="9">
        <f t="shared" si="19"/>
        <v>0.16360134290357878</v>
      </c>
      <c r="F43" s="9">
        <f t="shared" si="19"/>
        <v>7.2717937817974683E-3</v>
      </c>
      <c r="G43" s="9">
        <f t="shared" si="19"/>
        <v>-0.12070230546983242</v>
      </c>
      <c r="H43" s="9">
        <f t="shared" si="19"/>
        <v>-4.2872582833349847E-2</v>
      </c>
      <c r="I43" s="9">
        <f t="shared" si="19"/>
        <v>1.6516301798586066E-2</v>
      </c>
      <c r="J43" s="9">
        <f t="shared" si="19"/>
        <v>-2.1254375496064157E-2</v>
      </c>
      <c r="K43" s="9">
        <f t="shared" si="19"/>
        <v>-1.6441340715819736E-2</v>
      </c>
      <c r="L43" s="9">
        <f t="shared" si="19"/>
        <v>-7.2052393542367699E-2</v>
      </c>
      <c r="M43" s="9"/>
      <c r="N43" s="9">
        <f t="shared" si="19"/>
        <v>0.27950694683521998</v>
      </c>
      <c r="O43" s="9">
        <f t="shared" si="19"/>
        <v>1.5175314093281466E-2</v>
      </c>
      <c r="P43" s="9">
        <f t="shared" si="19"/>
        <v>1.2700322739434093E-3</v>
      </c>
      <c r="Q43" s="9">
        <f t="shared" si="19"/>
        <v>-5.6580232147985989E-3</v>
      </c>
      <c r="R43" s="9">
        <f t="shared" si="19"/>
        <v>-6.9187848125525586E-2</v>
      </c>
      <c r="S43" s="9">
        <f t="shared" si="19"/>
        <v>7.4607097654962998E-2</v>
      </c>
      <c r="T43" s="9">
        <f t="shared" si="19"/>
        <v>-1.0856917651261407E-2</v>
      </c>
      <c r="U43" s="9">
        <f t="shared" si="19"/>
        <v>-4.2572666156872737E-3</v>
      </c>
      <c r="V43" s="9">
        <f t="shared" si="19"/>
        <v>-1.899674311663092E-2</v>
      </c>
      <c r="W43" s="9">
        <f t="shared" si="19"/>
        <v>9.151174765530258E-2</v>
      </c>
    </row>
    <row r="44" spans="1:23" x14ac:dyDescent="0.25">
      <c r="B44" s="9">
        <f t="shared" si="20"/>
        <v>4.2625528973005847E-4</v>
      </c>
      <c r="C44" s="9">
        <f t="shared" si="19"/>
        <v>3.5707320044392607E-3</v>
      </c>
      <c r="D44" s="9">
        <f t="shared" si="19"/>
        <v>1.7241543827015548E-3</v>
      </c>
      <c r="E44" s="9">
        <f t="shared" si="19"/>
        <v>7.9374178986441979E-4</v>
      </c>
      <c r="F44" s="9">
        <f t="shared" si="19"/>
        <v>9.0201753304271906E-5</v>
      </c>
      <c r="G44" s="9">
        <f t="shared" si="19"/>
        <v>-3.9222166311761046E-4</v>
      </c>
      <c r="H44" s="9">
        <f t="shared" si="19"/>
        <v>-7.7489871459525991E-4</v>
      </c>
      <c r="I44" s="9">
        <f t="shared" si="19"/>
        <v>-6.1082709103289822E-4</v>
      </c>
      <c r="J44" s="9">
        <f t="shared" si="19"/>
        <v>-7.9074321179533832E-4</v>
      </c>
      <c r="K44" s="9">
        <f t="shared" si="19"/>
        <v>-8.3072741148906631E-4</v>
      </c>
      <c r="L44" s="9">
        <f t="shared" si="19"/>
        <v>-8.223541382806716E-4</v>
      </c>
      <c r="M44" s="9"/>
      <c r="N44" s="9">
        <f t="shared" si="19"/>
        <v>-1.0915426975830159E-3</v>
      </c>
      <c r="O44" s="9">
        <f t="shared" si="19"/>
        <v>-7.4606880627742483E-4</v>
      </c>
      <c r="P44" s="9">
        <f t="shared" si="19"/>
        <v>-9.0539773408548972E-4</v>
      </c>
      <c r="Q44" s="9">
        <f t="shared" si="19"/>
        <v>-8.9691576910926225E-4</v>
      </c>
      <c r="R44" s="9">
        <f t="shared" si="19"/>
        <v>1.4066101048353938E-3</v>
      </c>
      <c r="S44" s="9">
        <f t="shared" si="19"/>
        <v>-6.6337664954510349E-4</v>
      </c>
      <c r="T44" s="9">
        <f t="shared" si="19"/>
        <v>-8.1946313199287419E-4</v>
      </c>
      <c r="U44" s="9">
        <f t="shared" si="19"/>
        <v>-8.9381236995537234E-4</v>
      </c>
      <c r="V44" s="9">
        <f t="shared" si="19"/>
        <v>-9.0944349960848405E-4</v>
      </c>
      <c r="W44" s="9">
        <f t="shared" si="19"/>
        <v>2.8518007117584177E-3</v>
      </c>
    </row>
    <row r="45" spans="1:23" x14ac:dyDescent="0.25">
      <c r="B45" s="9">
        <f t="shared" si="20"/>
        <v>-3.2535448134478012E-5</v>
      </c>
      <c r="C45" s="9">
        <f t="shared" si="19"/>
        <v>-3.2872518714585917E-4</v>
      </c>
      <c r="D45" s="9">
        <f t="shared" si="19"/>
        <v>-5.507886573680417E-4</v>
      </c>
      <c r="E45" s="9">
        <f t="shared" si="19"/>
        <v>-2.6932353122924746E-4</v>
      </c>
      <c r="F45" s="9">
        <f t="shared" si="19"/>
        <v>4.2860948612634309E-6</v>
      </c>
      <c r="G45" s="9">
        <f t="shared" si="19"/>
        <v>1.3901092718480385E-4</v>
      </c>
      <c r="H45" s="9">
        <f t="shared" si="19"/>
        <v>7.078704459036895E-4</v>
      </c>
      <c r="I45" s="9">
        <f t="shared" si="19"/>
        <v>9.7784315610301129E-5</v>
      </c>
      <c r="J45" s="9">
        <f t="shared" si="19"/>
        <v>6.4355802903937417E-5</v>
      </c>
      <c r="K45" s="9">
        <f t="shared" si="19"/>
        <v>6.0433303610011429E-5</v>
      </c>
      <c r="L45" s="9">
        <f t="shared" si="19"/>
        <v>1.3328106336492127E-5</v>
      </c>
      <c r="M45" s="9"/>
      <c r="N45" s="9">
        <f t="shared" si="19"/>
        <v>2.1662937940640122E-3</v>
      </c>
      <c r="O45" s="9">
        <f t="shared" si="19"/>
        <v>6.5260749291839483E-4</v>
      </c>
      <c r="P45" s="9">
        <f t="shared" si="19"/>
        <v>9.5065856200826919E-4</v>
      </c>
      <c r="Q45" s="9">
        <f t="shared" si="19"/>
        <v>8.9465845209709966E-4</v>
      </c>
      <c r="R45" s="9">
        <f t="shared" si="19"/>
        <v>4.2151225909640874E-4</v>
      </c>
      <c r="S45" s="9">
        <f t="shared" si="19"/>
        <v>1.7767877643019251E-4</v>
      </c>
      <c r="T45" s="9">
        <f t="shared" si="19"/>
        <v>4.6890216471053932E-5</v>
      </c>
      <c r="U45" s="9">
        <f t="shared" si="19"/>
        <v>6.4144537903969916E-5</v>
      </c>
      <c r="V45" s="9">
        <f t="shared" si="19"/>
        <v>4.4660914771990534E-5</v>
      </c>
      <c r="W45" s="9">
        <f t="shared" si="19"/>
        <v>-1.0070144223283677E-3</v>
      </c>
    </row>
    <row r="46" spans="1:23" x14ac:dyDescent="0.25">
      <c r="B46" s="9">
        <f t="shared" si="20"/>
        <v>2.5076066520239365E-4</v>
      </c>
      <c r="C46" s="9">
        <f t="shared" si="19"/>
        <v>0</v>
      </c>
      <c r="D46" s="9">
        <f t="shared" si="19"/>
        <v>4.8099825881624698E-4</v>
      </c>
      <c r="E46" s="9">
        <f t="shared" si="19"/>
        <v>4.8906846016062884E-4</v>
      </c>
      <c r="F46" s="9">
        <f t="shared" si="19"/>
        <v>5.0169118880312653E-4</v>
      </c>
      <c r="G46" s="9">
        <f t="shared" si="19"/>
        <v>5.4550409180581278E-4</v>
      </c>
      <c r="H46" s="9">
        <f t="shared" si="19"/>
        <v>-6.4666019540875717E-3</v>
      </c>
      <c r="I46" s="9">
        <f t="shared" si="19"/>
        <v>-1.0525737414468811E-3</v>
      </c>
      <c r="J46" s="9">
        <f t="shared" si="19"/>
        <v>-9.5312722977919893E-4</v>
      </c>
      <c r="K46" s="9">
        <f t="shared" si="19"/>
        <v>-1.1055956385101471E-3</v>
      </c>
      <c r="L46" s="9">
        <f t="shared" si="19"/>
        <v>-1.0347909165227352E-3</v>
      </c>
      <c r="M46" s="9"/>
      <c r="N46" s="9">
        <f t="shared" si="19"/>
        <v>-6.4038023025277731E-4</v>
      </c>
      <c r="O46" s="9">
        <f t="shared" si="19"/>
        <v>-1.7848138165074664E-3</v>
      </c>
      <c r="P46" s="9">
        <f t="shared" si="19"/>
        <v>-2.8942126724461261E-4</v>
      </c>
      <c r="Q46" s="9">
        <f t="shared" si="19"/>
        <v>-1.0442135170274731E-3</v>
      </c>
      <c r="R46" s="9">
        <f t="shared" si="19"/>
        <v>-6.6540458134078566E-3</v>
      </c>
      <c r="S46" s="9">
        <f t="shared" si="19"/>
        <v>-9.786927567769397E-4</v>
      </c>
      <c r="T46" s="9">
        <f t="shared" si="19"/>
        <v>-7.6366819856393814E-5</v>
      </c>
      <c r="U46" s="9">
        <f t="shared" si="19"/>
        <v>-2.6007910481501316E-5</v>
      </c>
      <c r="V46" s="9">
        <f t="shared" si="19"/>
        <v>-3.344161280685765E-4</v>
      </c>
      <c r="W46" s="9">
        <f t="shared" si="19"/>
        <v>5.2881130428181645E-4</v>
      </c>
    </row>
    <row r="47" spans="1:23" x14ac:dyDescent="0.25">
      <c r="B47" s="9">
        <f t="shared" si="20"/>
        <v>9.803792869777072E-3</v>
      </c>
      <c r="C47" s="9">
        <f t="shared" si="19"/>
        <v>0.24686097531813569</v>
      </c>
      <c r="D47" s="9">
        <f t="shared" si="19"/>
        <v>-2.5240793348794841E-2</v>
      </c>
      <c r="E47" s="9">
        <f t="shared" si="19"/>
        <v>-4.8004556775148824E-2</v>
      </c>
      <c r="F47" s="9">
        <f t="shared" si="19"/>
        <v>-6.705466844345602E-2</v>
      </c>
      <c r="G47" s="9">
        <f t="shared" si="19"/>
        <v>-7.9228673154353182E-2</v>
      </c>
      <c r="H47" s="9">
        <f t="shared" si="19"/>
        <v>0.52555337315788575</v>
      </c>
      <c r="I47" s="9">
        <f t="shared" si="19"/>
        <v>5.2300038482874449E-2</v>
      </c>
      <c r="J47" s="9">
        <f t="shared" si="19"/>
        <v>9.7044749459241755E-2</v>
      </c>
      <c r="K47" s="9">
        <f t="shared" si="19"/>
        <v>9.1671817478559084E-2</v>
      </c>
      <c r="L47" s="9">
        <f t="shared" si="19"/>
        <v>6.2955845058403612E-2</v>
      </c>
      <c r="M47" s="9"/>
      <c r="N47" s="9">
        <f t="shared" si="19"/>
        <v>0.1277417931630393</v>
      </c>
      <c r="O47" s="9">
        <f t="shared" si="19"/>
        <v>2.5490884614436975E-2</v>
      </c>
      <c r="P47" s="9">
        <f t="shared" si="19"/>
        <v>7.8972405909206553E-2</v>
      </c>
      <c r="Q47" s="9">
        <f t="shared" si="19"/>
        <v>5.4698647590255771E-2</v>
      </c>
      <c r="R47" s="9">
        <f t="shared" si="19"/>
        <v>0.41228104609267791</v>
      </c>
      <c r="S47" s="9">
        <f t="shared" si="19"/>
        <v>-2.475656709784331E-2</v>
      </c>
      <c r="T47" s="9">
        <f t="shared" si="19"/>
        <v>-4.8839629040386676E-2</v>
      </c>
      <c r="U47" s="9">
        <f t="shared" si="19"/>
        <v>-4.6959948387632913E-2</v>
      </c>
      <c r="V47" s="9">
        <f t="shared" si="19"/>
        <v>-5.3686116563783796E-2</v>
      </c>
      <c r="W47" s="9">
        <f t="shared" si="19"/>
        <v>-2.0185876182406196E-2</v>
      </c>
    </row>
    <row r="48" spans="1:23" x14ac:dyDescent="0.25">
      <c r="B48" s="9">
        <f t="shared" si="20"/>
        <v>1.6676824162586859E-4</v>
      </c>
      <c r="C48" s="9">
        <f t="shared" si="19"/>
        <v>3.0094314352899481E-3</v>
      </c>
      <c r="D48" s="9">
        <f t="shared" si="19"/>
        <v>-2.0000746313677056E-3</v>
      </c>
      <c r="E48" s="9">
        <f t="shared" si="19"/>
        <v>-1.6344986665007102E-3</v>
      </c>
      <c r="F48" s="9">
        <f t="shared" si="19"/>
        <v>-1.2717138892076446E-3</v>
      </c>
      <c r="G48" s="9">
        <f t="shared" si="19"/>
        <v>-1.1032821870931343E-3</v>
      </c>
      <c r="H48" s="9">
        <f t="shared" si="19"/>
        <v>8.5055283854245482E-3</v>
      </c>
      <c r="I48" s="9">
        <f t="shared" si="19"/>
        <v>1.741244195085606E-3</v>
      </c>
      <c r="J48" s="9">
        <f t="shared" si="19"/>
        <v>2.4171230061430637E-3</v>
      </c>
      <c r="K48" s="9">
        <f t="shared" si="19"/>
        <v>2.3281178605447394E-3</v>
      </c>
      <c r="L48" s="9">
        <f t="shared" si="19"/>
        <v>1.7261698477533376E-3</v>
      </c>
      <c r="M48" s="9"/>
      <c r="N48" s="9">
        <f t="shared" si="19"/>
        <v>5.8166941832578983E-3</v>
      </c>
      <c r="O48" s="9">
        <f t="shared" si="19"/>
        <v>1.2350274193375277E-3</v>
      </c>
      <c r="P48" s="9">
        <f t="shared" si="19"/>
        <v>2.7269147446600112E-3</v>
      </c>
      <c r="Q48" s="9">
        <f t="shared" si="19"/>
        <v>2.2808380702602844E-3</v>
      </c>
      <c r="R48" s="9">
        <f t="shared" si="19"/>
        <v>5.0931395501309018E-3</v>
      </c>
      <c r="S48" s="9">
        <f t="shared" si="19"/>
        <v>-3.4553396504823542E-4</v>
      </c>
      <c r="T48" s="9">
        <f t="shared" si="19"/>
        <v>-1.1357181347496849E-3</v>
      </c>
      <c r="U48" s="9">
        <f t="shared" si="19"/>
        <v>-1.0447709351702188E-3</v>
      </c>
      <c r="V48" s="9">
        <f t="shared" si="19"/>
        <v>-1.2555599272097574E-3</v>
      </c>
      <c r="W48" s="9">
        <f t="shared" si="19"/>
        <v>-3.4191651337979311E-3</v>
      </c>
    </row>
    <row r="49" spans="2:23" x14ac:dyDescent="0.25">
      <c r="B49" s="9">
        <f t="shared" si="20"/>
        <v>2.6706868326166356E-3</v>
      </c>
      <c r="C49" s="9">
        <f t="shared" si="19"/>
        <v>-1.0147870653717873E-2</v>
      </c>
      <c r="D49" s="9">
        <f t="shared" si="19"/>
        <v>-7.254319484206205E-3</v>
      </c>
      <c r="E49" s="9">
        <f t="shared" si="19"/>
        <v>-8.008810547012404E-3</v>
      </c>
      <c r="F49" s="9">
        <f t="shared" si="19"/>
        <v>-8.6006823400287449E-3</v>
      </c>
      <c r="G49" s="9">
        <f t="shared" si="19"/>
        <v>-8.4162292616018573E-3</v>
      </c>
      <c r="H49" s="9">
        <f t="shared" si="19"/>
        <v>4.5761010802552174E-3</v>
      </c>
      <c r="I49" s="9">
        <f t="shared" si="19"/>
        <v>-3.7981609757989443E-3</v>
      </c>
      <c r="J49" s="9">
        <f t="shared" si="19"/>
        <v>-3.255792409151392E-3</v>
      </c>
      <c r="K49" s="9">
        <f t="shared" si="19"/>
        <v>-4.017028445477324E-3</v>
      </c>
      <c r="L49" s="9">
        <f t="shared" si="19"/>
        <v>-3.7040583586729872E-3</v>
      </c>
      <c r="M49" s="9"/>
      <c r="N49" s="9">
        <f t="shared" si="19"/>
        <v>-6.0757883718095041E-5</v>
      </c>
      <c r="O49" s="9">
        <f t="shared" si="19"/>
        <v>-5.735946073790832E-4</v>
      </c>
      <c r="P49" s="9">
        <f t="shared" si="19"/>
        <v>-3.8930677424152825E-3</v>
      </c>
      <c r="Q49" s="9">
        <f t="shared" si="19"/>
        <v>-1.223985886827221E-3</v>
      </c>
      <c r="R49" s="9">
        <f t="shared" si="19"/>
        <v>9.8859569424675328E-4</v>
      </c>
      <c r="S49" s="9">
        <f t="shared" si="19"/>
        <v>-8.6270154070282237E-4</v>
      </c>
      <c r="T49" s="9">
        <f t="shared" si="19"/>
        <v>-7.9298598766211416E-4</v>
      </c>
      <c r="U49" s="9">
        <f t="shared" si="19"/>
        <v>-6.5677397573258255E-4</v>
      </c>
      <c r="V49" s="9">
        <f t="shared" si="19"/>
        <v>-1.5284260433804807E-4</v>
      </c>
      <c r="W49" s="9">
        <f t="shared" si="19"/>
        <v>2.9868571935665042E-2</v>
      </c>
    </row>
    <row r="50" spans="2:23" x14ac:dyDescent="0.25">
      <c r="B50" s="9">
        <f t="shared" si="20"/>
        <v>0</v>
      </c>
      <c r="C50" s="9">
        <f t="shared" si="19"/>
        <v>0</v>
      </c>
      <c r="D50" s="9">
        <f t="shared" si="19"/>
        <v>0</v>
      </c>
      <c r="E50" s="9">
        <f t="shared" si="19"/>
        <v>0</v>
      </c>
      <c r="F50" s="9">
        <f t="shared" si="19"/>
        <v>0</v>
      </c>
      <c r="G50" s="9">
        <f t="shared" si="19"/>
        <v>2.0613958003227752E-5</v>
      </c>
      <c r="H50" s="9">
        <f t="shared" si="19"/>
        <v>0</v>
      </c>
      <c r="I50" s="9">
        <f t="shared" si="19"/>
        <v>8.2188139642253754E-6</v>
      </c>
      <c r="J50" s="9">
        <f t="shared" si="19"/>
        <v>8.2904701991932273E-6</v>
      </c>
      <c r="K50" s="9">
        <f t="shared" si="19"/>
        <v>1.0302168741044038E-5</v>
      </c>
      <c r="L50" s="9">
        <f t="shared" si="19"/>
        <v>9.6851093823085184E-6</v>
      </c>
      <c r="M50" s="9"/>
      <c r="N50" s="9">
        <f t="shared" si="19"/>
        <v>3.2470231990743177E-5</v>
      </c>
      <c r="O50" s="9">
        <f t="shared" si="19"/>
        <v>3.3819204527717302E-5</v>
      </c>
      <c r="P50" s="9">
        <f t="shared" si="19"/>
        <v>3.1397828746391768E-5</v>
      </c>
      <c r="Q50" s="9">
        <f t="shared" si="19"/>
        <v>3.2914907995346924E-5</v>
      </c>
      <c r="R50" s="9">
        <f t="shared" si="19"/>
        <v>0</v>
      </c>
      <c r="S50" s="9">
        <f t="shared" si="19"/>
        <v>1.4025776066703614E-5</v>
      </c>
      <c r="T50" s="9">
        <f t="shared" si="19"/>
        <v>1.3487522144802725E-5</v>
      </c>
      <c r="U50" s="9">
        <f t="shared" si="19"/>
        <v>1.3546933974959636E-5</v>
      </c>
      <c r="V50" s="9">
        <f t="shared" si="19"/>
        <v>1.3937692010930222E-5</v>
      </c>
      <c r="W50" s="9">
        <f t="shared" si="19"/>
        <v>-1.3686569898314737E-3</v>
      </c>
    </row>
    <row r="51" spans="2:23" x14ac:dyDescent="0.25">
      <c r="B51" s="9">
        <f t="shared" si="20"/>
        <v>9.9190060937539553E-3</v>
      </c>
      <c r="C51" s="9">
        <f t="shared" si="19"/>
        <v>0.10748247707275094</v>
      </c>
      <c r="D51" s="9">
        <f t="shared" si="19"/>
        <v>-7.4347527293523669E-3</v>
      </c>
      <c r="E51" s="9">
        <f t="shared" si="19"/>
        <v>-1.5670355834726066E-2</v>
      </c>
      <c r="F51" s="9">
        <f t="shared" si="19"/>
        <v>-2.3229533327104247E-2</v>
      </c>
      <c r="G51" s="9">
        <f t="shared" si="19"/>
        <v>-2.8054538304337389E-2</v>
      </c>
      <c r="H51" s="9">
        <f t="shared" si="19"/>
        <v>0.14402051848224046</v>
      </c>
      <c r="I51" s="9">
        <f t="shared" si="19"/>
        <v>1.9299194760686887E-2</v>
      </c>
      <c r="J51" s="9">
        <f t="shared" si="19"/>
        <v>2.9197476257851625E-2</v>
      </c>
      <c r="K51" s="9">
        <f t="shared" si="19"/>
        <v>2.6685303981571751E-2</v>
      </c>
      <c r="L51" s="9">
        <f t="shared" si="19"/>
        <v>1.5475264265995967E-2</v>
      </c>
      <c r="M51" s="9"/>
      <c r="N51" s="9">
        <f t="shared" si="19"/>
        <v>9.6410190972661472E-2</v>
      </c>
      <c r="O51" s="9">
        <f t="shared" si="19"/>
        <v>1.54081000620562E-2</v>
      </c>
      <c r="P51" s="9">
        <f t="shared" si="19"/>
        <v>4.0811553986675235E-2</v>
      </c>
      <c r="Q51" s="9">
        <f t="shared" si="19"/>
        <v>3.2372632287887379E-2</v>
      </c>
      <c r="R51" s="9">
        <f t="shared" si="19"/>
        <v>0.12432094422605619</v>
      </c>
      <c r="S51" s="9">
        <f t="shared" si="19"/>
        <v>-1.1850490322386765E-2</v>
      </c>
      <c r="T51" s="9">
        <f t="shared" si="19"/>
        <v>-2.9852987965968608E-2</v>
      </c>
      <c r="U51" s="9">
        <f t="shared" si="19"/>
        <v>-2.9457527601654432E-2</v>
      </c>
      <c r="V51" s="9">
        <f t="shared" si="19"/>
        <v>-3.3575845012561834E-2</v>
      </c>
      <c r="W51" s="9">
        <f t="shared" si="19"/>
        <v>-3.5624730637332288E-3</v>
      </c>
    </row>
    <row r="52" spans="2:23" x14ac:dyDescent="0.25">
      <c r="B52" s="9">
        <f t="shared" si="20"/>
        <v>9.4976051791285785E-5</v>
      </c>
      <c r="C52" s="9">
        <f t="shared" si="19"/>
        <v>8.2078507712083932E-4</v>
      </c>
      <c r="D52" s="9">
        <f t="shared" si="19"/>
        <v>1.5925102301220783E-5</v>
      </c>
      <c r="E52" s="9">
        <f t="shared" si="19"/>
        <v>4.2033313533135844E-5</v>
      </c>
      <c r="F52" s="9">
        <f t="shared" si="19"/>
        <v>1.7910924498122228E-5</v>
      </c>
      <c r="G52" s="9">
        <f t="shared" si="19"/>
        <v>1.3544502931217401E-5</v>
      </c>
      <c r="H52" s="9">
        <f t="shared" si="19"/>
        <v>5.063516004334594E-4</v>
      </c>
      <c r="I52" s="9">
        <f t="shared" si="19"/>
        <v>-2.6131617108788767E-5</v>
      </c>
      <c r="J52" s="9">
        <f t="shared" si="19"/>
        <v>4.3231853210906156E-6</v>
      </c>
      <c r="K52" s="9">
        <f t="shared" si="19"/>
        <v>-2.000006582673576E-5</v>
      </c>
      <c r="L52" s="9">
        <f t="shared" si="19"/>
        <v>-8.5396783872151088E-5</v>
      </c>
      <c r="M52" s="9"/>
      <c r="N52" s="9">
        <f t="shared" si="19"/>
        <v>5.7682758286361027E-4</v>
      </c>
      <c r="O52" s="9">
        <f t="shared" si="19"/>
        <v>-5.3373534132398249E-5</v>
      </c>
      <c r="P52" s="9">
        <f t="shared" si="19"/>
        <v>1.3870584575276698E-4</v>
      </c>
      <c r="Q52" s="9">
        <f t="shared" si="19"/>
        <v>1.3147350963402712E-4</v>
      </c>
      <c r="R52" s="9">
        <f t="shared" si="19"/>
        <v>2.4491774022159348E-4</v>
      </c>
      <c r="S52" s="9">
        <f t="shared" si="19"/>
        <v>-1.540442169735328E-4</v>
      </c>
      <c r="T52" s="9">
        <f t="shared" si="19"/>
        <v>-1.6834628613872783E-4</v>
      </c>
      <c r="U52" s="9">
        <f t="shared" si="19"/>
        <v>-1.624934093945212E-4</v>
      </c>
      <c r="V52" s="9">
        <f t="shared" si="19"/>
        <v>-1.9985281871956392E-4</v>
      </c>
      <c r="W52" s="9">
        <f t="shared" si="19"/>
        <v>1.857583352825774E-4</v>
      </c>
    </row>
    <row r="53" spans="2:23" x14ac:dyDescent="0.25">
      <c r="B53" s="9">
        <f t="shared" si="20"/>
        <v>-2.9268765516019752E-3</v>
      </c>
      <c r="C53" s="9">
        <f t="shared" si="19"/>
        <v>-2.3347674090410015E-2</v>
      </c>
      <c r="D53" s="9">
        <f t="shared" si="19"/>
        <v>-3.7533144885592835E-3</v>
      </c>
      <c r="E53" s="9">
        <f t="shared" si="19"/>
        <v>3.7361854298192639E-4</v>
      </c>
      <c r="F53" s="9">
        <f t="shared" si="19"/>
        <v>3.8166467482003141E-3</v>
      </c>
      <c r="G53" s="9">
        <f t="shared" si="19"/>
        <v>6.1324129492984171E-3</v>
      </c>
      <c r="H53" s="9">
        <f t="shared" si="19"/>
        <v>-1.9060461545141922E-2</v>
      </c>
      <c r="I53" s="9">
        <f t="shared" si="19"/>
        <v>-1.1741585172947728E-3</v>
      </c>
      <c r="J53" s="9">
        <f t="shared" si="19"/>
        <v>-2.3150680362657864E-3</v>
      </c>
      <c r="K53" s="9">
        <f t="shared" si="19"/>
        <v>-1.8000143127307768E-3</v>
      </c>
      <c r="L53" s="9">
        <f t="shared" si="19"/>
        <v>3.7400188215078879E-5</v>
      </c>
      <c r="M53" s="9"/>
      <c r="N53" s="9">
        <f t="shared" si="19"/>
        <v>-1.2149315657386519E-2</v>
      </c>
      <c r="O53" s="9">
        <f t="shared" si="19"/>
        <v>-4.8365849217153756E-4</v>
      </c>
      <c r="P53" s="9">
        <f t="shared" si="19"/>
        <v>-4.2265813954834005E-3</v>
      </c>
      <c r="Q53" s="9">
        <f t="shared" si="19"/>
        <v>-2.8799413641682889E-3</v>
      </c>
      <c r="R53" s="9">
        <f t="shared" si="19"/>
        <v>-2.2803943459894234E-2</v>
      </c>
      <c r="S53" s="9">
        <f t="shared" si="19"/>
        <v>3.1316103282629164E-3</v>
      </c>
      <c r="T53" s="9">
        <f t="shared" si="19"/>
        <v>6.8995006341816883E-3</v>
      </c>
      <c r="U53" s="9">
        <f t="shared" ref="C53:W55" si="21">U34/U14</f>
        <v>7.0436105514132463E-3</v>
      </c>
      <c r="V53" s="9">
        <f t="shared" si="21"/>
        <v>7.8733297366975694E-3</v>
      </c>
      <c r="W53" s="9">
        <f t="shared" si="21"/>
        <v>-7.9465797707508924E-3</v>
      </c>
    </row>
    <row r="54" spans="2:23" x14ac:dyDescent="0.25">
      <c r="B54" s="9">
        <f t="shared" si="20"/>
        <v>-1.9997211260111152E-5</v>
      </c>
      <c r="C54" s="9">
        <f t="shared" si="21"/>
        <v>0</v>
      </c>
      <c r="D54" s="9">
        <f t="shared" si="21"/>
        <v>0</v>
      </c>
      <c r="E54" s="9">
        <f t="shared" si="21"/>
        <v>-1.0530136597254265E-4</v>
      </c>
      <c r="F54" s="9">
        <f t="shared" si="21"/>
        <v>0</v>
      </c>
      <c r="G54" s="9">
        <f t="shared" si="21"/>
        <v>0</v>
      </c>
      <c r="H54" s="9">
        <f t="shared" si="21"/>
        <v>-1.3832656946246986E-5</v>
      </c>
      <c r="I54" s="9">
        <f t="shared" si="21"/>
        <v>-2.3565004303689765E-5</v>
      </c>
      <c r="J54" s="9">
        <f t="shared" si="21"/>
        <v>-2.7267243908874626E-5</v>
      </c>
      <c r="K54" s="9">
        <f t="shared" si="21"/>
        <v>-4.7462299013113932E-5</v>
      </c>
      <c r="L54" s="9">
        <f t="shared" si="21"/>
        <v>-3.9729269699009523E-5</v>
      </c>
      <c r="M54" s="9"/>
      <c r="N54" s="9">
        <f t="shared" si="21"/>
        <v>2.40685792706016E-5</v>
      </c>
      <c r="O54" s="9">
        <f t="shared" si="21"/>
        <v>6.2046979069578798E-6</v>
      </c>
      <c r="P54" s="9">
        <f t="shared" si="21"/>
        <v>-6.5555037992711709E-6</v>
      </c>
      <c r="Q54" s="9">
        <f t="shared" si="21"/>
        <v>1.6302802887680473E-6</v>
      </c>
      <c r="R54" s="9">
        <f t="shared" si="21"/>
        <v>-4.5574723786029659E-6</v>
      </c>
      <c r="S54" s="9">
        <f t="shared" si="21"/>
        <v>-3.0761472126754025E-5</v>
      </c>
      <c r="T54" s="9">
        <f t="shared" si="21"/>
        <v>-2.6808961579524774E-5</v>
      </c>
      <c r="U54" s="9">
        <f t="shared" si="21"/>
        <v>-2.1526077619961992E-5</v>
      </c>
      <c r="V54" s="9">
        <f t="shared" si="21"/>
        <v>-3.2422720210932622E-5</v>
      </c>
      <c r="W54" s="9">
        <f t="shared" si="21"/>
        <v>0</v>
      </c>
    </row>
    <row r="55" spans="2:23" x14ac:dyDescent="0.25">
      <c r="B55" s="9">
        <f t="shared" si="20"/>
        <v>-0.19984871406026933</v>
      </c>
      <c r="C55" s="9">
        <f t="shared" si="21"/>
        <v>-1.4142857700957356E-2</v>
      </c>
      <c r="D55" s="9">
        <f t="shared" si="21"/>
        <v>-0.20556631832581687</v>
      </c>
      <c r="E55" s="9">
        <f t="shared" si="21"/>
        <v>-0.22918455808920479</v>
      </c>
      <c r="F55" s="9">
        <f t="shared" si="21"/>
        <v>-0.24995866575055611</v>
      </c>
      <c r="G55" s="9">
        <f t="shared" si="21"/>
        <v>-0.26358454936669617</v>
      </c>
      <c r="H55" s="9">
        <f t="shared" si="21"/>
        <v>-2.6971429865469345E-3</v>
      </c>
      <c r="I55" s="9">
        <f t="shared" si="21"/>
        <v>-0.18805534638508967</v>
      </c>
      <c r="J55" s="9">
        <f t="shared" si="21"/>
        <v>-0.17389573803701663</v>
      </c>
      <c r="K55" s="9">
        <f t="shared" si="21"/>
        <v>-0.17853624171135207</v>
      </c>
      <c r="L55" s="9">
        <f t="shared" si="21"/>
        <v>-0.19709578841417913</v>
      </c>
      <c r="M55" s="9"/>
      <c r="N55" s="9">
        <f t="shared" si="21"/>
        <v>-6.9108583362714526E-2</v>
      </c>
      <c r="O55" s="9">
        <f t="shared" si="21"/>
        <v>-0.19400421037068333</v>
      </c>
      <c r="P55" s="9">
        <f t="shared" si="21"/>
        <v>-0.15367040451819006</v>
      </c>
      <c r="Q55" s="9">
        <f t="shared" si="21"/>
        <v>-0.16692545653912635</v>
      </c>
      <c r="R55" s="9">
        <f t="shared" si="21"/>
        <v>-1.9667025963981542E-3</v>
      </c>
      <c r="S55" s="9">
        <f t="shared" si="21"/>
        <v>-0.23652900892585782</v>
      </c>
      <c r="T55" s="9">
        <f t="shared" si="21"/>
        <v>-0.26998600611431867</v>
      </c>
      <c r="U55" s="9">
        <f t="shared" si="21"/>
        <v>-0.27020611546416212</v>
      </c>
      <c r="V55" s="9">
        <f t="shared" si="21"/>
        <v>-0.27810238838989143</v>
      </c>
      <c r="W55" s="9">
        <f t="shared" si="21"/>
        <v>-2.8325760593249448E-2</v>
      </c>
    </row>
  </sheetData>
  <pageMargins left="0.70866141732283472" right="0.70866141732283472" top="0.74803149606299213" bottom="0.74803149606299213" header="0.31496062992125984" footer="0.31496062992125984"/>
  <pageSetup paperSize="8" scale="98" fitToWidth="2" fitToHeight="2" orientation="landscape" r:id="rId1"/>
  <headerFooter>
    <oddFooter xml:space="preserve">&amp;L&amp;Z&amp;F   &amp;A   &amp;D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Western Power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Wornell, Dave I.</dc:creator>
  <cp:lastModifiedBy>Wornell, Dave I.</cp:lastModifiedBy>
  <cp:lastPrinted>2021-12-17T08:32:21Z</cp:lastPrinted>
  <dcterms:created xsi:type="dcterms:W3CDTF">2021-12-07T14:30:05Z</dcterms:created>
  <dcterms:modified xsi:type="dcterms:W3CDTF">2024-01-02T08:52:00Z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