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6\TME\SWAE\"/>
    </mc:Choice>
  </mc:AlternateContent>
  <bookViews>
    <workbookView xWindow="-105" yWindow="-105" windowWidth="23250" windowHeight="12570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1" l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33" i="1" l="1"/>
  <c r="A52" i="1" s="1"/>
  <c r="A34" i="1"/>
  <c r="A53" i="1" s="1"/>
  <c r="A31" i="1" l="1"/>
  <c r="A50" i="1" s="1"/>
  <c r="A30" i="1"/>
  <c r="A49" i="1" s="1"/>
  <c r="A21" i="1"/>
  <c r="A40" i="1" s="1"/>
  <c r="A22" i="1"/>
  <c r="A41" i="1" s="1"/>
  <c r="A23" i="1"/>
  <c r="A42" i="1" s="1"/>
  <c r="A24" i="1"/>
  <c r="A43" i="1" s="1"/>
  <c r="A25" i="1"/>
  <c r="A44" i="1" s="1"/>
  <c r="A26" i="1"/>
  <c r="A45" i="1" s="1"/>
  <c r="A27" i="1"/>
  <c r="A46" i="1" s="1"/>
  <c r="A28" i="1"/>
  <c r="A47" i="1" s="1"/>
  <c r="A32" i="1"/>
  <c r="A51" i="1" s="1"/>
  <c r="A29" i="1"/>
  <c r="A48" i="1" s="1"/>
  <c r="A20" i="1"/>
  <c r="A39" i="1" s="1"/>
  <c r="C20" i="1" l="1"/>
  <c r="C26" i="1" l="1"/>
  <c r="C45" i="1" s="1"/>
  <c r="C32" i="1"/>
  <c r="C51" i="1" s="1"/>
  <c r="C21" i="1"/>
  <c r="C40" i="1" s="1"/>
  <c r="C25" i="1"/>
  <c r="C44" i="1" s="1"/>
  <c r="C28" i="1"/>
  <c r="C47" i="1" s="1"/>
  <c r="C23" i="1"/>
  <c r="C42" i="1" s="1"/>
  <c r="C30" i="1"/>
  <c r="C49" i="1" s="1"/>
  <c r="C31" i="1"/>
  <c r="C50" i="1" s="1"/>
  <c r="C39" i="1"/>
  <c r="R20" i="1"/>
  <c r="C24" i="1"/>
  <c r="C43" i="1" s="1"/>
  <c r="C29" i="1"/>
  <c r="C48" i="1" s="1"/>
  <c r="C22" i="1"/>
  <c r="C41" i="1" s="1"/>
  <c r="C27" i="1"/>
  <c r="C46" i="1" s="1"/>
  <c r="M20" i="1"/>
  <c r="M27" i="1" l="1"/>
  <c r="M22" i="1"/>
  <c r="M28" i="1"/>
  <c r="M25" i="1"/>
  <c r="M32" i="1"/>
  <c r="R22" i="1"/>
  <c r="R41" i="1" s="1"/>
  <c r="M31" i="1"/>
  <c r="M24" i="1"/>
  <c r="R31" i="1"/>
  <c r="R50" i="1" s="1"/>
  <c r="R28" i="1"/>
  <c r="R47" i="1" s="1"/>
  <c r="R24" i="1"/>
  <c r="R43" i="1" s="1"/>
  <c r="R26" i="1"/>
  <c r="R45" i="1" s="1"/>
  <c r="M23" i="1"/>
  <c r="R21" i="1"/>
  <c r="R40" i="1" s="1"/>
  <c r="R27" i="1"/>
  <c r="R46" i="1" s="1"/>
  <c r="R29" i="1"/>
  <c r="R48" i="1" s="1"/>
  <c r="M21" i="1"/>
  <c r="M30" i="1"/>
  <c r="M26" i="1"/>
  <c r="R25" i="1"/>
  <c r="R44" i="1" s="1"/>
  <c r="R30" i="1"/>
  <c r="R49" i="1" s="1"/>
  <c r="R32" i="1"/>
  <c r="R51" i="1" s="1"/>
  <c r="M29" i="1"/>
  <c r="R39" i="1"/>
  <c r="R23" i="1"/>
  <c r="R42" i="1" s="1"/>
  <c r="H20" i="1" l="1"/>
  <c r="H23" i="1" l="1"/>
  <c r="H42" i="1" s="1"/>
  <c r="H25" i="1"/>
  <c r="H44" i="1" s="1"/>
  <c r="H28" i="1"/>
  <c r="H47" i="1" s="1"/>
  <c r="H29" i="1"/>
  <c r="H48" i="1" s="1"/>
  <c r="H24" i="1"/>
  <c r="H43" i="1" s="1"/>
  <c r="H32" i="1"/>
  <c r="H51" i="1" s="1"/>
  <c r="H21" i="1"/>
  <c r="H40" i="1" s="1"/>
  <c r="H27" i="1"/>
  <c r="H46" i="1" s="1"/>
  <c r="H30" i="1"/>
  <c r="H49" i="1" s="1"/>
  <c r="H26" i="1"/>
  <c r="H45" i="1" s="1"/>
  <c r="H39" i="1"/>
  <c r="H31" i="1"/>
  <c r="H50" i="1" s="1"/>
  <c r="H22" i="1"/>
  <c r="H41" i="1" s="1"/>
  <c r="W26" i="1" l="1"/>
  <c r="W45" i="1" s="1"/>
  <c r="W20" i="1"/>
  <c r="W22" i="1" l="1"/>
  <c r="W41" i="1" s="1"/>
  <c r="W30" i="1"/>
  <c r="W49" i="1" s="1"/>
  <c r="W31" i="1"/>
  <c r="W50" i="1" s="1"/>
  <c r="W23" i="1"/>
  <c r="W42" i="1" s="1"/>
  <c r="D20" i="1"/>
  <c r="W39" i="1"/>
  <c r="W29" i="1"/>
  <c r="W48" i="1" s="1"/>
  <c r="W21" i="1"/>
  <c r="W40" i="1" s="1"/>
  <c r="W24" i="1"/>
  <c r="W43" i="1" s="1"/>
  <c r="W32" i="1"/>
  <c r="W51" i="1" s="1"/>
  <c r="W25" i="1"/>
  <c r="W44" i="1" s="1"/>
  <c r="G20" i="1"/>
  <c r="W27" i="1"/>
  <c r="W46" i="1" s="1"/>
  <c r="W28" i="1"/>
  <c r="W47" i="1" s="1"/>
  <c r="G31" i="1" l="1"/>
  <c r="G50" i="1" s="1"/>
  <c r="D22" i="1"/>
  <c r="D41" i="1" s="1"/>
  <c r="D26" i="1"/>
  <c r="D45" i="1" s="1"/>
  <c r="D24" i="1"/>
  <c r="D43" i="1" s="1"/>
  <c r="G28" i="1"/>
  <c r="G47" i="1" s="1"/>
  <c r="G30" i="1"/>
  <c r="G49" i="1" s="1"/>
  <c r="D28" i="1"/>
  <c r="D47" i="1" s="1"/>
  <c r="G21" i="1"/>
  <c r="G40" i="1" s="1"/>
  <c r="G25" i="1"/>
  <c r="G44" i="1" s="1"/>
  <c r="G23" i="1"/>
  <c r="G42" i="1" s="1"/>
  <c r="D31" i="1"/>
  <c r="D50" i="1" s="1"/>
  <c r="J22" i="1"/>
  <c r="J41" i="1" s="1"/>
  <c r="J20" i="1"/>
  <c r="G22" i="1"/>
  <c r="G41" i="1" s="1"/>
  <c r="G39" i="1"/>
  <c r="G29" i="1"/>
  <c r="G48" i="1" s="1"/>
  <c r="D27" i="1"/>
  <c r="D46" i="1" s="1"/>
  <c r="D32" i="1"/>
  <c r="D51" i="1" s="1"/>
  <c r="K20" i="1"/>
  <c r="D39" i="1"/>
  <c r="F20" i="1"/>
  <c r="F21" i="1"/>
  <c r="F40" i="1" s="1"/>
  <c r="G26" i="1"/>
  <c r="G45" i="1" s="1"/>
  <c r="E20" i="1"/>
  <c r="L20" i="1"/>
  <c r="P20" i="1"/>
  <c r="G24" i="1"/>
  <c r="G43" i="1" s="1"/>
  <c r="G32" i="1"/>
  <c r="G51" i="1" s="1"/>
  <c r="D29" i="1"/>
  <c r="D48" i="1" s="1"/>
  <c r="S20" i="1"/>
  <c r="N20" i="1"/>
  <c r="G27" i="1"/>
  <c r="G46" i="1" s="1"/>
  <c r="D21" i="1"/>
  <c r="D40" i="1" s="1"/>
  <c r="Q20" i="1"/>
  <c r="V20" i="1"/>
  <c r="D30" i="1"/>
  <c r="D49" i="1" s="1"/>
  <c r="D23" i="1"/>
  <c r="D42" i="1" s="1"/>
  <c r="D25" i="1"/>
  <c r="D44" i="1" s="1"/>
  <c r="V30" i="1" l="1"/>
  <c r="V49" i="1" s="1"/>
  <c r="J26" i="1"/>
  <c r="J45" i="1" s="1"/>
  <c r="V32" i="1"/>
  <c r="V51" i="1" s="1"/>
  <c r="N23" i="1"/>
  <c r="N42" i="1" s="1"/>
  <c r="J32" i="1"/>
  <c r="J51" i="1" s="1"/>
  <c r="V26" i="1"/>
  <c r="V45" i="1" s="1"/>
  <c r="J27" i="1"/>
  <c r="J46" i="1" s="1"/>
  <c r="V29" i="1"/>
  <c r="V48" i="1" s="1"/>
  <c r="S30" i="1"/>
  <c r="S49" i="1" s="1"/>
  <c r="J29" i="1"/>
  <c r="J48" i="1" s="1"/>
  <c r="N32" i="1"/>
  <c r="N51" i="1" s="1"/>
  <c r="F22" i="1"/>
  <c r="F41" i="1" s="1"/>
  <c r="V21" i="1"/>
  <c r="V40" i="1" s="1"/>
  <c r="V27" i="1"/>
  <c r="V46" i="1" s="1"/>
  <c r="V31" i="1"/>
  <c r="V50" i="1" s="1"/>
  <c r="Q24" i="1"/>
  <c r="Q43" i="1" s="1"/>
  <c r="N24" i="1"/>
  <c r="N43" i="1" s="1"/>
  <c r="S22" i="1"/>
  <c r="S41" i="1" s="1"/>
  <c r="P21" i="1"/>
  <c r="P40" i="1" s="1"/>
  <c r="L24" i="1"/>
  <c r="L43" i="1" s="1"/>
  <c r="L26" i="1"/>
  <c r="L45" i="1" s="1"/>
  <c r="E26" i="1"/>
  <c r="E45" i="1" s="1"/>
  <c r="E31" i="1"/>
  <c r="E50" i="1" s="1"/>
  <c r="F25" i="1"/>
  <c r="F44" i="1" s="1"/>
  <c r="F27" i="1"/>
  <c r="F46" i="1" s="1"/>
  <c r="F32" i="1"/>
  <c r="F51" i="1" s="1"/>
  <c r="K22" i="1"/>
  <c r="K41" i="1" s="1"/>
  <c r="Q27" i="1"/>
  <c r="Q46" i="1" s="1"/>
  <c r="L21" i="1"/>
  <c r="L40" i="1" s="1"/>
  <c r="L28" i="1"/>
  <c r="L47" i="1" s="1"/>
  <c r="Q32" i="1"/>
  <c r="Q51" i="1" s="1"/>
  <c r="Q25" i="1"/>
  <c r="Q44" i="1" s="1"/>
  <c r="N29" i="1"/>
  <c r="N48" i="1" s="1"/>
  <c r="N25" i="1"/>
  <c r="N44" i="1" s="1"/>
  <c r="S25" i="1"/>
  <c r="S44" i="1" s="1"/>
  <c r="S32" i="1"/>
  <c r="S51" i="1" s="1"/>
  <c r="P26" i="1"/>
  <c r="P45" i="1" s="1"/>
  <c r="P28" i="1"/>
  <c r="P47" i="1" s="1"/>
  <c r="L30" i="1"/>
  <c r="L49" i="1" s="1"/>
  <c r="L32" i="1"/>
  <c r="L51" i="1" s="1"/>
  <c r="F28" i="1"/>
  <c r="F47" i="1" s="1"/>
  <c r="K27" i="1"/>
  <c r="K46" i="1" s="1"/>
  <c r="K23" i="1"/>
  <c r="K42" i="1" s="1"/>
  <c r="V23" i="1"/>
  <c r="V42" i="1" s="1"/>
  <c r="Q30" i="1"/>
  <c r="Q49" i="1" s="1"/>
  <c r="N28" i="1"/>
  <c r="N47" i="1" s="1"/>
  <c r="P24" i="1"/>
  <c r="P43" i="1" s="1"/>
  <c r="P31" i="1"/>
  <c r="P50" i="1" s="1"/>
  <c r="Q22" i="1"/>
  <c r="Q41" i="1" s="1"/>
  <c r="L23" i="1"/>
  <c r="L42" i="1" s="1"/>
  <c r="E30" i="1"/>
  <c r="E49" i="1" s="1"/>
  <c r="E23" i="1"/>
  <c r="E42" i="1" s="1"/>
  <c r="E28" i="1"/>
  <c r="E47" i="1" s="1"/>
  <c r="F31" i="1"/>
  <c r="F50" i="1" s="1"/>
  <c r="F24" i="1"/>
  <c r="F43" i="1" s="1"/>
  <c r="K30" i="1"/>
  <c r="K49" i="1" s="1"/>
  <c r="K32" i="1"/>
  <c r="K51" i="1" s="1"/>
  <c r="J24" i="1"/>
  <c r="J43" i="1" s="1"/>
  <c r="J28" i="1"/>
  <c r="J47" i="1" s="1"/>
  <c r="N30" i="1"/>
  <c r="N49" i="1" s="1"/>
  <c r="S39" i="1"/>
  <c r="P27" i="1"/>
  <c r="P46" i="1" s="1"/>
  <c r="J39" i="1"/>
  <c r="I20" i="1"/>
  <c r="I23" i="1"/>
  <c r="I42" i="1" s="1"/>
  <c r="Q28" i="1"/>
  <c r="Q47" i="1" s="1"/>
  <c r="S28" i="1"/>
  <c r="S47" i="1" s="1"/>
  <c r="S24" i="1"/>
  <c r="S43" i="1" s="1"/>
  <c r="P29" i="1"/>
  <c r="P48" i="1" s="1"/>
  <c r="L31" i="1"/>
  <c r="L50" i="1" s="1"/>
  <c r="E39" i="1"/>
  <c r="E29" i="1"/>
  <c r="E48" i="1" s="1"/>
  <c r="E21" i="1"/>
  <c r="E40" i="1" s="1"/>
  <c r="F23" i="1"/>
  <c r="F42" i="1" s="1"/>
  <c r="K26" i="1"/>
  <c r="K45" i="1" s="1"/>
  <c r="V39" i="1"/>
  <c r="V25" i="1"/>
  <c r="V44" i="1" s="1"/>
  <c r="Q23" i="1"/>
  <c r="Q42" i="1" s="1"/>
  <c r="Q31" i="1"/>
  <c r="Q50" i="1" s="1"/>
  <c r="N31" i="1"/>
  <c r="N50" i="1" s="1"/>
  <c r="N22" i="1"/>
  <c r="N41" i="1" s="1"/>
  <c r="S31" i="1"/>
  <c r="S50" i="1" s="1"/>
  <c r="P32" i="1"/>
  <c r="P51" i="1" s="1"/>
  <c r="L22" i="1"/>
  <c r="L41" i="1" s="1"/>
  <c r="E24" i="1"/>
  <c r="E43" i="1" s="1"/>
  <c r="E32" i="1"/>
  <c r="E51" i="1" s="1"/>
  <c r="E25" i="1"/>
  <c r="E44" i="1" s="1"/>
  <c r="F39" i="1"/>
  <c r="F26" i="1"/>
  <c r="F45" i="1" s="1"/>
  <c r="K39" i="1"/>
  <c r="K29" i="1"/>
  <c r="K48" i="1" s="1"/>
  <c r="K21" i="1"/>
  <c r="K40" i="1" s="1"/>
  <c r="J23" i="1"/>
  <c r="J42" i="1" s="1"/>
  <c r="J21" i="1"/>
  <c r="J40" i="1" s="1"/>
  <c r="V28" i="1"/>
  <c r="V47" i="1" s="1"/>
  <c r="Q26" i="1"/>
  <c r="Q45" i="1" s="1"/>
  <c r="N26" i="1"/>
  <c r="N45" i="1" s="1"/>
  <c r="N39" i="1"/>
  <c r="S21" i="1"/>
  <c r="S40" i="1" s="1"/>
  <c r="S27" i="1"/>
  <c r="S46" i="1" s="1"/>
  <c r="S23" i="1"/>
  <c r="S42" i="1" s="1"/>
  <c r="P39" i="1"/>
  <c r="P22" i="1"/>
  <c r="P41" i="1" s="1"/>
  <c r="L25" i="1"/>
  <c r="L44" i="1" s="1"/>
  <c r="L39" i="1"/>
  <c r="F29" i="1"/>
  <c r="F48" i="1" s="1"/>
  <c r="K25" i="1"/>
  <c r="K44" i="1" s="1"/>
  <c r="J25" i="1"/>
  <c r="J44" i="1" s="1"/>
  <c r="B20" i="1"/>
  <c r="U20" i="1"/>
  <c r="S26" i="1"/>
  <c r="S45" i="1" s="1"/>
  <c r="K24" i="1"/>
  <c r="K43" i="1" s="1"/>
  <c r="K28" i="1"/>
  <c r="K47" i="1" s="1"/>
  <c r="V24" i="1"/>
  <c r="V43" i="1" s="1"/>
  <c r="V22" i="1"/>
  <c r="V41" i="1" s="1"/>
  <c r="Q39" i="1"/>
  <c r="Q29" i="1"/>
  <c r="Q48" i="1" s="1"/>
  <c r="Q21" i="1"/>
  <c r="Q40" i="1" s="1"/>
  <c r="N21" i="1"/>
  <c r="N40" i="1" s="1"/>
  <c r="N27" i="1"/>
  <c r="N46" i="1" s="1"/>
  <c r="S29" i="1"/>
  <c r="S48" i="1" s="1"/>
  <c r="P30" i="1"/>
  <c r="P49" i="1" s="1"/>
  <c r="P23" i="1"/>
  <c r="P42" i="1" s="1"/>
  <c r="P25" i="1"/>
  <c r="P44" i="1" s="1"/>
  <c r="L27" i="1"/>
  <c r="L46" i="1" s="1"/>
  <c r="L29" i="1"/>
  <c r="L48" i="1" s="1"/>
  <c r="E22" i="1"/>
  <c r="E41" i="1" s="1"/>
  <c r="E27" i="1"/>
  <c r="E46" i="1" s="1"/>
  <c r="F30" i="1"/>
  <c r="F49" i="1" s="1"/>
  <c r="K31" i="1"/>
  <c r="K50" i="1" s="1"/>
  <c r="J30" i="1"/>
  <c r="J49" i="1" s="1"/>
  <c r="J31" i="1"/>
  <c r="J50" i="1" s="1"/>
  <c r="I30" i="1" l="1"/>
  <c r="I49" i="1" s="1"/>
  <c r="U24" i="1"/>
  <c r="U43" i="1" s="1"/>
  <c r="B23" i="1"/>
  <c r="B42" i="1" s="1"/>
  <c r="U21" i="1"/>
  <c r="U40" i="1" s="1"/>
  <c r="I27" i="1"/>
  <c r="I46" i="1" s="1"/>
  <c r="U28" i="1"/>
  <c r="U47" i="1" s="1"/>
  <c r="B24" i="1"/>
  <c r="B43" i="1" s="1"/>
  <c r="U31" i="1"/>
  <c r="U50" i="1" s="1"/>
  <c r="U25" i="1"/>
  <c r="U44" i="1" s="1"/>
  <c r="B29" i="1"/>
  <c r="B48" i="1" s="1"/>
  <c r="B21" i="1"/>
  <c r="B40" i="1" s="1"/>
  <c r="B27" i="1"/>
  <c r="B46" i="1" s="1"/>
  <c r="I31" i="1"/>
  <c r="I50" i="1" s="1"/>
  <c r="I24" i="1"/>
  <c r="I43" i="1" s="1"/>
  <c r="B32" i="1"/>
  <c r="B51" i="1" s="1"/>
  <c r="U39" i="1"/>
  <c r="B25" i="1"/>
  <c r="B44" i="1" s="1"/>
  <c r="B30" i="1"/>
  <c r="B49" i="1" s="1"/>
  <c r="I21" i="1"/>
  <c r="I40" i="1" s="1"/>
  <c r="U22" i="1"/>
  <c r="U41" i="1" s="1"/>
  <c r="B28" i="1"/>
  <c r="B47" i="1" s="1"/>
  <c r="I29" i="1"/>
  <c r="I48" i="1" s="1"/>
  <c r="I22" i="1"/>
  <c r="I41" i="1" s="1"/>
  <c r="U26" i="1"/>
  <c r="U45" i="1" s="1"/>
  <c r="U23" i="1"/>
  <c r="U42" i="1" s="1"/>
  <c r="U27" i="1"/>
  <c r="U46" i="1" s="1"/>
  <c r="B26" i="1"/>
  <c r="B45" i="1" s="1"/>
  <c r="B31" i="1"/>
  <c r="B50" i="1" s="1"/>
  <c r="B22" i="1"/>
  <c r="B41" i="1" s="1"/>
  <c r="I25" i="1"/>
  <c r="I44" i="1" s="1"/>
  <c r="I26" i="1"/>
  <c r="I45" i="1" s="1"/>
  <c r="O20" i="1"/>
  <c r="O21" i="1"/>
  <c r="O40" i="1" s="1"/>
  <c r="U32" i="1"/>
  <c r="U51" i="1" s="1"/>
  <c r="U29" i="1"/>
  <c r="U48" i="1" s="1"/>
  <c r="U30" i="1"/>
  <c r="U49" i="1" s="1"/>
  <c r="B39" i="1"/>
  <c r="I28" i="1"/>
  <c r="I47" i="1" s="1"/>
  <c r="I39" i="1"/>
  <c r="T20" i="1"/>
  <c r="I32" i="1"/>
  <c r="I51" i="1" s="1"/>
  <c r="T32" i="1" l="1"/>
  <c r="T51" i="1" s="1"/>
  <c r="T24" i="1"/>
  <c r="T43" i="1" s="1"/>
  <c r="T26" i="1"/>
  <c r="T45" i="1" s="1"/>
  <c r="O27" i="1"/>
  <c r="O46" i="1" s="1"/>
  <c r="O25" i="1"/>
  <c r="O44" i="1" s="1"/>
  <c r="O30" i="1"/>
  <c r="O49" i="1" s="1"/>
  <c r="O31" i="1"/>
  <c r="O50" i="1" s="1"/>
  <c r="T28" i="1"/>
  <c r="T47" i="1" s="1"/>
  <c r="T31" i="1"/>
  <c r="T50" i="1" s="1"/>
  <c r="T22" i="1"/>
  <c r="T41" i="1" s="1"/>
  <c r="T21" i="1"/>
  <c r="T40" i="1" s="1"/>
  <c r="T27" i="1"/>
  <c r="T46" i="1" s="1"/>
  <c r="O26" i="1"/>
  <c r="O45" i="1" s="1"/>
  <c r="O39" i="1"/>
  <c r="T23" i="1"/>
  <c r="T42" i="1" s="1"/>
  <c r="T25" i="1"/>
  <c r="T44" i="1" s="1"/>
  <c r="T30" i="1"/>
  <c r="T49" i="1" s="1"/>
  <c r="O23" i="1"/>
  <c r="O42" i="1" s="1"/>
  <c r="O29" i="1"/>
  <c r="O48" i="1" s="1"/>
  <c r="O24" i="1"/>
  <c r="O43" i="1" s="1"/>
  <c r="O32" i="1"/>
  <c r="O51" i="1" s="1"/>
  <c r="O28" i="1"/>
  <c r="O47" i="1" s="1"/>
  <c r="T29" i="1"/>
  <c r="T48" i="1" s="1"/>
  <c r="T39" i="1"/>
  <c r="O22" i="1"/>
  <c r="O41" i="1" s="1"/>
  <c r="C16" i="1" l="1"/>
  <c r="C34" i="1" l="1"/>
  <c r="C53" i="1" s="1"/>
  <c r="C33" i="1"/>
  <c r="C52" i="1" l="1"/>
  <c r="C35" i="1"/>
  <c r="C37" i="1" s="1"/>
  <c r="M34" i="1"/>
  <c r="M33" i="1"/>
  <c r="M35" i="1" s="1"/>
  <c r="M37" i="1" s="1"/>
  <c r="R33" i="1"/>
  <c r="R34" i="1"/>
  <c r="R53" i="1" s="1"/>
  <c r="R52" i="1" l="1"/>
  <c r="R35" i="1"/>
  <c r="R37" i="1" s="1"/>
  <c r="H16" i="1" l="1"/>
  <c r="H34" i="1" l="1"/>
  <c r="H53" i="1" s="1"/>
  <c r="H33" i="1"/>
  <c r="H52" i="1" l="1"/>
  <c r="H35" i="1"/>
  <c r="H37" i="1" s="1"/>
  <c r="G16" i="1" l="1"/>
  <c r="D16" i="1"/>
  <c r="W33" i="1"/>
  <c r="W34" i="1"/>
  <c r="W53" i="1" s="1"/>
  <c r="E16" i="1" l="1"/>
  <c r="W52" i="1"/>
  <c r="W35" i="1"/>
  <c r="W37" i="1" s="1"/>
  <c r="D33" i="1"/>
  <c r="D34" i="1"/>
  <c r="D53" i="1" s="1"/>
  <c r="F16" i="1"/>
  <c r="G34" i="1"/>
  <c r="G53" i="1" s="1"/>
  <c r="G33" i="1"/>
  <c r="G52" i="1" l="1"/>
  <c r="G35" i="1"/>
  <c r="G37" i="1" s="1"/>
  <c r="K34" i="1"/>
  <c r="K53" i="1" s="1"/>
  <c r="K33" i="1"/>
  <c r="P33" i="1"/>
  <c r="P34" i="1"/>
  <c r="P53" i="1" s="1"/>
  <c r="F34" i="1"/>
  <c r="F53" i="1" s="1"/>
  <c r="F33" i="1"/>
  <c r="L33" i="1"/>
  <c r="L34" i="1"/>
  <c r="L53" i="1" s="1"/>
  <c r="Q33" i="1"/>
  <c r="Q34" i="1"/>
  <c r="Q53" i="1" s="1"/>
  <c r="N34" i="1"/>
  <c r="N53" i="1" s="1"/>
  <c r="N33" i="1"/>
  <c r="S34" i="1"/>
  <c r="S53" i="1" s="1"/>
  <c r="S33" i="1"/>
  <c r="B16" i="1"/>
  <c r="J34" i="1"/>
  <c r="J53" i="1" s="1"/>
  <c r="J33" i="1"/>
  <c r="D52" i="1"/>
  <c r="D35" i="1"/>
  <c r="D37" i="1" s="1"/>
  <c r="V33" i="1"/>
  <c r="V34" i="1"/>
  <c r="V53" i="1" s="1"/>
  <c r="E34" i="1"/>
  <c r="E53" i="1" s="1"/>
  <c r="E33" i="1"/>
  <c r="B34" i="1" l="1"/>
  <c r="B53" i="1" s="1"/>
  <c r="B33" i="1"/>
  <c r="Q52" i="1"/>
  <c r="Q35" i="1"/>
  <c r="Q37" i="1" s="1"/>
  <c r="E52" i="1"/>
  <c r="E35" i="1"/>
  <c r="E37" i="1" s="1"/>
  <c r="J52" i="1"/>
  <c r="J35" i="1"/>
  <c r="J37" i="1" s="1"/>
  <c r="S52" i="1"/>
  <c r="S35" i="1"/>
  <c r="S37" i="1" s="1"/>
  <c r="N52" i="1"/>
  <c r="N35" i="1"/>
  <c r="N37" i="1" s="1"/>
  <c r="F52" i="1"/>
  <c r="F35" i="1"/>
  <c r="F37" i="1" s="1"/>
  <c r="K52" i="1"/>
  <c r="K35" i="1"/>
  <c r="K37" i="1" s="1"/>
  <c r="I33" i="1"/>
  <c r="I34" i="1"/>
  <c r="I53" i="1" s="1"/>
  <c r="L52" i="1"/>
  <c r="L35" i="1"/>
  <c r="L37" i="1" s="1"/>
  <c r="P52" i="1"/>
  <c r="P35" i="1"/>
  <c r="P37" i="1" s="1"/>
  <c r="V52" i="1"/>
  <c r="V35" i="1"/>
  <c r="V37" i="1" s="1"/>
  <c r="U34" i="1"/>
  <c r="U53" i="1" s="1"/>
  <c r="U33" i="1"/>
  <c r="O34" i="1" l="1"/>
  <c r="O53" i="1" s="1"/>
  <c r="O33" i="1"/>
  <c r="U52" i="1"/>
  <c r="U35" i="1"/>
  <c r="U37" i="1" s="1"/>
  <c r="B52" i="1"/>
  <c r="B35" i="1"/>
  <c r="B37" i="1" s="1"/>
  <c r="T33" i="1"/>
  <c r="T34" i="1"/>
  <c r="T53" i="1" s="1"/>
  <c r="I52" i="1"/>
  <c r="I35" i="1"/>
  <c r="I37" i="1" s="1"/>
  <c r="O52" i="1" l="1"/>
  <c r="O35" i="1"/>
  <c r="O37" i="1" s="1"/>
  <c r="T52" i="1"/>
  <c r="T35" i="1"/>
  <c r="T37" i="1" s="1"/>
</calcChain>
</file>

<file path=xl/sharedStrings.xml><?xml version="1.0" encoding="utf-8"?>
<sst xmlns="http://schemas.openxmlformats.org/spreadsheetml/2006/main" count="65" uniqueCount="42">
  <si>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</si>
  <si>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</si>
  <si>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</si>
  <si>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</si>
  <si>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</si>
  <si>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</si>
  <si>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</si>
  <si>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</si>
  <si>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</si>
  <si>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</si>
  <si>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</si>
  <si>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</si>
  <si>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</si>
  <si>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</si>
  <si>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</si>
  <si>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</si>
  <si>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</si>
  <si>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</si>
  <si>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</si>
  <si>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</si>
  <si>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</si>
  <si>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</si>
  <si>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</si>
  <si>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</si>
  <si>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</si>
  <si>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</si>
  <si>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</si>
  <si>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</si>
  <si>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</si>
  <si>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</si>
  <si>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</si>
  <si>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</si>
  <si>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</si>
  <si>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</si>
  <si>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</si>
  <si>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</si>
  <si>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</si>
  <si>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Change To Typical Bills</t>
  </si>
  <si>
    <t>Customers Contribution</t>
  </si>
  <si>
    <t>All changes</t>
  </si>
  <si>
    <t>2025/26 Base</t>
  </si>
  <si>
    <t>There are significant changes when the new forecast is updated due to the intoduction of the new TCR bands and re-allocation of non domestic MPANs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</si>
</sst>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5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10_20231106%20SWA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11_20241025%20SWA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68">
          <cell r="J68">
            <v>120.4676256821372</v>
          </cell>
          <cell r="L68">
            <v>218.75226515000392</v>
          </cell>
          <cell r="M68">
            <v>139.29294675713624</v>
          </cell>
          <cell r="N68">
            <v>287.87130954795691</v>
          </cell>
          <cell r="O68">
            <v>544.31911918230912</v>
          </cell>
          <cell r="P68">
            <v>1318.1040878448487</v>
          </cell>
          <cell r="R68">
            <v>2327.066430038366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68">
          <cell r="J68">
            <v>127.2931256821372</v>
          </cell>
          <cell r="L68">
            <v>218.75226515000392</v>
          </cell>
          <cell r="M68">
            <v>146.70244675713624</v>
          </cell>
          <cell r="N68">
            <v>308.45730954795692</v>
          </cell>
          <cell r="O68">
            <v>587.57161918230906</v>
          </cell>
          <cell r="P68">
            <v>1429.6480878448488</v>
          </cell>
          <cell r="R68">
            <v>2327.1029300383661</v>
          </cell>
          <cell r="S68">
            <v>3610.4749873554379</v>
          </cell>
          <cell r="T68">
            <v>8154.6518505313816</v>
          </cell>
          <cell r="U68">
            <v>13387.886841609576</v>
          </cell>
          <cell r="V68">
            <v>28917.720833305786</v>
          </cell>
          <cell r="W68">
            <v>0</v>
          </cell>
          <cell r="X68">
            <v>3249.6305353623516</v>
          </cell>
          <cell r="Y68">
            <v>6947.8764560489681</v>
          </cell>
          <cell r="Z68">
            <v>12046.28243108933</v>
          </cell>
          <cell r="AA68">
            <v>31063.185019413322</v>
          </cell>
          <cell r="AB68">
            <v>3254.6232701913591</v>
          </cell>
          <cell r="AC68">
            <v>15892.37702510236</v>
          </cell>
          <cell r="AD68">
            <v>44693.907898951242</v>
          </cell>
          <cell r="AE68">
            <v>85187.469827695633</v>
          </cell>
          <cell r="AF68">
            <v>205571.30045266738</v>
          </cell>
          <cell r="AG68">
            <v>2568.3924118610757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tabSelected="1" zoomScale="75" zoomScaleNormal="75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X5" sqref="X5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4" ht="45" x14ac:dyDescent="0.2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4" x14ac:dyDescent="0.25">
      <c r="A2" s="4" t="s">
        <v>40</v>
      </c>
      <c r="B2" s="5">
        <v>118.80324461794545</v>
      </c>
      <c r="C2" s="5">
        <v>151.3105387112704</v>
      </c>
      <c r="D2" s="5">
        <v>172.79685738929447</v>
      </c>
      <c r="E2" s="5">
        <v>267.15513840644223</v>
      </c>
      <c r="F2" s="5">
        <v>494.4999697378463</v>
      </c>
      <c r="G2" s="5">
        <v>1275.1645787467783</v>
      </c>
      <c r="H2" s="5">
        <v>2046.5385747524952</v>
      </c>
      <c r="I2" s="5">
        <v>3670.9931815916434</v>
      </c>
      <c r="J2" s="5">
        <v>7469.0320304075376</v>
      </c>
      <c r="K2" s="5">
        <v>11930.061555179058</v>
      </c>
      <c r="L2" s="5">
        <v>24579.752840289366</v>
      </c>
      <c r="M2" s="5">
        <v>0</v>
      </c>
      <c r="N2" s="5">
        <v>11532.877914646266</v>
      </c>
      <c r="O2" s="5">
        <v>6509.0925709990634</v>
      </c>
      <c r="P2" s="5">
        <v>14252.761989788141</v>
      </c>
      <c r="Q2" s="5">
        <v>30067.182111957361</v>
      </c>
      <c r="R2" s="5">
        <v>3140.6101915950503</v>
      </c>
      <c r="S2" s="5">
        <v>15752.696008252609</v>
      </c>
      <c r="T2" s="5">
        <v>40518.741332176643</v>
      </c>
      <c r="U2" s="5">
        <v>82624.588269443688</v>
      </c>
      <c r="V2" s="5">
        <v>185942.16239357038</v>
      </c>
      <c r="W2" s="5">
        <v>2478.7585169004792</v>
      </c>
    </row>
    <row r="3" spans="1:24" x14ac:dyDescent="0.25">
      <c r="A3" s="4" t="s">
        <v>23</v>
      </c>
      <c r="B3" s="5">
        <v>119.65770515202097</v>
      </c>
      <c r="C3" s="5">
        <v>145.9116045373477</v>
      </c>
      <c r="D3" s="5">
        <v>167.12574621749599</v>
      </c>
      <c r="E3" s="5">
        <v>256.95560803903453</v>
      </c>
      <c r="F3" s="5">
        <v>473.40917206354942</v>
      </c>
      <c r="G3" s="5">
        <v>1216.5699713826632</v>
      </c>
      <c r="H3" s="5">
        <v>2048.6256332917892</v>
      </c>
      <c r="I3" s="5">
        <v>3682.4072350574979</v>
      </c>
      <c r="J3" s="5">
        <v>7490.761253279994</v>
      </c>
      <c r="K3" s="5">
        <v>11965.552319122096</v>
      </c>
      <c r="L3" s="5">
        <v>24660.198330030988</v>
      </c>
      <c r="M3" s="5">
        <v>0</v>
      </c>
      <c r="N3" s="5">
        <v>11596.95079618958</v>
      </c>
      <c r="O3" s="5">
        <v>6555.9995800337565</v>
      </c>
      <c r="P3" s="5">
        <v>14346.69807884243</v>
      </c>
      <c r="Q3" s="5">
        <v>30277.323768757371</v>
      </c>
      <c r="R3" s="5">
        <v>3149.719383799872</v>
      </c>
      <c r="S3" s="5">
        <v>15836.124522537004</v>
      </c>
      <c r="T3" s="5">
        <v>40749.321787768422</v>
      </c>
      <c r="U3" s="5">
        <v>83092.703471075583</v>
      </c>
      <c r="V3" s="5">
        <v>187027.2387168837</v>
      </c>
      <c r="W3" s="5">
        <v>2492.2027651318945</v>
      </c>
    </row>
    <row r="4" spans="1:24" x14ac:dyDescent="0.25">
      <c r="A4" s="4" t="s">
        <v>24</v>
      </c>
      <c r="B4" s="5">
        <v>118.22302644950085</v>
      </c>
      <c r="C4" s="5">
        <v>151.75120061713048</v>
      </c>
      <c r="D4" s="5">
        <v>173.10032503978553</v>
      </c>
      <c r="E4" s="5">
        <v>267.82304619400861</v>
      </c>
      <c r="F4" s="5">
        <v>496.02974322381345</v>
      </c>
      <c r="G4" s="5">
        <v>1279.6304478891282</v>
      </c>
      <c r="H4" s="5">
        <v>2060.810664520985</v>
      </c>
      <c r="I4" s="5">
        <v>3697.7589664321654</v>
      </c>
      <c r="J4" s="5">
        <v>7523.294804043674</v>
      </c>
      <c r="K4" s="5">
        <v>12016.597988711352</v>
      </c>
      <c r="L4" s="5">
        <v>24756.451866724627</v>
      </c>
      <c r="M4" s="5">
        <v>0</v>
      </c>
      <c r="N4" s="5">
        <v>11616.317605676522</v>
      </c>
      <c r="O4" s="5">
        <v>6544.7029583254362</v>
      </c>
      <c r="P4" s="5">
        <v>14339.400375505133</v>
      </c>
      <c r="Q4" s="5">
        <v>30263.263129890489</v>
      </c>
      <c r="R4" s="5">
        <v>3138.8985264571984</v>
      </c>
      <c r="S4" s="5">
        <v>15751.927787508719</v>
      </c>
      <c r="T4" s="5">
        <v>40527.751522804458</v>
      </c>
      <c r="U4" s="5">
        <v>82645.406826361199</v>
      </c>
      <c r="V4" s="5">
        <v>185976.3925885089</v>
      </c>
      <c r="W4" s="5">
        <v>2534.1545961510787</v>
      </c>
    </row>
    <row r="5" spans="1:24" x14ac:dyDescent="0.25">
      <c r="A5" s="4" t="s">
        <v>25</v>
      </c>
      <c r="B5" s="5">
        <v>120.69330098405584</v>
      </c>
      <c r="C5" s="5">
        <v>217.62665350391114</v>
      </c>
      <c r="D5" s="5">
        <v>138.64927104429322</v>
      </c>
      <c r="E5" s="5">
        <v>285.95573489446173</v>
      </c>
      <c r="F5" s="5">
        <v>540.1750348084588</v>
      </c>
      <c r="G5" s="5">
        <v>1307.3165018322134</v>
      </c>
      <c r="H5" s="5">
        <v>2341.4327611245503</v>
      </c>
      <c r="I5" s="5">
        <v>3409.9965026206114</v>
      </c>
      <c r="J5" s="5">
        <v>7779.9316517368525</v>
      </c>
      <c r="K5" s="5">
        <v>12748.470155782888</v>
      </c>
      <c r="L5" s="5">
        <v>27427.363871258509</v>
      </c>
      <c r="M5" s="5">
        <v>0</v>
      </c>
      <c r="N5" s="5">
        <v>3037.5628607754834</v>
      </c>
      <c r="O5" s="5">
        <v>6548.7057369995227</v>
      </c>
      <c r="P5" s="5">
        <v>11364.671123702201</v>
      </c>
      <c r="Q5" s="5">
        <v>29465.861474026675</v>
      </c>
      <c r="R5" s="5">
        <v>3258.8684824748029</v>
      </c>
      <c r="S5" s="5">
        <v>14353.684158194032</v>
      </c>
      <c r="T5" s="5">
        <v>40723.950732665013</v>
      </c>
      <c r="U5" s="5">
        <v>77749.063805703787</v>
      </c>
      <c r="V5" s="5">
        <v>188155.02845181208</v>
      </c>
      <c r="W5" s="5">
        <v>2447.3647380090188</v>
      </c>
      <c r="X5" t="s">
        <v>41</v>
      </c>
    </row>
    <row r="6" spans="1:24" x14ac:dyDescent="0.25">
      <c r="A6" s="4" t="s">
        <v>26</v>
      </c>
      <c r="B6" s="5">
        <v>120.76896697624987</v>
      </c>
      <c r="C6" s="5">
        <v>218.01308951279154</v>
      </c>
      <c r="D6" s="5">
        <v>139.13542058648639</v>
      </c>
      <c r="E6" s="5">
        <v>286.26760839963606</v>
      </c>
      <c r="F6" s="5">
        <v>540.18615843016744</v>
      </c>
      <c r="G6" s="5">
        <v>1306.4200651322335</v>
      </c>
      <c r="H6" s="5">
        <v>2338.6277063519065</v>
      </c>
      <c r="I6" s="5">
        <v>3406.128718119553</v>
      </c>
      <c r="J6" s="5">
        <v>7768.9365640916949</v>
      </c>
      <c r="K6" s="5">
        <v>12729.762441717994</v>
      </c>
      <c r="L6" s="5">
        <v>27385.561036261432</v>
      </c>
      <c r="M6" s="5">
        <v>0</v>
      </c>
      <c r="N6" s="5">
        <v>3034.7563797921771</v>
      </c>
      <c r="O6" s="5">
        <v>6541.8189878894291</v>
      </c>
      <c r="P6" s="5">
        <v>11351.800231903962</v>
      </c>
      <c r="Q6" s="5">
        <v>29430.504692835508</v>
      </c>
      <c r="R6" s="5">
        <v>3262.5203103350427</v>
      </c>
      <c r="S6" s="5">
        <v>14342.104916596343</v>
      </c>
      <c r="T6" s="5">
        <v>40671.862783955978</v>
      </c>
      <c r="U6" s="5">
        <v>77640.270735805883</v>
      </c>
      <c r="V6" s="5">
        <v>187875.42086897101</v>
      </c>
      <c r="W6" s="5">
        <v>2457.7319124717123</v>
      </c>
    </row>
    <row r="7" spans="1:24" x14ac:dyDescent="0.25">
      <c r="A7" s="4" t="s">
        <v>27</v>
      </c>
      <c r="B7" s="5">
        <v>120.76896697624987</v>
      </c>
      <c r="C7" s="5">
        <v>218.01308951279154</v>
      </c>
      <c r="D7" s="5">
        <v>139.13542058648639</v>
      </c>
      <c r="E7" s="5">
        <v>286.26760839963606</v>
      </c>
      <c r="F7" s="5">
        <v>540.18615843016744</v>
      </c>
      <c r="G7" s="5">
        <v>1306.4200651322335</v>
      </c>
      <c r="H7" s="5">
        <v>2338.6277063519065</v>
      </c>
      <c r="I7" s="5">
        <v>3406.128718119553</v>
      </c>
      <c r="J7" s="5">
        <v>7768.9365640916949</v>
      </c>
      <c r="K7" s="5">
        <v>12729.762441717994</v>
      </c>
      <c r="L7" s="5">
        <v>27385.561036261432</v>
      </c>
      <c r="M7" s="5">
        <v>0</v>
      </c>
      <c r="N7" s="5">
        <v>3034.7563797921771</v>
      </c>
      <c r="O7" s="5">
        <v>6541.8189878894291</v>
      </c>
      <c r="P7" s="5">
        <v>11351.800231903962</v>
      </c>
      <c r="Q7" s="5">
        <v>29430.504692835508</v>
      </c>
      <c r="R7" s="5">
        <v>3262.5203103350427</v>
      </c>
      <c r="S7" s="5">
        <v>14342.104916596343</v>
      </c>
      <c r="T7" s="5">
        <v>40671.862783955978</v>
      </c>
      <c r="U7" s="5">
        <v>77640.270735805883</v>
      </c>
      <c r="V7" s="5">
        <v>187875.42086897101</v>
      </c>
      <c r="W7" s="5">
        <v>2457.7319124717123</v>
      </c>
    </row>
    <row r="8" spans="1:24" x14ac:dyDescent="0.25">
      <c r="A8" s="4" t="s">
        <v>28</v>
      </c>
      <c r="B8" s="5">
        <v>120.76896697624987</v>
      </c>
      <c r="C8" s="5">
        <v>218.01308951279154</v>
      </c>
      <c r="D8" s="5">
        <v>139.0989205864864</v>
      </c>
      <c r="E8" s="5">
        <v>286.19460839963608</v>
      </c>
      <c r="F8" s="5">
        <v>540.0766584301673</v>
      </c>
      <c r="G8" s="5">
        <v>1306.0915651322337</v>
      </c>
      <c r="H8" s="5">
        <v>2341.1840817358734</v>
      </c>
      <c r="I8" s="5">
        <v>3407.6693967677143</v>
      </c>
      <c r="J8" s="5">
        <v>7771.9488108156984</v>
      </c>
      <c r="K8" s="5">
        <v>12734.89838177156</v>
      </c>
      <c r="L8" s="5">
        <v>27396.240167422206</v>
      </c>
      <c r="M8" s="5">
        <v>0</v>
      </c>
      <c r="N8" s="5">
        <v>3035.8235988041465</v>
      </c>
      <c r="O8" s="5">
        <v>6543.5616946982091</v>
      </c>
      <c r="P8" s="5">
        <v>11355.147923410963</v>
      </c>
      <c r="Q8" s="5">
        <v>29440.436797501505</v>
      </c>
      <c r="R8" s="5">
        <v>3265.9245050474801</v>
      </c>
      <c r="S8" s="5">
        <v>14343.505055679852</v>
      </c>
      <c r="T8" s="5">
        <v>40675.52229800744</v>
      </c>
      <c r="U8" s="5">
        <v>77647.222421375031</v>
      </c>
      <c r="V8" s="5">
        <v>187891.30979827489</v>
      </c>
      <c r="W8" s="5">
        <v>2457.5334142419792</v>
      </c>
    </row>
    <row r="9" spans="1:24" x14ac:dyDescent="0.25">
      <c r="A9" s="4" t="s">
        <v>38</v>
      </c>
      <c r="B9" s="5">
        <v>120.76896697624987</v>
      </c>
      <c r="C9" s="5">
        <v>218.01308951279154</v>
      </c>
      <c r="D9" s="5">
        <v>139.0989205864864</v>
      </c>
      <c r="E9" s="5">
        <v>286.19460839963608</v>
      </c>
      <c r="F9" s="5">
        <v>540.0766584301673</v>
      </c>
      <c r="G9" s="5">
        <v>1306.0915651322337</v>
      </c>
      <c r="H9" s="5">
        <v>2341.1840817358734</v>
      </c>
      <c r="I9" s="5">
        <v>3407.6693967677143</v>
      </c>
      <c r="J9" s="5">
        <v>7771.9488108156984</v>
      </c>
      <c r="K9" s="5">
        <v>12734.89838177156</v>
      </c>
      <c r="L9" s="5">
        <v>27396.240167422206</v>
      </c>
      <c r="M9" s="5">
        <v>0</v>
      </c>
      <c r="N9" s="5">
        <v>3035.8235988041465</v>
      </c>
      <c r="O9" s="5">
        <v>6543.5616946982091</v>
      </c>
      <c r="P9" s="5">
        <v>11355.147923410963</v>
      </c>
      <c r="Q9" s="5">
        <v>29440.436797501505</v>
      </c>
      <c r="R9" s="5">
        <v>3265.9245050474801</v>
      </c>
      <c r="S9" s="5">
        <v>14343.505055679852</v>
      </c>
      <c r="T9" s="5">
        <v>40675.52229800744</v>
      </c>
      <c r="U9" s="5">
        <v>77647.222421375031</v>
      </c>
      <c r="V9" s="5">
        <v>187891.30979827489</v>
      </c>
      <c r="W9" s="5">
        <v>2457.5334142419792</v>
      </c>
    </row>
    <row r="10" spans="1:24" x14ac:dyDescent="0.25">
      <c r="A10" s="4" t="s">
        <v>29</v>
      </c>
      <c r="B10" s="5">
        <v>120.79685755591429</v>
      </c>
      <c r="C10" s="5">
        <v>219.90034096153198</v>
      </c>
      <c r="D10" s="5">
        <v>138.60637247533836</v>
      </c>
      <c r="E10" s="5">
        <v>285.3206597175128</v>
      </c>
      <c r="F10" s="5">
        <v>538.53429293344959</v>
      </c>
      <c r="G10" s="5">
        <v>1302.6023989691323</v>
      </c>
      <c r="H10" s="5">
        <v>2371.9280187091185</v>
      </c>
      <c r="I10" s="5">
        <v>3416.6314010377723</v>
      </c>
      <c r="J10" s="5">
        <v>7808.3935092841193</v>
      </c>
      <c r="K10" s="5">
        <v>12791.767958320048</v>
      </c>
      <c r="L10" s="5">
        <v>27500.610607112769</v>
      </c>
      <c r="M10" s="5">
        <v>0</v>
      </c>
      <c r="N10" s="5">
        <v>3039.4867900618706</v>
      </c>
      <c r="O10" s="5">
        <v>6561.9911235717918</v>
      </c>
      <c r="P10" s="5">
        <v>11390.903503566557</v>
      </c>
      <c r="Q10" s="5">
        <v>29566.968193648929</v>
      </c>
      <c r="R10" s="5">
        <v>3296.7021107767937</v>
      </c>
      <c r="S10" s="5">
        <v>14258.20049418845</v>
      </c>
      <c r="T10" s="5">
        <v>40528.49889104678</v>
      </c>
      <c r="U10" s="5">
        <v>77404.189498934094</v>
      </c>
      <c r="V10" s="5">
        <v>187423.77981295472</v>
      </c>
      <c r="W10" s="5">
        <v>2446.9572990217821</v>
      </c>
    </row>
    <row r="11" spans="1:24" x14ac:dyDescent="0.25">
      <c r="A11" s="4" t="s">
        <v>30</v>
      </c>
      <c r="B11" s="5">
        <v>120.44789014161496</v>
      </c>
      <c r="C11" s="5">
        <v>220.74284186441716</v>
      </c>
      <c r="D11" s="5">
        <v>139.19955649344999</v>
      </c>
      <c r="E11" s="5">
        <v>287.01029032001111</v>
      </c>
      <c r="F11" s="5">
        <v>542.1066881523509</v>
      </c>
      <c r="G11" s="5">
        <v>1311.8818772311131</v>
      </c>
      <c r="H11" s="5">
        <v>2364.9637785193836</v>
      </c>
      <c r="I11" s="5">
        <v>3421.2476939316707</v>
      </c>
      <c r="J11" s="5">
        <v>7814.7585087001407</v>
      </c>
      <c r="K11" s="5">
        <v>12803.25226333604</v>
      </c>
      <c r="L11" s="5">
        <v>27528.043793884302</v>
      </c>
      <c r="M11" s="5">
        <v>0</v>
      </c>
      <c r="N11" s="5">
        <v>3049.2203663457635</v>
      </c>
      <c r="O11" s="5">
        <v>6581.0781905695203</v>
      </c>
      <c r="P11" s="5">
        <v>11423.795695620165</v>
      </c>
      <c r="Q11" s="5">
        <v>29647.841009113959</v>
      </c>
      <c r="R11" s="5">
        <v>3300.9023288921012</v>
      </c>
      <c r="S11" s="5">
        <v>14318.459478955754</v>
      </c>
      <c r="T11" s="5">
        <v>40686.694853149769</v>
      </c>
      <c r="U11" s="5">
        <v>77701.552118250373</v>
      </c>
      <c r="V11" s="5">
        <v>188125.4424189094</v>
      </c>
      <c r="W11" s="5">
        <v>2441.7174859499819</v>
      </c>
    </row>
    <row r="12" spans="1:24" x14ac:dyDescent="0.25">
      <c r="A12" s="4" t="s">
        <v>31</v>
      </c>
      <c r="B12" s="5">
        <v>120.44789014161496</v>
      </c>
      <c r="C12" s="5">
        <v>220.74284186441716</v>
      </c>
      <c r="D12" s="5">
        <v>139.19955649344999</v>
      </c>
      <c r="E12" s="5">
        <v>287.01029032001111</v>
      </c>
      <c r="F12" s="5">
        <v>542.1066881523509</v>
      </c>
      <c r="G12" s="5">
        <v>1311.8818772311131</v>
      </c>
      <c r="H12" s="5">
        <v>2364.9637785193836</v>
      </c>
      <c r="I12" s="5">
        <v>3421.2476939316707</v>
      </c>
      <c r="J12" s="5">
        <v>7814.7585087001407</v>
      </c>
      <c r="K12" s="5">
        <v>12803.25226333604</v>
      </c>
      <c r="L12" s="5">
        <v>27528.043793884302</v>
      </c>
      <c r="M12" s="5">
        <v>0</v>
      </c>
      <c r="N12" s="5">
        <v>3049.2203663457635</v>
      </c>
      <c r="O12" s="5">
        <v>6581.0781905695203</v>
      </c>
      <c r="P12" s="5">
        <v>11423.795695620165</v>
      </c>
      <c r="Q12" s="5">
        <v>29647.841009113959</v>
      </c>
      <c r="R12" s="5">
        <v>3300.9023288921012</v>
      </c>
      <c r="S12" s="5">
        <v>14318.459478955754</v>
      </c>
      <c r="T12" s="5">
        <v>40686.694853149769</v>
      </c>
      <c r="U12" s="5">
        <v>77701.552118250373</v>
      </c>
      <c r="V12" s="5">
        <v>188125.4424189094</v>
      </c>
      <c r="W12" s="5">
        <v>2441.7174859499819</v>
      </c>
    </row>
    <row r="13" spans="1:24" x14ac:dyDescent="0.25">
      <c r="A13" s="4" t="s">
        <v>34</v>
      </c>
      <c r="B13" s="5">
        <v>120.27174396440404</v>
      </c>
      <c r="C13" s="5">
        <v>217.23260772235878</v>
      </c>
      <c r="D13" s="5">
        <v>139.21462913472399</v>
      </c>
      <c r="E13" s="5">
        <v>287.86236651895359</v>
      </c>
      <c r="F13" s="5">
        <v>544.46181375986316</v>
      </c>
      <c r="G13" s="5">
        <v>1318.5907680747657</v>
      </c>
      <c r="H13" s="5">
        <v>2320.3939613119533</v>
      </c>
      <c r="I13" s="5">
        <v>3412.4222661146669</v>
      </c>
      <c r="J13" s="5">
        <v>7772.4034731605007</v>
      </c>
      <c r="K13" s="5">
        <v>12739.505617505702</v>
      </c>
      <c r="L13" s="5">
        <v>27421.047461527742</v>
      </c>
      <c r="M13" s="5">
        <v>0</v>
      </c>
      <c r="N13" s="5">
        <v>3047.8634789756384</v>
      </c>
      <c r="O13" s="5">
        <v>6563.1703602546841</v>
      </c>
      <c r="P13" s="5">
        <v>11388.266676089768</v>
      </c>
      <c r="Q13" s="5">
        <v>29506.472572108225</v>
      </c>
      <c r="R13" s="5">
        <v>3247.7761130012673</v>
      </c>
      <c r="S13" s="5">
        <v>14469.565445139038</v>
      </c>
      <c r="T13" s="5">
        <v>40998.565349981021</v>
      </c>
      <c r="U13" s="5">
        <v>78253.132566871791</v>
      </c>
      <c r="V13" s="5">
        <v>189299.09830660242</v>
      </c>
      <c r="W13" s="5">
        <v>2442.0577450164451</v>
      </c>
    </row>
    <row r="14" spans="1:24" x14ac:dyDescent="0.25">
      <c r="A14" s="4" t="s">
        <v>35</v>
      </c>
      <c r="B14" s="5">
        <v>120.43103004695567</v>
      </c>
      <c r="C14" s="5">
        <v>218.4592470896738</v>
      </c>
      <c r="D14" s="5">
        <v>139.20206061894027</v>
      </c>
      <c r="E14" s="5">
        <v>287.910551137114</v>
      </c>
      <c r="F14" s="5">
        <v>544.51701618704863</v>
      </c>
      <c r="G14" s="5">
        <v>1318.8095184019407</v>
      </c>
      <c r="H14" s="5">
        <v>2324.7029675741519</v>
      </c>
      <c r="I14" s="5">
        <v>3410.7521897535771</v>
      </c>
      <c r="J14" s="5">
        <v>7769.3532957012085</v>
      </c>
      <c r="K14" s="5">
        <v>12734.433299908569</v>
      </c>
      <c r="L14" s="5">
        <v>27400.58918671824</v>
      </c>
      <c r="M14" s="5">
        <v>0</v>
      </c>
      <c r="N14" s="5">
        <v>3049.9710097209691</v>
      </c>
      <c r="O14" s="5">
        <v>6563.2092146594568</v>
      </c>
      <c r="P14" s="5">
        <v>11393.117033965289</v>
      </c>
      <c r="Q14" s="5">
        <v>29541.064355516155</v>
      </c>
      <c r="R14" s="5">
        <v>3250.274971637341</v>
      </c>
      <c r="S14" s="5">
        <v>14437.823719128641</v>
      </c>
      <c r="T14" s="5">
        <v>40917.02112885526</v>
      </c>
      <c r="U14" s="5">
        <v>78101.453669569091</v>
      </c>
      <c r="V14" s="5">
        <v>188936.70631398959</v>
      </c>
      <c r="W14" s="5">
        <v>2444.7240733758763</v>
      </c>
    </row>
    <row r="15" spans="1:24" x14ac:dyDescent="0.25">
      <c r="A15" s="4" t="s">
        <v>36</v>
      </c>
      <c r="B15" s="5">
        <v>120.46451825412987</v>
      </c>
      <c r="C15" s="5">
        <v>218.7475831730741</v>
      </c>
      <c r="D15" s="5">
        <v>139.29062531726595</v>
      </c>
      <c r="E15" s="5">
        <v>287.86485351996265</v>
      </c>
      <c r="F15" s="5">
        <v>544.30552805463196</v>
      </c>
      <c r="G15" s="5">
        <v>1318.0324654258247</v>
      </c>
      <c r="H15" s="5">
        <v>2327.0449350131576</v>
      </c>
      <c r="I15" s="5">
        <v>3410.0919665183364</v>
      </c>
      <c r="J15" s="5">
        <v>7769.0744789069313</v>
      </c>
      <c r="K15" s="5">
        <v>12733.427292739258</v>
      </c>
      <c r="L15" s="5">
        <v>27395.972961522348</v>
      </c>
      <c r="M15" s="5">
        <v>0</v>
      </c>
      <c r="N15" s="5">
        <v>3049.1909004269182</v>
      </c>
      <c r="O15" s="5">
        <v>6562.2812521020542</v>
      </c>
      <c r="P15" s="5">
        <v>11391.769227707937</v>
      </c>
      <c r="Q15" s="5">
        <v>29541.153356044531</v>
      </c>
      <c r="R15" s="5">
        <v>3254.5867701913589</v>
      </c>
      <c r="S15" s="5">
        <v>14421.68252510236</v>
      </c>
      <c r="T15" s="5">
        <v>40876.956898951241</v>
      </c>
      <c r="U15" s="5">
        <v>78026.717327695631</v>
      </c>
      <c r="V15" s="5">
        <v>188765.49595266738</v>
      </c>
      <c r="W15" s="5">
        <v>2446.1319468229112</v>
      </c>
    </row>
    <row r="16" spans="1:24" x14ac:dyDescent="0.25">
      <c r="A16" s="4" t="s">
        <v>32</v>
      </c>
      <c r="B16" s="5">
        <f>'[1]Output to other models'!J$68</f>
        <v>120.4676256821372</v>
      </c>
      <c r="C16" s="5">
        <f>'[1]Output to other models'!L$68</f>
        <v>218.75226515000392</v>
      </c>
      <c r="D16" s="5">
        <f>'[1]Output to other models'!M$68</f>
        <v>139.29294675713624</v>
      </c>
      <c r="E16" s="5">
        <f>'[1]Output to other models'!N$68</f>
        <v>287.87130954795691</v>
      </c>
      <c r="F16" s="5">
        <f>'[1]Output to other models'!O$68</f>
        <v>544.31911918230912</v>
      </c>
      <c r="G16" s="5">
        <f>'[1]Output to other models'!P$68</f>
        <v>1318.1040878448487</v>
      </c>
      <c r="H16" s="5">
        <f>'[1]Output to other models'!R$68</f>
        <v>2327.066430038366</v>
      </c>
      <c r="I16" s="5">
        <v>3410.1994873554372</v>
      </c>
      <c r="J16" s="5">
        <v>7769.3213505313824</v>
      </c>
      <c r="K16" s="5">
        <v>12733.843341609574</v>
      </c>
      <c r="L16" s="5">
        <v>27396.838833305781</v>
      </c>
      <c r="M16" s="5">
        <v>0</v>
      </c>
      <c r="N16" s="5">
        <v>3049.3550353623509</v>
      </c>
      <c r="O16" s="5">
        <v>6562.5094560489679</v>
      </c>
      <c r="P16" s="5">
        <v>11392.20243108933</v>
      </c>
      <c r="Q16" s="5">
        <v>29542.303019413324</v>
      </c>
      <c r="R16" s="5">
        <v>3254.5867701913589</v>
      </c>
      <c r="S16" s="5">
        <v>14422.08402510236</v>
      </c>
      <c r="T16" s="5">
        <v>40877.905898951241</v>
      </c>
      <c r="U16" s="5">
        <v>78028.57882769563</v>
      </c>
      <c r="V16" s="5">
        <v>188769.6569526674</v>
      </c>
      <c r="W16" s="5">
        <v>2446.1528208003224</v>
      </c>
    </row>
    <row r="17" spans="1:23" x14ac:dyDescent="0.25">
      <c r="A17" s="4" t="s">
        <v>33</v>
      </c>
      <c r="B17" s="5">
        <f>'[2]Output to other models'!J$68</f>
        <v>127.2931256821372</v>
      </c>
      <c r="C17" s="5">
        <f>'[2]Output to other models'!L$68</f>
        <v>218.75226515000392</v>
      </c>
      <c r="D17" s="5">
        <f>'[2]Output to other models'!M$68</f>
        <v>146.70244675713624</v>
      </c>
      <c r="E17" s="5">
        <f>'[2]Output to other models'!N$68</f>
        <v>308.45730954795692</v>
      </c>
      <c r="F17" s="5">
        <f>'[2]Output to other models'!O$68</f>
        <v>587.57161918230906</v>
      </c>
      <c r="G17" s="5">
        <f>'[2]Output to other models'!P$68</f>
        <v>1429.6480878448488</v>
      </c>
      <c r="H17" s="5">
        <f>'[2]Output to other models'!R$68</f>
        <v>2327.1029300383661</v>
      </c>
      <c r="I17" s="5">
        <f>'[2]Output to other models'!S$68</f>
        <v>3610.4749873554379</v>
      </c>
      <c r="J17" s="5">
        <f>'[2]Output to other models'!T$68</f>
        <v>8154.6518505313816</v>
      </c>
      <c r="K17" s="5">
        <f>'[2]Output to other models'!U$68</f>
        <v>13387.886841609576</v>
      </c>
      <c r="L17" s="5">
        <f>'[2]Output to other models'!V$68</f>
        <v>28917.720833305786</v>
      </c>
      <c r="M17" s="5">
        <f>'[2]Output to other models'!W$68</f>
        <v>0</v>
      </c>
      <c r="N17" s="5">
        <f>'[2]Output to other models'!X$68</f>
        <v>3249.6305353623516</v>
      </c>
      <c r="O17" s="5">
        <f>'[2]Output to other models'!Y$68</f>
        <v>6947.8764560489681</v>
      </c>
      <c r="P17" s="5">
        <f>'[2]Output to other models'!Z$68</f>
        <v>12046.28243108933</v>
      </c>
      <c r="Q17" s="5">
        <f>'[2]Output to other models'!AA$68</f>
        <v>31063.185019413322</v>
      </c>
      <c r="R17" s="5">
        <f>'[2]Output to other models'!AB$68</f>
        <v>3254.6232701913591</v>
      </c>
      <c r="S17" s="5">
        <f>'[2]Output to other models'!AC$68</f>
        <v>15892.37702510236</v>
      </c>
      <c r="T17" s="5">
        <f>'[2]Output to other models'!AD$68</f>
        <v>44693.907898951242</v>
      </c>
      <c r="U17" s="5">
        <f>'[2]Output to other models'!AE$68</f>
        <v>85187.469827695633</v>
      </c>
      <c r="V17" s="5">
        <f>'[2]Output to other models'!AF$68</f>
        <v>205571.30045266738</v>
      </c>
      <c r="W17" s="5">
        <f>'[2]Output to other models'!AG$68</f>
        <v>2568.3924118610757</v>
      </c>
    </row>
    <row r="18" spans="1:2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5" x14ac:dyDescent="0.25">
      <c r="A19" s="2" t="s">
        <v>37</v>
      </c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  <c r="N19" s="3" t="s">
        <v>12</v>
      </c>
      <c r="O19" s="3" t="s">
        <v>13</v>
      </c>
      <c r="P19" s="3" t="s">
        <v>14</v>
      </c>
      <c r="Q19" s="3" t="s">
        <v>15</v>
      </c>
      <c r="R19" s="3" t="s">
        <v>16</v>
      </c>
      <c r="S19" s="3" t="s">
        <v>17</v>
      </c>
      <c r="T19" s="3" t="s">
        <v>18</v>
      </c>
      <c r="U19" s="3" t="s">
        <v>19</v>
      </c>
      <c r="V19" s="3" t="s">
        <v>20</v>
      </c>
      <c r="W19" s="3" t="s">
        <v>21</v>
      </c>
    </row>
    <row r="20" spans="1:23" x14ac:dyDescent="0.25">
      <c r="A20" s="4" t="str">
        <f>A3</f>
        <v>Load Factor</v>
      </c>
      <c r="B20" s="6">
        <f>B3-B2</f>
        <v>0.85446053407551403</v>
      </c>
      <c r="C20" s="6">
        <f>C3-C2</f>
        <v>-5.3989341739226973</v>
      </c>
      <c r="D20" s="6">
        <f>D3-D2</f>
        <v>-5.6711111717984863</v>
      </c>
      <c r="E20" s="6">
        <f>E3-E2</f>
        <v>-10.199530367407704</v>
      </c>
      <c r="F20" s="6">
        <f>F3-F2</f>
        <v>-21.09079767429688</v>
      </c>
      <c r="G20" s="6">
        <f>G3-G2</f>
        <v>-58.594607364115063</v>
      </c>
      <c r="H20" s="6">
        <f>H3-H2</f>
        <v>2.0870585392940484</v>
      </c>
      <c r="I20" s="6">
        <f>I3-I2</f>
        <v>11.414053465854522</v>
      </c>
      <c r="J20" s="6">
        <f>J3-J2</f>
        <v>21.729222872456376</v>
      </c>
      <c r="K20" s="6">
        <f>K3-K2</f>
        <v>35.490763943038473</v>
      </c>
      <c r="L20" s="6">
        <f>L3-L2</f>
        <v>80.445489741621714</v>
      </c>
      <c r="M20" s="6">
        <f>M3-M2</f>
        <v>0</v>
      </c>
      <c r="N20" s="6">
        <f>N3-N2</f>
        <v>64.072881543313997</v>
      </c>
      <c r="O20" s="6">
        <f>O3-O2</f>
        <v>46.907009034693147</v>
      </c>
      <c r="P20" s="6">
        <f>P3-P2</f>
        <v>93.936089054288459</v>
      </c>
      <c r="Q20" s="6">
        <f>Q3-Q2</f>
        <v>210.14165680000951</v>
      </c>
      <c r="R20" s="6">
        <f>R3-R2</f>
        <v>9.1091922048217384</v>
      </c>
      <c r="S20" s="6">
        <f>S3-S2</f>
        <v>83.428514284394623</v>
      </c>
      <c r="T20" s="6">
        <f>T3-T2</f>
        <v>230.58045559177845</v>
      </c>
      <c r="U20" s="6">
        <f>U3-U2</f>
        <v>468.11520163189562</v>
      </c>
      <c r="V20" s="6">
        <f>V3-V2</f>
        <v>1085.0763233133184</v>
      </c>
      <c r="W20" s="6">
        <f>W3-W2</f>
        <v>13.444248231415258</v>
      </c>
    </row>
    <row r="21" spans="1:23" x14ac:dyDescent="0.25">
      <c r="A21" s="4" t="str">
        <f>A4</f>
        <v>Coincidence Factor</v>
      </c>
      <c r="B21" s="6">
        <f>B4-B3</f>
        <v>-1.4346787025201166</v>
      </c>
      <c r="C21" s="6">
        <f>C4-C3</f>
        <v>5.8395960797827797</v>
      </c>
      <c r="D21" s="6">
        <f>D4-D3</f>
        <v>5.9745788222895442</v>
      </c>
      <c r="E21" s="6">
        <f>E4-E3</f>
        <v>10.867438154974081</v>
      </c>
      <c r="F21" s="6">
        <f>F4-F3</f>
        <v>22.620571160264035</v>
      </c>
      <c r="G21" s="6">
        <f>G4-G3</f>
        <v>63.060476506464965</v>
      </c>
      <c r="H21" s="6">
        <f>H4-H3</f>
        <v>12.185031229195829</v>
      </c>
      <c r="I21" s="6">
        <f>I4-I3</f>
        <v>15.351731374667452</v>
      </c>
      <c r="J21" s="6">
        <f>J4-J3</f>
        <v>32.533550763680068</v>
      </c>
      <c r="K21" s="6">
        <f>K4-K3</f>
        <v>51.04566958925534</v>
      </c>
      <c r="L21" s="6">
        <f>L4-L3</f>
        <v>96.253536693639035</v>
      </c>
      <c r="M21" s="6">
        <f>M4-M3</f>
        <v>0</v>
      </c>
      <c r="N21" s="6">
        <f>N4-N3</f>
        <v>19.366809486942657</v>
      </c>
      <c r="O21" s="6">
        <f>O4-O3</f>
        <v>-11.296621708320345</v>
      </c>
      <c r="P21" s="6">
        <f>P4-P3</f>
        <v>-7.2977033372972073</v>
      </c>
      <c r="Q21" s="6">
        <f>Q4-Q3</f>
        <v>-14.060638866882073</v>
      </c>
      <c r="R21" s="6">
        <f>R4-R3</f>
        <v>-10.820857342673662</v>
      </c>
      <c r="S21" s="6">
        <f>S4-S3</f>
        <v>-84.19673502828482</v>
      </c>
      <c r="T21" s="6">
        <f>T4-T3</f>
        <v>-221.57026496396429</v>
      </c>
      <c r="U21" s="6">
        <f>U4-U3</f>
        <v>-447.29664471438446</v>
      </c>
      <c r="V21" s="6">
        <f>V4-V3</f>
        <v>-1050.8461283748038</v>
      </c>
      <c r="W21" s="6">
        <f>W4-W3</f>
        <v>41.951831019184283</v>
      </c>
    </row>
    <row r="22" spans="1:23" x14ac:dyDescent="0.25">
      <c r="A22" s="4" t="str">
        <f>A5</f>
        <v>Forecast</v>
      </c>
      <c r="B22" s="6">
        <f>B5-B4</f>
        <v>2.4702745345549886</v>
      </c>
      <c r="C22" s="6">
        <f>C5-C4</f>
        <v>65.875452886780664</v>
      </c>
      <c r="D22" s="6">
        <f>D5-D4</f>
        <v>-34.451053995492316</v>
      </c>
      <c r="E22" s="6">
        <f>E5-E4</f>
        <v>18.132688700453116</v>
      </c>
      <c r="F22" s="6">
        <f>F5-F4</f>
        <v>44.145291584645349</v>
      </c>
      <c r="G22" s="6">
        <f>G5-G4</f>
        <v>27.686053943085199</v>
      </c>
      <c r="H22" s="6">
        <f>H5-H4</f>
        <v>280.6220966035653</v>
      </c>
      <c r="I22" s="6">
        <f>I5-I4</f>
        <v>-287.76246381155397</v>
      </c>
      <c r="J22" s="6">
        <f>J5-J4</f>
        <v>256.63684769317842</v>
      </c>
      <c r="K22" s="6">
        <f>K5-K4</f>
        <v>731.87216707153675</v>
      </c>
      <c r="L22" s="6">
        <f>L5-L4</f>
        <v>2670.9120045338823</v>
      </c>
      <c r="M22" s="6">
        <f>M5-M4</f>
        <v>0</v>
      </c>
      <c r="N22" s="6">
        <f>N5-N4</f>
        <v>-8578.7547449010381</v>
      </c>
      <c r="O22" s="6">
        <f>O5-O4</f>
        <v>4.0027786740865849</v>
      </c>
      <c r="P22" s="6">
        <f>P5-P4</f>
        <v>-2974.7292518029317</v>
      </c>
      <c r="Q22" s="6">
        <f>Q5-Q4</f>
        <v>-797.40165586381409</v>
      </c>
      <c r="R22" s="6">
        <f>R5-R4</f>
        <v>119.96995601760455</v>
      </c>
      <c r="S22" s="6">
        <f>S5-S4</f>
        <v>-1398.2436293146875</v>
      </c>
      <c r="T22" s="6">
        <f>T5-T4</f>
        <v>196.19920986055513</v>
      </c>
      <c r="U22" s="6">
        <f>U5-U4</f>
        <v>-4896.3430206574121</v>
      </c>
      <c r="V22" s="6">
        <f>V5-V4</f>
        <v>2178.6358633031778</v>
      </c>
      <c r="W22" s="6">
        <f>W5-W4</f>
        <v>-86.789858142059984</v>
      </c>
    </row>
    <row r="23" spans="1:23" x14ac:dyDescent="0.25">
      <c r="A23" s="4" t="str">
        <f>A6</f>
        <v>Service Models</v>
      </c>
      <c r="B23" s="6">
        <f>B6-B5</f>
        <v>7.5665992194032583E-2</v>
      </c>
      <c r="C23" s="6">
        <f>C6-C5</f>
        <v>0.38643600888039487</v>
      </c>
      <c r="D23" s="6">
        <f>D6-D5</f>
        <v>0.48614954219317497</v>
      </c>
      <c r="E23" s="6">
        <f>E6-E5</f>
        <v>0.31187350517433288</v>
      </c>
      <c r="F23" s="6">
        <f>F6-F5</f>
        <v>1.1123621708634346E-2</v>
      </c>
      <c r="G23" s="6">
        <f>G6-G5</f>
        <v>-0.89643669997985853</v>
      </c>
      <c r="H23" s="6">
        <f>H6-H5</f>
        <v>-2.8050547726438708</v>
      </c>
      <c r="I23" s="6">
        <f>I6-I5</f>
        <v>-3.8677845010583951</v>
      </c>
      <c r="J23" s="6">
        <f>J6-J5</f>
        <v>-10.995087645157582</v>
      </c>
      <c r="K23" s="6">
        <f>K6-K5</f>
        <v>-18.70771406489439</v>
      </c>
      <c r="L23" s="6">
        <f>L6-L5</f>
        <v>-41.802834997077298</v>
      </c>
      <c r="M23" s="6">
        <f>M6-M5</f>
        <v>0</v>
      </c>
      <c r="N23" s="6">
        <f>N6-N5</f>
        <v>-2.8064809833063009</v>
      </c>
      <c r="O23" s="6">
        <f>O6-O5</f>
        <v>-6.8867491100936604</v>
      </c>
      <c r="P23" s="6">
        <f>P6-P5</f>
        <v>-12.870891798238517</v>
      </c>
      <c r="Q23" s="6">
        <f>Q6-Q5</f>
        <v>-35.356781191167101</v>
      </c>
      <c r="R23" s="6">
        <f>R6-R5</f>
        <v>3.6518278602397913</v>
      </c>
      <c r="S23" s="6">
        <f>S6-S5</f>
        <v>-11.579241597688451</v>
      </c>
      <c r="T23" s="6">
        <f>T6-T5</f>
        <v>-52.087948709035118</v>
      </c>
      <c r="U23" s="6">
        <f>U6-U5</f>
        <v>-108.79306989790348</v>
      </c>
      <c r="V23" s="6">
        <f>V6-V5</f>
        <v>-279.60758284106851</v>
      </c>
      <c r="W23" s="6">
        <f>W6-W5</f>
        <v>10.367174462693583</v>
      </c>
    </row>
    <row r="24" spans="1:23" x14ac:dyDescent="0.25">
      <c r="A24" s="4" t="str">
        <f>A7</f>
        <v>Loss Adjustment factors</v>
      </c>
      <c r="B24" s="6">
        <f>B7-B6</f>
        <v>0</v>
      </c>
      <c r="C24" s="6">
        <f>C7-C6</f>
        <v>0</v>
      </c>
      <c r="D24" s="6">
        <f>D7-D6</f>
        <v>0</v>
      </c>
      <c r="E24" s="6">
        <f>E7-E6</f>
        <v>0</v>
      </c>
      <c r="F24" s="6">
        <f>F7-F6</f>
        <v>0</v>
      </c>
      <c r="G24" s="6">
        <f>G7-G6</f>
        <v>0</v>
      </c>
      <c r="H24" s="6">
        <f>H7-H6</f>
        <v>0</v>
      </c>
      <c r="I24" s="6">
        <f>I7-I6</f>
        <v>0</v>
      </c>
      <c r="J24" s="6">
        <f>J7-J6</f>
        <v>0</v>
      </c>
      <c r="K24" s="6">
        <f>K7-K6</f>
        <v>0</v>
      </c>
      <c r="L24" s="6">
        <f>L7-L6</f>
        <v>0</v>
      </c>
      <c r="M24" s="6">
        <f>M7-M6</f>
        <v>0</v>
      </c>
      <c r="N24" s="6">
        <f>N7-N6</f>
        <v>0</v>
      </c>
      <c r="O24" s="6">
        <f>O7-O6</f>
        <v>0</v>
      </c>
      <c r="P24" s="6">
        <f>P7-P6</f>
        <v>0</v>
      </c>
      <c r="Q24" s="6">
        <f>Q7-Q6</f>
        <v>0</v>
      </c>
      <c r="R24" s="6">
        <f>R7-R6</f>
        <v>0</v>
      </c>
      <c r="S24" s="6">
        <f>S7-S6</f>
        <v>0</v>
      </c>
      <c r="T24" s="6">
        <f>T7-T6</f>
        <v>0</v>
      </c>
      <c r="U24" s="6">
        <f>U7-U6</f>
        <v>0</v>
      </c>
      <c r="V24" s="6">
        <f>V7-V6</f>
        <v>0</v>
      </c>
      <c r="W24" s="6">
        <f>W7-W6</f>
        <v>0</v>
      </c>
    </row>
    <row r="25" spans="1:23" x14ac:dyDescent="0.25">
      <c r="A25" s="4" t="str">
        <f>A8</f>
        <v>Average KVAR By KVA</v>
      </c>
      <c r="B25" s="6">
        <f>B8-B7</f>
        <v>0</v>
      </c>
      <c r="C25" s="6">
        <f>C8-C7</f>
        <v>0</v>
      </c>
      <c r="D25" s="6">
        <f>D8-D7</f>
        <v>-3.6499999999989541E-2</v>
      </c>
      <c r="E25" s="6">
        <f>E8-E7</f>
        <v>-7.2999999999979082E-2</v>
      </c>
      <c r="F25" s="6">
        <f>F8-F7</f>
        <v>-0.10950000000013915</v>
      </c>
      <c r="G25" s="6">
        <f>G8-G7</f>
        <v>-0.32849999999984902</v>
      </c>
      <c r="H25" s="6">
        <f>H8-H7</f>
        <v>2.5563753839669516</v>
      </c>
      <c r="I25" s="6">
        <f>I8-I7</f>
        <v>1.5406786481612471</v>
      </c>
      <c r="J25" s="6">
        <f>J8-J7</f>
        <v>3.0122467240034894</v>
      </c>
      <c r="K25" s="6">
        <f>K8-K7</f>
        <v>5.1359400535657187</v>
      </c>
      <c r="L25" s="6">
        <f>L8-L7</f>
        <v>10.679131160773977</v>
      </c>
      <c r="M25" s="6">
        <f>M8-M7</f>
        <v>0</v>
      </c>
      <c r="N25" s="6">
        <f>N8-N7</f>
        <v>1.0672190119694278</v>
      </c>
      <c r="O25" s="6">
        <f>O8-O7</f>
        <v>1.7427068087799853</v>
      </c>
      <c r="P25" s="6">
        <f>P8-P7</f>
        <v>3.3476915070004907</v>
      </c>
      <c r="Q25" s="6">
        <f>Q8-Q7</f>
        <v>9.9321046659970307</v>
      </c>
      <c r="R25" s="6">
        <f>R8-R7</f>
        <v>3.4041947124374019</v>
      </c>
      <c r="S25" s="6">
        <f>S8-S7</f>
        <v>1.4001390835092025</v>
      </c>
      <c r="T25" s="6">
        <f>T8-T7</f>
        <v>3.6595140514618834</v>
      </c>
      <c r="U25" s="6">
        <f>U8-U7</f>
        <v>6.9516855691472301</v>
      </c>
      <c r="V25" s="6">
        <f>V8-V7</f>
        <v>15.888929303881014</v>
      </c>
      <c r="W25" s="6">
        <f>W8-W7</f>
        <v>-0.19849822973310438</v>
      </c>
    </row>
    <row r="26" spans="1:23" x14ac:dyDescent="0.25">
      <c r="A26" s="4" t="str">
        <f>A9</f>
        <v>Customers Contribution</v>
      </c>
      <c r="B26" s="6">
        <f>B9-B8</f>
        <v>0</v>
      </c>
      <c r="C26" s="6">
        <f>C9-C8</f>
        <v>0</v>
      </c>
      <c r="D26" s="6">
        <f>D9-D8</f>
        <v>0</v>
      </c>
      <c r="E26" s="6">
        <f>E9-E8</f>
        <v>0</v>
      </c>
      <c r="F26" s="6">
        <f>F9-F8</f>
        <v>0</v>
      </c>
      <c r="G26" s="6">
        <f>G9-G8</f>
        <v>0</v>
      </c>
      <c r="H26" s="6">
        <f>H9-H8</f>
        <v>0</v>
      </c>
      <c r="I26" s="6">
        <f>I9-I8</f>
        <v>0</v>
      </c>
      <c r="J26" s="6">
        <f>J9-J8</f>
        <v>0</v>
      </c>
      <c r="K26" s="6">
        <f>K9-K8</f>
        <v>0</v>
      </c>
      <c r="L26" s="6">
        <f>L9-L8</f>
        <v>0</v>
      </c>
      <c r="M26" s="6">
        <f>M9-M8</f>
        <v>0</v>
      </c>
      <c r="N26" s="6">
        <f>N9-N8</f>
        <v>0</v>
      </c>
      <c r="O26" s="6">
        <f>O9-O8</f>
        <v>0</v>
      </c>
      <c r="P26" s="6">
        <f>P9-P8</f>
        <v>0</v>
      </c>
      <c r="Q26" s="6">
        <f>Q9-Q8</f>
        <v>0</v>
      </c>
      <c r="R26" s="6">
        <f>R9-R8</f>
        <v>0</v>
      </c>
      <c r="S26" s="6">
        <f>S9-S8</f>
        <v>0</v>
      </c>
      <c r="T26" s="6">
        <f>T9-T8</f>
        <v>0</v>
      </c>
      <c r="U26" s="6">
        <f>U9-U8</f>
        <v>0</v>
      </c>
      <c r="V26" s="6">
        <f>V9-V8</f>
        <v>0</v>
      </c>
      <c r="W26" s="6">
        <f>W9-W8</f>
        <v>0</v>
      </c>
    </row>
    <row r="27" spans="1:23" x14ac:dyDescent="0.25">
      <c r="A27" s="4" t="str">
        <f>A10</f>
        <v>Gross Asset Models</v>
      </c>
      <c r="B27" s="6">
        <f>B10-B9</f>
        <v>2.7890579664415327E-2</v>
      </c>
      <c r="C27" s="6">
        <f>C10-C9</f>
        <v>1.887251448740443</v>
      </c>
      <c r="D27" s="6">
        <f>D10-D9</f>
        <v>-0.49254811114803942</v>
      </c>
      <c r="E27" s="6">
        <f>E10-E9</f>
        <v>-0.87394868212328447</v>
      </c>
      <c r="F27" s="6">
        <f>F10-F9</f>
        <v>-1.5423654967177072</v>
      </c>
      <c r="G27" s="6">
        <f>G10-G9</f>
        <v>-3.4891661631013449</v>
      </c>
      <c r="H27" s="6">
        <f>H10-H9</f>
        <v>30.743936973245127</v>
      </c>
      <c r="I27" s="6">
        <f>I10-I9</f>
        <v>8.9620042700580598</v>
      </c>
      <c r="J27" s="6">
        <f>J10-J9</f>
        <v>36.444698468420938</v>
      </c>
      <c r="K27" s="6">
        <f>K10-K9</f>
        <v>56.869576548488112</v>
      </c>
      <c r="L27" s="6">
        <f>L10-L9</f>
        <v>104.37043969056322</v>
      </c>
      <c r="M27" s="6">
        <f>M10-M9</f>
        <v>0</v>
      </c>
      <c r="N27" s="6">
        <f>N10-N9</f>
        <v>3.6631912577240655</v>
      </c>
      <c r="O27" s="6">
        <f>O10-O9</f>
        <v>18.429428873582765</v>
      </c>
      <c r="P27" s="6">
        <f>P10-P9</f>
        <v>35.755580155593634</v>
      </c>
      <c r="Q27" s="6">
        <f>Q10-Q9</f>
        <v>126.53139614742395</v>
      </c>
      <c r="R27" s="6">
        <f>R10-R9</f>
        <v>30.777605729313564</v>
      </c>
      <c r="S27" s="6">
        <f>S10-S9</f>
        <v>-85.304561491402637</v>
      </c>
      <c r="T27" s="6">
        <f>T10-T9</f>
        <v>-147.02340696065949</v>
      </c>
      <c r="U27" s="6">
        <f>U10-U9</f>
        <v>-243.03292244093609</v>
      </c>
      <c r="V27" s="6">
        <f>V10-V9</f>
        <v>-467.52998532017227</v>
      </c>
      <c r="W27" s="6">
        <f>W10-W9</f>
        <v>-10.576115220197153</v>
      </c>
    </row>
    <row r="28" spans="1:23" x14ac:dyDescent="0.25">
      <c r="A28" s="4" t="str">
        <f>A11</f>
        <v>Peaking Probabilities</v>
      </c>
      <c r="B28" s="6">
        <f>B11-B10</f>
        <v>-0.34896741429932376</v>
      </c>
      <c r="C28" s="6">
        <f>C11-C10</f>
        <v>0.84250090288517754</v>
      </c>
      <c r="D28" s="6">
        <f>D11-D10</f>
        <v>0.59318401811162857</v>
      </c>
      <c r="E28" s="6">
        <f>E11-E10</f>
        <v>1.6896306024983119</v>
      </c>
      <c r="F28" s="6">
        <f>F11-F10</f>
        <v>3.5723952189013062</v>
      </c>
      <c r="G28" s="6">
        <f>G11-G10</f>
        <v>9.2794782619807847</v>
      </c>
      <c r="H28" s="6">
        <f>H11-H10</f>
        <v>-6.9642401897349373</v>
      </c>
      <c r="I28" s="6">
        <f>I11-I10</f>
        <v>4.6162928938983896</v>
      </c>
      <c r="J28" s="6">
        <f>J11-J10</f>
        <v>6.3649994160214192</v>
      </c>
      <c r="K28" s="6">
        <f>K11-K10</f>
        <v>11.484305015992504</v>
      </c>
      <c r="L28" s="6">
        <f>L11-L10</f>
        <v>27.433186771533656</v>
      </c>
      <c r="M28" s="6">
        <f>M11-M10</f>
        <v>0</v>
      </c>
      <c r="N28" s="6">
        <f>N11-N10</f>
        <v>9.733576283892944</v>
      </c>
      <c r="O28" s="6">
        <f>O11-O10</f>
        <v>19.087066997728471</v>
      </c>
      <c r="P28" s="6">
        <f>P11-P10</f>
        <v>32.892192053608596</v>
      </c>
      <c r="Q28" s="6">
        <f>Q11-Q10</f>
        <v>80.872815465030726</v>
      </c>
      <c r="R28" s="6">
        <f>R11-R10</f>
        <v>4.2002181153075071</v>
      </c>
      <c r="S28" s="6">
        <f>S11-S10</f>
        <v>60.258984767304355</v>
      </c>
      <c r="T28" s="6">
        <f>T11-T10</f>
        <v>158.19596210298914</v>
      </c>
      <c r="U28" s="6">
        <f>U11-U10</f>
        <v>297.36261931627814</v>
      </c>
      <c r="V28" s="6">
        <f>V11-V10</f>
        <v>701.66260595468339</v>
      </c>
      <c r="W28" s="6">
        <f>W11-W10</f>
        <v>-5.2398130718001994</v>
      </c>
    </row>
    <row r="29" spans="1:23" x14ac:dyDescent="0.25">
      <c r="A29" s="4" t="str">
        <f>A12</f>
        <v>Hours in Time Band and Days in year</v>
      </c>
      <c r="B29" s="6">
        <f>B12-B11</f>
        <v>0</v>
      </c>
      <c r="C29" s="6">
        <f>C12-C11</f>
        <v>0</v>
      </c>
      <c r="D29" s="6">
        <f>D12-D11</f>
        <v>0</v>
      </c>
      <c r="E29" s="6">
        <f>E12-E11</f>
        <v>0</v>
      </c>
      <c r="F29" s="6">
        <f>F12-F11</f>
        <v>0</v>
      </c>
      <c r="G29" s="6">
        <f>G12-G11</f>
        <v>0</v>
      </c>
      <c r="H29" s="6">
        <f>H12-H11</f>
        <v>0</v>
      </c>
      <c r="I29" s="6">
        <f>I12-I11</f>
        <v>0</v>
      </c>
      <c r="J29" s="6">
        <f>J12-J11</f>
        <v>0</v>
      </c>
      <c r="K29" s="6">
        <f>K12-K11</f>
        <v>0</v>
      </c>
      <c r="L29" s="6">
        <f>L12-L11</f>
        <v>0</v>
      </c>
      <c r="M29" s="6">
        <f>M12-M11</f>
        <v>0</v>
      </c>
      <c r="N29" s="6">
        <f>N12-N11</f>
        <v>0</v>
      </c>
      <c r="O29" s="6">
        <f>O12-O11</f>
        <v>0</v>
      </c>
      <c r="P29" s="6">
        <f>P12-P11</f>
        <v>0</v>
      </c>
      <c r="Q29" s="6">
        <f>Q12-Q11</f>
        <v>0</v>
      </c>
      <c r="R29" s="6">
        <f>R12-R11</f>
        <v>0</v>
      </c>
      <c r="S29" s="6">
        <f>S12-S11</f>
        <v>0</v>
      </c>
      <c r="T29" s="6">
        <f>T12-T11</f>
        <v>0</v>
      </c>
      <c r="U29" s="6">
        <f>U12-U11</f>
        <v>0</v>
      </c>
      <c r="V29" s="6">
        <f>V12-V11</f>
        <v>0</v>
      </c>
      <c r="W29" s="6">
        <f>W12-W11</f>
        <v>0</v>
      </c>
    </row>
    <row r="30" spans="1:23" x14ac:dyDescent="0.25">
      <c r="A30" s="4" t="str">
        <f>A13</f>
        <v>Real pre-tax cost of capital</v>
      </c>
      <c r="B30" s="6">
        <f>B13-B12</f>
        <v>-0.17614617721092429</v>
      </c>
      <c r="C30" s="6">
        <f>C13-C12</f>
        <v>-3.5102341420583798</v>
      </c>
      <c r="D30" s="6">
        <f>D13-D12</f>
        <v>1.5072641274002763E-2</v>
      </c>
      <c r="E30" s="6">
        <f>E13-E12</f>
        <v>0.8520761989424841</v>
      </c>
      <c r="F30" s="6">
        <f>F13-F12</f>
        <v>2.3551256075122637</v>
      </c>
      <c r="G30" s="6">
        <f>G13-G12</f>
        <v>6.7088908436526253</v>
      </c>
      <c r="H30" s="6">
        <f>H13-H12</f>
        <v>-44.569817207430333</v>
      </c>
      <c r="I30" s="6">
        <f>I13-I12</f>
        <v>-8.825427817003856</v>
      </c>
      <c r="J30" s="6">
        <f>J13-J12</f>
        <v>-42.355035539640085</v>
      </c>
      <c r="K30" s="6">
        <f>K13-K12</f>
        <v>-63.746645830338821</v>
      </c>
      <c r="L30" s="6">
        <f>L13-L12</f>
        <v>-106.99633235656074</v>
      </c>
      <c r="M30" s="6">
        <f>M13-M12</f>
        <v>0</v>
      </c>
      <c r="N30" s="6">
        <f>N13-N12</f>
        <v>-1.3568873701251505</v>
      </c>
      <c r="O30" s="6">
        <f>O13-O12</f>
        <v>-17.907830314836247</v>
      </c>
      <c r="P30" s="6">
        <f>P13-P12</f>
        <v>-35.529019530396909</v>
      </c>
      <c r="Q30" s="6">
        <f>Q13-Q12</f>
        <v>-141.36843700573445</v>
      </c>
      <c r="R30" s="6">
        <f>R13-R12</f>
        <v>-53.126215890833919</v>
      </c>
      <c r="S30" s="6">
        <f>S13-S12</f>
        <v>151.10596618328418</v>
      </c>
      <c r="T30" s="6">
        <f>T13-T12</f>
        <v>311.87049683125224</v>
      </c>
      <c r="U30" s="6">
        <f>U13-U12</f>
        <v>551.58044862141833</v>
      </c>
      <c r="V30" s="6">
        <f>V13-V12</f>
        <v>1173.6558876930212</v>
      </c>
      <c r="W30" s="6">
        <f>W13-W12</f>
        <v>0.34025906646320436</v>
      </c>
    </row>
    <row r="31" spans="1:23" x14ac:dyDescent="0.25">
      <c r="A31" s="4" t="str">
        <f>A14</f>
        <v>Transmission Exits Charges</v>
      </c>
      <c r="B31" s="6">
        <f>B14-B13</f>
        <v>0.15928608255163113</v>
      </c>
      <c r="C31" s="6">
        <f>C14-C13</f>
        <v>1.2266393673150162</v>
      </c>
      <c r="D31" s="6">
        <f>D14-D13</f>
        <v>-1.2568515783726752E-2</v>
      </c>
      <c r="E31" s="6">
        <f>E14-E13</f>
        <v>4.8184618160405535E-2</v>
      </c>
      <c r="F31" s="6">
        <f>F14-F13</f>
        <v>5.5202427185463421E-2</v>
      </c>
      <c r="G31" s="6">
        <f>G14-G13</f>
        <v>0.21875032717503018</v>
      </c>
      <c r="H31" s="6">
        <f>H14-H13</f>
        <v>4.3090062621986363</v>
      </c>
      <c r="I31" s="6">
        <f>I14-I13</f>
        <v>-1.6700763610897411</v>
      </c>
      <c r="J31" s="6">
        <f>J14-J13</f>
        <v>-3.050177459292172</v>
      </c>
      <c r="K31" s="6">
        <f>K14-K13</f>
        <v>-5.0723175971324963</v>
      </c>
      <c r="L31" s="6">
        <f>L14-L13</f>
        <v>-20.458274809501745</v>
      </c>
      <c r="M31" s="6">
        <f>M14-M13</f>
        <v>0</v>
      </c>
      <c r="N31" s="6">
        <f>N14-N13</f>
        <v>2.1075307453306777</v>
      </c>
      <c r="O31" s="6">
        <f>O14-O13</f>
        <v>3.8854404772791895E-2</v>
      </c>
      <c r="P31" s="6">
        <f>P14-P13</f>
        <v>4.8503578755207855</v>
      </c>
      <c r="Q31" s="6">
        <f>Q14-Q13</f>
        <v>34.591783407930052</v>
      </c>
      <c r="R31" s="6">
        <f>R14-R13</f>
        <v>2.4988586360736917</v>
      </c>
      <c r="S31" s="6">
        <f>S14-S13</f>
        <v>-31.741726010397542</v>
      </c>
      <c r="T31" s="6">
        <f>T14-T13</f>
        <v>-81.544221125761396</v>
      </c>
      <c r="U31" s="6">
        <f>U14-U13</f>
        <v>-151.67889730269962</v>
      </c>
      <c r="V31" s="6">
        <f>V14-V13</f>
        <v>-362.3919926128292</v>
      </c>
      <c r="W31" s="6">
        <f>W14-W13</f>
        <v>2.6663283594311906</v>
      </c>
    </row>
    <row r="32" spans="1:23" x14ac:dyDescent="0.25">
      <c r="A32" s="4" t="str">
        <f>A15</f>
        <v>Other Expenditure</v>
      </c>
      <c r="B32" s="6">
        <f>B15-B14</f>
        <v>3.3488207174201534E-2</v>
      </c>
      <c r="C32" s="6">
        <f>C15-C14</f>
        <v>0.28833608340030992</v>
      </c>
      <c r="D32" s="6">
        <f>D15-D14</f>
        <v>8.8564698325683366E-2</v>
      </c>
      <c r="E32" s="6">
        <f>E15-E14</f>
        <v>-4.5697617151347458E-2</v>
      </c>
      <c r="F32" s="6">
        <f>F15-F14</f>
        <v>-0.21148813241666176</v>
      </c>
      <c r="G32" s="6">
        <f>G15-G14</f>
        <v>-0.77705297611601054</v>
      </c>
      <c r="H32" s="6">
        <f>H15-H14</f>
        <v>2.3419674390056571</v>
      </c>
      <c r="I32" s="6">
        <f>I15-I14</f>
        <v>-0.66022323524066451</v>
      </c>
      <c r="J32" s="6">
        <f>J15-J14</f>
        <v>-0.27881679427719064</v>
      </c>
      <c r="K32" s="6">
        <f>K15-K14</f>
        <v>-1.0060071693114878</v>
      </c>
      <c r="L32" s="6">
        <f>L15-L14</f>
        <v>-4.6162251958921843</v>
      </c>
      <c r="M32" s="6">
        <f>M15-M14</f>
        <v>0</v>
      </c>
      <c r="N32" s="6">
        <f>N15-N14</f>
        <v>-0.78010929405081697</v>
      </c>
      <c r="O32" s="6">
        <f>O15-O14</f>
        <v>-0.92796255740267952</v>
      </c>
      <c r="P32" s="6">
        <f>P15-P14</f>
        <v>-1.3478062573522038</v>
      </c>
      <c r="Q32" s="6">
        <f>Q15-Q14</f>
        <v>8.9000528376345756E-2</v>
      </c>
      <c r="R32" s="6">
        <f>R15-R14</f>
        <v>4.3117985540179689</v>
      </c>
      <c r="S32" s="6">
        <f>S15-S14</f>
        <v>-16.141194026280573</v>
      </c>
      <c r="T32" s="6">
        <f>T15-T14</f>
        <v>-40.064229904019157</v>
      </c>
      <c r="U32" s="6">
        <f>U15-U14</f>
        <v>-74.736341873460333</v>
      </c>
      <c r="V32" s="6">
        <f>V15-V14</f>
        <v>-171.21036132221343</v>
      </c>
      <c r="W32" s="6">
        <f>W15-W14</f>
        <v>1.4078734470349445</v>
      </c>
    </row>
    <row r="33" spans="1:23" x14ac:dyDescent="0.25">
      <c r="A33" s="4" t="str">
        <f>A16</f>
        <v>IDNO Discounts</v>
      </c>
      <c r="B33" s="6">
        <f>B16-B15</f>
        <v>3.1074280073255522E-3</v>
      </c>
      <c r="C33" s="6">
        <f>C16-C15</f>
        <v>4.6819769298167557E-3</v>
      </c>
      <c r="D33" s="6">
        <f>D16-D15</f>
        <v>2.3214398702862127E-3</v>
      </c>
      <c r="E33" s="6">
        <f>E16-E15</f>
        <v>6.4560279942611487E-3</v>
      </c>
      <c r="F33" s="6">
        <f>F16-F15</f>
        <v>1.359112767715942E-2</v>
      </c>
      <c r="G33" s="6">
        <f>G16-G15</f>
        <v>7.1622419023924522E-2</v>
      </c>
      <c r="H33" s="6">
        <f>H16-H15</f>
        <v>2.1495025208423613E-2</v>
      </c>
      <c r="I33" s="6">
        <f>I16-I15</f>
        <v>0.10752083710076477</v>
      </c>
      <c r="J33" s="6">
        <f>J16-J15</f>
        <v>0.24687162445115973</v>
      </c>
      <c r="K33" s="6">
        <f>K16-K15</f>
        <v>0.41604887031644466</v>
      </c>
      <c r="L33" s="6">
        <f>L16-L15</f>
        <v>0.86587178343324922</v>
      </c>
      <c r="M33" s="6">
        <f>M16-M15</f>
        <v>0</v>
      </c>
      <c r="N33" s="6">
        <f>N16-N15</f>
        <v>0.16413493543268487</v>
      </c>
      <c r="O33" s="6">
        <f>O16-O15</f>
        <v>0.22820394691370893</v>
      </c>
      <c r="P33" s="6">
        <f>P16-P15</f>
        <v>0.43320338139346859</v>
      </c>
      <c r="Q33" s="6">
        <f>Q16-Q15</f>
        <v>1.1496633687929716</v>
      </c>
      <c r="R33" s="6">
        <f>R16-R15</f>
        <v>0</v>
      </c>
      <c r="S33" s="6">
        <f>S16-S15</f>
        <v>0.40149999999994179</v>
      </c>
      <c r="T33" s="6">
        <f>T16-T15</f>
        <v>0.94900000000052387</v>
      </c>
      <c r="U33" s="6">
        <f>U16-U15</f>
        <v>1.8614999999990687</v>
      </c>
      <c r="V33" s="6">
        <f>V16-V15</f>
        <v>4.1610000000218861</v>
      </c>
      <c r="W33" s="6">
        <f>W16-W15</f>
        <v>2.0873977411156375E-2</v>
      </c>
    </row>
    <row r="34" spans="1:23" x14ac:dyDescent="0.25">
      <c r="A34" s="4" t="str">
        <f>A17</f>
        <v>Allowed Revenue</v>
      </c>
      <c r="B34" s="6">
        <f>B17-B16</f>
        <v>6.8255000000000052</v>
      </c>
      <c r="C34" s="6">
        <f>C17-C16</f>
        <v>0</v>
      </c>
      <c r="D34" s="6">
        <f>D17-D16</f>
        <v>7.4095000000000084</v>
      </c>
      <c r="E34" s="6">
        <f>E17-E16</f>
        <v>20.586000000000013</v>
      </c>
      <c r="F34" s="6">
        <f>F17-F16</f>
        <v>43.252499999999941</v>
      </c>
      <c r="G34" s="6">
        <f>G17-G16</f>
        <v>111.5440000000001</v>
      </c>
      <c r="H34" s="6">
        <f>H17-H16</f>
        <v>3.6500000000160071E-2</v>
      </c>
      <c r="I34" s="6">
        <f>I17-I16</f>
        <v>200.27550000000065</v>
      </c>
      <c r="J34" s="6">
        <f>J17-J16</f>
        <v>385.33049999999912</v>
      </c>
      <c r="K34" s="6">
        <f>K17-K16</f>
        <v>654.04350000000159</v>
      </c>
      <c r="L34" s="6">
        <f>L17-L16</f>
        <v>1520.8820000000051</v>
      </c>
      <c r="M34" s="6">
        <f>M17-M16</f>
        <v>0</v>
      </c>
      <c r="N34" s="6">
        <f>N17-N16</f>
        <v>200.27550000000065</v>
      </c>
      <c r="O34" s="6">
        <f>O17-O16</f>
        <v>385.36700000000019</v>
      </c>
      <c r="P34" s="6">
        <f>P17-P16</f>
        <v>654.07999999999993</v>
      </c>
      <c r="Q34" s="6">
        <f>Q17-Q16</f>
        <v>1520.8819999999978</v>
      </c>
      <c r="R34" s="6">
        <f>R17-R16</f>
        <v>3.6500000000160071E-2</v>
      </c>
      <c r="S34" s="6">
        <f>S17-S16</f>
        <v>1470.2929999999997</v>
      </c>
      <c r="T34" s="6">
        <f>T17-T16</f>
        <v>3816.0020000000004</v>
      </c>
      <c r="U34" s="6">
        <f>U17-U16</f>
        <v>7158.8910000000033</v>
      </c>
      <c r="V34" s="6">
        <f>V17-V16</f>
        <v>16801.643499999976</v>
      </c>
      <c r="W34" s="6">
        <f>W17-W16</f>
        <v>122.23959106075336</v>
      </c>
    </row>
    <row r="35" spans="1:23" x14ac:dyDescent="0.25">
      <c r="A35" s="4" t="s">
        <v>39</v>
      </c>
      <c r="B35" s="6">
        <f>SUM(B20:B34)</f>
        <v>8.4898810641917493</v>
      </c>
      <c r="C35" s="6">
        <f t="shared" ref="C35:W35" si="0">SUM(C20:C34)</f>
        <v>67.441726438733525</v>
      </c>
      <c r="D35" s="6">
        <f t="shared" si="0"/>
        <v>-26.09441063215823</v>
      </c>
      <c r="E35" s="6">
        <f t="shared" si="0"/>
        <v>41.302171141514691</v>
      </c>
      <c r="F35" s="6">
        <f t="shared" si="0"/>
        <v>93.071649444462764</v>
      </c>
      <c r="G35" s="6">
        <f t="shared" si="0"/>
        <v>154.4835090980705</v>
      </c>
      <c r="H35" s="6">
        <f t="shared" si="0"/>
        <v>280.56435528587099</v>
      </c>
      <c r="I35" s="6">
        <f t="shared" si="0"/>
        <v>-60.518194236205545</v>
      </c>
      <c r="J35" s="6">
        <f t="shared" si="0"/>
        <v>685.61982012384397</v>
      </c>
      <c r="K35" s="6">
        <f t="shared" si="0"/>
        <v>1457.8252864305177</v>
      </c>
      <c r="L35" s="6">
        <f t="shared" si="0"/>
        <v>4337.9679930164202</v>
      </c>
      <c r="M35" s="6">
        <f t="shared" si="0"/>
        <v>0</v>
      </c>
      <c r="N35" s="6">
        <f t="shared" si="0"/>
        <v>-8283.2473792839191</v>
      </c>
      <c r="O35" s="6">
        <f t="shared" si="0"/>
        <v>438.78388504990471</v>
      </c>
      <c r="P35" s="6">
        <f t="shared" si="0"/>
        <v>-2206.4795586988112</v>
      </c>
      <c r="Q35" s="6">
        <f t="shared" si="0"/>
        <v>996.00290745596067</v>
      </c>
      <c r="R35" s="6">
        <f t="shared" si="0"/>
        <v>114.01307859630879</v>
      </c>
      <c r="S35" s="6">
        <f t="shared" si="0"/>
        <v>139.68101684975045</v>
      </c>
      <c r="T35" s="6">
        <f t="shared" si="0"/>
        <v>4175.1665667745983</v>
      </c>
      <c r="U35" s="6">
        <f t="shared" si="0"/>
        <v>2562.8815582519455</v>
      </c>
      <c r="V35" s="6">
        <f t="shared" si="0"/>
        <v>19629.138059096993</v>
      </c>
      <c r="W35" s="6">
        <f t="shared" si="0"/>
        <v>89.633894960596535</v>
      </c>
    </row>
    <row r="37" spans="1:23" x14ac:dyDescent="0.25">
      <c r="B37" s="7">
        <f>+B35/B2</f>
        <v>7.1461693588369693E-2</v>
      </c>
      <c r="C37" s="7">
        <f>+C35/C2</f>
        <v>0.44571731098932449</v>
      </c>
      <c r="D37" s="7">
        <f>+D35/D2</f>
        <v>-0.1510120671544973</v>
      </c>
      <c r="E37" s="7">
        <f>+E35/E2</f>
        <v>0.15459995038043678</v>
      </c>
      <c r="F37" s="7">
        <f>+F35/F2</f>
        <v>0.18821366054643779</v>
      </c>
      <c r="G37" s="7">
        <f>+G35/G2</f>
        <v>0.12114789861077829</v>
      </c>
      <c r="H37" s="7">
        <f>+H35/H2</f>
        <v>0.13709214121204724</v>
      </c>
      <c r="I37" s="7">
        <f>+I35/I2</f>
        <v>-1.6485509845040488E-2</v>
      </c>
      <c r="J37" s="7">
        <f>+J35/J2</f>
        <v>9.1795003332772435E-2</v>
      </c>
      <c r="K37" s="7">
        <f>+K35/K2</f>
        <v>0.12219763323833389</v>
      </c>
      <c r="L37" s="7">
        <f>+L35/L2</f>
        <v>0.17648541957289068</v>
      </c>
      <c r="M37" s="7" t="e">
        <f>+M35/M2</f>
        <v>#DIV/0!</v>
      </c>
      <c r="N37" s="7">
        <f>+N35/N2</f>
        <v>-0.71822900065252115</v>
      </c>
      <c r="O37" s="7">
        <f>+O35/O2</f>
        <v>6.7410914849311623E-2</v>
      </c>
      <c r="P37" s="7">
        <f>+P35/P2</f>
        <v>-0.15481066478761912</v>
      </c>
      <c r="Q37" s="7">
        <f>+Q35/Q2</f>
        <v>3.3125914618379292E-2</v>
      </c>
      <c r="R37" s="7">
        <f>+R35/R2</f>
        <v>3.6302842963903119E-2</v>
      </c>
      <c r="S37" s="7">
        <f>+S35/S2</f>
        <v>8.8671181603817897E-3</v>
      </c>
      <c r="T37" s="7">
        <f>+T35/T2</f>
        <v>0.10304284954328098</v>
      </c>
      <c r="U37" s="7">
        <f>+U35/U2</f>
        <v>3.1018388253799663E-2</v>
      </c>
      <c r="V37" s="7">
        <f>+V35/V2</f>
        <v>0.10556582652593557</v>
      </c>
      <c r="W37" s="7">
        <f>+W35/W2</f>
        <v>3.6160801606716288E-2</v>
      </c>
    </row>
    <row r="39" spans="1:23" x14ac:dyDescent="0.25">
      <c r="A39" s="4" t="str">
        <f t="shared" ref="A39:A53" si="1">A20</f>
        <v>Load Factor</v>
      </c>
      <c r="B39" s="8">
        <f>B20/B2</f>
        <v>7.1922323066456566E-3</v>
      </c>
      <c r="C39" s="8">
        <f>C20/C2</f>
        <v>-3.5681150962160686E-2</v>
      </c>
      <c r="D39" s="8">
        <f>D20/D2</f>
        <v>-3.2819527261552135E-2</v>
      </c>
      <c r="E39" s="8">
        <f>E20/E2</f>
        <v>-3.8178305041209532E-2</v>
      </c>
      <c r="F39" s="8">
        <f>F20/F2</f>
        <v>-4.2650756248737355E-2</v>
      </c>
      <c r="G39" s="8">
        <f>G20/G2</f>
        <v>-4.5950623425959167E-2</v>
      </c>
      <c r="H39" s="8">
        <f>H20/H2</f>
        <v>1.0197992674271744E-3</v>
      </c>
      <c r="I39" s="8">
        <f>I20/I2</f>
        <v>3.109254880420589E-3</v>
      </c>
      <c r="J39" s="8">
        <f>J20/J2</f>
        <v>2.9092421593579307E-3</v>
      </c>
      <c r="K39" s="8">
        <f>K20/K2</f>
        <v>2.9749019968494028E-3</v>
      </c>
      <c r="L39" s="8">
        <f>L20/L2</f>
        <v>3.2728355839999027E-3</v>
      </c>
      <c r="M39" s="8"/>
      <c r="N39" s="8">
        <f>N20/N2</f>
        <v>5.5556715346777542E-3</v>
      </c>
      <c r="O39" s="8">
        <f>O20/O2</f>
        <v>7.206382229634432E-3</v>
      </c>
      <c r="P39" s="8">
        <f>P20/P2</f>
        <v>6.5907288090260715E-3</v>
      </c>
      <c r="Q39" s="8">
        <f>Q20/Q2</f>
        <v>6.9890705426777812E-3</v>
      </c>
      <c r="R39" s="8">
        <f>R20/R2</f>
        <v>2.9004529849644823E-3</v>
      </c>
      <c r="S39" s="8">
        <f>S20/S2</f>
        <v>5.2961419582202079E-3</v>
      </c>
      <c r="T39" s="8">
        <f>T20/T2</f>
        <v>5.6907112119169026E-3</v>
      </c>
      <c r="U39" s="8">
        <f>U20/U2</f>
        <v>5.6655677376006297E-3</v>
      </c>
      <c r="V39" s="8">
        <f>V20/V2</f>
        <v>5.8355582690095614E-3</v>
      </c>
      <c r="W39" s="8">
        <f>W20/W2</f>
        <v>5.4237829702856195E-3</v>
      </c>
    </row>
    <row r="40" spans="1:23" x14ac:dyDescent="0.25">
      <c r="A40" s="4" t="str">
        <f t="shared" si="1"/>
        <v>Coincidence Factor</v>
      </c>
      <c r="B40" s="8">
        <f>B21/B3</f>
        <v>-1.1989856404962865E-2</v>
      </c>
      <c r="C40" s="8">
        <f>C21/C3</f>
        <v>4.0021464353701013E-2</v>
      </c>
      <c r="D40" s="8">
        <f>D21/D3</f>
        <v>3.574900311597879E-2</v>
      </c>
      <c r="E40" s="8">
        <f>E21/E3</f>
        <v>4.2293056913251692E-2</v>
      </c>
      <c r="F40" s="8">
        <f>F21/F3</f>
        <v>4.7782283266002076E-2</v>
      </c>
      <c r="G40" s="8">
        <f>G21/G3</f>
        <v>5.1834648223969479E-2</v>
      </c>
      <c r="H40" s="8">
        <f>H21/H3</f>
        <v>5.9479052840008539E-3</v>
      </c>
      <c r="I40" s="8">
        <f>I21/I3</f>
        <v>4.1689390647821024E-3</v>
      </c>
      <c r="J40" s="8">
        <f>J21/J3</f>
        <v>4.3431568119240939E-3</v>
      </c>
      <c r="K40" s="8">
        <f>K21/K3</f>
        <v>4.2660520992147998E-3</v>
      </c>
      <c r="L40" s="8">
        <f>L21/L3</f>
        <v>3.9031939405135387E-3</v>
      </c>
      <c r="M40" s="8"/>
      <c r="N40" s="8">
        <f>N21/N3</f>
        <v>1.6699915199524711E-3</v>
      </c>
      <c r="O40" s="8">
        <f>O21/O3</f>
        <v>-1.7230967711962817E-3</v>
      </c>
      <c r="P40" s="8">
        <f>P21/P3</f>
        <v>-5.0866779918226494E-4</v>
      </c>
      <c r="Q40" s="8">
        <f>Q21/Q3</f>
        <v>-4.6439503617525782E-4</v>
      </c>
      <c r="R40" s="8">
        <f>R21/R3</f>
        <v>-3.4354988569233131E-3</v>
      </c>
      <c r="S40" s="8">
        <f>S21/S3</f>
        <v>-5.3167512612357385E-3</v>
      </c>
      <c r="T40" s="8">
        <f>T21/T3</f>
        <v>-5.437397611620428E-3</v>
      </c>
      <c r="U40" s="8">
        <f>U21/U3</f>
        <v>-5.3831037627760855E-3</v>
      </c>
      <c r="V40" s="8">
        <f>V21/V3</f>
        <v>-5.618679586910565E-3</v>
      </c>
      <c r="W40" s="8">
        <f>W21/W3</f>
        <v>1.6833233477679763E-2</v>
      </c>
    </row>
    <row r="41" spans="1:23" x14ac:dyDescent="0.25">
      <c r="A41" s="4" t="str">
        <f t="shared" si="1"/>
        <v>Forecast</v>
      </c>
      <c r="B41" s="8">
        <f>B22/B4</f>
        <v>2.089503719150829E-2</v>
      </c>
      <c r="C41" s="8">
        <f>C22/C4</f>
        <v>0.43410169157728756</v>
      </c>
      <c r="D41" s="8">
        <f>D22/D4</f>
        <v>-0.1990236239450969</v>
      </c>
      <c r="E41" s="8">
        <f>E22/E4</f>
        <v>6.7703989474146895E-2</v>
      </c>
      <c r="F41" s="8">
        <f>F22/F4</f>
        <v>8.8997267175421294E-2</v>
      </c>
      <c r="G41" s="8">
        <f>G22/G4</f>
        <v>2.1635976221694296E-2</v>
      </c>
      <c r="H41" s="8">
        <f>H22/H4</f>
        <v>0.13617073195260909</v>
      </c>
      <c r="I41" s="8">
        <f>I22/I4</f>
        <v>-7.7820773723714501E-2</v>
      </c>
      <c r="J41" s="8">
        <f>J22/J4</f>
        <v>3.4112294463755355E-2</v>
      </c>
      <c r="K41" s="8">
        <f>K22/K4</f>
        <v>6.0905105401634727E-2</v>
      </c>
      <c r="L41" s="8">
        <f>L22/L4</f>
        <v>0.10788751227003897</v>
      </c>
      <c r="M41" s="8"/>
      <c r="N41" s="8">
        <f>N22/N4</f>
        <v>-0.73850896954718903</v>
      </c>
      <c r="O41" s="8">
        <f>O22/O4</f>
        <v>6.1160585890222862E-4</v>
      </c>
      <c r="P41" s="8">
        <f>P22/P4</f>
        <v>-0.20745143966301599</v>
      </c>
      <c r="Q41" s="8">
        <f>Q22/Q4</f>
        <v>-2.6348832656985843E-2</v>
      </c>
      <c r="R41" s="8">
        <f>R22/R4</f>
        <v>3.8220399610372824E-2</v>
      </c>
      <c r="S41" s="8">
        <f>S22/S4</f>
        <v>-8.8766508339601133E-2</v>
      </c>
      <c r="T41" s="8">
        <f>T22/T4</f>
        <v>4.8411076975281072E-3</v>
      </c>
      <c r="U41" s="8">
        <f>U22/U4</f>
        <v>-5.9245192306266653E-2</v>
      </c>
      <c r="V41" s="8">
        <f>V22/V4</f>
        <v>1.1714582872481156E-2</v>
      </c>
      <c r="W41" s="8">
        <f>W22/W4</f>
        <v>-3.4248051904125359E-2</v>
      </c>
    </row>
    <row r="42" spans="1:23" x14ac:dyDescent="0.25">
      <c r="A42" s="4" t="str">
        <f t="shared" si="1"/>
        <v>Service Models</v>
      </c>
      <c r="B42" s="8">
        <f>B23/B5</f>
        <v>6.2692785413192426E-4</v>
      </c>
      <c r="C42" s="8">
        <f>C23/C5</f>
        <v>1.7756832752723918E-3</v>
      </c>
      <c r="D42" s="8">
        <f>D23/D5</f>
        <v>3.5063259873747803E-3</v>
      </c>
      <c r="E42" s="8">
        <f>E23/E5</f>
        <v>1.0906356023579547E-3</v>
      </c>
      <c r="F42" s="8">
        <f>F23/F5</f>
        <v>2.0592624597282029E-5</v>
      </c>
      <c r="G42" s="8">
        <f>G23/G5</f>
        <v>-6.8570747689904936E-4</v>
      </c>
      <c r="H42" s="8">
        <f>H23/H5</f>
        <v>-1.1980078263262408E-3</v>
      </c>
      <c r="I42" s="8">
        <f>I23/I5</f>
        <v>-1.1342488175826485E-3</v>
      </c>
      <c r="J42" s="8">
        <f>J23/J5</f>
        <v>-1.4132627556828156E-3</v>
      </c>
      <c r="K42" s="8">
        <f>K23/K5</f>
        <v>-1.467447767166659E-3</v>
      </c>
      <c r="L42" s="8">
        <f>L23/L5</f>
        <v>-1.5241287931751629E-3</v>
      </c>
      <c r="M42" s="8"/>
      <c r="N42" s="8">
        <f>N23/N5</f>
        <v>-9.2392523609859134E-4</v>
      </c>
      <c r="O42" s="8">
        <f>O23/O5</f>
        <v>-1.0516198752349227E-3</v>
      </c>
      <c r="P42" s="8">
        <f>P23/P5</f>
        <v>-1.1325353508378202E-3</v>
      </c>
      <c r="Q42" s="8">
        <f>Q23/Q5</f>
        <v>-1.1999235529676642E-3</v>
      </c>
      <c r="R42" s="8">
        <f>R23/R5</f>
        <v>1.1205815392300129E-3</v>
      </c>
      <c r="S42" s="8">
        <f>S23/S5</f>
        <v>-8.0670867981153503E-4</v>
      </c>
      <c r="T42" s="8">
        <f>T23/T5</f>
        <v>-1.2790494972103714E-3</v>
      </c>
      <c r="U42" s="8">
        <f>U23/U5</f>
        <v>-1.3992846289413747E-3</v>
      </c>
      <c r="V42" s="8">
        <f>V23/V5</f>
        <v>-1.4860489519825835E-3</v>
      </c>
      <c r="W42" s="8">
        <f>W23/W5</f>
        <v>4.2360561552944051E-3</v>
      </c>
    </row>
    <row r="43" spans="1:23" x14ac:dyDescent="0.25">
      <c r="A43" s="4" t="str">
        <f t="shared" si="1"/>
        <v>Loss Adjustment factors</v>
      </c>
      <c r="B43" s="8">
        <f>B24/B6</f>
        <v>0</v>
      </c>
      <c r="C43" s="8">
        <f>C24/C6</f>
        <v>0</v>
      </c>
      <c r="D43" s="8">
        <f>D24/D6</f>
        <v>0</v>
      </c>
      <c r="E43" s="8">
        <f>E24/E6</f>
        <v>0</v>
      </c>
      <c r="F43" s="8">
        <f>F24/F6</f>
        <v>0</v>
      </c>
      <c r="G43" s="8">
        <f>G24/G6</f>
        <v>0</v>
      </c>
      <c r="H43" s="8">
        <f>H24/H6</f>
        <v>0</v>
      </c>
      <c r="I43" s="8">
        <f>I24/I6</f>
        <v>0</v>
      </c>
      <c r="J43" s="8">
        <f>J24/J6</f>
        <v>0</v>
      </c>
      <c r="K43" s="8">
        <f>K24/K6</f>
        <v>0</v>
      </c>
      <c r="L43" s="8">
        <f>L24/L6</f>
        <v>0</v>
      </c>
      <c r="M43" s="8"/>
      <c r="N43" s="8">
        <f>N24/N6</f>
        <v>0</v>
      </c>
      <c r="O43" s="8">
        <f>O24/O6</f>
        <v>0</v>
      </c>
      <c r="P43" s="8">
        <f>P24/P6</f>
        <v>0</v>
      </c>
      <c r="Q43" s="8">
        <f>Q24/Q6</f>
        <v>0</v>
      </c>
      <c r="R43" s="8">
        <f>R24/R6</f>
        <v>0</v>
      </c>
      <c r="S43" s="8">
        <f>S24/S6</f>
        <v>0</v>
      </c>
      <c r="T43" s="8">
        <f>T24/T6</f>
        <v>0</v>
      </c>
      <c r="U43" s="8">
        <f>U24/U6</f>
        <v>0</v>
      </c>
      <c r="V43" s="8">
        <f>V24/V6</f>
        <v>0</v>
      </c>
      <c r="W43" s="8">
        <f>W24/W6</f>
        <v>0</v>
      </c>
    </row>
    <row r="44" spans="1:23" x14ac:dyDescent="0.25">
      <c r="A44" s="4" t="str">
        <f t="shared" si="1"/>
        <v>Average KVAR By KVA</v>
      </c>
      <c r="B44" s="8">
        <f>B25/B7</f>
        <v>0</v>
      </c>
      <c r="C44" s="8">
        <f>C25/C7</f>
        <v>0</v>
      </c>
      <c r="D44" s="8">
        <f>D25/D7</f>
        <v>-2.6233434912644111E-4</v>
      </c>
      <c r="E44" s="8">
        <f>E25/E7</f>
        <v>-2.5500614759763328E-4</v>
      </c>
      <c r="F44" s="8">
        <f>F25/F7</f>
        <v>-2.0270789669686579E-4</v>
      </c>
      <c r="G44" s="8">
        <f>G25/G7</f>
        <v>-2.5145051639007004E-4</v>
      </c>
      <c r="H44" s="8">
        <f>H25/H7</f>
        <v>1.093109166980116E-3</v>
      </c>
      <c r="I44" s="8">
        <f>I25/I7</f>
        <v>4.5232543325955725E-4</v>
      </c>
      <c r="J44" s="8">
        <f>J25/J7</f>
        <v>3.8772960741193364E-4</v>
      </c>
      <c r="K44" s="8">
        <f>K25/K7</f>
        <v>4.0345922220309544E-4</v>
      </c>
      <c r="L44" s="8">
        <f>L25/L7</f>
        <v>3.8995480671853526E-4</v>
      </c>
      <c r="M44" s="8"/>
      <c r="N44" s="8">
        <f>N25/N7</f>
        <v>3.5166546450839391E-4</v>
      </c>
      <c r="O44" s="8">
        <f>O25/O7</f>
        <v>2.6639483788930556E-4</v>
      </c>
      <c r="P44" s="8">
        <f>P25/P7</f>
        <v>2.9490401862357335E-4</v>
      </c>
      <c r="Q44" s="8">
        <f>Q25/Q7</f>
        <v>3.3747653224631513E-4</v>
      </c>
      <c r="R44" s="8">
        <f>R25/R7</f>
        <v>1.043424833756149E-3</v>
      </c>
      <c r="S44" s="8">
        <f>S25/S7</f>
        <v>9.762437882384996E-5</v>
      </c>
      <c r="T44" s="8">
        <f>T25/T7</f>
        <v>8.9976553837742317E-5</v>
      </c>
      <c r="U44" s="8">
        <f>U25/U7</f>
        <v>8.9537111389042013E-5</v>
      </c>
      <c r="V44" s="8">
        <f>V25/V7</f>
        <v>8.4571623208564087E-5</v>
      </c>
      <c r="W44" s="8">
        <f>W25/W7</f>
        <v>-8.0764801370657646E-5</v>
      </c>
    </row>
    <row r="45" spans="1:23" x14ac:dyDescent="0.25">
      <c r="A45" s="4" t="str">
        <f t="shared" si="1"/>
        <v>Customers Contribution</v>
      </c>
      <c r="B45" s="8">
        <f>B26/B8</f>
        <v>0</v>
      </c>
      <c r="C45" s="8">
        <f>C26/C8</f>
        <v>0</v>
      </c>
      <c r="D45" s="8">
        <f>D26/D8</f>
        <v>0</v>
      </c>
      <c r="E45" s="8">
        <f>E26/E8</f>
        <v>0</v>
      </c>
      <c r="F45" s="8">
        <f>F26/F8</f>
        <v>0</v>
      </c>
      <c r="G45" s="8">
        <f>G26/G8</f>
        <v>0</v>
      </c>
      <c r="H45" s="8">
        <f>H26/H8</f>
        <v>0</v>
      </c>
      <c r="I45" s="8">
        <f>I26/I8</f>
        <v>0</v>
      </c>
      <c r="J45" s="8">
        <f>J26/J8</f>
        <v>0</v>
      </c>
      <c r="K45" s="8">
        <f>K26/K8</f>
        <v>0</v>
      </c>
      <c r="L45" s="8">
        <f>L26/L8</f>
        <v>0</v>
      </c>
      <c r="M45" s="8"/>
      <c r="N45" s="8">
        <f>N26/N8</f>
        <v>0</v>
      </c>
      <c r="O45" s="8">
        <f>O26/O8</f>
        <v>0</v>
      </c>
      <c r="P45" s="8">
        <f>P26/P8</f>
        <v>0</v>
      </c>
      <c r="Q45" s="8">
        <f>Q26/Q8</f>
        <v>0</v>
      </c>
      <c r="R45" s="8">
        <f>R26/R8</f>
        <v>0</v>
      </c>
      <c r="S45" s="8">
        <f>S26/S8</f>
        <v>0</v>
      </c>
      <c r="T45" s="8">
        <f>T26/T8</f>
        <v>0</v>
      </c>
      <c r="U45" s="8">
        <f>U26/U8</f>
        <v>0</v>
      </c>
      <c r="V45" s="8">
        <f>V26/V8</f>
        <v>0</v>
      </c>
      <c r="W45" s="8">
        <f>W26/W8</f>
        <v>0</v>
      </c>
    </row>
    <row r="46" spans="1:23" x14ac:dyDescent="0.25">
      <c r="A46" s="4" t="str">
        <f t="shared" si="1"/>
        <v>Gross Asset Models</v>
      </c>
      <c r="B46" s="8">
        <f>B27/B9</f>
        <v>2.309416099410722E-4</v>
      </c>
      <c r="C46" s="8">
        <f>C27/C9</f>
        <v>8.6565969637786896E-3</v>
      </c>
      <c r="D46" s="8">
        <f>D27/D9</f>
        <v>-3.5409916128126373E-3</v>
      </c>
      <c r="E46" s="8">
        <f>E27/E9</f>
        <v>-3.0536867448701936E-3</v>
      </c>
      <c r="F46" s="8">
        <f>F27/F9</f>
        <v>-2.8558269879703333E-3</v>
      </c>
      <c r="G46" s="8">
        <f>G27/G9</f>
        <v>-2.6714560113923471E-3</v>
      </c>
      <c r="H46" s="8">
        <f>H27/H9</f>
        <v>1.3131789684154183E-2</v>
      </c>
      <c r="I46" s="8">
        <f>I27/I9</f>
        <v>2.6299512149150425E-3</v>
      </c>
      <c r="J46" s="8">
        <f>J27/J9</f>
        <v>4.6892612593772238E-3</v>
      </c>
      <c r="K46" s="8">
        <f>K27/K9</f>
        <v>4.4656482402631427E-3</v>
      </c>
      <c r="L46" s="8">
        <f>L27/L9</f>
        <v>3.8096628972713428E-3</v>
      </c>
      <c r="M46" s="8"/>
      <c r="N46" s="8">
        <f>N27/N9</f>
        <v>1.2066548462061656E-3</v>
      </c>
      <c r="O46" s="8">
        <f>O27/O9</f>
        <v>2.8164216574155395E-3</v>
      </c>
      <c r="P46" s="8">
        <f>P27/P9</f>
        <v>3.1488431852020335E-3</v>
      </c>
      <c r="Q46" s="8">
        <f>Q27/Q9</f>
        <v>4.2978776781655015E-3</v>
      </c>
      <c r="R46" s="8">
        <f>R27/R9</f>
        <v>9.4238570676532275E-3</v>
      </c>
      <c r="S46" s="8">
        <f>S27/S9</f>
        <v>-5.9472605308298109E-3</v>
      </c>
      <c r="T46" s="8">
        <f>T27/T9</f>
        <v>-3.6145425714142997E-3</v>
      </c>
      <c r="U46" s="8">
        <f>U27/U9</f>
        <v>-3.1299628610286651E-3</v>
      </c>
      <c r="V46" s="8">
        <f>V27/V9</f>
        <v>-2.4883002083604874E-3</v>
      </c>
      <c r="W46" s="8">
        <f>W27/W9</f>
        <v>-4.3035488994396165E-3</v>
      </c>
    </row>
    <row r="47" spans="1:23" x14ac:dyDescent="0.25">
      <c r="A47" s="4" t="str">
        <f t="shared" si="1"/>
        <v>Peaking Probabilities</v>
      </c>
      <c r="B47" s="8">
        <f>B28/B10</f>
        <v>-2.888878248656379E-3</v>
      </c>
      <c r="C47" s="8">
        <f>C28/C10</f>
        <v>3.8312851139806078E-3</v>
      </c>
      <c r="D47" s="8">
        <f>D28/D10</f>
        <v>4.2796302039949229E-3</v>
      </c>
      <c r="E47" s="8">
        <f>E28/E10</f>
        <v>5.9218656096308034E-3</v>
      </c>
      <c r="F47" s="8">
        <f>F28/F10</f>
        <v>6.6335519683289167E-3</v>
      </c>
      <c r="G47" s="8">
        <f>G28/G10</f>
        <v>7.1237994566296509E-3</v>
      </c>
      <c r="H47" s="8">
        <f>H28/H10</f>
        <v>-2.936109415970012E-3</v>
      </c>
      <c r="I47" s="8">
        <f>I28/I10</f>
        <v>1.3511240611135957E-3</v>
      </c>
      <c r="J47" s="8">
        <f>J28/J10</f>
        <v>8.1514839236181992E-4</v>
      </c>
      <c r="K47" s="8">
        <f>K28/K10</f>
        <v>8.9778872267010275E-4</v>
      </c>
      <c r="L47" s="8">
        <f>L28/L10</f>
        <v>9.9754827859852404E-4</v>
      </c>
      <c r="M47" s="8"/>
      <c r="N47" s="8">
        <f>N28/N10</f>
        <v>3.2023749258324003E-3</v>
      </c>
      <c r="O47" s="8">
        <f>O28/O10</f>
        <v>2.9087309992182815E-3</v>
      </c>
      <c r="P47" s="8">
        <f>P28/P10</f>
        <v>2.8875841186179712E-3</v>
      </c>
      <c r="Q47" s="8">
        <f>Q28/Q10</f>
        <v>2.735242076067929E-3</v>
      </c>
      <c r="R47" s="8">
        <f>R28/R10</f>
        <v>1.2740666199645865E-3</v>
      </c>
      <c r="S47" s="8">
        <f>S28/S10</f>
        <v>4.2262685807978031E-3</v>
      </c>
      <c r="T47" s="8">
        <f>T28/T10</f>
        <v>3.9033264599379596E-3</v>
      </c>
      <c r="U47" s="8">
        <f>U28/U10</f>
        <v>3.8416863640226219E-3</v>
      </c>
      <c r="V47" s="8">
        <f>V28/V10</f>
        <v>3.7437224169469263E-3</v>
      </c>
      <c r="W47" s="8">
        <f>W28/W10</f>
        <v>-2.1413586064190472E-3</v>
      </c>
    </row>
    <row r="48" spans="1:23" x14ac:dyDescent="0.25">
      <c r="A48" s="4" t="str">
        <f t="shared" si="1"/>
        <v>Hours in Time Band and Days in year</v>
      </c>
      <c r="B48" s="8">
        <f>B29/B11</f>
        <v>0</v>
      </c>
      <c r="C48" s="8">
        <f>C29/C11</f>
        <v>0</v>
      </c>
      <c r="D48" s="8">
        <f>D29/D11</f>
        <v>0</v>
      </c>
      <c r="E48" s="8">
        <f>E29/E11</f>
        <v>0</v>
      </c>
      <c r="F48" s="8">
        <f>F29/F11</f>
        <v>0</v>
      </c>
      <c r="G48" s="8">
        <f>G29/G11</f>
        <v>0</v>
      </c>
      <c r="H48" s="8">
        <f>H29/H11</f>
        <v>0</v>
      </c>
      <c r="I48" s="8">
        <f>I29/I11</f>
        <v>0</v>
      </c>
      <c r="J48" s="8">
        <f>J29/J11</f>
        <v>0</v>
      </c>
      <c r="K48" s="8">
        <f>K29/K11</f>
        <v>0</v>
      </c>
      <c r="L48" s="8">
        <f>L29/L11</f>
        <v>0</v>
      </c>
      <c r="M48" s="8"/>
      <c r="N48" s="8">
        <f>N29/N11</f>
        <v>0</v>
      </c>
      <c r="O48" s="8">
        <f>O29/O11</f>
        <v>0</v>
      </c>
      <c r="P48" s="8">
        <f>P29/P11</f>
        <v>0</v>
      </c>
      <c r="Q48" s="8">
        <f>Q29/Q11</f>
        <v>0</v>
      </c>
      <c r="R48" s="8">
        <f>R29/R11</f>
        <v>0</v>
      </c>
      <c r="S48" s="8">
        <f>S29/S11</f>
        <v>0</v>
      </c>
      <c r="T48" s="8">
        <f>T29/T11</f>
        <v>0</v>
      </c>
      <c r="U48" s="8">
        <f>U29/U11</f>
        <v>0</v>
      </c>
      <c r="V48" s="8">
        <f>V29/V11</f>
        <v>0</v>
      </c>
      <c r="W48" s="8">
        <f>W29/W11</f>
        <v>0</v>
      </c>
    </row>
    <row r="49" spans="1:23" x14ac:dyDescent="0.25">
      <c r="A49" s="4" t="str">
        <f t="shared" si="1"/>
        <v>Real pre-tax cost of capital</v>
      </c>
      <c r="B49" s="8">
        <f>B30/B12</f>
        <v>-1.4624264236079423E-3</v>
      </c>
      <c r="C49" s="8">
        <f>C30/C12</f>
        <v>-1.5901916059477057E-2</v>
      </c>
      <c r="D49" s="8">
        <f>D30/D12</f>
        <v>1.0828081391704723E-4</v>
      </c>
      <c r="E49" s="8">
        <f>E30/E12</f>
        <v>2.96880017086647E-3</v>
      </c>
      <c r="F49" s="8">
        <f>F30/F12</f>
        <v>4.3443950406499895E-3</v>
      </c>
      <c r="G49" s="8">
        <f>G30/G12</f>
        <v>5.1139442964274794E-3</v>
      </c>
      <c r="H49" s="8">
        <f>H30/H12</f>
        <v>-1.8845877307826612E-2</v>
      </c>
      <c r="I49" s="8">
        <f>I30/I12</f>
        <v>-2.5795933549791436E-3</v>
      </c>
      <c r="J49" s="8">
        <f>J30/J12</f>
        <v>-5.4198777214275254E-3</v>
      </c>
      <c r="K49" s="8">
        <f>K30/K12</f>
        <v>-4.9789416407022254E-3</v>
      </c>
      <c r="L49" s="8">
        <f>L30/L12</f>
        <v>-3.8868120509286353E-3</v>
      </c>
      <c r="M49" s="8"/>
      <c r="N49" s="8">
        <f>N30/N12</f>
        <v>-4.4499485347176363E-4</v>
      </c>
      <c r="O49" s="8">
        <f>O30/O12</f>
        <v>-2.7211088815959684E-3</v>
      </c>
      <c r="P49" s="8">
        <f>P30/P12</f>
        <v>-3.11008884236424E-3</v>
      </c>
      <c r="Q49" s="8">
        <f>Q30/Q12</f>
        <v>-4.7682540176290332E-3</v>
      </c>
      <c r="R49" s="8">
        <f>R30/R12</f>
        <v>-1.6094452545848258E-2</v>
      </c>
      <c r="S49" s="8">
        <f>S30/S12</f>
        <v>1.0553227908726417E-2</v>
      </c>
      <c r="T49" s="8">
        <f>T30/T12</f>
        <v>7.6651715740706991E-3</v>
      </c>
      <c r="U49" s="8">
        <f>U30/U12</f>
        <v>7.0987056704091799E-3</v>
      </c>
      <c r="V49" s="8">
        <f>V30/V12</f>
        <v>6.2386877213533734E-3</v>
      </c>
      <c r="W49" s="8">
        <f>W30/W12</f>
        <v>1.3935234867305796E-4</v>
      </c>
    </row>
    <row r="50" spans="1:23" x14ac:dyDescent="0.25">
      <c r="A50" s="4" t="str">
        <f t="shared" si="1"/>
        <v>Transmission Exits Charges</v>
      </c>
      <c r="B50" s="8">
        <f>B31/B13</f>
        <v>1.3243849078863766E-3</v>
      </c>
      <c r="C50" s="8">
        <f>C31/C13</f>
        <v>5.6466631790507375E-3</v>
      </c>
      <c r="D50" s="8">
        <f>D31/D13</f>
        <v>-9.0281573580630364E-5</v>
      </c>
      <c r="E50" s="8">
        <f>E31/E13</f>
        <v>1.6738769552647633E-4</v>
      </c>
      <c r="F50" s="8">
        <f>F31/F13</f>
        <v>1.0138897860302587E-4</v>
      </c>
      <c r="G50" s="8">
        <f>G31/G13</f>
        <v>1.6589705651771011E-4</v>
      </c>
      <c r="H50" s="8">
        <f>H31/H13</f>
        <v>1.8570149440323141E-3</v>
      </c>
      <c r="I50" s="8">
        <f>I31/I13</f>
        <v>-4.8941081462091892E-4</v>
      </c>
      <c r="J50" s="8">
        <f>J31/J13</f>
        <v>-3.9243684013895832E-4</v>
      </c>
      <c r="K50" s="8">
        <f>K31/K13</f>
        <v>-3.9815654935325645E-4</v>
      </c>
      <c r="L50" s="8">
        <f>L31/L13</f>
        <v>-7.4607926040043144E-4</v>
      </c>
      <c r="M50" s="8"/>
      <c r="N50" s="8">
        <f>N31/N13</f>
        <v>6.9147806647789928E-4</v>
      </c>
      <c r="O50" s="8">
        <f>O31/O13</f>
        <v>5.9200664678897877E-6</v>
      </c>
      <c r="P50" s="8">
        <f>P31/P13</f>
        <v>4.259083505398019E-4</v>
      </c>
      <c r="Q50" s="8">
        <f>Q31/Q13</f>
        <v>1.1723456039482284E-3</v>
      </c>
      <c r="R50" s="8">
        <f>R31/R13</f>
        <v>7.6940606406655863E-4</v>
      </c>
      <c r="S50" s="8">
        <f>S31/S13</f>
        <v>-2.1936889625846353E-3</v>
      </c>
      <c r="T50" s="8">
        <f>T31/T13</f>
        <v>-1.988953038470141E-3</v>
      </c>
      <c r="U50" s="8">
        <f>U31/U13</f>
        <v>-1.9383108679142181E-3</v>
      </c>
      <c r="V50" s="8">
        <f>V31/V13</f>
        <v>-1.9143883719185662E-3</v>
      </c>
      <c r="W50" s="8">
        <f>W31/W13</f>
        <v>1.0918367368144423E-3</v>
      </c>
    </row>
    <row r="51" spans="1:23" x14ac:dyDescent="0.25">
      <c r="A51" s="4" t="str">
        <f t="shared" si="1"/>
        <v>Other Expenditure</v>
      </c>
      <c r="B51" s="8">
        <f>B32/B14</f>
        <v>2.780695902139556E-4</v>
      </c>
      <c r="C51" s="8">
        <f>C32/C14</f>
        <v>1.3198621126893882E-3</v>
      </c>
      <c r="D51" s="8">
        <f>D32/D14</f>
        <v>6.3623123057154646E-4</v>
      </c>
      <c r="E51" s="8">
        <f>E32/E14</f>
        <v>-1.5872157852799394E-4</v>
      </c>
      <c r="F51" s="8">
        <f>F32/F14</f>
        <v>-3.8839581891782947E-4</v>
      </c>
      <c r="G51" s="8">
        <f>G32/G14</f>
        <v>-5.892078918702374E-4</v>
      </c>
      <c r="H51" s="8">
        <f>H32/H14</f>
        <v>1.0074265278929467E-3</v>
      </c>
      <c r="I51" s="8">
        <f>I32/I14</f>
        <v>-1.9357115337316982E-4</v>
      </c>
      <c r="J51" s="8">
        <f>J32/J14</f>
        <v>-3.5886744194199573E-5</v>
      </c>
      <c r="K51" s="8">
        <f>K32/K14</f>
        <v>-7.899897432567421E-5</v>
      </c>
      <c r="L51" s="8">
        <f>L32/L14</f>
        <v>-1.6847174943704444E-4</v>
      </c>
      <c r="M51" s="8"/>
      <c r="N51" s="8">
        <f>N32/N14</f>
        <v>-2.5577597018608595E-4</v>
      </c>
      <c r="O51" s="8">
        <f>O32/O14</f>
        <v>-1.4138853829769745E-4</v>
      </c>
      <c r="P51" s="8">
        <f>P32/P14</f>
        <v>-1.1830004495996211E-4</v>
      </c>
      <c r="Q51" s="8">
        <f>Q32/Q14</f>
        <v>3.0127732469370839E-6</v>
      </c>
      <c r="R51" s="8">
        <f>R32/R14</f>
        <v>1.3265950086204185E-3</v>
      </c>
      <c r="S51" s="8">
        <f>S32/S14</f>
        <v>-1.1179797135835051E-3</v>
      </c>
      <c r="T51" s="8">
        <f>T32/T14</f>
        <v>-9.7915803249335994E-4</v>
      </c>
      <c r="U51" s="8">
        <f>U32/U14</f>
        <v>-9.5691358306407661E-4</v>
      </c>
      <c r="V51" s="8">
        <f>V32/V14</f>
        <v>-9.0617839520121008E-4</v>
      </c>
      <c r="W51" s="8">
        <f>W32/W14</f>
        <v>5.758823510462009E-4</v>
      </c>
    </row>
    <row r="52" spans="1:23" x14ac:dyDescent="0.25">
      <c r="A52" s="4" t="str">
        <f t="shared" si="1"/>
        <v>IDNO Discounts</v>
      </c>
      <c r="B52" s="8">
        <f>B33/B15</f>
        <v>2.5795379854258626E-5</v>
      </c>
      <c r="C52" s="8">
        <f>C33/C15</f>
        <v>2.1403559581786803E-5</v>
      </c>
      <c r="D52" s="8">
        <f>D33/D15</f>
        <v>1.6666160159727961E-5</v>
      </c>
      <c r="E52" s="8">
        <f>E33/E15</f>
        <v>2.2427288067014545E-5</v>
      </c>
      <c r="F52" s="8">
        <f>F33/F15</f>
        <v>2.4969666807784615E-5</v>
      </c>
      <c r="G52" s="8">
        <f>G33/G15</f>
        <v>5.4340405796290482E-5</v>
      </c>
      <c r="H52" s="8">
        <f>H33/H15</f>
        <v>9.2370477617365279E-6</v>
      </c>
      <c r="I52" s="8">
        <f>I33/I15</f>
        <v>3.1530186914736575E-5</v>
      </c>
      <c r="J52" s="8">
        <f>J33/J15</f>
        <v>3.1776194850675866E-5</v>
      </c>
      <c r="K52" s="8">
        <f>K33/K15</f>
        <v>3.2673753951041943E-5</v>
      </c>
      <c r="L52" s="8">
        <f>L33/L15</f>
        <v>3.1605805154259948E-5</v>
      </c>
      <c r="M52" s="8"/>
      <c r="N52" s="8">
        <f>N33/N15</f>
        <v>5.3829012611084563E-5</v>
      </c>
      <c r="O52" s="8">
        <f>O33/O15</f>
        <v>3.4775093926461903E-5</v>
      </c>
      <c r="P52" s="8">
        <f>P33/P15</f>
        <v>3.8027752558382067E-5</v>
      </c>
      <c r="Q52" s="8">
        <f>Q33/Q15</f>
        <v>3.8917348789218292E-5</v>
      </c>
      <c r="R52" s="8">
        <f>R33/R15</f>
        <v>0</v>
      </c>
      <c r="S52" s="8">
        <f>S33/S15</f>
        <v>2.7840024858478992E-5</v>
      </c>
      <c r="T52" s="8">
        <f>T33/T15</f>
        <v>2.3216013910880727E-5</v>
      </c>
      <c r="U52" s="8">
        <f>U33/U15</f>
        <v>2.3857212808032974E-5</v>
      </c>
      <c r="V52" s="8">
        <f>V33/V15</f>
        <v>2.2043223413378735E-5</v>
      </c>
      <c r="W52" s="8">
        <f>W33/W15</f>
        <v>8.5334633882967532E-6</v>
      </c>
    </row>
    <row r="53" spans="1:23" x14ac:dyDescent="0.25">
      <c r="A53" s="4" t="str">
        <f t="shared" si="1"/>
        <v>Allowed Revenue</v>
      </c>
      <c r="B53" s="8">
        <f>B34/B16</f>
        <v>5.6658375736644763E-2</v>
      </c>
      <c r="C53" s="8">
        <f>C34/C16</f>
        <v>0</v>
      </c>
      <c r="D53" s="8">
        <f>D34/D16</f>
        <v>5.3193648153045524E-2</v>
      </c>
      <c r="E53" s="8">
        <f>E34/E16</f>
        <v>7.151112082800512E-2</v>
      </c>
      <c r="F53" s="8">
        <f>F34/F16</f>
        <v>7.9461658567082885E-2</v>
      </c>
      <c r="G53" s="8">
        <f>G34/G16</f>
        <v>8.4624576335529667E-2</v>
      </c>
      <c r="H53" s="8">
        <f>H34/H16</f>
        <v>1.5684984119494302E-5</v>
      </c>
      <c r="I53" s="8">
        <f>I34/I16</f>
        <v>5.8728382530874035E-2</v>
      </c>
      <c r="J53" s="8">
        <f>J34/J16</f>
        <v>4.9596416805908594E-2</v>
      </c>
      <c r="K53" s="8">
        <f>K34/K16</f>
        <v>5.1362615547721167E-2</v>
      </c>
      <c r="L53" s="8">
        <f>L34/L16</f>
        <v>5.5513046934126564E-2</v>
      </c>
      <c r="M53" s="8"/>
      <c r="N53" s="8">
        <f>N34/N16</f>
        <v>6.5677986878363667E-2</v>
      </c>
      <c r="O53" s="8">
        <f>O34/O16</f>
        <v>5.8722505861654742E-2</v>
      </c>
      <c r="P53" s="8">
        <f>P34/P16</f>
        <v>5.7414710101623113E-2</v>
      </c>
      <c r="Q53" s="8">
        <f>Q34/Q16</f>
        <v>5.1481497532557659E-2</v>
      </c>
      <c r="R53" s="8">
        <f>R34/R16</f>
        <v>1.1214941428036958E-5</v>
      </c>
      <c r="S53" s="8">
        <f>S34/S16</f>
        <v>0.10194733281548499</v>
      </c>
      <c r="T53" s="8">
        <f>T34/T16</f>
        <v>9.3351210539821303E-2</v>
      </c>
      <c r="U53" s="8">
        <f>U34/U16</f>
        <v>9.1747038169289474E-2</v>
      </c>
      <c r="V53" s="8">
        <f>V34/V16</f>
        <v>8.9006060461363584E-2</v>
      </c>
      <c r="W53" s="8">
        <f>W34/W16</f>
        <v>4.9972180814426587E-2</v>
      </c>
    </row>
    <row r="54" spans="1:23" x14ac:dyDescent="0.25">
      <c r="A54" s="4" t="s">
        <v>39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2024-12-12T14:09:14Z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