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6\TME\MIDE\"/>
    </mc:Choice>
  </mc:AlternateContent>
  <bookViews>
    <workbookView xWindow="-105" yWindow="-105" windowWidth="23250" windowHeight="1257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33" i="1" l="1"/>
  <c r="A52" i="1" s="1"/>
  <c r="A34" i="1"/>
  <c r="A53" i="1" s="1"/>
  <c r="A31" i="1" l="1"/>
  <c r="A50" i="1" s="1"/>
  <c r="A30" i="1"/>
  <c r="A49" i="1" s="1"/>
  <c r="A21" i="1"/>
  <c r="A40" i="1" s="1"/>
  <c r="A22" i="1"/>
  <c r="A41" i="1" s="1"/>
  <c r="A23" i="1"/>
  <c r="A42" i="1" s="1"/>
  <c r="A24" i="1"/>
  <c r="A43" i="1" s="1"/>
  <c r="A25" i="1"/>
  <c r="A44" i="1" s="1"/>
  <c r="A26" i="1"/>
  <c r="A45" i="1" s="1"/>
  <c r="A27" i="1"/>
  <c r="A46" i="1" s="1"/>
  <c r="A28" i="1"/>
  <c r="A47" i="1" s="1"/>
  <c r="A32" i="1"/>
  <c r="A51" i="1" s="1"/>
  <c r="A29" i="1"/>
  <c r="A48" i="1" s="1"/>
  <c r="A20" i="1"/>
  <c r="A39" i="1" s="1"/>
  <c r="C20" i="1" l="1"/>
  <c r="C26" i="1" l="1"/>
  <c r="C45" i="1" s="1"/>
  <c r="C32" i="1"/>
  <c r="C51" i="1" s="1"/>
  <c r="C21" i="1"/>
  <c r="C40" i="1" s="1"/>
  <c r="C25" i="1"/>
  <c r="C44" i="1" s="1"/>
  <c r="C28" i="1"/>
  <c r="C47" i="1" s="1"/>
  <c r="C23" i="1"/>
  <c r="C42" i="1" s="1"/>
  <c r="C30" i="1"/>
  <c r="C49" i="1" s="1"/>
  <c r="C31" i="1"/>
  <c r="C50" i="1" s="1"/>
  <c r="C39" i="1"/>
  <c r="R20" i="1"/>
  <c r="C34" i="1"/>
  <c r="C53" i="1" s="1"/>
  <c r="C24" i="1"/>
  <c r="C43" i="1" s="1"/>
  <c r="C29" i="1"/>
  <c r="C48" i="1" s="1"/>
  <c r="C22" i="1"/>
  <c r="C41" i="1" s="1"/>
  <c r="C27" i="1"/>
  <c r="C46" i="1" s="1"/>
  <c r="M20" i="1"/>
  <c r="C33" i="1"/>
  <c r="C52" i="1" s="1"/>
  <c r="M27" i="1" l="1"/>
  <c r="M22" i="1"/>
  <c r="R33" i="1"/>
  <c r="R52" i="1" s="1"/>
  <c r="M28" i="1"/>
  <c r="M25" i="1"/>
  <c r="M32" i="1"/>
  <c r="R22" i="1"/>
  <c r="R41" i="1" s="1"/>
  <c r="M31" i="1"/>
  <c r="M24" i="1"/>
  <c r="R31" i="1"/>
  <c r="R50" i="1" s="1"/>
  <c r="R28" i="1"/>
  <c r="R47" i="1" s="1"/>
  <c r="R24" i="1"/>
  <c r="R43" i="1" s="1"/>
  <c r="R26" i="1"/>
  <c r="R45" i="1" s="1"/>
  <c r="M34" i="1"/>
  <c r="M23" i="1"/>
  <c r="R21" i="1"/>
  <c r="R40" i="1" s="1"/>
  <c r="R27" i="1"/>
  <c r="R46" i="1" s="1"/>
  <c r="R29" i="1"/>
  <c r="R48" i="1" s="1"/>
  <c r="M21" i="1"/>
  <c r="M30" i="1"/>
  <c r="M26" i="1"/>
  <c r="R25" i="1"/>
  <c r="R44" i="1" s="1"/>
  <c r="R30" i="1"/>
  <c r="R49" i="1" s="1"/>
  <c r="R32" i="1"/>
  <c r="R51" i="1" s="1"/>
  <c r="M33" i="1"/>
  <c r="M29" i="1"/>
  <c r="R34" i="1"/>
  <c r="R53" i="1" s="1"/>
  <c r="C35" i="1"/>
  <c r="C37" i="1" s="1"/>
  <c r="R39" i="1"/>
  <c r="R23" i="1"/>
  <c r="R42" i="1" s="1"/>
  <c r="M35" i="1" l="1"/>
  <c r="M37" i="1" s="1"/>
  <c r="R35" i="1"/>
  <c r="R37" i="1" s="1"/>
  <c r="H20" i="1" l="1"/>
  <c r="H23" i="1" l="1"/>
  <c r="H42" i="1" s="1"/>
  <c r="H25" i="1"/>
  <c r="H44" i="1" s="1"/>
  <c r="H28" i="1"/>
  <c r="H47" i="1" s="1"/>
  <c r="H33" i="1"/>
  <c r="H52" i="1" s="1"/>
  <c r="H29" i="1"/>
  <c r="H48" i="1" s="1"/>
  <c r="H24" i="1"/>
  <c r="H43" i="1" s="1"/>
  <c r="H32" i="1"/>
  <c r="H51" i="1" s="1"/>
  <c r="H34" i="1"/>
  <c r="H53" i="1" s="1"/>
  <c r="H21" i="1"/>
  <c r="H40" i="1" s="1"/>
  <c r="H27" i="1"/>
  <c r="H46" i="1" s="1"/>
  <c r="H30" i="1"/>
  <c r="H49" i="1" s="1"/>
  <c r="H26" i="1"/>
  <c r="H45" i="1" s="1"/>
  <c r="H39" i="1"/>
  <c r="H31" i="1"/>
  <c r="H50" i="1" s="1"/>
  <c r="H22" i="1"/>
  <c r="H41" i="1" s="1"/>
  <c r="H35" i="1" l="1"/>
  <c r="H37" i="1" s="1"/>
  <c r="W26" i="1" l="1"/>
  <c r="W45" i="1" s="1"/>
  <c r="W20" i="1"/>
  <c r="W22" i="1" l="1"/>
  <c r="W41" i="1" s="1"/>
  <c r="W30" i="1"/>
  <c r="W49" i="1" s="1"/>
  <c r="W33" i="1"/>
  <c r="W52" i="1" s="1"/>
  <c r="W31" i="1"/>
  <c r="W50" i="1" s="1"/>
  <c r="W23" i="1"/>
  <c r="W42" i="1" s="1"/>
  <c r="W34" i="1"/>
  <c r="W53" i="1" s="1"/>
  <c r="D20" i="1"/>
  <c r="W39" i="1"/>
  <c r="W29" i="1"/>
  <c r="W48" i="1" s="1"/>
  <c r="W21" i="1"/>
  <c r="W40" i="1" s="1"/>
  <c r="W24" i="1"/>
  <c r="W43" i="1" s="1"/>
  <c r="W32" i="1"/>
  <c r="W51" i="1" s="1"/>
  <c r="W25" i="1"/>
  <c r="W44" i="1" s="1"/>
  <c r="G20" i="1"/>
  <c r="W27" i="1"/>
  <c r="W46" i="1" s="1"/>
  <c r="W28" i="1"/>
  <c r="W47" i="1" s="1"/>
  <c r="G31" i="1" l="1"/>
  <c r="G50" i="1" s="1"/>
  <c r="D33" i="1"/>
  <c r="D52" i="1" s="1"/>
  <c r="D22" i="1"/>
  <c r="D41" i="1" s="1"/>
  <c r="D26" i="1"/>
  <c r="D45" i="1" s="1"/>
  <c r="D24" i="1"/>
  <c r="D43" i="1" s="1"/>
  <c r="G28" i="1"/>
  <c r="G47" i="1" s="1"/>
  <c r="G30" i="1"/>
  <c r="G49" i="1" s="1"/>
  <c r="D28" i="1"/>
  <c r="D47" i="1" s="1"/>
  <c r="G21" i="1"/>
  <c r="G40" i="1" s="1"/>
  <c r="G25" i="1"/>
  <c r="G44" i="1" s="1"/>
  <c r="G23" i="1"/>
  <c r="G42" i="1" s="1"/>
  <c r="D31" i="1"/>
  <c r="D50" i="1" s="1"/>
  <c r="J22" i="1"/>
  <c r="J41" i="1" s="1"/>
  <c r="J20" i="1"/>
  <c r="G22" i="1"/>
  <c r="G41" i="1" s="1"/>
  <c r="G39" i="1"/>
  <c r="G29" i="1"/>
  <c r="G48" i="1" s="1"/>
  <c r="D27" i="1"/>
  <c r="D46" i="1" s="1"/>
  <c r="D32" i="1"/>
  <c r="D51" i="1" s="1"/>
  <c r="D34" i="1"/>
  <c r="D53" i="1" s="1"/>
  <c r="K20" i="1"/>
  <c r="D39" i="1"/>
  <c r="F20" i="1"/>
  <c r="F21" i="1"/>
  <c r="F40" i="1" s="1"/>
  <c r="G34" i="1"/>
  <c r="G53" i="1" s="1"/>
  <c r="G26" i="1"/>
  <c r="G45" i="1" s="1"/>
  <c r="E20" i="1"/>
  <c r="L20" i="1"/>
  <c r="P20" i="1"/>
  <c r="G24" i="1"/>
  <c r="G43" i="1" s="1"/>
  <c r="G32" i="1"/>
  <c r="G51" i="1" s="1"/>
  <c r="W35" i="1"/>
  <c r="W37" i="1" s="1"/>
  <c r="D29" i="1"/>
  <c r="D48" i="1" s="1"/>
  <c r="S20" i="1"/>
  <c r="N20" i="1"/>
  <c r="G27" i="1"/>
  <c r="G46" i="1" s="1"/>
  <c r="D21" i="1"/>
  <c r="D40" i="1" s="1"/>
  <c r="Q20" i="1"/>
  <c r="V20" i="1"/>
  <c r="G33" i="1"/>
  <c r="G52" i="1" s="1"/>
  <c r="D30" i="1"/>
  <c r="D49" i="1" s="1"/>
  <c r="D23" i="1"/>
  <c r="D42" i="1" s="1"/>
  <c r="D25" i="1"/>
  <c r="D44" i="1" s="1"/>
  <c r="P33" i="1" l="1"/>
  <c r="P52" i="1" s="1"/>
  <c r="V30" i="1"/>
  <c r="V49" i="1" s="1"/>
  <c r="J26" i="1"/>
  <c r="J45" i="1" s="1"/>
  <c r="V32" i="1"/>
  <c r="V51" i="1" s="1"/>
  <c r="N23" i="1"/>
  <c r="N42" i="1" s="1"/>
  <c r="J32" i="1"/>
  <c r="J51" i="1" s="1"/>
  <c r="V26" i="1"/>
  <c r="V45" i="1" s="1"/>
  <c r="J27" i="1"/>
  <c r="J46" i="1" s="1"/>
  <c r="V29" i="1"/>
  <c r="V48" i="1" s="1"/>
  <c r="S30" i="1"/>
  <c r="S49" i="1" s="1"/>
  <c r="K33" i="1"/>
  <c r="K52" i="1" s="1"/>
  <c r="J29" i="1"/>
  <c r="J48" i="1" s="1"/>
  <c r="N32" i="1"/>
  <c r="N51" i="1" s="1"/>
  <c r="F22" i="1"/>
  <c r="F41" i="1" s="1"/>
  <c r="V21" i="1"/>
  <c r="V40" i="1" s="1"/>
  <c r="V27" i="1"/>
  <c r="V46" i="1" s="1"/>
  <c r="V31" i="1"/>
  <c r="V50" i="1" s="1"/>
  <c r="Q24" i="1"/>
  <c r="Q43" i="1" s="1"/>
  <c r="N24" i="1"/>
  <c r="N43" i="1" s="1"/>
  <c r="S22" i="1"/>
  <c r="S41" i="1" s="1"/>
  <c r="P21" i="1"/>
  <c r="P40" i="1" s="1"/>
  <c r="L24" i="1"/>
  <c r="L43" i="1" s="1"/>
  <c r="L26" i="1"/>
  <c r="L45" i="1" s="1"/>
  <c r="E33" i="1"/>
  <c r="E52" i="1" s="1"/>
  <c r="E26" i="1"/>
  <c r="E45" i="1" s="1"/>
  <c r="E31" i="1"/>
  <c r="E50" i="1" s="1"/>
  <c r="F25" i="1"/>
  <c r="F44" i="1" s="1"/>
  <c r="F27" i="1"/>
  <c r="F46" i="1" s="1"/>
  <c r="F32" i="1"/>
  <c r="F51" i="1" s="1"/>
  <c r="K22" i="1"/>
  <c r="K41" i="1" s="1"/>
  <c r="Q27" i="1"/>
  <c r="Q46" i="1" s="1"/>
  <c r="L21" i="1"/>
  <c r="L40" i="1" s="1"/>
  <c r="L28" i="1"/>
  <c r="L47" i="1" s="1"/>
  <c r="Q32" i="1"/>
  <c r="Q51" i="1" s="1"/>
  <c r="Q25" i="1"/>
  <c r="Q44" i="1" s="1"/>
  <c r="N29" i="1"/>
  <c r="N48" i="1" s="1"/>
  <c r="N25" i="1"/>
  <c r="N44" i="1" s="1"/>
  <c r="S25" i="1"/>
  <c r="S44" i="1" s="1"/>
  <c r="S32" i="1"/>
  <c r="S51" i="1" s="1"/>
  <c r="P26" i="1"/>
  <c r="P45" i="1" s="1"/>
  <c r="P28" i="1"/>
  <c r="P47" i="1" s="1"/>
  <c r="L30" i="1"/>
  <c r="L49" i="1" s="1"/>
  <c r="L32" i="1"/>
  <c r="L51" i="1" s="1"/>
  <c r="F28" i="1"/>
  <c r="F47" i="1" s="1"/>
  <c r="F33" i="1"/>
  <c r="F52" i="1" s="1"/>
  <c r="D35" i="1"/>
  <c r="D37" i="1" s="1"/>
  <c r="K27" i="1"/>
  <c r="K46" i="1" s="1"/>
  <c r="K23" i="1"/>
  <c r="K42" i="1" s="1"/>
  <c r="V23" i="1"/>
  <c r="V42" i="1" s="1"/>
  <c r="Q30" i="1"/>
  <c r="Q49" i="1" s="1"/>
  <c r="N28" i="1"/>
  <c r="N47" i="1" s="1"/>
  <c r="P24" i="1"/>
  <c r="P43" i="1" s="1"/>
  <c r="P31" i="1"/>
  <c r="P50" i="1" s="1"/>
  <c r="Q22" i="1"/>
  <c r="Q41" i="1" s="1"/>
  <c r="L23" i="1"/>
  <c r="L42" i="1" s="1"/>
  <c r="E30" i="1"/>
  <c r="E49" i="1" s="1"/>
  <c r="E23" i="1"/>
  <c r="E42" i="1" s="1"/>
  <c r="E28" i="1"/>
  <c r="E47" i="1" s="1"/>
  <c r="F31" i="1"/>
  <c r="F50" i="1" s="1"/>
  <c r="F24" i="1"/>
  <c r="F43" i="1" s="1"/>
  <c r="K30" i="1"/>
  <c r="K49" i="1" s="1"/>
  <c r="K32" i="1"/>
  <c r="K51" i="1" s="1"/>
  <c r="J24" i="1"/>
  <c r="J43" i="1" s="1"/>
  <c r="J28" i="1"/>
  <c r="J47" i="1" s="1"/>
  <c r="V34" i="1"/>
  <c r="V53" i="1" s="1"/>
  <c r="N30" i="1"/>
  <c r="N49" i="1" s="1"/>
  <c r="S39" i="1"/>
  <c r="P27" i="1"/>
  <c r="P46" i="1" s="1"/>
  <c r="E34" i="1"/>
  <c r="E53" i="1" s="1"/>
  <c r="J39" i="1"/>
  <c r="I20" i="1"/>
  <c r="I23" i="1"/>
  <c r="I42" i="1" s="1"/>
  <c r="V33" i="1"/>
  <c r="V52" i="1" s="1"/>
  <c r="Q28" i="1"/>
  <c r="Q47" i="1" s="1"/>
  <c r="N33" i="1"/>
  <c r="N52" i="1" s="1"/>
  <c r="S28" i="1"/>
  <c r="S47" i="1" s="1"/>
  <c r="S24" i="1"/>
  <c r="S43" i="1" s="1"/>
  <c r="P29" i="1"/>
  <c r="P48" i="1" s="1"/>
  <c r="L31" i="1"/>
  <c r="L50" i="1" s="1"/>
  <c r="L33" i="1"/>
  <c r="L52" i="1" s="1"/>
  <c r="E39" i="1"/>
  <c r="E29" i="1"/>
  <c r="E48" i="1" s="1"/>
  <c r="E21" i="1"/>
  <c r="E40" i="1" s="1"/>
  <c r="F23" i="1"/>
  <c r="F42" i="1" s="1"/>
  <c r="K26" i="1"/>
  <c r="K45" i="1" s="1"/>
  <c r="K34" i="1"/>
  <c r="K53" i="1" s="1"/>
  <c r="J34" i="1"/>
  <c r="J53" i="1" s="1"/>
  <c r="V39" i="1"/>
  <c r="V25" i="1"/>
  <c r="V44" i="1" s="1"/>
  <c r="Q33" i="1"/>
  <c r="Q52" i="1" s="1"/>
  <c r="Q23" i="1"/>
  <c r="Q42" i="1" s="1"/>
  <c r="Q31" i="1"/>
  <c r="Q50" i="1" s="1"/>
  <c r="N31" i="1"/>
  <c r="N50" i="1" s="1"/>
  <c r="N22" i="1"/>
  <c r="N41" i="1" s="1"/>
  <c r="S31" i="1"/>
  <c r="S50" i="1" s="1"/>
  <c r="P32" i="1"/>
  <c r="P51" i="1" s="1"/>
  <c r="P34" i="1"/>
  <c r="P53" i="1" s="1"/>
  <c r="L22" i="1"/>
  <c r="L41" i="1" s="1"/>
  <c r="E24" i="1"/>
  <c r="E43" i="1" s="1"/>
  <c r="E32" i="1"/>
  <c r="E51" i="1" s="1"/>
  <c r="E25" i="1"/>
  <c r="E44" i="1" s="1"/>
  <c r="F39" i="1"/>
  <c r="F26" i="1"/>
  <c r="F45" i="1" s="1"/>
  <c r="K39" i="1"/>
  <c r="K29" i="1"/>
  <c r="K48" i="1" s="1"/>
  <c r="K21" i="1"/>
  <c r="K40" i="1" s="1"/>
  <c r="J33" i="1"/>
  <c r="J52" i="1" s="1"/>
  <c r="J23" i="1"/>
  <c r="J42" i="1" s="1"/>
  <c r="J21" i="1"/>
  <c r="J40" i="1" s="1"/>
  <c r="V28" i="1"/>
  <c r="V47" i="1" s="1"/>
  <c r="Q26" i="1"/>
  <c r="Q45" i="1" s="1"/>
  <c r="N26" i="1"/>
  <c r="N45" i="1" s="1"/>
  <c r="N39" i="1"/>
  <c r="S21" i="1"/>
  <c r="S40" i="1" s="1"/>
  <c r="S27" i="1"/>
  <c r="S46" i="1" s="1"/>
  <c r="S23" i="1"/>
  <c r="S42" i="1" s="1"/>
  <c r="P39" i="1"/>
  <c r="P22" i="1"/>
  <c r="P41" i="1" s="1"/>
  <c r="L25" i="1"/>
  <c r="L44" i="1" s="1"/>
  <c r="L39" i="1"/>
  <c r="F29" i="1"/>
  <c r="F48" i="1" s="1"/>
  <c r="K25" i="1"/>
  <c r="K44" i="1" s="1"/>
  <c r="J25" i="1"/>
  <c r="J44" i="1" s="1"/>
  <c r="B20" i="1"/>
  <c r="U20" i="1"/>
  <c r="Q34" i="1"/>
  <c r="Q53" i="1" s="1"/>
  <c r="N34" i="1"/>
  <c r="N53" i="1" s="1"/>
  <c r="S26" i="1"/>
  <c r="S45" i="1" s="1"/>
  <c r="L34" i="1"/>
  <c r="L53" i="1" s="1"/>
  <c r="K24" i="1"/>
  <c r="K43" i="1" s="1"/>
  <c r="K28" i="1"/>
  <c r="K47" i="1" s="1"/>
  <c r="V24" i="1"/>
  <c r="V43" i="1" s="1"/>
  <c r="V22" i="1"/>
  <c r="V41" i="1" s="1"/>
  <c r="Q39" i="1"/>
  <c r="Q29" i="1"/>
  <c r="Q48" i="1" s="1"/>
  <c r="Q21" i="1"/>
  <c r="Q40" i="1" s="1"/>
  <c r="N21" i="1"/>
  <c r="N40" i="1" s="1"/>
  <c r="N27" i="1"/>
  <c r="N46" i="1" s="1"/>
  <c r="S34" i="1"/>
  <c r="S53" i="1" s="1"/>
  <c r="S33" i="1"/>
  <c r="S52" i="1" s="1"/>
  <c r="S29" i="1"/>
  <c r="S48" i="1" s="1"/>
  <c r="P30" i="1"/>
  <c r="P49" i="1" s="1"/>
  <c r="P23" i="1"/>
  <c r="P42" i="1" s="1"/>
  <c r="P25" i="1"/>
  <c r="P44" i="1" s="1"/>
  <c r="L27" i="1"/>
  <c r="L46" i="1" s="1"/>
  <c r="L29" i="1"/>
  <c r="L48" i="1" s="1"/>
  <c r="E22" i="1"/>
  <c r="E41" i="1" s="1"/>
  <c r="E27" i="1"/>
  <c r="E46" i="1" s="1"/>
  <c r="F34" i="1"/>
  <c r="F53" i="1" s="1"/>
  <c r="F30" i="1"/>
  <c r="F49" i="1" s="1"/>
  <c r="K31" i="1"/>
  <c r="K50" i="1" s="1"/>
  <c r="G35" i="1"/>
  <c r="G37" i="1" s="1"/>
  <c r="J30" i="1"/>
  <c r="J49" i="1" s="1"/>
  <c r="J31" i="1"/>
  <c r="J50" i="1" s="1"/>
  <c r="I30" i="1" l="1"/>
  <c r="I49" i="1" s="1"/>
  <c r="U24" i="1"/>
  <c r="U43" i="1" s="1"/>
  <c r="B23" i="1"/>
  <c r="B42" i="1" s="1"/>
  <c r="U21" i="1"/>
  <c r="U40" i="1" s="1"/>
  <c r="U33" i="1"/>
  <c r="U52" i="1" s="1"/>
  <c r="I27" i="1"/>
  <c r="I46" i="1" s="1"/>
  <c r="P35" i="1"/>
  <c r="P37" i="1" s="1"/>
  <c r="U28" i="1"/>
  <c r="U47" i="1" s="1"/>
  <c r="B24" i="1"/>
  <c r="B43" i="1" s="1"/>
  <c r="F35" i="1"/>
  <c r="F37" i="1" s="1"/>
  <c r="U31" i="1"/>
  <c r="U50" i="1" s="1"/>
  <c r="U25" i="1"/>
  <c r="U44" i="1" s="1"/>
  <c r="B29" i="1"/>
  <c r="B48" i="1" s="1"/>
  <c r="B21" i="1"/>
  <c r="B40" i="1" s="1"/>
  <c r="B27" i="1"/>
  <c r="B46" i="1" s="1"/>
  <c r="I31" i="1"/>
  <c r="I50" i="1" s="1"/>
  <c r="I24" i="1"/>
  <c r="I43" i="1" s="1"/>
  <c r="B32" i="1"/>
  <c r="B51" i="1" s="1"/>
  <c r="Q35" i="1"/>
  <c r="Q37" i="1" s="1"/>
  <c r="U34" i="1"/>
  <c r="U53" i="1" s="1"/>
  <c r="U39" i="1"/>
  <c r="B25" i="1"/>
  <c r="B44" i="1" s="1"/>
  <c r="B30" i="1"/>
  <c r="B49" i="1" s="1"/>
  <c r="L35" i="1"/>
  <c r="L37" i="1" s="1"/>
  <c r="E35" i="1"/>
  <c r="E37" i="1" s="1"/>
  <c r="I21" i="1"/>
  <c r="I40" i="1" s="1"/>
  <c r="U22" i="1"/>
  <c r="U41" i="1" s="1"/>
  <c r="B28" i="1"/>
  <c r="B47" i="1" s="1"/>
  <c r="B33" i="1"/>
  <c r="B52" i="1" s="1"/>
  <c r="K35" i="1"/>
  <c r="K37" i="1" s="1"/>
  <c r="I29" i="1"/>
  <c r="I48" i="1" s="1"/>
  <c r="I22" i="1"/>
  <c r="I41" i="1" s="1"/>
  <c r="I33" i="1"/>
  <c r="I52" i="1" s="1"/>
  <c r="S35" i="1"/>
  <c r="S37" i="1" s="1"/>
  <c r="U26" i="1"/>
  <c r="U45" i="1" s="1"/>
  <c r="U23" i="1"/>
  <c r="U42" i="1" s="1"/>
  <c r="U27" i="1"/>
  <c r="U46" i="1" s="1"/>
  <c r="B26" i="1"/>
  <c r="B45" i="1" s="1"/>
  <c r="B31" i="1"/>
  <c r="B50" i="1" s="1"/>
  <c r="B22" i="1"/>
  <c r="B41" i="1" s="1"/>
  <c r="V35" i="1"/>
  <c r="V37" i="1" s="1"/>
  <c r="I25" i="1"/>
  <c r="I44" i="1" s="1"/>
  <c r="I26" i="1"/>
  <c r="I45" i="1" s="1"/>
  <c r="J35" i="1"/>
  <c r="J37" i="1" s="1"/>
  <c r="B34" i="1"/>
  <c r="B53" i="1" s="1"/>
  <c r="O20" i="1"/>
  <c r="O21" i="1"/>
  <c r="O40" i="1" s="1"/>
  <c r="U32" i="1"/>
  <c r="U51" i="1" s="1"/>
  <c r="U29" i="1"/>
  <c r="U48" i="1" s="1"/>
  <c r="U30" i="1"/>
  <c r="U49" i="1" s="1"/>
  <c r="B39" i="1"/>
  <c r="N35" i="1"/>
  <c r="N37" i="1" s="1"/>
  <c r="I28" i="1"/>
  <c r="I47" i="1" s="1"/>
  <c r="I39" i="1"/>
  <c r="T20" i="1"/>
  <c r="I32" i="1"/>
  <c r="I51" i="1" s="1"/>
  <c r="I34" i="1"/>
  <c r="I53" i="1" s="1"/>
  <c r="T32" i="1" l="1"/>
  <c r="T51" i="1" s="1"/>
  <c r="T24" i="1"/>
  <c r="T43" i="1" s="1"/>
  <c r="T26" i="1"/>
  <c r="T45" i="1" s="1"/>
  <c r="O27" i="1"/>
  <c r="O46" i="1" s="1"/>
  <c r="O25" i="1"/>
  <c r="O44" i="1" s="1"/>
  <c r="O30" i="1"/>
  <c r="O49" i="1" s="1"/>
  <c r="O31" i="1"/>
  <c r="O50" i="1" s="1"/>
  <c r="T28" i="1"/>
  <c r="T47" i="1" s="1"/>
  <c r="T31" i="1"/>
  <c r="T50" i="1" s="1"/>
  <c r="T22" i="1"/>
  <c r="T41" i="1" s="1"/>
  <c r="T21" i="1"/>
  <c r="T40" i="1" s="1"/>
  <c r="T27" i="1"/>
  <c r="T46" i="1" s="1"/>
  <c r="O26" i="1"/>
  <c r="O45" i="1" s="1"/>
  <c r="O39" i="1"/>
  <c r="U35" i="1"/>
  <c r="U37" i="1" s="1"/>
  <c r="T23" i="1"/>
  <c r="T42" i="1" s="1"/>
  <c r="T25" i="1"/>
  <c r="T44" i="1" s="1"/>
  <c r="T30" i="1"/>
  <c r="T49" i="1" s="1"/>
  <c r="O23" i="1"/>
  <c r="O42" i="1" s="1"/>
  <c r="O29" i="1"/>
  <c r="O48" i="1" s="1"/>
  <c r="O24" i="1"/>
  <c r="O43" i="1" s="1"/>
  <c r="O34" i="1"/>
  <c r="O53" i="1" s="1"/>
  <c r="B35" i="1"/>
  <c r="B37" i="1" s="1"/>
  <c r="T34" i="1"/>
  <c r="T53" i="1" s="1"/>
  <c r="T33" i="1"/>
  <c r="T52" i="1" s="1"/>
  <c r="O32" i="1"/>
  <c r="O51" i="1" s="1"/>
  <c r="O28" i="1"/>
  <c r="O47" i="1" s="1"/>
  <c r="T29" i="1"/>
  <c r="T48" i="1" s="1"/>
  <c r="T39" i="1"/>
  <c r="I35" i="1"/>
  <c r="I37" i="1" s="1"/>
  <c r="O22" i="1"/>
  <c r="O41" i="1" s="1"/>
  <c r="O33" i="1"/>
  <c r="O52" i="1" s="1"/>
  <c r="T35" i="1" l="1"/>
  <c r="T37" i="1" s="1"/>
  <c r="O35" i="1"/>
  <c r="O37" i="1" s="1"/>
</calcChain>
</file>

<file path=xl/sharedStrings.xml><?xml version="1.0" encoding="utf-8"?>
<sst xmlns="http://schemas.openxmlformats.org/spreadsheetml/2006/main" count="64" uniqueCount="41">
  <si>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</si>
  <si>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</si>
  <si>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</si>
  <si>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</si>
  <si>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</si>
  <si>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</si>
  <si>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</si>
  <si>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</si>
  <si>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</si>
  <si>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</si>
  <si>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</si>
  <si>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</si>
  <si>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</si>
  <si>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</si>
  <si>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</si>
  <si>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</si>
  <si>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</si>
  <si>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</si>
  <si>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</si>
  <si>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</si>
  <si>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</si>
  <si>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</si>
  <si>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</si>
  <si>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</si>
  <si>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</si>
  <si>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</si>
  <si>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</si>
  <si>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</si>
  <si>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</si>
  <si>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</si>
  <si>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</si>
  <si>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</si>
  <si>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</si>
  <si>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</si>
  <si>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</si>
  <si>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</si>
  <si>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</si>
  <si>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Change To Typical Bills</t>
  </si>
  <si>
    <t>Customers Contribution</t>
  </si>
  <si>
    <t>All changes</t>
  </si>
  <si>
    <t>2025/26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</si>
</sst>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5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11_20241025%20M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J68">
            <v>113.77602648540621</v>
          </cell>
          <cell r="L68">
            <v>396.27659249201741</v>
          </cell>
          <cell r="M68">
            <v>103.05009448384571</v>
          </cell>
          <cell r="N68">
            <v>250.91493659388055</v>
          </cell>
          <cell r="O68">
            <v>481.62390396155706</v>
          </cell>
          <cell r="P68">
            <v>1167.4140034317572</v>
          </cell>
          <cell r="R68">
            <v>5310.3871127180919</v>
          </cell>
          <cell r="S68">
            <v>3340.7358602647064</v>
          </cell>
          <cell r="T68">
            <v>7367.1678899986264</v>
          </cell>
          <cell r="U68">
            <v>11670.62986373188</v>
          </cell>
          <cell r="V68">
            <v>20052.550664350983</v>
          </cell>
          <cell r="W68">
            <v>7483.0457292059182</v>
          </cell>
          <cell r="X68">
            <v>3102.2404389596345</v>
          </cell>
          <cell r="Y68">
            <v>6660.3749867021907</v>
          </cell>
          <cell r="Z68">
            <v>10769.694501018752</v>
          </cell>
          <cell r="AA68">
            <v>22536.238089090635</v>
          </cell>
          <cell r="AB68">
            <v>9227.9101684050966</v>
          </cell>
          <cell r="AC68">
            <v>13211.823331598316</v>
          </cell>
          <cell r="AD68">
            <v>38609.89014361782</v>
          </cell>
          <cell r="AE68">
            <v>77785.060033481161</v>
          </cell>
          <cell r="AF68">
            <v>217799.94085619436</v>
          </cell>
          <cell r="AG68">
            <v>3588.6946886051992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3" x14ac:dyDescent="0.25">
      <c r="A2" s="4" t="s">
        <v>40</v>
      </c>
      <c r="B2" s="5">
        <v>103.27244845474111</v>
      </c>
      <c r="C2" s="5">
        <v>395.63798822405425</v>
      </c>
      <c r="D2" s="5">
        <v>146.43695615119799</v>
      </c>
      <c r="E2" s="5">
        <v>217.2756403780225</v>
      </c>
      <c r="F2" s="5">
        <v>397.12678816599202</v>
      </c>
      <c r="G2" s="5">
        <v>1033.6288684239173</v>
      </c>
      <c r="H2" s="5">
        <v>6327.2056491661588</v>
      </c>
      <c r="I2" s="5">
        <v>3201.3216012924795</v>
      </c>
      <c r="J2" s="5">
        <v>6573.9769770479543</v>
      </c>
      <c r="K2" s="5">
        <v>10297.679476919197</v>
      </c>
      <c r="L2" s="5">
        <v>16966.447845351577</v>
      </c>
      <c r="M2" s="5">
        <v>7621.7099023323972</v>
      </c>
      <c r="N2" s="5">
        <v>12865.737652403301</v>
      </c>
      <c r="O2" s="5">
        <v>6136.2072275847931</v>
      </c>
      <c r="P2" s="5">
        <v>9455.7709865489178</v>
      </c>
      <c r="Q2" s="5">
        <v>20825.053120815806</v>
      </c>
      <c r="R2" s="5">
        <v>9302.4837022124611</v>
      </c>
      <c r="S2" s="5">
        <v>11768.630159040085</v>
      </c>
      <c r="T2" s="5">
        <v>29624.444646689146</v>
      </c>
      <c r="U2" s="5">
        <v>62260.871291096722</v>
      </c>
      <c r="V2" s="5">
        <v>182565.49887143305</v>
      </c>
      <c r="W2" s="5">
        <v>3462.2385403011035</v>
      </c>
    </row>
    <row r="3" spans="1:23" x14ac:dyDescent="0.25">
      <c r="A3" s="4" t="s">
        <v>23</v>
      </c>
      <c r="B3" s="5">
        <v>103.03207854163595</v>
      </c>
      <c r="C3" s="5">
        <v>380.90515160020448</v>
      </c>
      <c r="D3" s="5">
        <v>143.49278885328602</v>
      </c>
      <c r="E3" s="5">
        <v>212.26173870668777</v>
      </c>
      <c r="F3" s="5">
        <v>386.9165198776941</v>
      </c>
      <c r="G3" s="5">
        <v>1004.9851528098493</v>
      </c>
      <c r="H3" s="5">
        <v>6338.5573023742209</v>
      </c>
      <c r="I3" s="5">
        <v>3223.6908242053582</v>
      </c>
      <c r="J3" s="5">
        <v>6614.6276161644319</v>
      </c>
      <c r="K3" s="5">
        <v>10360.603553204879</v>
      </c>
      <c r="L3" s="5">
        <v>17073.836363863407</v>
      </c>
      <c r="M3" s="5">
        <v>7654.620233208323</v>
      </c>
      <c r="N3" s="5">
        <v>12957.235265422929</v>
      </c>
      <c r="O3" s="5">
        <v>6202.9777622200372</v>
      </c>
      <c r="P3" s="5">
        <v>9560.9694758676269</v>
      </c>
      <c r="Q3" s="5">
        <v>21020.893452834818</v>
      </c>
      <c r="R3" s="5">
        <v>9333.2522083477597</v>
      </c>
      <c r="S3" s="5">
        <v>11861.641866879794</v>
      </c>
      <c r="T3" s="5">
        <v>29879.599833834593</v>
      </c>
      <c r="U3" s="5">
        <v>62796.613767981973</v>
      </c>
      <c r="V3" s="5">
        <v>184194.12909227778</v>
      </c>
      <c r="W3" s="5">
        <v>3494.4177165733681</v>
      </c>
    </row>
    <row r="4" spans="1:23" x14ac:dyDescent="0.25">
      <c r="A4" s="4" t="s">
        <v>24</v>
      </c>
      <c r="B4" s="5">
        <v>103.63389967726324</v>
      </c>
      <c r="C4" s="5">
        <v>384.54694344452321</v>
      </c>
      <c r="D4" s="5">
        <v>143.58167001605898</v>
      </c>
      <c r="E4" s="5">
        <v>212.37587942422257</v>
      </c>
      <c r="F4" s="5">
        <v>387.0981947777272</v>
      </c>
      <c r="G4" s="5">
        <v>1005.4001659007292</v>
      </c>
      <c r="H4" s="5">
        <v>6371.6722061381161</v>
      </c>
      <c r="I4" s="5">
        <v>3219.2462495508707</v>
      </c>
      <c r="J4" s="5">
        <v>6612.7316157430632</v>
      </c>
      <c r="K4" s="5">
        <v>10358.77252235143</v>
      </c>
      <c r="L4" s="5">
        <v>17065.987696934142</v>
      </c>
      <c r="M4" s="5">
        <v>7622.2201447063981</v>
      </c>
      <c r="N4" s="5">
        <v>12905.702863527724</v>
      </c>
      <c r="O4" s="5">
        <v>6165.2184542553841</v>
      </c>
      <c r="P4" s="5">
        <v>9503.9805622744243</v>
      </c>
      <c r="Q4" s="5">
        <v>20895.390734768112</v>
      </c>
      <c r="R4" s="5">
        <v>9294.9456244228768</v>
      </c>
      <c r="S4" s="5">
        <v>11761.793136622848</v>
      </c>
      <c r="T4" s="5">
        <v>29609.819867683687</v>
      </c>
      <c r="U4" s="5">
        <v>62233.967062943557</v>
      </c>
      <c r="V4" s="5">
        <v>182478.39644092767</v>
      </c>
      <c r="W4" s="5">
        <v>3449.8824744868543</v>
      </c>
    </row>
    <row r="5" spans="1:23" x14ac:dyDescent="0.25">
      <c r="A5" s="4" t="s">
        <v>25</v>
      </c>
      <c r="B5" s="5">
        <v>105.3270494629944</v>
      </c>
      <c r="C5" s="5">
        <v>401.64012441148196</v>
      </c>
      <c r="D5" s="5">
        <v>98.177255654014175</v>
      </c>
      <c r="E5" s="5">
        <v>230.86895513663157</v>
      </c>
      <c r="F5" s="5">
        <v>438.02610252480463</v>
      </c>
      <c r="G5" s="5">
        <v>1053.2976696642947</v>
      </c>
      <c r="H5" s="5">
        <v>5388.7141869563675</v>
      </c>
      <c r="I5" s="5">
        <v>3148.1446003073561</v>
      </c>
      <c r="J5" s="5">
        <v>7033.9415125619616</v>
      </c>
      <c r="K5" s="5">
        <v>11143.74532898751</v>
      </c>
      <c r="L5" s="5">
        <v>19122.992227655915</v>
      </c>
      <c r="M5" s="5">
        <v>7573.8357807214516</v>
      </c>
      <c r="N5" s="5">
        <v>2904.2916846471612</v>
      </c>
      <c r="O5" s="5">
        <v>6327.504155781302</v>
      </c>
      <c r="P5" s="5">
        <v>10245.860645607865</v>
      </c>
      <c r="Q5" s="5">
        <v>21665.877581424498</v>
      </c>
      <c r="R5" s="5">
        <v>9353.0120587794463</v>
      </c>
      <c r="S5" s="5">
        <v>11958.983339631246</v>
      </c>
      <c r="T5" s="5">
        <v>34814.167478514915</v>
      </c>
      <c r="U5" s="5">
        <v>70234.481846637762</v>
      </c>
      <c r="V5" s="5">
        <v>201376.66417749328</v>
      </c>
      <c r="W5" s="5">
        <v>3288.6674889222327</v>
      </c>
    </row>
    <row r="6" spans="1:23" x14ac:dyDescent="0.25">
      <c r="A6" s="4" t="s">
        <v>26</v>
      </c>
      <c r="B6" s="5">
        <v>105.40305985553948</v>
      </c>
      <c r="C6" s="5">
        <v>401.62558901854254</v>
      </c>
      <c r="D6" s="5">
        <v>98.594914734541803</v>
      </c>
      <c r="E6" s="5">
        <v>231.12047526644062</v>
      </c>
      <c r="F6" s="5">
        <v>438.01815021006786</v>
      </c>
      <c r="G6" s="5">
        <v>1052.519547126527</v>
      </c>
      <c r="H6" s="5">
        <v>5384.4472875843703</v>
      </c>
      <c r="I6" s="5">
        <v>3145.9095666451922</v>
      </c>
      <c r="J6" s="5">
        <v>7027.8428804348951</v>
      </c>
      <c r="K6" s="5">
        <v>11133.470937303571</v>
      </c>
      <c r="L6" s="5">
        <v>19104.771541089554</v>
      </c>
      <c r="M6" s="5">
        <v>7566.5598216935232</v>
      </c>
      <c r="N6" s="5">
        <v>2902.7295032886477</v>
      </c>
      <c r="O6" s="5">
        <v>6322.4495027292323</v>
      </c>
      <c r="P6" s="5">
        <v>10237.141754964576</v>
      </c>
      <c r="Q6" s="5">
        <v>21645.734078745638</v>
      </c>
      <c r="R6" s="5">
        <v>9341.5286274403243</v>
      </c>
      <c r="S6" s="5">
        <v>11946.86139467807</v>
      </c>
      <c r="T6" s="5">
        <v>34763.892944630294</v>
      </c>
      <c r="U6" s="5">
        <v>70124.819075055275</v>
      </c>
      <c r="V6" s="5">
        <v>201027.32825363614</v>
      </c>
      <c r="W6" s="5">
        <v>3305.158842299285</v>
      </c>
    </row>
    <row r="7" spans="1:23" x14ac:dyDescent="0.25">
      <c r="A7" s="4" t="s">
        <v>27</v>
      </c>
      <c r="B7" s="5">
        <v>105.40305985553948</v>
      </c>
      <c r="C7" s="5">
        <v>401.62558901854254</v>
      </c>
      <c r="D7" s="5">
        <v>98.594914734541803</v>
      </c>
      <c r="E7" s="5">
        <v>231.12047526644062</v>
      </c>
      <c r="F7" s="5">
        <v>438.01815021006786</v>
      </c>
      <c r="G7" s="5">
        <v>1052.519547126527</v>
      </c>
      <c r="H7" s="5">
        <v>5384.4472875843703</v>
      </c>
      <c r="I7" s="5">
        <v>3145.9095666451922</v>
      </c>
      <c r="J7" s="5">
        <v>7027.8428804348951</v>
      </c>
      <c r="K7" s="5">
        <v>11133.470937303571</v>
      </c>
      <c r="L7" s="5">
        <v>19104.771541089554</v>
      </c>
      <c r="M7" s="5">
        <v>7566.5598216935232</v>
      </c>
      <c r="N7" s="5">
        <v>2902.7295032886477</v>
      </c>
      <c r="O7" s="5">
        <v>6322.4495027292323</v>
      </c>
      <c r="P7" s="5">
        <v>10237.141754964576</v>
      </c>
      <c r="Q7" s="5">
        <v>21645.734078745638</v>
      </c>
      <c r="R7" s="5">
        <v>9341.5286274403243</v>
      </c>
      <c r="S7" s="5">
        <v>11946.86139467807</v>
      </c>
      <c r="T7" s="5">
        <v>34763.892944630294</v>
      </c>
      <c r="U7" s="5">
        <v>70124.819075055275</v>
      </c>
      <c r="V7" s="5">
        <v>201027.32825363614</v>
      </c>
      <c r="W7" s="5">
        <v>3305.158842299285</v>
      </c>
    </row>
    <row r="8" spans="1:23" x14ac:dyDescent="0.25">
      <c r="A8" s="4" t="s">
        <v>28</v>
      </c>
      <c r="B8" s="5">
        <v>105.43955985553949</v>
      </c>
      <c r="C8" s="5">
        <v>401.62558901854254</v>
      </c>
      <c r="D8" s="5">
        <v>98.631414734541806</v>
      </c>
      <c r="E8" s="5">
        <v>231.1934752664406</v>
      </c>
      <c r="F8" s="5">
        <v>438.16415021006787</v>
      </c>
      <c r="G8" s="5">
        <v>1052.9575471265268</v>
      </c>
      <c r="H8" s="5">
        <v>5351.0022991394826</v>
      </c>
      <c r="I8" s="5">
        <v>3143.4701620180281</v>
      </c>
      <c r="J8" s="5">
        <v>7023.3412008906662</v>
      </c>
      <c r="K8" s="5">
        <v>11126.431172458932</v>
      </c>
      <c r="L8" s="5">
        <v>19093.741124302633</v>
      </c>
      <c r="M8" s="5">
        <v>7565.7499473601902</v>
      </c>
      <c r="N8" s="5">
        <v>2900.2589856134477</v>
      </c>
      <c r="O8" s="5">
        <v>6320.4070412194051</v>
      </c>
      <c r="P8" s="5">
        <v>10233.712515537269</v>
      </c>
      <c r="Q8" s="5">
        <v>21641.237014677492</v>
      </c>
      <c r="R8" s="5">
        <v>9338.1391848956573</v>
      </c>
      <c r="S8" s="5">
        <v>11945.843757568773</v>
      </c>
      <c r="T8" s="5">
        <v>34760.773133962226</v>
      </c>
      <c r="U8" s="5">
        <v>70117.514070433099</v>
      </c>
      <c r="V8" s="5">
        <v>201010.69123369106</v>
      </c>
      <c r="W8" s="5">
        <v>3305.8838945270563</v>
      </c>
    </row>
    <row r="9" spans="1:23" x14ac:dyDescent="0.25">
      <c r="A9" s="4" t="s">
        <v>38</v>
      </c>
      <c r="B9" s="5">
        <v>105.43955985553949</v>
      </c>
      <c r="C9" s="5">
        <v>401.62558901854254</v>
      </c>
      <c r="D9" s="5">
        <v>98.631414734541806</v>
      </c>
      <c r="E9" s="5">
        <v>231.1934752664406</v>
      </c>
      <c r="F9" s="5">
        <v>438.16415021006787</v>
      </c>
      <c r="G9" s="5">
        <v>1052.9575471265268</v>
      </c>
      <c r="H9" s="5">
        <v>5351.0022991394826</v>
      </c>
      <c r="I9" s="5">
        <v>3143.4701620180281</v>
      </c>
      <c r="J9" s="5">
        <v>7023.3412008906662</v>
      </c>
      <c r="K9" s="5">
        <v>11126.431172458932</v>
      </c>
      <c r="L9" s="5">
        <v>19093.741124302633</v>
      </c>
      <c r="M9" s="5">
        <v>7565.7499473601902</v>
      </c>
      <c r="N9" s="5">
        <v>2900.2589856134477</v>
      </c>
      <c r="O9" s="5">
        <v>6320.4070412194051</v>
      </c>
      <c r="P9" s="5">
        <v>10233.712515537269</v>
      </c>
      <c r="Q9" s="5">
        <v>21641.237014677492</v>
      </c>
      <c r="R9" s="5">
        <v>9338.1391848956573</v>
      </c>
      <c r="S9" s="5">
        <v>11945.843757568773</v>
      </c>
      <c r="T9" s="5">
        <v>34760.773133962226</v>
      </c>
      <c r="U9" s="5">
        <v>70117.514070433099</v>
      </c>
      <c r="V9" s="5">
        <v>201010.69123369106</v>
      </c>
      <c r="W9" s="5">
        <v>3305.8838945270563</v>
      </c>
    </row>
    <row r="10" spans="1:23" x14ac:dyDescent="0.25">
      <c r="A10" s="4" t="s">
        <v>29</v>
      </c>
      <c r="B10" s="5">
        <v>105.39725524631602</v>
      </c>
      <c r="C10" s="5">
        <v>406.64050646789468</v>
      </c>
      <c r="D10" s="5">
        <v>98.309876070185467</v>
      </c>
      <c r="E10" s="5">
        <v>230.3362432172911</v>
      </c>
      <c r="F10" s="5">
        <v>436.4640906091272</v>
      </c>
      <c r="G10" s="5">
        <v>1048.6797616495855</v>
      </c>
      <c r="H10" s="5">
        <v>5428.8094176677887</v>
      </c>
      <c r="I10" s="5">
        <v>3155.0179915191766</v>
      </c>
      <c r="J10" s="5">
        <v>7066.4848361054765</v>
      </c>
      <c r="K10" s="5">
        <v>11196.053092569255</v>
      </c>
      <c r="L10" s="5">
        <v>19211.244738200927</v>
      </c>
      <c r="M10" s="5">
        <v>7678.3152964363053</v>
      </c>
      <c r="N10" s="5">
        <v>2907.5812202413608</v>
      </c>
      <c r="O10" s="5">
        <v>6353.4263749154306</v>
      </c>
      <c r="P10" s="5">
        <v>10290.312283926178</v>
      </c>
      <c r="Q10" s="5">
        <v>21798.290552854163</v>
      </c>
      <c r="R10" s="5">
        <v>9473.4996034400501</v>
      </c>
      <c r="S10" s="5">
        <v>11910.453135805401</v>
      </c>
      <c r="T10" s="5">
        <v>34661.112076441816</v>
      </c>
      <c r="U10" s="5">
        <v>69945.470490779</v>
      </c>
      <c r="V10" s="5">
        <v>201335.23516501629</v>
      </c>
      <c r="W10" s="5">
        <v>3283.8578175448042</v>
      </c>
    </row>
    <row r="11" spans="1:23" x14ac:dyDescent="0.25">
      <c r="A11" s="4" t="s">
        <v>30</v>
      </c>
      <c r="B11" s="5">
        <v>105.99152503527066</v>
      </c>
      <c r="C11" s="5">
        <v>404.46203545895833</v>
      </c>
      <c r="D11" s="5">
        <v>97.809577556657999</v>
      </c>
      <c r="E11" s="5">
        <v>228.42692904088486</v>
      </c>
      <c r="F11" s="5">
        <v>432.34229857846128</v>
      </c>
      <c r="G11" s="5">
        <v>1038.0290541377619</v>
      </c>
      <c r="H11" s="5">
        <v>5436.8528597719187</v>
      </c>
      <c r="I11" s="5">
        <v>3148.2757789752986</v>
      </c>
      <c r="J11" s="5">
        <v>7058.5944983295949</v>
      </c>
      <c r="K11" s="5">
        <v>11183.99928293355</v>
      </c>
      <c r="L11" s="5">
        <v>19191.521055906156</v>
      </c>
      <c r="M11" s="5">
        <v>7661.2555767910035</v>
      </c>
      <c r="N11" s="5">
        <v>2898.2288421484809</v>
      </c>
      <c r="O11" s="5">
        <v>6330.0939085334603</v>
      </c>
      <c r="P11" s="5">
        <v>10253.308537970493</v>
      </c>
      <c r="Q11" s="5">
        <v>21722.904219976346</v>
      </c>
      <c r="R11" s="5">
        <v>9448.3318424409881</v>
      </c>
      <c r="S11" s="5">
        <v>11830.927411162931</v>
      </c>
      <c r="T11" s="5">
        <v>34426.573668120713</v>
      </c>
      <c r="U11" s="5">
        <v>69478.201856296131</v>
      </c>
      <c r="V11" s="5">
        <v>200193.6100322011</v>
      </c>
      <c r="W11" s="5">
        <v>3358.7306342738643</v>
      </c>
    </row>
    <row r="12" spans="1:23" x14ac:dyDescent="0.25">
      <c r="A12" s="4" t="s">
        <v>31</v>
      </c>
      <c r="B12" s="5">
        <v>105.99152503527066</v>
      </c>
      <c r="C12" s="5">
        <v>404.46203545895833</v>
      </c>
      <c r="D12" s="5">
        <v>97.809577556657999</v>
      </c>
      <c r="E12" s="5">
        <v>228.42692904088486</v>
      </c>
      <c r="F12" s="5">
        <v>432.34229857846128</v>
      </c>
      <c r="G12" s="5">
        <v>1038.0290541377619</v>
      </c>
      <c r="H12" s="5">
        <v>5436.8528597719187</v>
      </c>
      <c r="I12" s="5">
        <v>3148.2757789752986</v>
      </c>
      <c r="J12" s="5">
        <v>7058.5944983295949</v>
      </c>
      <c r="K12" s="5">
        <v>11183.99928293355</v>
      </c>
      <c r="L12" s="5">
        <v>19191.521055906156</v>
      </c>
      <c r="M12" s="5">
        <v>7661.2555767910035</v>
      </c>
      <c r="N12" s="5">
        <v>2898.2288421484809</v>
      </c>
      <c r="O12" s="5">
        <v>6330.0939085334603</v>
      </c>
      <c r="P12" s="5">
        <v>10253.308537970493</v>
      </c>
      <c r="Q12" s="5">
        <v>21722.904219976346</v>
      </c>
      <c r="R12" s="5">
        <v>9448.3318424409881</v>
      </c>
      <c r="S12" s="5">
        <v>11830.927411162931</v>
      </c>
      <c r="T12" s="5">
        <v>34426.573668120713</v>
      </c>
      <c r="U12" s="5">
        <v>69478.201856296131</v>
      </c>
      <c r="V12" s="5">
        <v>200193.6100322011</v>
      </c>
      <c r="W12" s="5">
        <v>3358.7306342738643</v>
      </c>
    </row>
    <row r="13" spans="1:23" x14ac:dyDescent="0.25">
      <c r="A13" s="4" t="s">
        <v>34</v>
      </c>
      <c r="B13" s="5">
        <v>105.86894601056731</v>
      </c>
      <c r="C13" s="5">
        <v>396.71832992075446</v>
      </c>
      <c r="D13" s="5">
        <v>97.677705605502936</v>
      </c>
      <c r="E13" s="5">
        <v>229.4595973478695</v>
      </c>
      <c r="F13" s="5">
        <v>435.11873617641362</v>
      </c>
      <c r="G13" s="5">
        <v>1046.1200537194852</v>
      </c>
      <c r="H13" s="5">
        <v>5323.7676975811746</v>
      </c>
      <c r="I13" s="5">
        <v>3134.3516795411028</v>
      </c>
      <c r="J13" s="5">
        <v>7002.5318003110015</v>
      </c>
      <c r="K13" s="5">
        <v>11094.209868396974</v>
      </c>
      <c r="L13" s="5">
        <v>19041.553084740444</v>
      </c>
      <c r="M13" s="5">
        <v>7499.2795109764074</v>
      </c>
      <c r="N13" s="5">
        <v>2890.5536793139795</v>
      </c>
      <c r="O13" s="5">
        <v>6288.8751151704473</v>
      </c>
      <c r="P13" s="5">
        <v>10182.549671413832</v>
      </c>
      <c r="Q13" s="5">
        <v>21517.070201363829</v>
      </c>
      <c r="R13" s="5">
        <v>9248.5468761326883</v>
      </c>
      <c r="S13" s="5">
        <v>11898.714303781011</v>
      </c>
      <c r="T13" s="5">
        <v>34641.902855837747</v>
      </c>
      <c r="U13" s="5">
        <v>69879.792678676109</v>
      </c>
      <c r="V13" s="5">
        <v>200113.44683668087</v>
      </c>
      <c r="W13" s="5">
        <v>3365.3407180481481</v>
      </c>
    </row>
    <row r="14" spans="1:23" x14ac:dyDescent="0.25">
      <c r="A14" s="4" t="s">
        <v>35</v>
      </c>
      <c r="B14" s="5">
        <v>105.88993890646042</v>
      </c>
      <c r="C14" s="5">
        <v>397.21514718374306</v>
      </c>
      <c r="D14" s="5">
        <v>97.66196543992902</v>
      </c>
      <c r="E14" s="5">
        <v>229.46522056941492</v>
      </c>
      <c r="F14" s="5">
        <v>435.16674414244847</v>
      </c>
      <c r="G14" s="5">
        <v>1046.2139080275574</v>
      </c>
      <c r="H14" s="5">
        <v>5325.7364912116254</v>
      </c>
      <c r="I14" s="5">
        <v>3134.2824272961871</v>
      </c>
      <c r="J14" s="5">
        <v>7002.5303094801475</v>
      </c>
      <c r="K14" s="5">
        <v>11094.164533364527</v>
      </c>
      <c r="L14" s="5">
        <v>19040.615951764008</v>
      </c>
      <c r="M14" s="5">
        <v>7499.5058816888932</v>
      </c>
      <c r="N14" s="5">
        <v>2893.8562087625355</v>
      </c>
      <c r="O14" s="5">
        <v>6290.8321519458714</v>
      </c>
      <c r="P14" s="5">
        <v>10185.889328473651</v>
      </c>
      <c r="Q14" s="5">
        <v>21520.472062527995</v>
      </c>
      <c r="R14" s="5">
        <v>9249.5983063840449</v>
      </c>
      <c r="S14" s="5">
        <v>11895.580686721147</v>
      </c>
      <c r="T14" s="5">
        <v>34632.461841347555</v>
      </c>
      <c r="U14" s="5">
        <v>69862.992048864224</v>
      </c>
      <c r="V14" s="5">
        <v>200075.95763904217</v>
      </c>
      <c r="W14" s="5">
        <v>3365.5771236036071</v>
      </c>
    </row>
    <row r="15" spans="1:23" ht="15.75" customHeight="1" x14ac:dyDescent="0.25">
      <c r="A15" s="4" t="s">
        <v>36</v>
      </c>
      <c r="B15" s="5">
        <v>105.85552648540619</v>
      </c>
      <c r="C15" s="5">
        <v>396.26049241138526</v>
      </c>
      <c r="D15" s="5">
        <v>97.540953054601118</v>
      </c>
      <c r="E15" s="5">
        <v>229.53518897413338</v>
      </c>
      <c r="F15" s="5">
        <v>435.54442295370188</v>
      </c>
      <c r="G15" s="5">
        <v>1047.6364800519912</v>
      </c>
      <c r="H15" s="5">
        <v>5310.3506127180926</v>
      </c>
      <c r="I15" s="5">
        <v>3132.5033602647063</v>
      </c>
      <c r="J15" s="5">
        <v>6995.5613899986256</v>
      </c>
      <c r="K15" s="5">
        <v>11083.162363731879</v>
      </c>
      <c r="L15" s="5">
        <v>19022.447664350988</v>
      </c>
      <c r="M15" s="5">
        <v>7483.0457292059182</v>
      </c>
      <c r="N15" s="5">
        <v>2894.0079389596349</v>
      </c>
      <c r="O15" s="5">
        <v>6288.7684867021908</v>
      </c>
      <c r="P15" s="5">
        <v>10182.227001018753</v>
      </c>
      <c r="Q15" s="5">
        <v>21506.171589090634</v>
      </c>
      <c r="R15" s="5">
        <v>9228.2220044430032</v>
      </c>
      <c r="S15" s="5">
        <v>11911.030246306227</v>
      </c>
      <c r="T15" s="5">
        <v>34685.066420518815</v>
      </c>
      <c r="U15" s="5">
        <v>69967.693006217116</v>
      </c>
      <c r="V15" s="5">
        <v>200220.91489129001</v>
      </c>
      <c r="W15" s="5">
        <v>3360.5092181526679</v>
      </c>
    </row>
    <row r="16" spans="1:23" x14ac:dyDescent="0.25">
      <c r="A16" s="4" t="s">
        <v>32</v>
      </c>
      <c r="B16" s="5">
        <v>105.85552648540619</v>
      </c>
      <c r="C16" s="5">
        <v>396.24009249201742</v>
      </c>
      <c r="D16" s="5">
        <v>97.502094483845696</v>
      </c>
      <c r="E16" s="5">
        <v>229.48943659388058</v>
      </c>
      <c r="F16" s="5">
        <v>435.48790396155698</v>
      </c>
      <c r="G16" s="5">
        <v>1047.4750034317574</v>
      </c>
      <c r="H16" s="5">
        <v>5310.3506127180926</v>
      </c>
      <c r="I16" s="5">
        <v>3132.3573602647061</v>
      </c>
      <c r="J16" s="5">
        <v>6995.2328899986251</v>
      </c>
      <c r="K16" s="5">
        <v>11082.65136373188</v>
      </c>
      <c r="L16" s="5">
        <v>19021.498664350984</v>
      </c>
      <c r="M16" s="5">
        <v>7483.0457292059182</v>
      </c>
      <c r="N16" s="5">
        <v>2893.825438959635</v>
      </c>
      <c r="O16" s="5">
        <v>6288.4399867021912</v>
      </c>
      <c r="P16" s="5">
        <v>10181.679501018752</v>
      </c>
      <c r="Q16" s="5">
        <v>21505.222589090634</v>
      </c>
      <c r="R16" s="5">
        <v>9227.9101684050966</v>
      </c>
      <c r="S16" s="5">
        <v>11907.787831598318</v>
      </c>
      <c r="T16" s="5">
        <v>34675.372643617819</v>
      </c>
      <c r="U16" s="5">
        <v>69948.291033481175</v>
      </c>
      <c r="V16" s="5">
        <v>200177.26635619433</v>
      </c>
      <c r="W16" s="5">
        <v>3360.2210055211494</v>
      </c>
    </row>
    <row r="17" spans="1:23" x14ac:dyDescent="0.25">
      <c r="A17" s="4" t="s">
        <v>33</v>
      </c>
      <c r="B17" s="5">
        <f>'[1]Output to other models'!J$68</f>
        <v>113.77602648540621</v>
      </c>
      <c r="C17" s="5">
        <f>'[1]Output to other models'!L$68</f>
        <v>396.27659249201741</v>
      </c>
      <c r="D17" s="5">
        <f>'[1]Output to other models'!M$68</f>
        <v>103.05009448384571</v>
      </c>
      <c r="E17" s="5">
        <f>'[1]Output to other models'!N$68</f>
        <v>250.91493659388055</v>
      </c>
      <c r="F17" s="5">
        <f>'[1]Output to other models'!O$68</f>
        <v>481.62390396155706</v>
      </c>
      <c r="G17" s="5">
        <f>'[1]Output to other models'!P$68</f>
        <v>1167.4140034317572</v>
      </c>
      <c r="H17" s="5">
        <f>'[1]Output to other models'!R$68</f>
        <v>5310.3871127180919</v>
      </c>
      <c r="I17" s="5">
        <f>'[1]Output to other models'!S$68</f>
        <v>3340.7358602647064</v>
      </c>
      <c r="J17" s="5">
        <f>'[1]Output to other models'!T$68</f>
        <v>7367.1678899986264</v>
      </c>
      <c r="K17" s="5">
        <f>'[1]Output to other models'!U$68</f>
        <v>11670.62986373188</v>
      </c>
      <c r="L17" s="5">
        <f>'[1]Output to other models'!V$68</f>
        <v>20052.550664350983</v>
      </c>
      <c r="M17" s="5">
        <f>'[1]Output to other models'!W$68</f>
        <v>7483.0457292059182</v>
      </c>
      <c r="N17" s="5">
        <f>'[1]Output to other models'!X$68</f>
        <v>3102.2404389596345</v>
      </c>
      <c r="O17" s="5">
        <f>'[1]Output to other models'!Y$68</f>
        <v>6660.3749867021907</v>
      </c>
      <c r="P17" s="5">
        <f>'[1]Output to other models'!Z$68</f>
        <v>10769.694501018752</v>
      </c>
      <c r="Q17" s="5">
        <f>'[1]Output to other models'!AA$68</f>
        <v>22536.238089090635</v>
      </c>
      <c r="R17" s="5">
        <f>'[1]Output to other models'!AB$68</f>
        <v>9227.9101684050966</v>
      </c>
      <c r="S17" s="5">
        <f>'[1]Output to other models'!AC$68</f>
        <v>13211.823331598316</v>
      </c>
      <c r="T17" s="5">
        <f>'[1]Output to other models'!AD$68</f>
        <v>38609.89014361782</v>
      </c>
      <c r="U17" s="5">
        <f>'[1]Output to other models'!AE$68</f>
        <v>77785.060033481161</v>
      </c>
      <c r="V17" s="5">
        <f>'[1]Output to other models'!AF$68</f>
        <v>217799.94085619436</v>
      </c>
      <c r="W17" s="5">
        <f>'[1]Output to other models'!AG$68</f>
        <v>3588.6946886051992</v>
      </c>
    </row>
    <row r="18" spans="1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45" x14ac:dyDescent="0.25">
      <c r="A19" s="2" t="s">
        <v>37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  <c r="O19" s="3" t="s">
        <v>13</v>
      </c>
      <c r="P19" s="3" t="s">
        <v>14</v>
      </c>
      <c r="Q19" s="3" t="s">
        <v>15</v>
      </c>
      <c r="R19" s="3" t="s">
        <v>16</v>
      </c>
      <c r="S19" s="3" t="s">
        <v>17</v>
      </c>
      <c r="T19" s="3" t="s">
        <v>18</v>
      </c>
      <c r="U19" s="3" t="s">
        <v>19</v>
      </c>
      <c r="V19" s="3" t="s">
        <v>20</v>
      </c>
      <c r="W19" s="3" t="s">
        <v>21</v>
      </c>
    </row>
    <row r="20" spans="1:23" x14ac:dyDescent="0.25">
      <c r="A20" s="4" t="str">
        <f>A3</f>
        <v>Load Factor</v>
      </c>
      <c r="B20" s="6">
        <f>B3-B2</f>
        <v>-0.24036991310515532</v>
      </c>
      <c r="C20" s="6">
        <f>C3-C2</f>
        <v>-14.732836623849778</v>
      </c>
      <c r="D20" s="6">
        <f>D3-D2</f>
        <v>-2.9441672979119744</v>
      </c>
      <c r="E20" s="6">
        <f>E3-E2</f>
        <v>-5.013901671334736</v>
      </c>
      <c r="F20" s="6">
        <f>F3-F2</f>
        <v>-10.210268288297925</v>
      </c>
      <c r="G20" s="6">
        <f>G3-G2</f>
        <v>-28.643715614068014</v>
      </c>
      <c r="H20" s="6">
        <f>H3-H2</f>
        <v>11.351653208062089</v>
      </c>
      <c r="I20" s="6">
        <f>I3-I2</f>
        <v>22.36922291287874</v>
      </c>
      <c r="J20" s="6">
        <f>J3-J2</f>
        <v>40.650639116477578</v>
      </c>
      <c r="K20" s="6">
        <f>K3-K2</f>
        <v>62.924076285682531</v>
      </c>
      <c r="L20" s="6">
        <f>L3-L2</f>
        <v>107.38851851183063</v>
      </c>
      <c r="M20" s="6">
        <f>M3-M2</f>
        <v>32.910330875925865</v>
      </c>
      <c r="N20" s="6">
        <f>N3-N2</f>
        <v>91.497613019628261</v>
      </c>
      <c r="O20" s="6">
        <f>O3-O2</f>
        <v>66.770534635244076</v>
      </c>
      <c r="P20" s="6">
        <f>P3-P2</f>
        <v>105.19848931870911</v>
      </c>
      <c r="Q20" s="6">
        <f>Q3-Q2</f>
        <v>195.84033201901184</v>
      </c>
      <c r="R20" s="6">
        <f>R3-R2</f>
        <v>30.768506135298594</v>
      </c>
      <c r="S20" s="6">
        <f>S3-S2</f>
        <v>93.011707839708833</v>
      </c>
      <c r="T20" s="6">
        <f>T3-T2</f>
        <v>255.15518714544669</v>
      </c>
      <c r="U20" s="6">
        <f>U3-U2</f>
        <v>535.74247688525065</v>
      </c>
      <c r="V20" s="6">
        <f>V3-V2</f>
        <v>1628.6302208447305</v>
      </c>
      <c r="W20" s="6">
        <f>W3-W2</f>
        <v>32.179176272264613</v>
      </c>
    </row>
    <row r="21" spans="1:23" x14ac:dyDescent="0.25">
      <c r="A21" s="4" t="str">
        <f>A4</f>
        <v>Coincidence Factor</v>
      </c>
      <c r="B21" s="6">
        <f>B4-B3</f>
        <v>0.60182113562729</v>
      </c>
      <c r="C21" s="6">
        <f>C4-C3</f>
        <v>3.6417918443187318</v>
      </c>
      <c r="D21" s="6">
        <f>D4-D3</f>
        <v>8.8881162772963762E-2</v>
      </c>
      <c r="E21" s="6">
        <f>E4-E3</f>
        <v>0.11414071753480926</v>
      </c>
      <c r="F21" s="6">
        <f>F4-F3</f>
        <v>0.18167490003310149</v>
      </c>
      <c r="G21" s="6">
        <f>G4-G3</f>
        <v>0.41501309087993832</v>
      </c>
      <c r="H21" s="6">
        <f>H4-H3</f>
        <v>33.1149037638952</v>
      </c>
      <c r="I21" s="6">
        <f>I4-I3</f>
        <v>-4.4445746544874964</v>
      </c>
      <c r="J21" s="6">
        <f>J4-J3</f>
        <v>-1.8960004213686261</v>
      </c>
      <c r="K21" s="6">
        <f>K4-K3</f>
        <v>-1.8310308534491924</v>
      </c>
      <c r="L21" s="6">
        <f>L4-L3</f>
        <v>-7.8486669292651641</v>
      </c>
      <c r="M21" s="6">
        <f>M4-M3</f>
        <v>-32.400088501924984</v>
      </c>
      <c r="N21" s="6">
        <f>N4-N3</f>
        <v>-51.532401895205112</v>
      </c>
      <c r="O21" s="6">
        <f>O4-O3</f>
        <v>-37.75930796465309</v>
      </c>
      <c r="P21" s="6">
        <f>P4-P3</f>
        <v>-56.988913593202597</v>
      </c>
      <c r="Q21" s="6">
        <f>Q4-Q3</f>
        <v>-125.50271806670571</v>
      </c>
      <c r="R21" s="6">
        <f>R4-R3</f>
        <v>-38.306583924882943</v>
      </c>
      <c r="S21" s="6">
        <f>S4-S3</f>
        <v>-99.84873025694651</v>
      </c>
      <c r="T21" s="6">
        <f>T4-T3</f>
        <v>-269.77996615090524</v>
      </c>
      <c r="U21" s="6">
        <f>U4-U3</f>
        <v>-562.64670503841626</v>
      </c>
      <c r="V21" s="6">
        <f>V4-V3</f>
        <v>-1715.7326513501175</v>
      </c>
      <c r="W21" s="6">
        <f>W4-W3</f>
        <v>-44.53524208651379</v>
      </c>
    </row>
    <row r="22" spans="1:23" x14ac:dyDescent="0.25">
      <c r="A22" s="4" t="str">
        <f>A5</f>
        <v>Forecast</v>
      </c>
      <c r="B22" s="6">
        <f>B5-B4</f>
        <v>1.6931497857311513</v>
      </c>
      <c r="C22" s="6">
        <f>C5-C4</f>
        <v>17.093180966958755</v>
      </c>
      <c r="D22" s="6">
        <f>D5-D4</f>
        <v>-45.404414362044804</v>
      </c>
      <c r="E22" s="6">
        <f>E5-E4</f>
        <v>18.493075712408995</v>
      </c>
      <c r="F22" s="6">
        <f>F5-F4</f>
        <v>50.927907747077427</v>
      </c>
      <c r="G22" s="6">
        <f>G5-G4</f>
        <v>47.89750376356551</v>
      </c>
      <c r="H22" s="6">
        <f>H5-H4</f>
        <v>-982.95801918174857</v>
      </c>
      <c r="I22" s="6">
        <f>I5-I4</f>
        <v>-71.101649243514657</v>
      </c>
      <c r="J22" s="6">
        <f>J5-J4</f>
        <v>421.20989681889841</v>
      </c>
      <c r="K22" s="6">
        <f>K5-K4</f>
        <v>784.97280663608035</v>
      </c>
      <c r="L22" s="6">
        <f>L5-L4</f>
        <v>2057.0045307217733</v>
      </c>
      <c r="M22" s="6">
        <f>M5-M4</f>
        <v>-48.384363984946503</v>
      </c>
      <c r="N22" s="6">
        <f>N5-N4</f>
        <v>-10001.411178880562</v>
      </c>
      <c r="O22" s="6">
        <f>O5-O4</f>
        <v>162.28570152591783</v>
      </c>
      <c r="P22" s="6">
        <f>P5-P4</f>
        <v>741.88008333344078</v>
      </c>
      <c r="Q22" s="6">
        <f>Q5-Q4</f>
        <v>770.48684665638575</v>
      </c>
      <c r="R22" s="6">
        <f>R5-R4</f>
        <v>58.066434356569516</v>
      </c>
      <c r="S22" s="6">
        <f>S5-S4</f>
        <v>197.19020300839838</v>
      </c>
      <c r="T22" s="6">
        <f>T5-T4</f>
        <v>5204.3476108312279</v>
      </c>
      <c r="U22" s="6">
        <f>U5-U4</f>
        <v>8000.5147836942051</v>
      </c>
      <c r="V22" s="6">
        <f>V5-V4</f>
        <v>18898.267736565613</v>
      </c>
      <c r="W22" s="6">
        <f>W5-W4</f>
        <v>-161.21498556462166</v>
      </c>
    </row>
    <row r="23" spans="1:23" x14ac:dyDescent="0.25">
      <c r="A23" s="4" t="str">
        <f>A6</f>
        <v>Service Models</v>
      </c>
      <c r="B23" s="6">
        <f>B6-B5</f>
        <v>7.6010392545086347E-2</v>
      </c>
      <c r="C23" s="6">
        <f>C6-C5</f>
        <v>-1.4535392939421854E-2</v>
      </c>
      <c r="D23" s="6">
        <f>D6-D5</f>
        <v>0.41765908052762768</v>
      </c>
      <c r="E23" s="6">
        <f>E6-E5</f>
        <v>0.2515201298090517</v>
      </c>
      <c r="F23" s="6">
        <f>F6-F5</f>
        <v>-7.9523147367694946E-3</v>
      </c>
      <c r="G23" s="6">
        <f>G6-G5</f>
        <v>-0.77812253776778562</v>
      </c>
      <c r="H23" s="6">
        <f>H6-H5</f>
        <v>-4.2668993719971695</v>
      </c>
      <c r="I23" s="6">
        <f>I6-I5</f>
        <v>-2.2350336621639144</v>
      </c>
      <c r="J23" s="6">
        <f>J6-J5</f>
        <v>-6.098632127066594</v>
      </c>
      <c r="K23" s="6">
        <f>K6-K5</f>
        <v>-10.274391683939029</v>
      </c>
      <c r="L23" s="6">
        <f>L6-L5</f>
        <v>-18.22068656636111</v>
      </c>
      <c r="M23" s="6">
        <f>M6-M5</f>
        <v>-7.2759590279283657</v>
      </c>
      <c r="N23" s="6">
        <f>N6-N5</f>
        <v>-1.5621813585134987</v>
      </c>
      <c r="O23" s="6">
        <f>O6-O5</f>
        <v>-5.0546530520696251</v>
      </c>
      <c r="P23" s="6">
        <f>P6-P5</f>
        <v>-8.7188906432893418</v>
      </c>
      <c r="Q23" s="6">
        <f>Q6-Q5</f>
        <v>-20.143502678860386</v>
      </c>
      <c r="R23" s="6">
        <f>R6-R5</f>
        <v>-11.483431339122035</v>
      </c>
      <c r="S23" s="6">
        <f>S6-S5</f>
        <v>-12.121944953176353</v>
      </c>
      <c r="T23" s="6">
        <f>T6-T5</f>
        <v>-50.274533884621633</v>
      </c>
      <c r="U23" s="6">
        <f>U6-U5</f>
        <v>-109.66277158248704</v>
      </c>
      <c r="V23" s="6">
        <f>V6-V5</f>
        <v>-349.33592385714292</v>
      </c>
      <c r="W23" s="6">
        <f>W6-W5</f>
        <v>16.491353377052292</v>
      </c>
    </row>
    <row r="24" spans="1:23" x14ac:dyDescent="0.25">
      <c r="A24" s="4" t="str">
        <f>A7</f>
        <v>Loss Adjustment factors</v>
      </c>
      <c r="B24" s="6">
        <f>B7-B6</f>
        <v>0</v>
      </c>
      <c r="C24" s="6">
        <f>C7-C6</f>
        <v>0</v>
      </c>
      <c r="D24" s="6">
        <f>D7-D6</f>
        <v>0</v>
      </c>
      <c r="E24" s="6">
        <f>E7-E6</f>
        <v>0</v>
      </c>
      <c r="F24" s="6">
        <f>F7-F6</f>
        <v>0</v>
      </c>
      <c r="G24" s="6">
        <f>G7-G6</f>
        <v>0</v>
      </c>
      <c r="H24" s="6">
        <f>H7-H6</f>
        <v>0</v>
      </c>
      <c r="I24" s="6">
        <f>I7-I6</f>
        <v>0</v>
      </c>
      <c r="J24" s="6">
        <f>J7-J6</f>
        <v>0</v>
      </c>
      <c r="K24" s="6">
        <f>K7-K6</f>
        <v>0</v>
      </c>
      <c r="L24" s="6">
        <f>L7-L6</f>
        <v>0</v>
      </c>
      <c r="M24" s="6">
        <f>M7-M6</f>
        <v>0</v>
      </c>
      <c r="N24" s="6">
        <f>N7-N6</f>
        <v>0</v>
      </c>
      <c r="O24" s="6">
        <f>O7-O6</f>
        <v>0</v>
      </c>
      <c r="P24" s="6">
        <f>P7-P6</f>
        <v>0</v>
      </c>
      <c r="Q24" s="6">
        <f>Q7-Q6</f>
        <v>0</v>
      </c>
      <c r="R24" s="6">
        <f>R7-R6</f>
        <v>0</v>
      </c>
      <c r="S24" s="6">
        <f>S7-S6</f>
        <v>0</v>
      </c>
      <c r="T24" s="6">
        <f>T7-T6</f>
        <v>0</v>
      </c>
      <c r="U24" s="6">
        <f>U7-U6</f>
        <v>0</v>
      </c>
      <c r="V24" s="6">
        <f>V7-V6</f>
        <v>0</v>
      </c>
      <c r="W24" s="6">
        <f>W7-W6</f>
        <v>0</v>
      </c>
    </row>
    <row r="25" spans="1:23" x14ac:dyDescent="0.25">
      <c r="A25" s="4" t="str">
        <f>A8</f>
        <v>Average KVAR By KVA</v>
      </c>
      <c r="B25" s="6">
        <f>B8-B7</f>
        <v>3.6500000000003752E-2</v>
      </c>
      <c r="C25" s="6">
        <f>C8-C7</f>
        <v>0</v>
      </c>
      <c r="D25" s="6">
        <f>D8-D7</f>
        <v>3.6500000000003752E-2</v>
      </c>
      <c r="E25" s="6">
        <f>E8-E7</f>
        <v>7.2999999999979082E-2</v>
      </c>
      <c r="F25" s="6">
        <f>F8-F7</f>
        <v>0.14600000000001501</v>
      </c>
      <c r="G25" s="6">
        <f>G8-G7</f>
        <v>0.43799999999987449</v>
      </c>
      <c r="H25" s="6">
        <f>H8-H7</f>
        <v>-33.444988444887713</v>
      </c>
      <c r="I25" s="6">
        <f>I8-I7</f>
        <v>-2.4394046271640946</v>
      </c>
      <c r="J25" s="6">
        <f>J8-J7</f>
        <v>-4.501679544228864</v>
      </c>
      <c r="K25" s="6">
        <f>K8-K7</f>
        <v>-7.0397648446396488</v>
      </c>
      <c r="L25" s="6">
        <f>L8-L7</f>
        <v>-11.030416786921705</v>
      </c>
      <c r="M25" s="6">
        <f>M8-M7</f>
        <v>-0.80987433333302761</v>
      </c>
      <c r="N25" s="6">
        <f>N8-N7</f>
        <v>-2.4705176751999716</v>
      </c>
      <c r="O25" s="6">
        <f>O8-O7</f>
        <v>-2.0424615098272625</v>
      </c>
      <c r="P25" s="6">
        <f>P8-P7</f>
        <v>-3.4292394273070386</v>
      </c>
      <c r="Q25" s="6">
        <f>Q8-Q7</f>
        <v>-4.4970640681458462</v>
      </c>
      <c r="R25" s="6">
        <f>R8-R7</f>
        <v>-3.3894425446669629</v>
      </c>
      <c r="S25" s="6">
        <f>S8-S7</f>
        <v>-1.0176371092966292</v>
      </c>
      <c r="T25" s="6">
        <f>T8-T7</f>
        <v>-3.1198106680676574</v>
      </c>
      <c r="U25" s="6">
        <f>U8-U7</f>
        <v>-7.3050046221760567</v>
      </c>
      <c r="V25" s="6">
        <f>V8-V7</f>
        <v>-16.637019945075735</v>
      </c>
      <c r="W25" s="6">
        <f>W8-W7</f>
        <v>0.72505222777135714</v>
      </c>
    </row>
    <row r="26" spans="1:23" x14ac:dyDescent="0.25">
      <c r="A26" s="4" t="str">
        <f>A9</f>
        <v>Customers Contribution</v>
      </c>
      <c r="B26" s="6">
        <f>B9-B8</f>
        <v>0</v>
      </c>
      <c r="C26" s="6">
        <f>C9-C8</f>
        <v>0</v>
      </c>
      <c r="D26" s="6">
        <f>D9-D8</f>
        <v>0</v>
      </c>
      <c r="E26" s="6">
        <f>E9-E8</f>
        <v>0</v>
      </c>
      <c r="F26" s="6">
        <f>F9-F8</f>
        <v>0</v>
      </c>
      <c r="G26" s="6">
        <f>G9-G8</f>
        <v>0</v>
      </c>
      <c r="H26" s="6">
        <f>H9-H8</f>
        <v>0</v>
      </c>
      <c r="I26" s="6">
        <f>I9-I8</f>
        <v>0</v>
      </c>
      <c r="J26" s="6">
        <f>J9-J8</f>
        <v>0</v>
      </c>
      <c r="K26" s="6">
        <f>K9-K8</f>
        <v>0</v>
      </c>
      <c r="L26" s="6">
        <f>L9-L8</f>
        <v>0</v>
      </c>
      <c r="M26" s="6">
        <f>M9-M8</f>
        <v>0</v>
      </c>
      <c r="N26" s="6">
        <f>N9-N8</f>
        <v>0</v>
      </c>
      <c r="O26" s="6">
        <f>O9-O8</f>
        <v>0</v>
      </c>
      <c r="P26" s="6">
        <f>P9-P8</f>
        <v>0</v>
      </c>
      <c r="Q26" s="6">
        <f>Q9-Q8</f>
        <v>0</v>
      </c>
      <c r="R26" s="6">
        <f>R9-R8</f>
        <v>0</v>
      </c>
      <c r="S26" s="6">
        <f>S9-S8</f>
        <v>0</v>
      </c>
      <c r="T26" s="6">
        <f>T9-T8</f>
        <v>0</v>
      </c>
      <c r="U26" s="6">
        <f>U9-U8</f>
        <v>0</v>
      </c>
      <c r="V26" s="6">
        <f>V9-V8</f>
        <v>0</v>
      </c>
      <c r="W26" s="6">
        <f>W9-W8</f>
        <v>0</v>
      </c>
    </row>
    <row r="27" spans="1:23" x14ac:dyDescent="0.25">
      <c r="A27" s="4" t="str">
        <f>A10</f>
        <v>Gross Asset Models</v>
      </c>
      <c r="B27" s="6">
        <f>B10-B9</f>
        <v>-4.230460922346424E-2</v>
      </c>
      <c r="C27" s="6">
        <f>C10-C9</f>
        <v>5.01491744935214</v>
      </c>
      <c r="D27" s="6">
        <f>D10-D9</f>
        <v>-0.32153866435633915</v>
      </c>
      <c r="E27" s="6">
        <f>E10-E9</f>
        <v>-0.85723204914950202</v>
      </c>
      <c r="F27" s="6">
        <f>F10-F9</f>
        <v>-1.7000596009406763</v>
      </c>
      <c r="G27" s="6">
        <f>G10-G9</f>
        <v>-4.2777854769412897</v>
      </c>
      <c r="H27" s="6">
        <f>H10-H9</f>
        <v>77.807118528306091</v>
      </c>
      <c r="I27" s="6">
        <f>I10-I9</f>
        <v>11.547829501148499</v>
      </c>
      <c r="J27" s="6">
        <f>J10-J9</f>
        <v>43.143635214810274</v>
      </c>
      <c r="K27" s="6">
        <f>K10-K9</f>
        <v>69.621920110323117</v>
      </c>
      <c r="L27" s="6">
        <f>L10-L9</f>
        <v>117.50361389829413</v>
      </c>
      <c r="M27" s="6">
        <f>M10-M9</f>
        <v>112.56534907611513</v>
      </c>
      <c r="N27" s="6">
        <f>N10-N9</f>
        <v>7.3222346279130761</v>
      </c>
      <c r="O27" s="6">
        <f>O10-O9</f>
        <v>33.019333696025569</v>
      </c>
      <c r="P27" s="6">
        <f>P10-P9</f>
        <v>56.599768388909069</v>
      </c>
      <c r="Q27" s="6">
        <f>Q10-Q9</f>
        <v>157.05353817667128</v>
      </c>
      <c r="R27" s="6">
        <f>R10-R9</f>
        <v>135.36041854439281</v>
      </c>
      <c r="S27" s="6">
        <f>S10-S9</f>
        <v>-35.39062176337211</v>
      </c>
      <c r="T27" s="6">
        <f>T10-T9</f>
        <v>-99.661057520410395</v>
      </c>
      <c r="U27" s="6">
        <f>U10-U9</f>
        <v>-172.04357965409872</v>
      </c>
      <c r="V27" s="6">
        <f>V10-V9</f>
        <v>324.54393132522819</v>
      </c>
      <c r="W27" s="6">
        <f>W10-W9</f>
        <v>-22.026076982252107</v>
      </c>
    </row>
    <row r="28" spans="1:23" x14ac:dyDescent="0.25">
      <c r="A28" s="4" t="str">
        <f>A11</f>
        <v>Peaking Probabilities</v>
      </c>
      <c r="B28" s="6">
        <f>B11-B10</f>
        <v>0.59426978895463378</v>
      </c>
      <c r="C28" s="6">
        <f>C11-C10</f>
        <v>-2.1784710089363557</v>
      </c>
      <c r="D28" s="6">
        <f>D11-D10</f>
        <v>-0.50029851352746846</v>
      </c>
      <c r="E28" s="6">
        <f>E11-E10</f>
        <v>-1.9093141764062409</v>
      </c>
      <c r="F28" s="6">
        <f>F11-F10</f>
        <v>-4.1217920306659153</v>
      </c>
      <c r="G28" s="6">
        <f>G11-G10</f>
        <v>-10.650707511823612</v>
      </c>
      <c r="H28" s="6">
        <f>H11-H10</f>
        <v>8.0434421041300084</v>
      </c>
      <c r="I28" s="6">
        <f>I11-I10</f>
        <v>-6.7422125438779403</v>
      </c>
      <c r="J28" s="6">
        <f>J11-J10</f>
        <v>-7.8903377758815623</v>
      </c>
      <c r="K28" s="6">
        <f>K11-K10</f>
        <v>-12.053809635704965</v>
      </c>
      <c r="L28" s="6">
        <f>L11-L10</f>
        <v>-19.723682294770697</v>
      </c>
      <c r="M28" s="6">
        <f>M11-M10</f>
        <v>-17.059719645301811</v>
      </c>
      <c r="N28" s="6">
        <f>N11-N10</f>
        <v>-9.3523780928799169</v>
      </c>
      <c r="O28" s="6">
        <f>O11-O10</f>
        <v>-23.332466381970335</v>
      </c>
      <c r="P28" s="6">
        <f>P11-P10</f>
        <v>-37.00374595568428</v>
      </c>
      <c r="Q28" s="6">
        <f>Q11-Q10</f>
        <v>-75.38633287781704</v>
      </c>
      <c r="R28" s="6">
        <f>R11-R10</f>
        <v>-25.167760999062011</v>
      </c>
      <c r="S28" s="6">
        <f>S11-S10</f>
        <v>-79.525724642469868</v>
      </c>
      <c r="T28" s="6">
        <f>T11-T10</f>
        <v>-234.53840832110291</v>
      </c>
      <c r="U28" s="6">
        <f>U11-U10</f>
        <v>-467.26863448286895</v>
      </c>
      <c r="V28" s="6">
        <f>V11-V10</f>
        <v>-1141.6251328151848</v>
      </c>
      <c r="W28" s="6">
        <f>W11-W10</f>
        <v>74.872816729060105</v>
      </c>
    </row>
    <row r="29" spans="1:23" x14ac:dyDescent="0.25">
      <c r="A29" s="4" t="str">
        <f>A12</f>
        <v>Hours in Time Band and Days in year</v>
      </c>
      <c r="B29" s="6">
        <f>B12-B11</f>
        <v>0</v>
      </c>
      <c r="C29" s="6">
        <f>C12-C11</f>
        <v>0</v>
      </c>
      <c r="D29" s="6">
        <f>D12-D11</f>
        <v>0</v>
      </c>
      <c r="E29" s="6">
        <f>E12-E11</f>
        <v>0</v>
      </c>
      <c r="F29" s="6">
        <f>F12-F11</f>
        <v>0</v>
      </c>
      <c r="G29" s="6">
        <f>G12-G11</f>
        <v>0</v>
      </c>
      <c r="H29" s="6">
        <f>H12-H11</f>
        <v>0</v>
      </c>
      <c r="I29" s="6">
        <f>I12-I11</f>
        <v>0</v>
      </c>
      <c r="J29" s="6">
        <f>J12-J11</f>
        <v>0</v>
      </c>
      <c r="K29" s="6">
        <f>K12-K11</f>
        <v>0</v>
      </c>
      <c r="L29" s="6">
        <f>L12-L11</f>
        <v>0</v>
      </c>
      <c r="M29" s="6">
        <f>M12-M11</f>
        <v>0</v>
      </c>
      <c r="N29" s="6">
        <f>N12-N11</f>
        <v>0</v>
      </c>
      <c r="O29" s="6">
        <f>O12-O11</f>
        <v>0</v>
      </c>
      <c r="P29" s="6">
        <f>P12-P11</f>
        <v>0</v>
      </c>
      <c r="Q29" s="6">
        <f>Q12-Q11</f>
        <v>0</v>
      </c>
      <c r="R29" s="6">
        <f>R12-R11</f>
        <v>0</v>
      </c>
      <c r="S29" s="6">
        <f>S12-S11</f>
        <v>0</v>
      </c>
      <c r="T29" s="6">
        <f>T12-T11</f>
        <v>0</v>
      </c>
      <c r="U29" s="6">
        <f>U12-U11</f>
        <v>0</v>
      </c>
      <c r="V29" s="6">
        <f>V12-V11</f>
        <v>0</v>
      </c>
      <c r="W29" s="6">
        <f>W12-W11</f>
        <v>0</v>
      </c>
    </row>
    <row r="30" spans="1:23" x14ac:dyDescent="0.25">
      <c r="A30" s="4" t="str">
        <f>A13</f>
        <v>Real pre-tax cost of capital</v>
      </c>
      <c r="B30" s="6">
        <f>B13-B12</f>
        <v>-0.12257902470334159</v>
      </c>
      <c r="C30" s="6">
        <f>C13-C12</f>
        <v>-7.7437055382038693</v>
      </c>
      <c r="D30" s="6">
        <f>D13-D12</f>
        <v>-0.13187195115506256</v>
      </c>
      <c r="E30" s="6">
        <f>E13-E12</f>
        <v>1.0326683069846467</v>
      </c>
      <c r="F30" s="6">
        <f>F13-F12</f>
        <v>2.7764375979523379</v>
      </c>
      <c r="G30" s="6">
        <f>G13-G12</f>
        <v>8.0909995817232812</v>
      </c>
      <c r="H30" s="6">
        <f>H13-H12</f>
        <v>-113.08516219074409</v>
      </c>
      <c r="I30" s="6">
        <f>I13-I12</f>
        <v>-13.924099434195796</v>
      </c>
      <c r="J30" s="6">
        <f>J13-J12</f>
        <v>-56.062698018593437</v>
      </c>
      <c r="K30" s="6">
        <f>K13-K12</f>
        <v>-89.78941453657535</v>
      </c>
      <c r="L30" s="6">
        <f>L13-L12</f>
        <v>-149.96797116571179</v>
      </c>
      <c r="M30" s="6">
        <f>M13-M12</f>
        <v>-161.97606581459604</v>
      </c>
      <c r="N30" s="6">
        <f>N13-N12</f>
        <v>-7.6751628345014069</v>
      </c>
      <c r="O30" s="6">
        <f>O13-O12</f>
        <v>-41.218793363012992</v>
      </c>
      <c r="P30" s="6">
        <f>P13-P12</f>
        <v>-70.758866556661815</v>
      </c>
      <c r="Q30" s="6">
        <f>Q13-Q12</f>
        <v>-205.83401861251696</v>
      </c>
      <c r="R30" s="6">
        <f>R13-R12</f>
        <v>-199.78496630829977</v>
      </c>
      <c r="S30" s="6">
        <f>S13-S12</f>
        <v>67.786892618079946</v>
      </c>
      <c r="T30" s="6">
        <f>T13-T12</f>
        <v>215.32918771703407</v>
      </c>
      <c r="U30" s="6">
        <f>U13-U12</f>
        <v>401.59082237997791</v>
      </c>
      <c r="V30" s="6">
        <f>V13-V12</f>
        <v>-80.163195520231966</v>
      </c>
      <c r="W30" s="6">
        <f>W13-W12</f>
        <v>6.6100837742837939</v>
      </c>
    </row>
    <row r="31" spans="1:23" x14ac:dyDescent="0.25">
      <c r="A31" s="4" t="str">
        <f>A14</f>
        <v>Transmission Exits Charges</v>
      </c>
      <c r="B31" s="6">
        <f>B14-B13</f>
        <v>2.0992895893101604E-2</v>
      </c>
      <c r="C31" s="6">
        <f>C14-C13</f>
        <v>0.49681726298859985</v>
      </c>
      <c r="D31" s="6">
        <f>D14-D13</f>
        <v>-1.5740165573916443E-2</v>
      </c>
      <c r="E31" s="6">
        <f>E14-E13</f>
        <v>5.6232215454201651E-3</v>
      </c>
      <c r="F31" s="6">
        <f>F14-F13</f>
        <v>4.800796603484514E-2</v>
      </c>
      <c r="G31" s="6">
        <f>G14-G13</f>
        <v>9.3854308072195636E-2</v>
      </c>
      <c r="H31" s="6">
        <f>H14-H13</f>
        <v>1.9687936304508185</v>
      </c>
      <c r="I31" s="6">
        <f>I14-I13</f>
        <v>-6.9252244915787742E-2</v>
      </c>
      <c r="J31" s="6">
        <f>J14-J13</f>
        <v>-1.4908308539816062E-3</v>
      </c>
      <c r="K31" s="6">
        <f>K14-K13</f>
        <v>-4.5335032447837875E-2</v>
      </c>
      <c r="L31" s="6">
        <f>L14-L13</f>
        <v>-0.93713297643625992</v>
      </c>
      <c r="M31" s="6">
        <f>M14-M13</f>
        <v>0.22637071248573193</v>
      </c>
      <c r="N31" s="6">
        <f>N14-N13</f>
        <v>3.3025294485560153</v>
      </c>
      <c r="O31" s="6">
        <f>O14-O13</f>
        <v>1.9570367754240579</v>
      </c>
      <c r="P31" s="6">
        <f>P14-P13</f>
        <v>3.3396570598197286</v>
      </c>
      <c r="Q31" s="6">
        <f>Q14-Q13</f>
        <v>3.4018611641658936</v>
      </c>
      <c r="R31" s="6">
        <f>R14-R13</f>
        <v>1.0514302513565781</v>
      </c>
      <c r="S31" s="6">
        <f>S14-S13</f>
        <v>-3.1336170598642639</v>
      </c>
      <c r="T31" s="6">
        <f>T14-T13</f>
        <v>-9.441014490192174</v>
      </c>
      <c r="U31" s="6">
        <f>U14-U13</f>
        <v>-16.800629811885301</v>
      </c>
      <c r="V31" s="6">
        <f>V14-V13</f>
        <v>-37.489197638700716</v>
      </c>
      <c r="W31" s="6">
        <f>W14-W13</f>
        <v>0.23640555545898678</v>
      </c>
    </row>
    <row r="32" spans="1:23" x14ac:dyDescent="0.25">
      <c r="A32" s="4" t="str">
        <f>A15</f>
        <v>Other Expenditure</v>
      </c>
      <c r="B32" s="6">
        <f>B15-B14</f>
        <v>-3.4412421054227593E-2</v>
      </c>
      <c r="C32" s="6">
        <f>C15-C14</f>
        <v>-0.95465477235779872</v>
      </c>
      <c r="D32" s="6">
        <f>D15-D14</f>
        <v>-0.12101238532790148</v>
      </c>
      <c r="E32" s="6">
        <f>E15-E14</f>
        <v>6.9968404718451893E-2</v>
      </c>
      <c r="F32" s="6">
        <f>F15-F14</f>
        <v>0.37767881125341773</v>
      </c>
      <c r="G32" s="6">
        <f>G15-G14</f>
        <v>1.4225720244337481</v>
      </c>
      <c r="H32" s="6">
        <f>H15-H14</f>
        <v>-15.3858784935328</v>
      </c>
      <c r="I32" s="6">
        <f>I15-I14</f>
        <v>-1.7790670314807357</v>
      </c>
      <c r="J32" s="6">
        <f>J15-J14</f>
        <v>-6.9689194815218798</v>
      </c>
      <c r="K32" s="6">
        <f>K15-K14</f>
        <v>-11.002169632647565</v>
      </c>
      <c r="L32" s="6">
        <f>L15-L14</f>
        <v>-18.168287413020153</v>
      </c>
      <c r="M32" s="6">
        <f>M15-M14</f>
        <v>-16.460152482974991</v>
      </c>
      <c r="N32" s="6">
        <f>N15-N14</f>
        <v>0.15173019709936852</v>
      </c>
      <c r="O32" s="6">
        <f>O15-O14</f>
        <v>-2.0636652436805889</v>
      </c>
      <c r="P32" s="6">
        <f>P15-P14</f>
        <v>-3.6623274548983318</v>
      </c>
      <c r="Q32" s="6">
        <f>Q15-Q14</f>
        <v>-14.300473437360779</v>
      </c>
      <c r="R32" s="6">
        <f>R15-R14</f>
        <v>-21.376301941041675</v>
      </c>
      <c r="S32" s="6">
        <f>S15-S14</f>
        <v>15.449559585080351</v>
      </c>
      <c r="T32" s="6">
        <f>T15-T14</f>
        <v>52.604579171260411</v>
      </c>
      <c r="U32" s="6">
        <f>U15-U14</f>
        <v>104.70095735289215</v>
      </c>
      <c r="V32" s="6">
        <f>V15-V14</f>
        <v>144.9572522478411</v>
      </c>
      <c r="W32" s="6">
        <f>W15-W14</f>
        <v>-5.067905450939179</v>
      </c>
    </row>
    <row r="33" spans="1:23" x14ac:dyDescent="0.25">
      <c r="A33" s="4" t="str">
        <f>A16</f>
        <v>IDNO Discounts</v>
      </c>
      <c r="B33" s="6">
        <f>B16-B15</f>
        <v>0</v>
      </c>
      <c r="C33" s="6">
        <f>C16-C15</f>
        <v>-2.0399919367832808E-2</v>
      </c>
      <c r="D33" s="6">
        <f>D16-D15</f>
        <v>-3.8858570755422761E-2</v>
      </c>
      <c r="E33" s="6">
        <f>E16-E15</f>
        <v>-4.5752380252793046E-2</v>
      </c>
      <c r="F33" s="6">
        <f>F16-F15</f>
        <v>-5.6518992144901858E-2</v>
      </c>
      <c r="G33" s="6">
        <f>G16-G15</f>
        <v>-0.16147662023377052</v>
      </c>
      <c r="H33" s="6">
        <f>H16-H15</f>
        <v>0</v>
      </c>
      <c r="I33" s="6">
        <f>I16-I15</f>
        <v>-0.14600000000018554</v>
      </c>
      <c r="J33" s="6">
        <f>J16-J15</f>
        <v>-0.32850000000053114</v>
      </c>
      <c r="K33" s="6">
        <f>K16-K15</f>
        <v>-0.51099999999860302</v>
      </c>
      <c r="L33" s="6">
        <f>L16-L15</f>
        <v>-0.94900000000416185</v>
      </c>
      <c r="M33" s="6">
        <f>M16-M15</f>
        <v>0</v>
      </c>
      <c r="N33" s="6">
        <f>N16-N15</f>
        <v>-0.18249999999989086</v>
      </c>
      <c r="O33" s="6">
        <f>O16-O15</f>
        <v>-0.32849999999962165</v>
      </c>
      <c r="P33" s="6">
        <f>P16-P15</f>
        <v>-0.54750000000058208</v>
      </c>
      <c r="Q33" s="6">
        <f>Q16-Q15</f>
        <v>-0.94900000000052387</v>
      </c>
      <c r="R33" s="6">
        <f>R16-R15</f>
        <v>-0.31183603790668712</v>
      </c>
      <c r="S33" s="6">
        <f>S16-S15</f>
        <v>-3.2424147079091199</v>
      </c>
      <c r="T33" s="6">
        <f>T16-T15</f>
        <v>-9.6937769009964541</v>
      </c>
      <c r="U33" s="6">
        <f>U16-U15</f>
        <v>-19.401972735940944</v>
      </c>
      <c r="V33" s="6">
        <f>V16-V15</f>
        <v>-43.648535095679108</v>
      </c>
      <c r="W33" s="6">
        <f>W16-W15</f>
        <v>-0.28821263151849053</v>
      </c>
    </row>
    <row r="34" spans="1:23" x14ac:dyDescent="0.25">
      <c r="A34" s="4" t="str">
        <f>A17</f>
        <v>Allowed Revenue</v>
      </c>
      <c r="B34" s="6">
        <f>B17-B16</f>
        <v>7.9205000000000183</v>
      </c>
      <c r="C34" s="6">
        <f>C17-C16</f>
        <v>3.6499999999989541E-2</v>
      </c>
      <c r="D34" s="6">
        <f>D17-D16</f>
        <v>5.548000000000016</v>
      </c>
      <c r="E34" s="6">
        <f>E17-E16</f>
        <v>21.425499999999971</v>
      </c>
      <c r="F34" s="6">
        <f>F17-F16</f>
        <v>46.136000000000081</v>
      </c>
      <c r="G34" s="6">
        <f>G17-G16</f>
        <v>119.93899999999985</v>
      </c>
      <c r="H34" s="6">
        <f>H17-H16</f>
        <v>3.6499999999250576E-2</v>
      </c>
      <c r="I34" s="6">
        <f>I17-I16</f>
        <v>208.37850000000026</v>
      </c>
      <c r="J34" s="6">
        <f>J17-J16</f>
        <v>371.93500000000131</v>
      </c>
      <c r="K34" s="6">
        <f>K17-K16</f>
        <v>587.97849999999926</v>
      </c>
      <c r="L34" s="6">
        <f>L17-L16</f>
        <v>1031.0519999999997</v>
      </c>
      <c r="M34" s="6">
        <f>M17-M16</f>
        <v>0</v>
      </c>
      <c r="N34" s="6">
        <f>N17-N16</f>
        <v>208.41499999999951</v>
      </c>
      <c r="O34" s="6">
        <f>O17-O16</f>
        <v>371.93499999999949</v>
      </c>
      <c r="P34" s="6">
        <f>P17-P16</f>
        <v>588.01499999999942</v>
      </c>
      <c r="Q34" s="6">
        <f>Q17-Q16</f>
        <v>1031.0155000000013</v>
      </c>
      <c r="R34" s="6">
        <f>R17-R16</f>
        <v>0</v>
      </c>
      <c r="S34" s="6">
        <f>S17-S16</f>
        <v>1304.0354999999981</v>
      </c>
      <c r="T34" s="6">
        <f>T17-T16</f>
        <v>3934.5175000000017</v>
      </c>
      <c r="U34" s="6">
        <f>U17-U16</f>
        <v>7836.7689999999857</v>
      </c>
      <c r="V34" s="6">
        <f>V17-V16</f>
        <v>17622.674500000023</v>
      </c>
      <c r="W34" s="6">
        <f>W17-W16</f>
        <v>228.47368308404975</v>
      </c>
    </row>
    <row r="35" spans="1:23" x14ac:dyDescent="0.25">
      <c r="A35" s="4" t="s">
        <v>39</v>
      </c>
      <c r="B35" s="6">
        <f>SUM(B20:B34)</f>
        <v>10.503578030665096</v>
      </c>
      <c r="C35" s="6">
        <f t="shared" ref="C35:W35" si="0">SUM(C20:C34)</f>
        <v>0.63860426796316005</v>
      </c>
      <c r="D35" s="6">
        <f t="shared" si="0"/>
        <v>-43.386861667352278</v>
      </c>
      <c r="E35" s="6">
        <f t="shared" si="0"/>
        <v>33.639296215858053</v>
      </c>
      <c r="F35" s="6">
        <f t="shared" si="0"/>
        <v>84.497115795565037</v>
      </c>
      <c r="G35" s="6">
        <f t="shared" si="0"/>
        <v>133.78513500783993</v>
      </c>
      <c r="H35" s="6">
        <f t="shared" si="0"/>
        <v>-1016.8185364480669</v>
      </c>
      <c r="I35" s="6">
        <f t="shared" si="0"/>
        <v>139.41425897222689</v>
      </c>
      <c r="J35" s="6">
        <f t="shared" si="0"/>
        <v>793.1909129506721</v>
      </c>
      <c r="K35" s="6">
        <f t="shared" si="0"/>
        <v>1372.9503868126831</v>
      </c>
      <c r="L35" s="6">
        <f t="shared" si="0"/>
        <v>3086.1028189994067</v>
      </c>
      <c r="M35" s="6">
        <f t="shared" si="0"/>
        <v>-138.664173126479</v>
      </c>
      <c r="N35" s="6">
        <f t="shared" si="0"/>
        <v>-9763.497213443663</v>
      </c>
      <c r="O35" s="6">
        <f t="shared" si="0"/>
        <v>524.16775911739751</v>
      </c>
      <c r="P35" s="6">
        <f t="shared" si="0"/>
        <v>1313.9235144698341</v>
      </c>
      <c r="Q35" s="6">
        <f t="shared" si="0"/>
        <v>1711.1849682748289</v>
      </c>
      <c r="R35" s="6">
        <f t="shared" si="0"/>
        <v>-74.573533807364583</v>
      </c>
      <c r="S35" s="6">
        <f t="shared" si="0"/>
        <v>1443.1931725582308</v>
      </c>
      <c r="T35" s="6">
        <f t="shared" si="0"/>
        <v>8985.4454969286744</v>
      </c>
      <c r="U35" s="6">
        <f t="shared" si="0"/>
        <v>15524.188742384438</v>
      </c>
      <c r="V35" s="6">
        <f t="shared" si="0"/>
        <v>35234.441984761303</v>
      </c>
      <c r="W35" s="6">
        <f t="shared" si="0"/>
        <v>126.45614830409568</v>
      </c>
    </row>
    <row r="37" spans="1:23" x14ac:dyDescent="0.25">
      <c r="B37" s="7">
        <f>+B35/B2</f>
        <v>0.1017074562269942</v>
      </c>
      <c r="C37" s="7">
        <f>+C35/C2</f>
        <v>1.6141126154991751E-3</v>
      </c>
      <c r="D37" s="7">
        <f>+D35/D2</f>
        <v>-0.29628355305715859</v>
      </c>
      <c r="E37" s="7">
        <f>+E35/E2</f>
        <v>0.15482313690265243</v>
      </c>
      <c r="F37" s="7">
        <f>+F35/F2</f>
        <v>0.21277113081640497</v>
      </c>
      <c r="G37" s="7">
        <f>+G35/G2</f>
        <v>0.12943246758562016</v>
      </c>
      <c r="H37" s="7">
        <f>+H35/H2</f>
        <v>-0.16070578274661737</v>
      </c>
      <c r="I37" s="7">
        <f>+I35/I2</f>
        <v>4.3548970186544439E-2</v>
      </c>
      <c r="J37" s="7">
        <f>+J35/J2</f>
        <v>0.1206561744466064</v>
      </c>
      <c r="K37" s="7">
        <f>+K35/K2</f>
        <v>0.13332619158422621</v>
      </c>
      <c r="L37" s="7">
        <f>+L35/L2</f>
        <v>0.18189445705601417</v>
      </c>
      <c r="M37" s="7">
        <f>+M35/M2</f>
        <v>-1.8193315529372873E-2</v>
      </c>
      <c r="N37" s="7">
        <f>+N35/N2</f>
        <v>-0.75887582019985123</v>
      </c>
      <c r="O37" s="7">
        <f>+O35/O2</f>
        <v>8.5422108425713905E-2</v>
      </c>
      <c r="P37" s="7">
        <f>+P35/P2</f>
        <v>0.13895466761398143</v>
      </c>
      <c r="Q37" s="7">
        <f>+Q35/Q2</f>
        <v>8.2169536776086474E-2</v>
      </c>
      <c r="R37" s="7">
        <f>+R35/R2</f>
        <v>-8.0165186196056813E-3</v>
      </c>
      <c r="S37" s="7">
        <f>+S35/S2</f>
        <v>0.12263051460153504</v>
      </c>
      <c r="T37" s="7">
        <f>+T35/T2</f>
        <v>0.30331186302703889</v>
      </c>
      <c r="U37" s="7">
        <f>+U35/U2</f>
        <v>0.24934101339189563</v>
      </c>
      <c r="V37" s="7">
        <f>+V35/V2</f>
        <v>0.19299616960800589</v>
      </c>
      <c r="W37" s="7">
        <f>+W35/W2</f>
        <v>3.6524389302505442E-2</v>
      </c>
    </row>
    <row r="39" spans="1:23" x14ac:dyDescent="0.25">
      <c r="A39" s="4" t="str">
        <f t="shared" ref="A39:A53" si="1">A20</f>
        <v>Load Factor</v>
      </c>
      <c r="B39" s="8">
        <f>B20/B2</f>
        <v>-2.3275318509611673E-3</v>
      </c>
      <c r="C39" s="8">
        <f>C20/C2</f>
        <v>-3.723817495378226E-2</v>
      </c>
      <c r="D39" s="8">
        <f>D20/D2</f>
        <v>-2.010535711266823E-2</v>
      </c>
      <c r="E39" s="8">
        <f>E20/E2</f>
        <v>-2.3076225492242957E-2</v>
      </c>
      <c r="F39" s="8">
        <f>F20/F2</f>
        <v>-2.5710348917661562E-2</v>
      </c>
      <c r="G39" s="8">
        <f>G20/G2</f>
        <v>-2.7711799166120526E-2</v>
      </c>
      <c r="H39" s="8">
        <f>H20/H2</f>
        <v>1.7941021420029371E-3</v>
      </c>
      <c r="I39" s="8">
        <f>I20/I2</f>
        <v>6.98749632147159E-3</v>
      </c>
      <c r="J39" s="8">
        <f>J20/J2</f>
        <v>6.1835688287931543E-3</v>
      </c>
      <c r="K39" s="8">
        <f>K20/K2</f>
        <v>6.1105102782348219E-3</v>
      </c>
      <c r="L39" s="8">
        <f>L20/L2</f>
        <v>6.3294638624815415E-3</v>
      </c>
      <c r="M39" s="8"/>
      <c r="N39" s="8">
        <f>N20/N2</f>
        <v>7.1117269364292255E-3</v>
      </c>
      <c r="O39" s="8">
        <f>O20/O2</f>
        <v>1.0881401517061365E-2</v>
      </c>
      <c r="P39" s="8">
        <f>P20/P2</f>
        <v>1.1125321189393939E-2</v>
      </c>
      <c r="Q39" s="8">
        <f>Q20/Q2</f>
        <v>9.4040735878487859E-3</v>
      </c>
      <c r="R39" s="8">
        <f>R20/R2</f>
        <v>3.3075581877107453E-3</v>
      </c>
      <c r="S39" s="8">
        <f>S20/S2</f>
        <v>7.9033588941752747E-3</v>
      </c>
      <c r="T39" s="8">
        <f>T20/T2</f>
        <v>8.6129947814553558E-3</v>
      </c>
      <c r="U39" s="8">
        <f>U20/U2</f>
        <v>8.6048021136810142E-3</v>
      </c>
      <c r="V39" s="8">
        <f>V20/V2</f>
        <v>8.9207995536530731E-3</v>
      </c>
      <c r="W39" s="8">
        <f>W20/W2</f>
        <v>9.2943267477653517E-3</v>
      </c>
    </row>
    <row r="40" spans="1:23" x14ac:dyDescent="0.25">
      <c r="A40" s="4" t="str">
        <f t="shared" si="1"/>
        <v>Coincidence Factor</v>
      </c>
      <c r="B40" s="8">
        <f>B21/B3</f>
        <v>5.8411044807184986E-3</v>
      </c>
      <c r="C40" s="8">
        <f>C21/C3</f>
        <v>9.5608889221354826E-3</v>
      </c>
      <c r="D40" s="8">
        <f>D21/D3</f>
        <v>6.1941205187558365E-4</v>
      </c>
      <c r="E40" s="8">
        <f>E21/E3</f>
        <v>5.3773571360655689E-4</v>
      </c>
      <c r="F40" s="8">
        <f>F21/F3</f>
        <v>4.695454722133076E-4</v>
      </c>
      <c r="G40" s="8">
        <f>G21/G3</f>
        <v>4.1295444984395895E-4</v>
      </c>
      <c r="H40" s="8">
        <f>H21/H3</f>
        <v>5.2243597689795142E-3</v>
      </c>
      <c r="I40" s="8">
        <f>I21/I3</f>
        <v>-1.3787223703697104E-3</v>
      </c>
      <c r="J40" s="8">
        <f>J21/J3</f>
        <v>-2.8663751482174048E-4</v>
      </c>
      <c r="K40" s="8">
        <f>K21/K3</f>
        <v>-1.7673013391992918E-4</v>
      </c>
      <c r="L40" s="8">
        <f>L21/L3</f>
        <v>-4.5968971249348413E-4</v>
      </c>
      <c r="M40" s="8"/>
      <c r="N40" s="8">
        <f>N21/N3</f>
        <v>-3.977114009245635E-3</v>
      </c>
      <c r="O40" s="8">
        <f>O21/O3</f>
        <v>-6.0872873339367067E-3</v>
      </c>
      <c r="P40" s="8">
        <f>P21/P3</f>
        <v>-5.9605789702650456E-3</v>
      </c>
      <c r="Q40" s="8">
        <f>Q21/Q3</f>
        <v>-5.9703798198825261E-3</v>
      </c>
      <c r="R40" s="8">
        <f>R21/R3</f>
        <v>-4.10431252362613E-3</v>
      </c>
      <c r="S40" s="8">
        <f>S21/S3</f>
        <v>-8.4177832527337747E-3</v>
      </c>
      <c r="T40" s="8">
        <f>T21/T3</f>
        <v>-9.0289015800478038E-3</v>
      </c>
      <c r="U40" s="8">
        <f>U21/U3</f>
        <v>-8.9598255587038066E-3</v>
      </c>
      <c r="V40" s="8">
        <f>V21/V3</f>
        <v>-9.3148063936965547E-3</v>
      </c>
      <c r="W40" s="8">
        <f>W21/W3</f>
        <v>-1.2744681860812315E-2</v>
      </c>
    </row>
    <row r="41" spans="1:23" x14ac:dyDescent="0.25">
      <c r="A41" s="4" t="str">
        <f t="shared" si="1"/>
        <v>Forecast</v>
      </c>
      <c r="B41" s="8">
        <f>B22/B4</f>
        <v>1.633779864507617E-2</v>
      </c>
      <c r="C41" s="8">
        <f>C22/C4</f>
        <v>4.4450180292291697E-2</v>
      </c>
      <c r="D41" s="8">
        <f>D22/D4</f>
        <v>-0.31622709470482213</v>
      </c>
      <c r="E41" s="8">
        <f>E22/E4</f>
        <v>8.707710010452234E-2</v>
      </c>
      <c r="F41" s="8">
        <f>F22/F4</f>
        <v>0.13156327886344282</v>
      </c>
      <c r="G41" s="8">
        <f>G22/G4</f>
        <v>4.7640238571727861E-2</v>
      </c>
      <c r="H41" s="8">
        <f>H22/H4</f>
        <v>-0.15427002321852359</v>
      </c>
      <c r="I41" s="8">
        <f>I22/I4</f>
        <v>-2.20864276081503E-2</v>
      </c>
      <c r="J41" s="8">
        <f>J22/J4</f>
        <v>6.3696808111207107E-2</v>
      </c>
      <c r="K41" s="8">
        <f>K22/K4</f>
        <v>7.5778554354999236E-2</v>
      </c>
      <c r="L41" s="8">
        <f>L22/L4</f>
        <v>0.12053240440875911</v>
      </c>
      <c r="M41" s="8"/>
      <c r="N41" s="8">
        <f>N22/N4</f>
        <v>-0.77496059568713138</v>
      </c>
      <c r="O41" s="8">
        <f>O22/O4</f>
        <v>2.6322782027927052E-2</v>
      </c>
      <c r="P41" s="8">
        <f>P22/P4</f>
        <v>7.805993272737706E-2</v>
      </c>
      <c r="Q41" s="8">
        <f>Q22/Q4</f>
        <v>3.6873531413526651E-2</v>
      </c>
      <c r="R41" s="8">
        <f>R22/R4</f>
        <v>6.2470977994747399E-3</v>
      </c>
      <c r="S41" s="8">
        <f>S22/S4</f>
        <v>1.6765318069946723E-2</v>
      </c>
      <c r="T41" s="8">
        <f>T22/T4</f>
        <v>0.17576424423004613</v>
      </c>
      <c r="U41" s="8">
        <f>U22/U4</f>
        <v>0.12855543622347695</v>
      </c>
      <c r="V41" s="8">
        <f>V22/V4</f>
        <v>0.10356441148738067</v>
      </c>
      <c r="W41" s="8">
        <f>W22/W4</f>
        <v>-4.6730573217164811E-2</v>
      </c>
    </row>
    <row r="42" spans="1:23" x14ac:dyDescent="0.25">
      <c r="A42" s="4" t="str">
        <f t="shared" si="1"/>
        <v>Service Models</v>
      </c>
      <c r="B42" s="8">
        <f>B23/B5</f>
        <v>7.2166070285479547E-4</v>
      </c>
      <c r="C42" s="8">
        <f>C23/C5</f>
        <v>-3.6190091716360198E-5</v>
      </c>
      <c r="D42" s="8">
        <f>D23/D5</f>
        <v>4.254132769808695E-3</v>
      </c>
      <c r="E42" s="8">
        <f>E23/E5</f>
        <v>1.0894497688534973E-3</v>
      </c>
      <c r="F42" s="8">
        <f>F23/F5</f>
        <v>-1.8154887781645774E-5</v>
      </c>
      <c r="G42" s="8">
        <f>G23/G5</f>
        <v>-7.3874894075839697E-4</v>
      </c>
      <c r="H42" s="8">
        <f>H23/H5</f>
        <v>-7.9182142974392616E-4</v>
      </c>
      <c r="I42" s="8">
        <f>I23/I5</f>
        <v>-7.0995266924705623E-4</v>
      </c>
      <c r="J42" s="8">
        <f>J23/J5</f>
        <v>-8.6702912103761565E-4</v>
      </c>
      <c r="K42" s="8">
        <f>K23/K5</f>
        <v>-9.2198730145177606E-4</v>
      </c>
      <c r="L42" s="8">
        <f>L23/L5</f>
        <v>-9.5281566553220268E-4</v>
      </c>
      <c r="M42" s="8"/>
      <c r="N42" s="8">
        <f>N23/N5</f>
        <v>-5.3788721249025859E-4</v>
      </c>
      <c r="O42" s="8">
        <f>O23/O5</f>
        <v>-7.9883836148116939E-4</v>
      </c>
      <c r="P42" s="8">
        <f>P23/P5</f>
        <v>-8.5096713149489342E-4</v>
      </c>
      <c r="Q42" s="8">
        <f>Q23/Q5</f>
        <v>-9.2973398391813411E-4</v>
      </c>
      <c r="R42" s="8">
        <f>R23/R5</f>
        <v>-1.2277789515242649E-3</v>
      </c>
      <c r="S42" s="8">
        <f>S23/S5</f>
        <v>-1.013626711311242E-3</v>
      </c>
      <c r="T42" s="8">
        <f>T23/T5</f>
        <v>-1.4440826113578005E-3</v>
      </c>
      <c r="U42" s="8">
        <f>U23/U5</f>
        <v>-1.561380801839528E-3</v>
      </c>
      <c r="V42" s="8">
        <f>V23/V5</f>
        <v>-1.7347388550901729E-3</v>
      </c>
      <c r="W42" s="8">
        <f>W23/W5</f>
        <v>5.0146004217826428E-3</v>
      </c>
    </row>
    <row r="43" spans="1:23" x14ac:dyDescent="0.25">
      <c r="A43" s="4" t="str">
        <f t="shared" si="1"/>
        <v>Loss Adjustment factors</v>
      </c>
      <c r="B43" s="8">
        <f>B24/B6</f>
        <v>0</v>
      </c>
      <c r="C43" s="8">
        <f>C24/C6</f>
        <v>0</v>
      </c>
      <c r="D43" s="8">
        <f>D24/D6</f>
        <v>0</v>
      </c>
      <c r="E43" s="8">
        <f>E24/E6</f>
        <v>0</v>
      </c>
      <c r="F43" s="8">
        <f>F24/F6</f>
        <v>0</v>
      </c>
      <c r="G43" s="8">
        <f>G24/G6</f>
        <v>0</v>
      </c>
      <c r="H43" s="8">
        <f>H24/H6</f>
        <v>0</v>
      </c>
      <c r="I43" s="8">
        <f>I24/I6</f>
        <v>0</v>
      </c>
      <c r="J43" s="8">
        <f>J24/J6</f>
        <v>0</v>
      </c>
      <c r="K43" s="8">
        <f>K24/K6</f>
        <v>0</v>
      </c>
      <c r="L43" s="8">
        <f>L24/L6</f>
        <v>0</v>
      </c>
      <c r="M43" s="8"/>
      <c r="N43" s="8">
        <f>N24/N6</f>
        <v>0</v>
      </c>
      <c r="O43" s="8">
        <f>O24/O6</f>
        <v>0</v>
      </c>
      <c r="P43" s="8">
        <f>P24/P6</f>
        <v>0</v>
      </c>
      <c r="Q43" s="8">
        <f>Q24/Q6</f>
        <v>0</v>
      </c>
      <c r="R43" s="8">
        <f>R24/R6</f>
        <v>0</v>
      </c>
      <c r="S43" s="8">
        <f>S24/S6</f>
        <v>0</v>
      </c>
      <c r="T43" s="8">
        <f>T24/T6</f>
        <v>0</v>
      </c>
      <c r="U43" s="8">
        <f>U24/U6</f>
        <v>0</v>
      </c>
      <c r="V43" s="8">
        <f>V24/V6</f>
        <v>0</v>
      </c>
      <c r="W43" s="8">
        <f>W24/W6</f>
        <v>0</v>
      </c>
    </row>
    <row r="44" spans="1:23" x14ac:dyDescent="0.25">
      <c r="A44" s="4" t="str">
        <f t="shared" si="1"/>
        <v>Average KVAR By KVA</v>
      </c>
      <c r="B44" s="8">
        <f>B25/B7</f>
        <v>3.4628975714774267E-4</v>
      </c>
      <c r="C44" s="8">
        <f>C25/C7</f>
        <v>0</v>
      </c>
      <c r="D44" s="8">
        <f>D25/D7</f>
        <v>3.7020164882009191E-4</v>
      </c>
      <c r="E44" s="8">
        <f>E25/E7</f>
        <v>3.1585258690656082E-4</v>
      </c>
      <c r="F44" s="8">
        <f>F25/F7</f>
        <v>3.3331952096047913E-4</v>
      </c>
      <c r="G44" s="8">
        <f>G25/G7</f>
        <v>4.1614429033233052E-4</v>
      </c>
      <c r="H44" s="8">
        <f>H25/H7</f>
        <v>-6.2114060475633648E-3</v>
      </c>
      <c r="I44" s="8">
        <f>I25/I7</f>
        <v>-7.7542109062133128E-4</v>
      </c>
      <c r="J44" s="8">
        <f>J25/J7</f>
        <v>-6.4054925825978229E-4</v>
      </c>
      <c r="K44" s="8">
        <f>K25/K7</f>
        <v>-6.3230639252421833E-4</v>
      </c>
      <c r="L44" s="8">
        <f>L25/L7</f>
        <v>-5.7736449573333321E-4</v>
      </c>
      <c r="M44" s="8"/>
      <c r="N44" s="8">
        <f>N25/N7</f>
        <v>-8.5110158297595359E-4</v>
      </c>
      <c r="O44" s="8">
        <f>O25/O7</f>
        <v>-3.2304908231304755E-4</v>
      </c>
      <c r="P44" s="8">
        <f>P25/P7</f>
        <v>-3.3498016432604384E-4</v>
      </c>
      <c r="Q44" s="8">
        <f>Q25/Q7</f>
        <v>-2.0775752172626013E-4</v>
      </c>
      <c r="R44" s="8">
        <f>R25/R7</f>
        <v>-3.6283596398887293E-4</v>
      </c>
      <c r="S44" s="8">
        <f>S25/S7</f>
        <v>-8.5180289255716379E-5</v>
      </c>
      <c r="T44" s="8">
        <f>T25/T7</f>
        <v>-8.9742845343491668E-5</v>
      </c>
      <c r="U44" s="8">
        <f>U25/U7</f>
        <v>-1.0417145767402893E-4</v>
      </c>
      <c r="V44" s="8">
        <f>V25/V7</f>
        <v>-8.2759991338514992E-5</v>
      </c>
      <c r="W44" s="8">
        <f>W25/W7</f>
        <v>2.193698585653945E-4</v>
      </c>
    </row>
    <row r="45" spans="1:23" x14ac:dyDescent="0.25">
      <c r="A45" s="4" t="str">
        <f t="shared" si="1"/>
        <v>Customers Contribution</v>
      </c>
      <c r="B45" s="8">
        <f>B26/B8</f>
        <v>0</v>
      </c>
      <c r="C45" s="8">
        <f>C26/C8</f>
        <v>0</v>
      </c>
      <c r="D45" s="8">
        <f>D26/D8</f>
        <v>0</v>
      </c>
      <c r="E45" s="8">
        <f>E26/E8</f>
        <v>0</v>
      </c>
      <c r="F45" s="8">
        <f>F26/F8</f>
        <v>0</v>
      </c>
      <c r="G45" s="8">
        <f>G26/G8</f>
        <v>0</v>
      </c>
      <c r="H45" s="8">
        <f>H26/H8</f>
        <v>0</v>
      </c>
      <c r="I45" s="8">
        <f>I26/I8</f>
        <v>0</v>
      </c>
      <c r="J45" s="8">
        <f>J26/J8</f>
        <v>0</v>
      </c>
      <c r="K45" s="8">
        <f>K26/K8</f>
        <v>0</v>
      </c>
      <c r="L45" s="8">
        <f>L26/L8</f>
        <v>0</v>
      </c>
      <c r="M45" s="8"/>
      <c r="N45" s="8">
        <f>N26/N8</f>
        <v>0</v>
      </c>
      <c r="O45" s="8">
        <f>O26/O8</f>
        <v>0</v>
      </c>
      <c r="P45" s="8">
        <f>P26/P8</f>
        <v>0</v>
      </c>
      <c r="Q45" s="8">
        <f>Q26/Q8</f>
        <v>0</v>
      </c>
      <c r="R45" s="8">
        <f>R26/R8</f>
        <v>0</v>
      </c>
      <c r="S45" s="8">
        <f>S26/S8</f>
        <v>0</v>
      </c>
      <c r="T45" s="8">
        <f>T26/T8</f>
        <v>0</v>
      </c>
      <c r="U45" s="8">
        <f>U26/U8</f>
        <v>0</v>
      </c>
      <c r="V45" s="8">
        <f>V26/V8</f>
        <v>0</v>
      </c>
      <c r="W45" s="8">
        <f>W26/W8</f>
        <v>0</v>
      </c>
    </row>
    <row r="46" spans="1:23" x14ac:dyDescent="0.25">
      <c r="A46" s="4" t="str">
        <f t="shared" si="1"/>
        <v>Gross Asset Models</v>
      </c>
      <c r="B46" s="8">
        <f>B27/B9</f>
        <v>-4.0122141330469223E-4</v>
      </c>
      <c r="C46" s="8">
        <f>C27/C9</f>
        <v>1.2486548632538967E-2</v>
      </c>
      <c r="D46" s="8">
        <f>D27/D9</f>
        <v>-3.2600025582288721E-3</v>
      </c>
      <c r="E46" s="8">
        <f>E27/E9</f>
        <v>-3.7078557176476487E-3</v>
      </c>
      <c r="F46" s="8">
        <f>F27/F9</f>
        <v>-3.8799605128023852E-3</v>
      </c>
      <c r="G46" s="8">
        <f>G27/G9</f>
        <v>-4.0626381268790666E-3</v>
      </c>
      <c r="H46" s="8">
        <f>H27/H9</f>
        <v>1.4540662511174512E-2</v>
      </c>
      <c r="I46" s="8">
        <f>I27/I9</f>
        <v>3.6735928467458668E-3</v>
      </c>
      <c r="J46" s="8">
        <f>J27/J9</f>
        <v>6.1428932442209993E-3</v>
      </c>
      <c r="K46" s="8">
        <f>K27/K9</f>
        <v>6.2573451478904656E-3</v>
      </c>
      <c r="L46" s="8">
        <f>L27/L9</f>
        <v>6.1540382858095216E-3</v>
      </c>
      <c r="M46" s="8"/>
      <c r="N46" s="8">
        <f>N27/N9</f>
        <v>2.5246830245969618E-3</v>
      </c>
      <c r="O46" s="8">
        <f>O27/O9</f>
        <v>5.2242416478377792E-3</v>
      </c>
      <c r="P46" s="8">
        <f>P27/P9</f>
        <v>5.5307170592272187E-3</v>
      </c>
      <c r="Q46" s="8">
        <f>Q27/Q9</f>
        <v>7.2571423745396175E-3</v>
      </c>
      <c r="R46" s="8">
        <f>R27/R9</f>
        <v>1.4495438102201013E-2</v>
      </c>
      <c r="S46" s="8">
        <f>S27/S9</f>
        <v>-2.9625887029494213E-3</v>
      </c>
      <c r="T46" s="8">
        <f>T27/T9</f>
        <v>-2.8670552618704219E-3</v>
      </c>
      <c r="U46" s="8">
        <f>U27/U9</f>
        <v>-2.4536463098403746E-3</v>
      </c>
      <c r="V46" s="8">
        <f>V27/V9</f>
        <v>1.6145605456772438E-3</v>
      </c>
      <c r="W46" s="8">
        <f>W27/W9</f>
        <v>-6.6626892186735986E-3</v>
      </c>
    </row>
    <row r="47" spans="1:23" x14ac:dyDescent="0.25">
      <c r="A47" s="4" t="str">
        <f t="shared" si="1"/>
        <v>Peaking Probabilities</v>
      </c>
      <c r="B47" s="8">
        <f>B28/B10</f>
        <v>5.6383801225735001E-3</v>
      </c>
      <c r="C47" s="8">
        <f>C28/C10</f>
        <v>-5.3572405460997809E-3</v>
      </c>
      <c r="D47" s="8">
        <f>D28/D10</f>
        <v>-5.0889954654229751E-3</v>
      </c>
      <c r="E47" s="8">
        <f>E28/E10</f>
        <v>-8.2892477090766008E-3</v>
      </c>
      <c r="F47" s="8">
        <f>F28/F10</f>
        <v>-9.4435994148191257E-3</v>
      </c>
      <c r="G47" s="8">
        <f>G28/G10</f>
        <v>-1.0156301190622698E-2</v>
      </c>
      <c r="H47" s="8">
        <f>H28/H10</f>
        <v>1.4816217489516262E-3</v>
      </c>
      <c r="I47" s="8">
        <f>I28/I10</f>
        <v>-2.1369806961485786E-3</v>
      </c>
      <c r="J47" s="8">
        <f>J28/J10</f>
        <v>-1.1165859630189389E-3</v>
      </c>
      <c r="K47" s="8">
        <f>K28/K10</f>
        <v>-1.0766124040359364E-3</v>
      </c>
      <c r="L47" s="8">
        <f>L28/L10</f>
        <v>-1.0266738341816448E-3</v>
      </c>
      <c r="M47" s="8"/>
      <c r="N47" s="8">
        <f>N28/N10</f>
        <v>-3.2165492154690584E-3</v>
      </c>
      <c r="O47" s="8">
        <f>O28/O10</f>
        <v>-3.6724225646324435E-3</v>
      </c>
      <c r="P47" s="8">
        <f>P28/P10</f>
        <v>-3.5959789105220264E-3</v>
      </c>
      <c r="Q47" s="8">
        <f>Q28/Q10</f>
        <v>-3.4583598514309334E-3</v>
      </c>
      <c r="R47" s="8">
        <f>R28/R10</f>
        <v>-2.6566487626096492E-3</v>
      </c>
      <c r="S47" s="8">
        <f>S28/S10</f>
        <v>-6.676968855483619E-3</v>
      </c>
      <c r="T47" s="8">
        <f>T28/T10</f>
        <v>-6.7666152143027189E-3</v>
      </c>
      <c r="U47" s="8">
        <f>U28/U10</f>
        <v>-6.680470246382424E-3</v>
      </c>
      <c r="V47" s="8">
        <f>V28/V10</f>
        <v>-5.6702699449477775E-3</v>
      </c>
      <c r="W47" s="8">
        <f>W28/W10</f>
        <v>2.2800261426982004E-2</v>
      </c>
    </row>
    <row r="48" spans="1:23" x14ac:dyDescent="0.25">
      <c r="A48" s="4" t="str">
        <f t="shared" si="1"/>
        <v>Hours in Time Band and Days in year</v>
      </c>
      <c r="B48" s="8">
        <f>B29/B11</f>
        <v>0</v>
      </c>
      <c r="C48" s="8">
        <f>C29/C11</f>
        <v>0</v>
      </c>
      <c r="D48" s="8">
        <f>D29/D11</f>
        <v>0</v>
      </c>
      <c r="E48" s="8">
        <f>E29/E11</f>
        <v>0</v>
      </c>
      <c r="F48" s="8">
        <f>F29/F11</f>
        <v>0</v>
      </c>
      <c r="G48" s="8">
        <f>G29/G11</f>
        <v>0</v>
      </c>
      <c r="H48" s="8">
        <f>H29/H11</f>
        <v>0</v>
      </c>
      <c r="I48" s="8">
        <f>I29/I11</f>
        <v>0</v>
      </c>
      <c r="J48" s="8">
        <f>J29/J11</f>
        <v>0</v>
      </c>
      <c r="K48" s="8">
        <f>K29/K11</f>
        <v>0</v>
      </c>
      <c r="L48" s="8">
        <f>L29/L11</f>
        <v>0</v>
      </c>
      <c r="M48" s="8"/>
      <c r="N48" s="8">
        <f>N29/N11</f>
        <v>0</v>
      </c>
      <c r="O48" s="8">
        <f>O29/O11</f>
        <v>0</v>
      </c>
      <c r="P48" s="8">
        <f>P29/P11</f>
        <v>0</v>
      </c>
      <c r="Q48" s="8">
        <f>Q29/Q11</f>
        <v>0</v>
      </c>
      <c r="R48" s="8">
        <f>R29/R11</f>
        <v>0</v>
      </c>
      <c r="S48" s="8">
        <f>S29/S11</f>
        <v>0</v>
      </c>
      <c r="T48" s="8">
        <f>T29/T11</f>
        <v>0</v>
      </c>
      <c r="U48" s="8">
        <f>U29/U11</f>
        <v>0</v>
      </c>
      <c r="V48" s="8">
        <f>V29/V11</f>
        <v>0</v>
      </c>
      <c r="W48" s="8">
        <f>W29/W11</f>
        <v>0</v>
      </c>
    </row>
    <row r="49" spans="1:23" x14ac:dyDescent="0.25">
      <c r="A49" s="4" t="str">
        <f t="shared" si="1"/>
        <v>Real pre-tax cost of capital</v>
      </c>
      <c r="B49" s="8">
        <f>B30/B12</f>
        <v>-1.1564983583597947E-3</v>
      </c>
      <c r="C49" s="8">
        <f>C30/C12</f>
        <v>-1.9145691954541036E-2</v>
      </c>
      <c r="D49" s="8">
        <f>D30/D12</f>
        <v>-1.3482519242931329E-3</v>
      </c>
      <c r="E49" s="8">
        <f>E30/E12</f>
        <v>4.5207818155267292E-3</v>
      </c>
      <c r="F49" s="8">
        <f>F30/F12</f>
        <v>6.4218504806983889E-3</v>
      </c>
      <c r="G49" s="8">
        <f>G30/G12</f>
        <v>7.7945791107398854E-3</v>
      </c>
      <c r="H49" s="8">
        <f>H30/H12</f>
        <v>-2.0799746674676076E-2</v>
      </c>
      <c r="I49" s="8">
        <f>I30/I12</f>
        <v>-4.4227699260602302E-3</v>
      </c>
      <c r="J49" s="8">
        <f>J30/J12</f>
        <v>-7.9424732546770592E-3</v>
      </c>
      <c r="K49" s="8">
        <f>K30/K12</f>
        <v>-8.0283816428342696E-3</v>
      </c>
      <c r="L49" s="8">
        <f>L30/L12</f>
        <v>-7.8142827099970495E-3</v>
      </c>
      <c r="M49" s="8"/>
      <c r="N49" s="8">
        <f>N30/N12</f>
        <v>-2.6482252618850294E-3</v>
      </c>
      <c r="O49" s="8">
        <f>O30/O12</f>
        <v>-6.5115611171971469E-3</v>
      </c>
      <c r="P49" s="8">
        <f>P30/P12</f>
        <v>-6.9010764959061294E-3</v>
      </c>
      <c r="Q49" s="8">
        <f>Q30/Q12</f>
        <v>-9.4754373783608702E-3</v>
      </c>
      <c r="R49" s="8">
        <f>R30/R12</f>
        <v>-2.1144998888680551E-2</v>
      </c>
      <c r="S49" s="8">
        <f>S30/S12</f>
        <v>5.7296347329559667E-3</v>
      </c>
      <c r="T49" s="8">
        <f>T30/T12</f>
        <v>6.2547376858601142E-3</v>
      </c>
      <c r="U49" s="8">
        <f>U30/U12</f>
        <v>5.7800980976824984E-3</v>
      </c>
      <c r="V49" s="8">
        <f>V30/V12</f>
        <v>-4.0042834287936426E-4</v>
      </c>
      <c r="W49" s="8">
        <f>W30/W12</f>
        <v>1.968030334684118E-3</v>
      </c>
    </row>
    <row r="50" spans="1:23" x14ac:dyDescent="0.25">
      <c r="A50" s="4" t="str">
        <f t="shared" si="1"/>
        <v>Transmission Exits Charges</v>
      </c>
      <c r="B50" s="8">
        <f>B31/B13</f>
        <v>1.9829134684127485E-4</v>
      </c>
      <c r="C50" s="8">
        <f>C31/C13</f>
        <v>1.2523173887323039E-3</v>
      </c>
      <c r="D50" s="8">
        <f>D31/D13</f>
        <v>-1.6114389129375371E-4</v>
      </c>
      <c r="E50" s="8">
        <f>E31/E13</f>
        <v>2.4506368922521671E-5</v>
      </c>
      <c r="F50" s="8">
        <f>F31/F13</f>
        <v>1.1033302416878893E-4</v>
      </c>
      <c r="G50" s="8">
        <f>G31/G13</f>
        <v>8.9716574821882211E-5</v>
      </c>
      <c r="H50" s="8">
        <f>H31/H13</f>
        <v>3.6981208465300419E-4</v>
      </c>
      <c r="I50" s="8">
        <f>I31/I13</f>
        <v>-2.2094599456665593E-5</v>
      </c>
      <c r="J50" s="8">
        <f>J31/J13</f>
        <v>-2.1289883380685173E-7</v>
      </c>
      <c r="K50" s="8">
        <f>K31/K13</f>
        <v>-4.0863687442022787E-6</v>
      </c>
      <c r="L50" s="8">
        <f>L31/L13</f>
        <v>-4.9215154471158204E-5</v>
      </c>
      <c r="M50" s="8"/>
      <c r="N50" s="8">
        <f>N31/N13</f>
        <v>1.1425248637277723E-3</v>
      </c>
      <c r="O50" s="8">
        <f>O31/O13</f>
        <v>3.1119027482405591E-4</v>
      </c>
      <c r="P50" s="8">
        <f>P31/P13</f>
        <v>3.2797846979282371E-4</v>
      </c>
      <c r="Q50" s="8">
        <f>Q31/Q13</f>
        <v>1.5810057467536968E-4</v>
      </c>
      <c r="R50" s="8">
        <f>R31/R13</f>
        <v>1.1368599472312317E-4</v>
      </c>
      <c r="S50" s="8">
        <f>S31/S13</f>
        <v>-2.6335761829902123E-4</v>
      </c>
      <c r="T50" s="8">
        <f>T31/T13</f>
        <v>-2.7253163688729655E-4</v>
      </c>
      <c r="U50" s="8">
        <f>U31/U13</f>
        <v>-2.4042186114000923E-4</v>
      </c>
      <c r="V50" s="8">
        <f>V31/V13</f>
        <v>-1.8733972269887927E-4</v>
      </c>
      <c r="W50" s="8">
        <f>W31/W13</f>
        <v>7.0247138481746002E-5</v>
      </c>
    </row>
    <row r="51" spans="1:23" x14ac:dyDescent="0.25">
      <c r="A51" s="4" t="str">
        <f t="shared" si="1"/>
        <v>Other Expenditure</v>
      </c>
      <c r="B51" s="8">
        <f>B32/B14</f>
        <v>-3.2498291537051845E-4</v>
      </c>
      <c r="C51" s="8">
        <f>C32/C14</f>
        <v>-2.4033695067428944E-3</v>
      </c>
      <c r="D51" s="8">
        <f>D32/D14</f>
        <v>-1.2390943063943873E-3</v>
      </c>
      <c r="E51" s="8">
        <f>E32/E14</f>
        <v>3.0491943199420903E-4</v>
      </c>
      <c r="F51" s="8">
        <f>F32/F14</f>
        <v>8.67894471112865E-4</v>
      </c>
      <c r="G51" s="8">
        <f>G32/G14</f>
        <v>1.3597334288126071E-3</v>
      </c>
      <c r="H51" s="8">
        <f>H32/H14</f>
        <v>-2.8889672853552044E-3</v>
      </c>
      <c r="I51" s="8">
        <f>I32/I14</f>
        <v>-5.6761541844059711E-4</v>
      </c>
      <c r="J51" s="8">
        <f>J32/J14</f>
        <v>-9.9520018815016549E-4</v>
      </c>
      <c r="K51" s="8">
        <f>K32/K14</f>
        <v>-9.9170781175632501E-4</v>
      </c>
      <c r="L51" s="8">
        <f>L32/L14</f>
        <v>-9.5418590759071328E-4</v>
      </c>
      <c r="M51" s="8"/>
      <c r="N51" s="8">
        <f>N32/N14</f>
        <v>5.2431837020765815E-5</v>
      </c>
      <c r="O51" s="8">
        <f>O32/O14</f>
        <v>-3.2804328486848262E-4</v>
      </c>
      <c r="P51" s="8">
        <f>P32/P14</f>
        <v>-3.5954911120628964E-4</v>
      </c>
      <c r="Q51" s="8">
        <f>Q32/Q14</f>
        <v>-6.6450556455316487E-4</v>
      </c>
      <c r="R51" s="8">
        <f>R32/R14</f>
        <v>-2.3110519217129479E-3</v>
      </c>
      <c r="S51" s="8">
        <f>S32/S14</f>
        <v>1.2987646414206963E-3</v>
      </c>
      <c r="T51" s="8">
        <f>T32/T14</f>
        <v>1.5189384864478799E-3</v>
      </c>
      <c r="U51" s="8">
        <f>U32/U14</f>
        <v>1.4986612265283632E-3</v>
      </c>
      <c r="V51" s="8">
        <f>V32/V14</f>
        <v>7.2451110047594555E-4</v>
      </c>
      <c r="W51" s="8">
        <f>W32/W14</f>
        <v>-1.5058057696544023E-3</v>
      </c>
    </row>
    <row r="52" spans="1:23" x14ac:dyDescent="0.25">
      <c r="A52" s="4" t="str">
        <f t="shared" si="1"/>
        <v>IDNO Discounts</v>
      </c>
      <c r="B52" s="8">
        <f>B33/B15</f>
        <v>0</v>
      </c>
      <c r="C52" s="8">
        <f>C33/C15</f>
        <v>-5.148108317256682E-5</v>
      </c>
      <c r="D52" s="8">
        <f>D33/D15</f>
        <v>-3.9838211067786728E-4</v>
      </c>
      <c r="E52" s="8">
        <f>E33/E15</f>
        <v>-1.9932621423876293E-4</v>
      </c>
      <c r="F52" s="8">
        <f>F33/F15</f>
        <v>-1.2976630893723966E-4</v>
      </c>
      <c r="G52" s="8">
        <f>G33/G15</f>
        <v>-1.5413420905862013E-4</v>
      </c>
      <c r="H52" s="8">
        <f>H33/H15</f>
        <v>0</v>
      </c>
      <c r="I52" s="8">
        <f>I33/I15</f>
        <v>-4.6608090465974181E-5</v>
      </c>
      <c r="J52" s="8">
        <f>J33/J15</f>
        <v>-4.6958347112810581E-5</v>
      </c>
      <c r="K52" s="8">
        <f>K33/K15</f>
        <v>-4.6105974380631661E-5</v>
      </c>
      <c r="L52" s="8">
        <f>L33/L15</f>
        <v>-4.9888427438422399E-5</v>
      </c>
      <c r="M52" s="8"/>
      <c r="N52" s="8">
        <f>N33/N15</f>
        <v>-6.30613335723943E-5</v>
      </c>
      <c r="O52" s="8">
        <f>O33/O15</f>
        <v>-5.2235982401680991E-5</v>
      </c>
      <c r="P52" s="8">
        <f>P33/P15</f>
        <v>-5.3770162455207837E-5</v>
      </c>
      <c r="Q52" s="8">
        <f>Q33/Q15</f>
        <v>-4.4126868237297986E-5</v>
      </c>
      <c r="R52" s="8">
        <f>R33/R15</f>
        <v>-3.3791562205216899E-5</v>
      </c>
      <c r="S52" s="8">
        <f>S33/S15</f>
        <v>-2.722195008206479E-4</v>
      </c>
      <c r="T52" s="8">
        <f>T33/T15</f>
        <v>-2.7947984251983034E-4</v>
      </c>
      <c r="U52" s="8">
        <f>U33/U15</f>
        <v>-2.7729902048102318E-4</v>
      </c>
      <c r="V52" s="8">
        <f>V33/V15</f>
        <v>-2.1800187617451497E-4</v>
      </c>
      <c r="W52" s="8">
        <f>W33/W15</f>
        <v>-8.5764571024425336E-5</v>
      </c>
    </row>
    <row r="53" spans="1:23" x14ac:dyDescent="0.25">
      <c r="A53" s="4" t="str">
        <f t="shared" si="1"/>
        <v>Allowed Revenue</v>
      </c>
      <c r="B53" s="8">
        <f>B34/B16</f>
        <v>7.4823679622357558E-2</v>
      </c>
      <c r="C53" s="8">
        <f>C34/C16</f>
        <v>9.2115867857881799E-5</v>
      </c>
      <c r="D53" s="8">
        <f>D34/D16</f>
        <v>5.6901341754450392E-2</v>
      </c>
      <c r="E53" s="8">
        <f>E34/E16</f>
        <v>9.3361595714385445E-2</v>
      </c>
      <c r="F53" s="8">
        <f>F34/F16</f>
        <v>0.10594094481226457</v>
      </c>
      <c r="G53" s="8">
        <f>G34/G16</f>
        <v>0.11450297105616214</v>
      </c>
      <c r="H53" s="8">
        <f>H34/H16</f>
        <v>6.8733691353325016E-6</v>
      </c>
      <c r="I53" s="8">
        <f>I34/I16</f>
        <v>6.6524497697284066E-2</v>
      </c>
      <c r="J53" s="8">
        <f>J34/J16</f>
        <v>5.31697808848898E-2</v>
      </c>
      <c r="K53" s="8">
        <f>K34/K16</f>
        <v>5.3053956197175567E-2</v>
      </c>
      <c r="L53" s="8">
        <f>L34/L16</f>
        <v>5.4204561806286009E-2</v>
      </c>
      <c r="M53" s="8"/>
      <c r="N53" s="8">
        <f>N34/N16</f>
        <v>7.2020584653830128E-2</v>
      </c>
      <c r="O53" s="8">
        <f>O34/O16</f>
        <v>5.9145829615375102E-2</v>
      </c>
      <c r="P53" s="8">
        <f>P34/P16</f>
        <v>5.7752259825224722E-2</v>
      </c>
      <c r="Q53" s="8">
        <f>Q34/Q16</f>
        <v>4.7942563520501497E-2</v>
      </c>
      <c r="R53" s="8">
        <f>R34/R16</f>
        <v>0</v>
      </c>
      <c r="S53" s="8">
        <f>S34/S16</f>
        <v>0.10951114669171633</v>
      </c>
      <c r="T53" s="8">
        <f>T34/T16</f>
        <v>0.11346720164878084</v>
      </c>
      <c r="U53" s="8">
        <f>U34/U16</f>
        <v>0.11203660424310966</v>
      </c>
      <c r="V53" s="8">
        <f>V34/V16</f>
        <v>8.8035343976784711E-2</v>
      </c>
      <c r="W53" s="8">
        <f>W34/W16</f>
        <v>6.7993647652534364E-2</v>
      </c>
    </row>
    <row r="54" spans="1:23" x14ac:dyDescent="0.25">
      <c r="A54" s="4" t="s">
        <v>39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2024-12-18T11:48:52Z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