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RevApr26\TME\EMEB\"/>
    </mc:Choice>
  </mc:AlternateContent>
  <bookViews>
    <workbookView xWindow="-105" yWindow="-105" windowWidth="23250" windowHeight="12570"/>
  </bookViews>
  <sheets>
    <sheet name="Sheet1" sheetId="1" r:id="rId1"/>
  </sheets>
  <externalReferences>
    <externalReference r:id="rId2"/>
    <externalReference r:id="rId3"/>
  </externalReferences>
  <definedNames>
    <definedName name="_xlnm.Print_Area" localSheetId="0">Sheet1!$B$2:$W$37</definedName>
    <definedName name="_xlnm.Print_Titles" localSheetId="0">Sheet1!$A:$A,Sheet1!$1:$1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H16" i="1"/>
  <c r="D16" i="1"/>
  <c r="E16" i="1"/>
  <c r="F16" i="1"/>
  <c r="G16" i="1"/>
  <c r="W17" i="1" l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B29" i="1" l="1"/>
  <c r="B20" i="1"/>
  <c r="C20" i="1"/>
  <c r="D20" i="1"/>
  <c r="E20" i="1"/>
  <c r="F20" i="1"/>
  <c r="G20" i="1"/>
  <c r="H20" i="1"/>
  <c r="B21" i="1"/>
  <c r="C21" i="1"/>
  <c r="D21" i="1"/>
  <c r="E21" i="1"/>
  <c r="F21" i="1"/>
  <c r="G21" i="1"/>
  <c r="H21" i="1"/>
  <c r="B22" i="1"/>
  <c r="C22" i="1"/>
  <c r="D22" i="1"/>
  <c r="E22" i="1"/>
  <c r="F22" i="1"/>
  <c r="G22" i="1"/>
  <c r="H22" i="1"/>
  <c r="B23" i="1"/>
  <c r="C23" i="1"/>
  <c r="D23" i="1"/>
  <c r="E23" i="1"/>
  <c r="F23" i="1"/>
  <c r="G23" i="1"/>
  <c r="H23" i="1"/>
  <c r="B24" i="1"/>
  <c r="C24" i="1"/>
  <c r="D24" i="1"/>
  <c r="E24" i="1"/>
  <c r="F24" i="1"/>
  <c r="G24" i="1"/>
  <c r="H24" i="1"/>
  <c r="B25" i="1"/>
  <c r="C25" i="1"/>
  <c r="D25" i="1"/>
  <c r="E25" i="1"/>
  <c r="F25" i="1"/>
  <c r="G25" i="1"/>
  <c r="H25" i="1"/>
  <c r="B26" i="1"/>
  <c r="C26" i="1"/>
  <c r="D26" i="1"/>
  <c r="E26" i="1"/>
  <c r="F26" i="1"/>
  <c r="G26" i="1"/>
  <c r="H26" i="1"/>
  <c r="B27" i="1"/>
  <c r="C27" i="1"/>
  <c r="D27" i="1"/>
  <c r="E27" i="1"/>
  <c r="F27" i="1"/>
  <c r="G27" i="1"/>
  <c r="H27" i="1"/>
  <c r="B28" i="1"/>
  <c r="C28" i="1"/>
  <c r="D28" i="1"/>
  <c r="E28" i="1"/>
  <c r="F28" i="1"/>
  <c r="G28" i="1"/>
  <c r="H28" i="1"/>
  <c r="C29" i="1"/>
  <c r="D29" i="1"/>
  <c r="E29" i="1"/>
  <c r="F29" i="1"/>
  <c r="G29" i="1"/>
  <c r="H29" i="1"/>
  <c r="C30" i="1" l="1"/>
  <c r="C31" i="1" l="1"/>
  <c r="H30" i="1" l="1"/>
  <c r="H31" i="1"/>
  <c r="G30" i="1" l="1"/>
  <c r="G31" i="1"/>
  <c r="D30" i="1"/>
  <c r="D31" i="1"/>
  <c r="E30" i="1" l="1"/>
  <c r="F30" i="1"/>
  <c r="F31" i="1"/>
  <c r="B30" i="1" l="1"/>
  <c r="B31" i="1"/>
  <c r="E31" i="1"/>
  <c r="A33" i="1" l="1"/>
  <c r="A34" i="1"/>
  <c r="A31" i="1" l="1"/>
  <c r="A30" i="1"/>
  <c r="A21" i="1"/>
  <c r="A22" i="1"/>
  <c r="A23" i="1"/>
  <c r="A24" i="1"/>
  <c r="A25" i="1"/>
  <c r="A26" i="1"/>
  <c r="A27" i="1"/>
  <c r="A28" i="1"/>
  <c r="A32" i="1"/>
  <c r="A29" i="1"/>
  <c r="A20" i="1"/>
  <c r="C45" i="1" l="1"/>
  <c r="C32" i="1"/>
  <c r="C51" i="1" s="1"/>
  <c r="C40" i="1"/>
  <c r="C44" i="1"/>
  <c r="C47" i="1"/>
  <c r="C42" i="1"/>
  <c r="C49" i="1"/>
  <c r="C50" i="1"/>
  <c r="C39" i="1"/>
  <c r="R20" i="1"/>
  <c r="C43" i="1"/>
  <c r="C48" i="1"/>
  <c r="C41" i="1"/>
  <c r="C46" i="1"/>
  <c r="M20" i="1"/>
  <c r="M27" i="1" l="1"/>
  <c r="M22" i="1"/>
  <c r="R33" i="1"/>
  <c r="R52" i="1" s="1"/>
  <c r="M28" i="1"/>
  <c r="M25" i="1"/>
  <c r="M32" i="1"/>
  <c r="R22" i="1"/>
  <c r="R41" i="1" s="1"/>
  <c r="M31" i="1"/>
  <c r="M24" i="1"/>
  <c r="R31" i="1"/>
  <c r="R50" i="1" s="1"/>
  <c r="R28" i="1"/>
  <c r="R47" i="1" s="1"/>
  <c r="R24" i="1"/>
  <c r="R43" i="1" s="1"/>
  <c r="R26" i="1"/>
  <c r="R45" i="1" s="1"/>
  <c r="M34" i="1"/>
  <c r="M23" i="1"/>
  <c r="R21" i="1"/>
  <c r="R40" i="1" s="1"/>
  <c r="R27" i="1"/>
  <c r="R46" i="1" s="1"/>
  <c r="R29" i="1"/>
  <c r="R48" i="1" s="1"/>
  <c r="M21" i="1"/>
  <c r="M30" i="1"/>
  <c r="M26" i="1"/>
  <c r="R25" i="1"/>
  <c r="R44" i="1" s="1"/>
  <c r="R30" i="1"/>
  <c r="R49" i="1" s="1"/>
  <c r="R32" i="1"/>
  <c r="R51" i="1" s="1"/>
  <c r="M33" i="1"/>
  <c r="M29" i="1"/>
  <c r="R34" i="1"/>
  <c r="R53" i="1" s="1"/>
  <c r="R39" i="1"/>
  <c r="R23" i="1"/>
  <c r="R42" i="1" s="1"/>
  <c r="M35" i="1" l="1"/>
  <c r="M37" i="1" s="1"/>
  <c r="R35" i="1"/>
  <c r="R37" i="1" s="1"/>
  <c r="H42" i="1" l="1"/>
  <c r="H44" i="1"/>
  <c r="H47" i="1"/>
  <c r="H33" i="1"/>
  <c r="H52" i="1" s="1"/>
  <c r="H48" i="1"/>
  <c r="H43" i="1"/>
  <c r="H32" i="1"/>
  <c r="H51" i="1" s="1"/>
  <c r="H34" i="1"/>
  <c r="H53" i="1" s="1"/>
  <c r="H40" i="1"/>
  <c r="H46" i="1"/>
  <c r="H49" i="1"/>
  <c r="H45" i="1"/>
  <c r="H39" i="1"/>
  <c r="H50" i="1"/>
  <c r="H41" i="1"/>
  <c r="H35" i="1" l="1"/>
  <c r="H37" i="1" s="1"/>
  <c r="W26" i="1" l="1"/>
  <c r="W45" i="1" s="1"/>
  <c r="W20" i="1"/>
  <c r="W22" i="1" l="1"/>
  <c r="W41" i="1" s="1"/>
  <c r="W30" i="1"/>
  <c r="W49" i="1" s="1"/>
  <c r="W33" i="1"/>
  <c r="W52" i="1" s="1"/>
  <c r="W31" i="1"/>
  <c r="W50" i="1" s="1"/>
  <c r="W23" i="1"/>
  <c r="W42" i="1" s="1"/>
  <c r="W34" i="1"/>
  <c r="W53" i="1" s="1"/>
  <c r="W39" i="1"/>
  <c r="W29" i="1"/>
  <c r="W48" i="1" s="1"/>
  <c r="W21" i="1"/>
  <c r="W40" i="1" s="1"/>
  <c r="W24" i="1"/>
  <c r="W43" i="1" s="1"/>
  <c r="W32" i="1"/>
  <c r="W51" i="1" s="1"/>
  <c r="W25" i="1"/>
  <c r="W44" i="1" s="1"/>
  <c r="W27" i="1"/>
  <c r="W46" i="1" s="1"/>
  <c r="W28" i="1"/>
  <c r="W47" i="1" s="1"/>
  <c r="G50" i="1" l="1"/>
  <c r="D33" i="1"/>
  <c r="D52" i="1" s="1"/>
  <c r="D41" i="1"/>
  <c r="D45" i="1"/>
  <c r="D43" i="1"/>
  <c r="G47" i="1"/>
  <c r="G49" i="1"/>
  <c r="D47" i="1"/>
  <c r="G40" i="1"/>
  <c r="G44" i="1"/>
  <c r="G42" i="1"/>
  <c r="D50" i="1"/>
  <c r="J22" i="1"/>
  <c r="J41" i="1" s="1"/>
  <c r="J20" i="1"/>
  <c r="G41" i="1"/>
  <c r="G39" i="1"/>
  <c r="G48" i="1"/>
  <c r="D46" i="1"/>
  <c r="D32" i="1"/>
  <c r="D51" i="1" s="1"/>
  <c r="D34" i="1"/>
  <c r="D53" i="1" s="1"/>
  <c r="K20" i="1"/>
  <c r="D39" i="1"/>
  <c r="F40" i="1"/>
  <c r="G34" i="1"/>
  <c r="G53" i="1" s="1"/>
  <c r="G45" i="1"/>
  <c r="L20" i="1"/>
  <c r="P20" i="1"/>
  <c r="G43" i="1"/>
  <c r="G32" i="1"/>
  <c r="G51" i="1" s="1"/>
  <c r="W35" i="1"/>
  <c r="W37" i="1" s="1"/>
  <c r="D48" i="1"/>
  <c r="S20" i="1"/>
  <c r="N20" i="1"/>
  <c r="G46" i="1"/>
  <c r="D40" i="1"/>
  <c r="Q20" i="1"/>
  <c r="V20" i="1"/>
  <c r="G33" i="1"/>
  <c r="G52" i="1" s="1"/>
  <c r="D49" i="1"/>
  <c r="D42" i="1"/>
  <c r="D44" i="1"/>
  <c r="P33" i="1" l="1"/>
  <c r="P52" i="1" s="1"/>
  <c r="V30" i="1"/>
  <c r="V49" i="1" s="1"/>
  <c r="J26" i="1"/>
  <c r="J45" i="1" s="1"/>
  <c r="V32" i="1"/>
  <c r="V51" i="1" s="1"/>
  <c r="N23" i="1"/>
  <c r="N42" i="1" s="1"/>
  <c r="J32" i="1"/>
  <c r="J51" i="1" s="1"/>
  <c r="V26" i="1"/>
  <c r="V45" i="1" s="1"/>
  <c r="J27" i="1"/>
  <c r="J46" i="1" s="1"/>
  <c r="V29" i="1"/>
  <c r="V48" i="1" s="1"/>
  <c r="S30" i="1"/>
  <c r="S49" i="1" s="1"/>
  <c r="K33" i="1"/>
  <c r="K52" i="1" s="1"/>
  <c r="J29" i="1"/>
  <c r="J48" i="1" s="1"/>
  <c r="N32" i="1"/>
  <c r="N51" i="1" s="1"/>
  <c r="F41" i="1"/>
  <c r="V21" i="1"/>
  <c r="V40" i="1" s="1"/>
  <c r="V27" i="1"/>
  <c r="V46" i="1" s="1"/>
  <c r="V31" i="1"/>
  <c r="V50" i="1" s="1"/>
  <c r="Q24" i="1"/>
  <c r="Q43" i="1" s="1"/>
  <c r="N24" i="1"/>
  <c r="N43" i="1" s="1"/>
  <c r="S22" i="1"/>
  <c r="S41" i="1" s="1"/>
  <c r="P21" i="1"/>
  <c r="P40" i="1" s="1"/>
  <c r="L24" i="1"/>
  <c r="L43" i="1" s="1"/>
  <c r="L26" i="1"/>
  <c r="L45" i="1" s="1"/>
  <c r="E33" i="1"/>
  <c r="E52" i="1" s="1"/>
  <c r="E45" i="1"/>
  <c r="E50" i="1"/>
  <c r="F44" i="1"/>
  <c r="F46" i="1"/>
  <c r="F32" i="1"/>
  <c r="F51" i="1" s="1"/>
  <c r="K22" i="1"/>
  <c r="K41" i="1" s="1"/>
  <c r="Q27" i="1"/>
  <c r="Q46" i="1" s="1"/>
  <c r="L21" i="1"/>
  <c r="L40" i="1" s="1"/>
  <c r="L28" i="1"/>
  <c r="L47" i="1" s="1"/>
  <c r="Q32" i="1"/>
  <c r="Q51" i="1" s="1"/>
  <c r="Q25" i="1"/>
  <c r="Q44" i="1" s="1"/>
  <c r="N29" i="1"/>
  <c r="N48" i="1" s="1"/>
  <c r="N25" i="1"/>
  <c r="N44" i="1" s="1"/>
  <c r="S25" i="1"/>
  <c r="S44" i="1" s="1"/>
  <c r="S32" i="1"/>
  <c r="S51" i="1" s="1"/>
  <c r="P26" i="1"/>
  <c r="P45" i="1" s="1"/>
  <c r="P28" i="1"/>
  <c r="P47" i="1" s="1"/>
  <c r="L30" i="1"/>
  <c r="L49" i="1" s="1"/>
  <c r="L32" i="1"/>
  <c r="L51" i="1" s="1"/>
  <c r="F47" i="1"/>
  <c r="F33" i="1"/>
  <c r="F52" i="1" s="1"/>
  <c r="D35" i="1"/>
  <c r="D37" i="1" s="1"/>
  <c r="K27" i="1"/>
  <c r="K46" i="1" s="1"/>
  <c r="K23" i="1"/>
  <c r="K42" i="1" s="1"/>
  <c r="V23" i="1"/>
  <c r="V42" i="1" s="1"/>
  <c r="Q30" i="1"/>
  <c r="Q49" i="1" s="1"/>
  <c r="N28" i="1"/>
  <c r="N47" i="1" s="1"/>
  <c r="P24" i="1"/>
  <c r="P43" i="1" s="1"/>
  <c r="P31" i="1"/>
  <c r="P50" i="1" s="1"/>
  <c r="Q22" i="1"/>
  <c r="Q41" i="1" s="1"/>
  <c r="L23" i="1"/>
  <c r="L42" i="1" s="1"/>
  <c r="E49" i="1"/>
  <c r="E42" i="1"/>
  <c r="E47" i="1"/>
  <c r="F50" i="1"/>
  <c r="F43" i="1"/>
  <c r="K30" i="1"/>
  <c r="K49" i="1" s="1"/>
  <c r="K32" i="1"/>
  <c r="K51" i="1" s="1"/>
  <c r="J24" i="1"/>
  <c r="J43" i="1" s="1"/>
  <c r="J28" i="1"/>
  <c r="J47" i="1" s="1"/>
  <c r="V34" i="1"/>
  <c r="V53" i="1" s="1"/>
  <c r="N30" i="1"/>
  <c r="N49" i="1" s="1"/>
  <c r="S39" i="1"/>
  <c r="P27" i="1"/>
  <c r="P46" i="1" s="1"/>
  <c r="E34" i="1"/>
  <c r="E53" i="1" s="1"/>
  <c r="J39" i="1"/>
  <c r="I20" i="1"/>
  <c r="I23" i="1"/>
  <c r="I42" i="1" s="1"/>
  <c r="V33" i="1"/>
  <c r="V52" i="1" s="1"/>
  <c r="Q28" i="1"/>
  <c r="Q47" i="1" s="1"/>
  <c r="N33" i="1"/>
  <c r="N52" i="1" s="1"/>
  <c r="S28" i="1"/>
  <c r="S47" i="1" s="1"/>
  <c r="S24" i="1"/>
  <c r="S43" i="1" s="1"/>
  <c r="P29" i="1"/>
  <c r="P48" i="1" s="1"/>
  <c r="L31" i="1"/>
  <c r="L50" i="1" s="1"/>
  <c r="L33" i="1"/>
  <c r="L52" i="1" s="1"/>
  <c r="E39" i="1"/>
  <c r="E48" i="1"/>
  <c r="E40" i="1"/>
  <c r="F42" i="1"/>
  <c r="K26" i="1"/>
  <c r="K45" i="1" s="1"/>
  <c r="K34" i="1"/>
  <c r="K53" i="1" s="1"/>
  <c r="J34" i="1"/>
  <c r="J53" i="1" s="1"/>
  <c r="V39" i="1"/>
  <c r="V25" i="1"/>
  <c r="V44" i="1" s="1"/>
  <c r="Q33" i="1"/>
  <c r="Q52" i="1" s="1"/>
  <c r="Q23" i="1"/>
  <c r="Q42" i="1" s="1"/>
  <c r="Q31" i="1"/>
  <c r="Q50" i="1" s="1"/>
  <c r="N31" i="1"/>
  <c r="N50" i="1" s="1"/>
  <c r="N22" i="1"/>
  <c r="N41" i="1" s="1"/>
  <c r="S31" i="1"/>
  <c r="S50" i="1" s="1"/>
  <c r="P32" i="1"/>
  <c r="P51" i="1" s="1"/>
  <c r="P34" i="1"/>
  <c r="P53" i="1" s="1"/>
  <c r="L22" i="1"/>
  <c r="L41" i="1" s="1"/>
  <c r="E43" i="1"/>
  <c r="E32" i="1"/>
  <c r="E51" i="1" s="1"/>
  <c r="E44" i="1"/>
  <c r="F39" i="1"/>
  <c r="F45" i="1"/>
  <c r="K39" i="1"/>
  <c r="K29" i="1"/>
  <c r="K48" i="1" s="1"/>
  <c r="K21" i="1"/>
  <c r="K40" i="1" s="1"/>
  <c r="J33" i="1"/>
  <c r="J52" i="1" s="1"/>
  <c r="J23" i="1"/>
  <c r="J42" i="1" s="1"/>
  <c r="J21" i="1"/>
  <c r="J40" i="1" s="1"/>
  <c r="V28" i="1"/>
  <c r="V47" i="1" s="1"/>
  <c r="Q26" i="1"/>
  <c r="Q45" i="1" s="1"/>
  <c r="N26" i="1"/>
  <c r="N45" i="1" s="1"/>
  <c r="N39" i="1"/>
  <c r="S21" i="1"/>
  <c r="S40" i="1" s="1"/>
  <c r="S27" i="1"/>
  <c r="S46" i="1" s="1"/>
  <c r="S23" i="1"/>
  <c r="S42" i="1" s="1"/>
  <c r="P39" i="1"/>
  <c r="P22" i="1"/>
  <c r="P41" i="1" s="1"/>
  <c r="L25" i="1"/>
  <c r="L44" i="1" s="1"/>
  <c r="L39" i="1"/>
  <c r="F48" i="1"/>
  <c r="K25" i="1"/>
  <c r="K44" i="1" s="1"/>
  <c r="J25" i="1"/>
  <c r="J44" i="1" s="1"/>
  <c r="U20" i="1"/>
  <c r="Q34" i="1"/>
  <c r="Q53" i="1" s="1"/>
  <c r="N34" i="1"/>
  <c r="N53" i="1" s="1"/>
  <c r="S26" i="1"/>
  <c r="S45" i="1" s="1"/>
  <c r="L34" i="1"/>
  <c r="L53" i="1" s="1"/>
  <c r="K24" i="1"/>
  <c r="K43" i="1" s="1"/>
  <c r="K28" i="1"/>
  <c r="K47" i="1" s="1"/>
  <c r="V24" i="1"/>
  <c r="V43" i="1" s="1"/>
  <c r="V22" i="1"/>
  <c r="V41" i="1" s="1"/>
  <c r="Q39" i="1"/>
  <c r="Q29" i="1"/>
  <c r="Q48" i="1" s="1"/>
  <c r="Q21" i="1"/>
  <c r="Q40" i="1" s="1"/>
  <c r="N21" i="1"/>
  <c r="N40" i="1" s="1"/>
  <c r="N27" i="1"/>
  <c r="N46" i="1" s="1"/>
  <c r="S34" i="1"/>
  <c r="S53" i="1" s="1"/>
  <c r="S33" i="1"/>
  <c r="S52" i="1" s="1"/>
  <c r="S29" i="1"/>
  <c r="S48" i="1" s="1"/>
  <c r="P30" i="1"/>
  <c r="P49" i="1" s="1"/>
  <c r="P23" i="1"/>
  <c r="P42" i="1" s="1"/>
  <c r="P25" i="1"/>
  <c r="P44" i="1" s="1"/>
  <c r="L27" i="1"/>
  <c r="L46" i="1" s="1"/>
  <c r="L29" i="1"/>
  <c r="L48" i="1" s="1"/>
  <c r="E41" i="1"/>
  <c r="E46" i="1"/>
  <c r="F34" i="1"/>
  <c r="F53" i="1" s="1"/>
  <c r="F49" i="1"/>
  <c r="K31" i="1"/>
  <c r="K50" i="1" s="1"/>
  <c r="G35" i="1"/>
  <c r="G37" i="1" s="1"/>
  <c r="J30" i="1"/>
  <c r="J49" i="1" s="1"/>
  <c r="J31" i="1"/>
  <c r="J50" i="1" s="1"/>
  <c r="I30" i="1" l="1"/>
  <c r="I49" i="1" s="1"/>
  <c r="U24" i="1"/>
  <c r="U43" i="1" s="1"/>
  <c r="B42" i="1"/>
  <c r="U21" i="1"/>
  <c r="U40" i="1" s="1"/>
  <c r="U33" i="1"/>
  <c r="U52" i="1" s="1"/>
  <c r="I27" i="1"/>
  <c r="I46" i="1" s="1"/>
  <c r="P35" i="1"/>
  <c r="P37" i="1" s="1"/>
  <c r="U28" i="1"/>
  <c r="U47" i="1" s="1"/>
  <c r="B43" i="1"/>
  <c r="F35" i="1"/>
  <c r="F37" i="1" s="1"/>
  <c r="U31" i="1"/>
  <c r="U50" i="1" s="1"/>
  <c r="U25" i="1"/>
  <c r="U44" i="1" s="1"/>
  <c r="B48" i="1"/>
  <c r="B40" i="1"/>
  <c r="B46" i="1"/>
  <c r="I31" i="1"/>
  <c r="I50" i="1" s="1"/>
  <c r="I24" i="1"/>
  <c r="I43" i="1" s="1"/>
  <c r="B32" i="1"/>
  <c r="B51" i="1" s="1"/>
  <c r="Q35" i="1"/>
  <c r="Q37" i="1" s="1"/>
  <c r="U34" i="1"/>
  <c r="U53" i="1" s="1"/>
  <c r="U39" i="1"/>
  <c r="B44" i="1"/>
  <c r="B49" i="1"/>
  <c r="L35" i="1"/>
  <c r="L37" i="1" s="1"/>
  <c r="E35" i="1"/>
  <c r="E37" i="1" s="1"/>
  <c r="I21" i="1"/>
  <c r="I40" i="1" s="1"/>
  <c r="U22" i="1"/>
  <c r="U41" i="1" s="1"/>
  <c r="B47" i="1"/>
  <c r="K35" i="1"/>
  <c r="K37" i="1" s="1"/>
  <c r="I29" i="1"/>
  <c r="I48" i="1" s="1"/>
  <c r="I22" i="1"/>
  <c r="I41" i="1" s="1"/>
  <c r="I33" i="1"/>
  <c r="I52" i="1" s="1"/>
  <c r="S35" i="1"/>
  <c r="S37" i="1" s="1"/>
  <c r="U26" i="1"/>
  <c r="U45" i="1" s="1"/>
  <c r="U23" i="1"/>
  <c r="U42" i="1" s="1"/>
  <c r="U27" i="1"/>
  <c r="U46" i="1" s="1"/>
  <c r="B45" i="1"/>
  <c r="B50" i="1"/>
  <c r="B41" i="1"/>
  <c r="V35" i="1"/>
  <c r="V37" i="1" s="1"/>
  <c r="I25" i="1"/>
  <c r="I44" i="1" s="1"/>
  <c r="I26" i="1"/>
  <c r="I45" i="1" s="1"/>
  <c r="J35" i="1"/>
  <c r="J37" i="1" s="1"/>
  <c r="O20" i="1"/>
  <c r="O21" i="1"/>
  <c r="O40" i="1" s="1"/>
  <c r="U32" i="1"/>
  <c r="U51" i="1" s="1"/>
  <c r="U29" i="1"/>
  <c r="U48" i="1" s="1"/>
  <c r="U30" i="1"/>
  <c r="U49" i="1" s="1"/>
  <c r="B39" i="1"/>
  <c r="N35" i="1"/>
  <c r="N37" i="1" s="1"/>
  <c r="I28" i="1"/>
  <c r="I47" i="1" s="1"/>
  <c r="I39" i="1"/>
  <c r="T20" i="1"/>
  <c r="I32" i="1"/>
  <c r="I51" i="1" s="1"/>
  <c r="I34" i="1"/>
  <c r="I53" i="1" s="1"/>
  <c r="T32" i="1" l="1"/>
  <c r="T51" i="1" s="1"/>
  <c r="T24" i="1"/>
  <c r="T43" i="1" s="1"/>
  <c r="T26" i="1"/>
  <c r="T45" i="1" s="1"/>
  <c r="O27" i="1"/>
  <c r="O46" i="1" s="1"/>
  <c r="O25" i="1"/>
  <c r="O44" i="1" s="1"/>
  <c r="O30" i="1"/>
  <c r="O49" i="1" s="1"/>
  <c r="O31" i="1"/>
  <c r="O50" i="1" s="1"/>
  <c r="T28" i="1"/>
  <c r="T47" i="1" s="1"/>
  <c r="T31" i="1"/>
  <c r="T50" i="1" s="1"/>
  <c r="T22" i="1"/>
  <c r="T41" i="1" s="1"/>
  <c r="T21" i="1"/>
  <c r="T40" i="1" s="1"/>
  <c r="T27" i="1"/>
  <c r="T46" i="1" s="1"/>
  <c r="O26" i="1"/>
  <c r="O45" i="1" s="1"/>
  <c r="O39" i="1"/>
  <c r="U35" i="1"/>
  <c r="U37" i="1" s="1"/>
  <c r="T23" i="1"/>
  <c r="T42" i="1" s="1"/>
  <c r="T25" i="1"/>
  <c r="T44" i="1" s="1"/>
  <c r="T30" i="1"/>
  <c r="T49" i="1" s="1"/>
  <c r="O23" i="1"/>
  <c r="O42" i="1" s="1"/>
  <c r="O29" i="1"/>
  <c r="O48" i="1" s="1"/>
  <c r="O24" i="1"/>
  <c r="O43" i="1" s="1"/>
  <c r="O34" i="1"/>
  <c r="O53" i="1" s="1"/>
  <c r="T34" i="1"/>
  <c r="T53" i="1" s="1"/>
  <c r="T33" i="1"/>
  <c r="T52" i="1" s="1"/>
  <c r="O32" i="1"/>
  <c r="O51" i="1" s="1"/>
  <c r="O28" i="1"/>
  <c r="O47" i="1" s="1"/>
  <c r="T29" i="1"/>
  <c r="T48" i="1" s="1"/>
  <c r="T39" i="1"/>
  <c r="I35" i="1"/>
  <c r="I37" i="1" s="1"/>
  <c r="O22" i="1"/>
  <c r="O41" i="1" s="1"/>
  <c r="O33" i="1"/>
  <c r="O52" i="1" s="1"/>
  <c r="T35" i="1" l="1"/>
  <c r="T37" i="1" s="1"/>
  <c r="O35" i="1"/>
  <c r="O37" i="1" s="1"/>
  <c r="C16" i="1" l="1"/>
  <c r="C33" i="1" l="1"/>
  <c r="C34" i="1"/>
  <c r="C53" i="1" s="1"/>
  <c r="C52" i="1" l="1"/>
  <c r="C35" i="1"/>
  <c r="C37" i="1" s="1"/>
  <c r="B16" i="1" l="1"/>
  <c r="B34" i="1" l="1"/>
  <c r="B53" i="1" s="1"/>
  <c r="B33" i="1"/>
  <c r="B52" i="1" l="1"/>
  <c r="B35" i="1"/>
  <c r="B37" i="1" s="1"/>
</calcChain>
</file>

<file path=xl/sharedStrings.xml><?xml version="1.0" encoding="utf-8"?>
<sst xmlns="http://schemas.openxmlformats.org/spreadsheetml/2006/main" count="79" uniqueCount="41">
  <si>
    <t>Domestic Aggregated with Residual</t>
  </si>
  <si>
    <t>Non-Domestic Aggregated No Residual</t>
  </si>
  <si>
    <t>Non-Domestic Aggregated Band 1</t>
  </si>
  <si>
    <t>Non-Domestic Aggregated Band 2</t>
  </si>
  <si>
    <t>Non-Domestic Aggregated Band 3</t>
  </si>
  <si>
    <t>Non-Domestic Aggregated Band 4</t>
  </si>
  <si>
    <t>LV Site Specific No Residual</t>
  </si>
  <si>
    <t>LV Site Specific Band 1</t>
  </si>
  <si>
    <t>LV Site Specific Band 2</t>
  </si>
  <si>
    <t>LV Site Specific Band 3</t>
  </si>
  <si>
    <t>LV Site Specific Band 4</t>
  </si>
  <si>
    <t>LV Sub Site Specific No Residual</t>
  </si>
  <si>
    <t>LV Sub Site Specific Band 1</t>
  </si>
  <si>
    <t>LV Sub Site Specific Band 2</t>
  </si>
  <si>
    <t>LV Sub Site Specific Band 3</t>
  </si>
  <si>
    <t>LV Sub Site Specific Band 4</t>
  </si>
  <si>
    <t>HV Site Specific No Residual</t>
  </si>
  <si>
    <t>HV Site Specific Band 1</t>
  </si>
  <si>
    <t>HV Site Specific Band 2</t>
  </si>
  <si>
    <t>HV Site Specific Band 3</t>
  </si>
  <si>
    <t>HV Site Specific Band 4</t>
  </si>
  <si>
    <t>Unmetered Supplies</t>
  </si>
  <si>
    <t>Typical Bills</t>
  </si>
  <si>
    <t>Load Factor</t>
  </si>
  <si>
    <t>Coincidence Factor</t>
  </si>
  <si>
    <t>Forecast</t>
  </si>
  <si>
    <t>Service Models</t>
  </si>
  <si>
    <t>Loss Adjustment factors</t>
  </si>
  <si>
    <t>Average KVAR By KVA</t>
  </si>
  <si>
    <t>Gross Asset Models</t>
  </si>
  <si>
    <t>Peaking Probabilities</t>
  </si>
  <si>
    <t>Hours in Time Band and Days in year</t>
  </si>
  <si>
    <t>IDNO Discounts</t>
  </si>
  <si>
    <t>Allowed Revenue</t>
  </si>
  <si>
    <t>Real pre-tax cost of capital</t>
  </si>
  <si>
    <t>Transmission Exits Charges</t>
  </si>
  <si>
    <t>Other Expenditure</t>
  </si>
  <si>
    <t>Change To Typical Bills</t>
  </si>
  <si>
    <t>Customers Contribution</t>
  </si>
  <si>
    <t>All changes</t>
  </si>
  <si>
    <t>2025/26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</si>
</sst>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B86CD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9" fontId="2" fillId="2" borderId="0" applyNumberFormat="0" applyBorder="0" applyAlignment="0">
      <alignment horizontal="left" vertical="center" wrapText="1"/>
    </xf>
    <xf numFmtId="9" fontId="1" fillId="0" borderId="0" applyFont="0" applyFill="0" applyBorder="0" applyAlignment="0" applyProtection="0"/>
  </cellStyleXfs>
  <cellXfs count="9">
    <xf numFmtId="0" fontId="0" fillId="0" borderId="0" xfId="0"/>
    <xf numFmtId="43" fontId="0" fillId="0" borderId="0" xfId="1" applyFont="1"/>
    <xf numFmtId="0" fontId="2" fillId="3" borderId="1" xfId="2" applyNumberFormat="1" applyFill="1" applyBorder="1" applyAlignment="1">
      <alignment horizontal="right" wrapText="1"/>
    </xf>
    <xf numFmtId="0" fontId="2" fillId="2" borderId="1" xfId="2" applyNumberFormat="1" applyBorder="1" applyAlignment="1">
      <alignment horizontal="right" wrapText="1"/>
    </xf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  <xf numFmtId="9" fontId="0" fillId="0" borderId="0" xfId="3" applyFont="1"/>
    <xf numFmtId="164" fontId="0" fillId="0" borderId="0" xfId="3" applyNumberFormat="1" applyFont="1"/>
  </cellXfs>
  <cellStyles count="4">
    <cellStyle name="ColumnHeading_CEPATNEI" xfId="2"/>
    <cellStyle name="Comma" xfId="1" builtinId="3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DCM_v10_20231106%20EME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DCM_v11_20241025%20EM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Version control"/>
      <sheetName val="Model map"/>
      <sheetName val="Index"/>
      <sheetName val="Named ranges"/>
      <sheetName val="Fixed inputs"/>
      <sheetName val="Inputs by customer type"/>
      <sheetName val="Inputs by network level"/>
      <sheetName val="General inputs"/>
      <sheetName val="Standing charge factors"/>
      <sheetName val="Load &amp; loss characteristics"/>
      <sheetName val="Customer contributions"/>
      <sheetName val="Volume adjustments"/>
      <sheetName val="Pseudo-load coefficients"/>
      <sheetName val="System peak demand"/>
      <sheetName val="Service model assets"/>
      <sheetName val="Unit costs"/>
      <sheetName val="Initial unit rates"/>
      <sheetName val="Service model charges"/>
      <sheetName val="Unit rate charges"/>
      <sheetName val="Capacity charges"/>
      <sheetName val="Reactive power charges"/>
      <sheetName val="Fixed charges"/>
      <sheetName val="SoLR &amp; bad debt adders"/>
      <sheetName val="Revenue matching"/>
      <sheetName val="Rounding"/>
      <sheetName val="Net revenue summary"/>
      <sheetName val="Tariff summary"/>
      <sheetName val="Output to other mode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68">
          <cell r="J68">
            <v>94.414861609793618</v>
          </cell>
          <cell r="L68">
            <v>309.70402786714681</v>
          </cell>
          <cell r="M68">
            <v>89.749731128082985</v>
          </cell>
          <cell r="N68">
            <v>226.03200492303594</v>
          </cell>
          <cell r="O68">
            <v>445.98546418600779</v>
          </cell>
          <cell r="P68">
            <v>1110.5951159481881</v>
          </cell>
          <cell r="R68">
            <v>5517.5163116339018</v>
          </cell>
          <cell r="S68">
            <v>2813.2965506915275</v>
          </cell>
          <cell r="T68">
            <v>5771.7913845447774</v>
          </cell>
          <cell r="U68">
            <v>9259.758770141214</v>
          </cell>
          <cell r="V68">
            <v>17492.723881760776</v>
          </cell>
          <cell r="W68">
            <v>4906.565331758924</v>
          </cell>
          <cell r="X68">
            <v>2717.7295215766253</v>
          </cell>
          <cell r="Y68">
            <v>5328.9092877481044</v>
          </cell>
          <cell r="Z68">
            <v>9431.661060582981</v>
          </cell>
          <cell r="AA68">
            <v>20574.296737922959</v>
          </cell>
          <cell r="AB68">
            <v>6424.7933281272899</v>
          </cell>
          <cell r="AC68">
            <v>11822.441990514842</v>
          </cell>
          <cell r="AD68">
            <v>33717.99060125187</v>
          </cell>
          <cell r="AE68">
            <v>67097.523203975405</v>
          </cell>
          <cell r="AF68">
            <v>166602.68766514646</v>
          </cell>
          <cell r="AG68">
            <v>1912.1404115801024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Version control"/>
      <sheetName val="Model map"/>
      <sheetName val="Index"/>
      <sheetName val="Named ranges"/>
      <sheetName val="Fixed inputs"/>
      <sheetName val="Inputs by customer type"/>
      <sheetName val="Inputs by network level"/>
      <sheetName val="General inputs"/>
      <sheetName val="Standing charge factors"/>
      <sheetName val="Load &amp; loss characteristics"/>
      <sheetName val="Customer contributions"/>
      <sheetName val="Volume adjustments"/>
      <sheetName val="Pseudo-load coefficients"/>
      <sheetName val="System peak demand"/>
      <sheetName val="Service model assets"/>
      <sheetName val="Unit costs"/>
      <sheetName val="Initial unit rates"/>
      <sheetName val="Service model charges"/>
      <sheetName val="Unit rate charges"/>
      <sheetName val="Capacity charges"/>
      <sheetName val="Reactive power charges"/>
      <sheetName val="Fixed charges"/>
      <sheetName val="SoLR &amp; bad debt adders"/>
      <sheetName val="Revenue matching"/>
      <sheetName val="Rounding"/>
      <sheetName val="Net revenue summary"/>
      <sheetName val="Tariff summary"/>
      <sheetName val="Output to other mode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68">
          <cell r="J68">
            <v>95.655861609793618</v>
          </cell>
          <cell r="L68">
            <v>309.81352786714677</v>
          </cell>
          <cell r="M68">
            <v>90.698731128082969</v>
          </cell>
          <cell r="N68">
            <v>229.31700492303591</v>
          </cell>
          <cell r="O68">
            <v>453.06646418600781</v>
          </cell>
          <cell r="P68">
            <v>1129.1736159481879</v>
          </cell>
          <cell r="R68">
            <v>5517.6258116339013</v>
          </cell>
          <cell r="S68">
            <v>2846.5115506915272</v>
          </cell>
          <cell r="T68">
            <v>5828.0743845447778</v>
          </cell>
          <cell r="U68">
            <v>9350.607270141214</v>
          </cell>
          <cell r="V68">
            <v>17670.661381760776</v>
          </cell>
          <cell r="W68">
            <v>4906.6748317589245</v>
          </cell>
          <cell r="X68">
            <v>2750.9080215766253</v>
          </cell>
          <cell r="Y68">
            <v>5385.1922877481038</v>
          </cell>
          <cell r="Z68">
            <v>9522.5095605829811</v>
          </cell>
          <cell r="AA68">
            <v>20752.270737922961</v>
          </cell>
          <cell r="AB68">
            <v>6424.8663281272902</v>
          </cell>
          <cell r="AC68">
            <v>12028.922490514842</v>
          </cell>
          <cell r="AD68">
            <v>34322.321101251873</v>
          </cell>
          <cell r="AE68">
            <v>68234.169703975422</v>
          </cell>
          <cell r="AF68">
            <v>169464.76216514644</v>
          </cell>
          <cell r="AG68">
            <v>1934.037874283064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4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17" sqref="D17"/>
    </sheetView>
  </sheetViews>
  <sheetFormatPr defaultRowHeight="15" x14ac:dyDescent="0.25"/>
  <cols>
    <col min="1" max="1" width="33.42578125" bestFit="1" customWidth="1"/>
    <col min="2" max="2" width="13.28515625" bestFit="1" customWidth="1"/>
    <col min="3" max="3" width="14.28515625" bestFit="1" customWidth="1"/>
    <col min="4" max="7" width="13.7109375" bestFit="1" customWidth="1"/>
    <col min="8" max="12" width="14.5703125" bestFit="1" customWidth="1"/>
    <col min="13" max="13" width="11" bestFit="1" customWidth="1"/>
    <col min="14" max="17" width="14.42578125" bestFit="1" customWidth="1"/>
    <col min="18" max="21" width="15.28515625" bestFit="1" customWidth="1"/>
    <col min="22" max="22" width="20.28515625" bestFit="1" customWidth="1"/>
    <col min="23" max="23" width="11.5703125" bestFit="1" customWidth="1"/>
  </cols>
  <sheetData>
    <row r="1" spans="1:23" ht="60" x14ac:dyDescent="0.25">
      <c r="A1" s="2" t="s">
        <v>22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</row>
    <row r="2" spans="1:23" x14ac:dyDescent="0.25">
      <c r="A2" s="4" t="s">
        <v>40</v>
      </c>
      <c r="B2" s="5">
        <v>93.042604974919968</v>
      </c>
      <c r="C2" s="5">
        <v>265.54971395197128</v>
      </c>
      <c r="D2" s="5">
        <v>148.77781604919502</v>
      </c>
      <c r="E2" s="5">
        <v>219.17550969902004</v>
      </c>
      <c r="F2" s="5">
        <v>414.57315805144299</v>
      </c>
      <c r="G2" s="5">
        <v>1054.565410548543</v>
      </c>
      <c r="H2" s="5">
        <v>4615.2025848191188</v>
      </c>
      <c r="I2" s="5">
        <v>2869.341529706749</v>
      </c>
      <c r="J2" s="5">
        <v>5423.7142003554081</v>
      </c>
      <c r="K2" s="5">
        <v>8522.0205258062379</v>
      </c>
      <c r="L2" s="5">
        <v>15907.607849109565</v>
      </c>
      <c r="M2" s="5">
        <v>2651.3559214280749</v>
      </c>
      <c r="N2" s="5">
        <v>11367.177416877212</v>
      </c>
      <c r="O2" s="5">
        <v>5993.2766852819132</v>
      </c>
      <c r="P2" s="5">
        <v>8097.8982928815549</v>
      </c>
      <c r="Q2" s="5">
        <v>20214.122176213114</v>
      </c>
      <c r="R2" s="5">
        <v>6682.9786744860457</v>
      </c>
      <c r="S2" s="5">
        <v>11068.990182499843</v>
      </c>
      <c r="T2" s="5">
        <v>29497.237891975965</v>
      </c>
      <c r="U2" s="5">
        <v>62472.279112710763</v>
      </c>
      <c r="V2" s="5">
        <v>154114.92635770797</v>
      </c>
      <c r="W2" s="5">
        <v>1619.8517780147806</v>
      </c>
    </row>
    <row r="3" spans="1:23" x14ac:dyDescent="0.25">
      <c r="A3" s="4" t="s">
        <v>23</v>
      </c>
      <c r="B3" s="5">
        <v>93.100201632993603</v>
      </c>
      <c r="C3" s="5">
        <v>254.39124150306307</v>
      </c>
      <c r="D3" s="5">
        <v>144.56150811652844</v>
      </c>
      <c r="E3" s="5">
        <v>212.21746243380281</v>
      </c>
      <c r="F3" s="5">
        <v>400.09684821594089</v>
      </c>
      <c r="G3" s="5">
        <v>1015.5438819657238</v>
      </c>
      <c r="H3" s="5">
        <v>4625.7539454053558</v>
      </c>
      <c r="I3" s="5">
        <v>2890.363996841148</v>
      </c>
      <c r="J3" s="5">
        <v>5459.5423018905894</v>
      </c>
      <c r="K3" s="5">
        <v>8578.2155717121059</v>
      </c>
      <c r="L3" s="5">
        <v>16018.918837112935</v>
      </c>
      <c r="M3" s="5">
        <v>2664.8168884507218</v>
      </c>
      <c r="N3" s="5">
        <v>11453.886810767346</v>
      </c>
      <c r="O3" s="5">
        <v>6071.3527530302472</v>
      </c>
      <c r="P3" s="5">
        <v>8202.7880796910486</v>
      </c>
      <c r="Q3" s="5">
        <v>20436.107693835442</v>
      </c>
      <c r="R3" s="5">
        <v>6707.8947031975422</v>
      </c>
      <c r="S3" s="5">
        <v>11169.402689638471</v>
      </c>
      <c r="T3" s="5">
        <v>29776.311290215061</v>
      </c>
      <c r="U3" s="5">
        <v>63076.636100013508</v>
      </c>
      <c r="V3" s="5">
        <v>155680.01797532634</v>
      </c>
      <c r="W3" s="5">
        <v>1634.722968307849</v>
      </c>
    </row>
    <row r="4" spans="1:23" x14ac:dyDescent="0.25">
      <c r="A4" s="4" t="s">
        <v>24</v>
      </c>
      <c r="B4" s="5">
        <v>92.587867897961814</v>
      </c>
      <c r="C4" s="5">
        <v>264.3689619343383</v>
      </c>
      <c r="D4" s="5">
        <v>148.1467597697567</v>
      </c>
      <c r="E4" s="5">
        <v>218.24744063937965</v>
      </c>
      <c r="F4" s="5">
        <v>412.71273361128488</v>
      </c>
      <c r="G4" s="5">
        <v>1049.791764939119</v>
      </c>
      <c r="H4" s="5">
        <v>4656.4878513539325</v>
      </c>
      <c r="I4" s="5">
        <v>2902.2742053833822</v>
      </c>
      <c r="J4" s="5">
        <v>5482.9264791449859</v>
      </c>
      <c r="K4" s="5">
        <v>8614.9633862107457</v>
      </c>
      <c r="L4" s="5">
        <v>16080.412393117196</v>
      </c>
      <c r="M4" s="5">
        <v>2663.0404452514949</v>
      </c>
      <c r="N4" s="5">
        <v>11450.010677838449</v>
      </c>
      <c r="O4" s="5">
        <v>6071.2918086256404</v>
      </c>
      <c r="P4" s="5">
        <v>8193.4327383624368</v>
      </c>
      <c r="Q4" s="5">
        <v>20404.16207227208</v>
      </c>
      <c r="R4" s="5">
        <v>6686.9528339169119</v>
      </c>
      <c r="S4" s="5">
        <v>11085.058112280578</v>
      </c>
      <c r="T4" s="5">
        <v>29544.007525849167</v>
      </c>
      <c r="U4" s="5">
        <v>62576.632159719004</v>
      </c>
      <c r="V4" s="5">
        <v>154378.79055317832</v>
      </c>
      <c r="W4" s="5">
        <v>1617.7208691870537</v>
      </c>
    </row>
    <row r="5" spans="1:23" x14ac:dyDescent="0.25">
      <c r="A5" s="4" t="s">
        <v>25</v>
      </c>
      <c r="B5" s="5">
        <v>93.554514580283055</v>
      </c>
      <c r="C5" s="5">
        <v>313.9091421487459</v>
      </c>
      <c r="D5" s="5">
        <v>90.683885532765316</v>
      </c>
      <c r="E5" s="5">
        <v>229.07727767171988</v>
      </c>
      <c r="F5" s="5">
        <v>452.42185010886618</v>
      </c>
      <c r="G5" s="5">
        <v>1127.3941873791518</v>
      </c>
      <c r="H5" s="5">
        <v>5529.4419809059091</v>
      </c>
      <c r="I5" s="5">
        <v>2827.2588586148431</v>
      </c>
      <c r="J5" s="5">
        <v>5799.3671382921411</v>
      </c>
      <c r="K5" s="5">
        <v>9303.9418686687568</v>
      </c>
      <c r="L5" s="5">
        <v>17575.183419873461</v>
      </c>
      <c r="M5" s="5">
        <v>4932.8122982597424</v>
      </c>
      <c r="N5" s="5">
        <v>2727.500522906842</v>
      </c>
      <c r="O5" s="5">
        <v>5355.0362710619811</v>
      </c>
      <c r="P5" s="5">
        <v>9476.8958160929851</v>
      </c>
      <c r="Q5" s="5">
        <v>20682.503942078838</v>
      </c>
      <c r="R5" s="5">
        <v>6483.4171359850861</v>
      </c>
      <c r="S5" s="5">
        <v>11900.003980781239</v>
      </c>
      <c r="T5" s="5">
        <v>33936.940808476662</v>
      </c>
      <c r="U5" s="5">
        <v>67543.515631129034</v>
      </c>
      <c r="V5" s="5">
        <v>167700.78314698546</v>
      </c>
      <c r="W5" s="5">
        <v>1806.0347714368647</v>
      </c>
    </row>
    <row r="6" spans="1:23" x14ac:dyDescent="0.25">
      <c r="A6" s="4" t="s">
        <v>26</v>
      </c>
      <c r="B6" s="5">
        <v>93.631984408816905</v>
      </c>
      <c r="C6" s="5">
        <v>313.98676927657408</v>
      </c>
      <c r="D6" s="5">
        <v>91.061539522509392</v>
      </c>
      <c r="E6" s="5">
        <v>229.28251173309579</v>
      </c>
      <c r="F6" s="5">
        <v>452.38547044160003</v>
      </c>
      <c r="G6" s="5">
        <v>1126.480556150879</v>
      </c>
      <c r="H6" s="5">
        <v>5523.1936159925881</v>
      </c>
      <c r="I6" s="5">
        <v>2824.684811327621</v>
      </c>
      <c r="J6" s="5">
        <v>5792.9915259064028</v>
      </c>
      <c r="K6" s="5">
        <v>9293.1032322250176</v>
      </c>
      <c r="L6" s="5">
        <v>17553.853614642765</v>
      </c>
      <c r="M6" s="5">
        <v>4927.0359610282421</v>
      </c>
      <c r="N6" s="5">
        <v>2725.0499209899262</v>
      </c>
      <c r="O6" s="5">
        <v>5349.1866825270145</v>
      </c>
      <c r="P6" s="5">
        <v>9465.94836824103</v>
      </c>
      <c r="Q6" s="5">
        <v>20657.307470981366</v>
      </c>
      <c r="R6" s="5">
        <v>6475.7430912036907</v>
      </c>
      <c r="S6" s="5">
        <v>11880.057672347533</v>
      </c>
      <c r="T6" s="5">
        <v>33865.866098468949</v>
      </c>
      <c r="U6" s="5">
        <v>67394.550209589477</v>
      </c>
      <c r="V6" s="5">
        <v>167319.33814445967</v>
      </c>
      <c r="W6" s="5">
        <v>1815.9585188275666</v>
      </c>
    </row>
    <row r="7" spans="1:23" x14ac:dyDescent="0.25">
      <c r="A7" s="4" t="s">
        <v>27</v>
      </c>
      <c r="B7" s="5">
        <v>93.629749494549998</v>
      </c>
      <c r="C7" s="5">
        <v>314.2035392249303</v>
      </c>
      <c r="D7" s="5">
        <v>91.061377024449257</v>
      </c>
      <c r="E7" s="5">
        <v>229.27667232880742</v>
      </c>
      <c r="F7" s="5">
        <v>452.40109791890302</v>
      </c>
      <c r="G7" s="5">
        <v>1126.5644442964428</v>
      </c>
      <c r="H7" s="5">
        <v>5529.4496188976655</v>
      </c>
      <c r="I7" s="5">
        <v>2825.6270359046694</v>
      </c>
      <c r="J7" s="5">
        <v>5795.935169083511</v>
      </c>
      <c r="K7" s="5">
        <v>9297.8745537938139</v>
      </c>
      <c r="L7" s="5">
        <v>17562.871128997598</v>
      </c>
      <c r="M7" s="5">
        <v>4940.3327890036944</v>
      </c>
      <c r="N7" s="5">
        <v>2731.2760122360291</v>
      </c>
      <c r="O7" s="5">
        <v>5361.3665757309473</v>
      </c>
      <c r="P7" s="5">
        <v>9488.1146890257842</v>
      </c>
      <c r="Q7" s="5">
        <v>20706.077729939727</v>
      </c>
      <c r="R7" s="5">
        <v>6482.2774868500819</v>
      </c>
      <c r="S7" s="5">
        <v>11882.636553406179</v>
      </c>
      <c r="T7" s="5">
        <v>33873.651149653699</v>
      </c>
      <c r="U7" s="5">
        <v>67414.030562092812</v>
      </c>
      <c r="V7" s="5">
        <v>167366.42784576621</v>
      </c>
      <c r="W7" s="5">
        <v>1815.433107998364</v>
      </c>
    </row>
    <row r="8" spans="1:23" x14ac:dyDescent="0.25">
      <c r="A8" s="4" t="s">
        <v>28</v>
      </c>
      <c r="B8" s="5">
        <v>93.556749494549976</v>
      </c>
      <c r="C8" s="5">
        <v>314.2035392249303</v>
      </c>
      <c r="D8" s="5">
        <v>91.024877024449253</v>
      </c>
      <c r="E8" s="5">
        <v>229.16717232880745</v>
      </c>
      <c r="F8" s="5">
        <v>452.10909791890299</v>
      </c>
      <c r="G8" s="5">
        <v>1125.8344442964428</v>
      </c>
      <c r="H8" s="5">
        <v>5545.6573405204963</v>
      </c>
      <c r="I8" s="5">
        <v>2829.6853493505764</v>
      </c>
      <c r="J8" s="5">
        <v>5802.8941360248073</v>
      </c>
      <c r="K8" s="5">
        <v>9309.0552959808992</v>
      </c>
      <c r="L8" s="5">
        <v>17582.66656754454</v>
      </c>
      <c r="M8" s="5">
        <v>4946.173565777176</v>
      </c>
      <c r="N8" s="5">
        <v>2736.4620334515757</v>
      </c>
      <c r="O8" s="5">
        <v>5366.0168404219239</v>
      </c>
      <c r="P8" s="5">
        <v>9497.90797723779</v>
      </c>
      <c r="Q8" s="5">
        <v>20720.511464920051</v>
      </c>
      <c r="R8" s="5">
        <v>6488.2609502370324</v>
      </c>
      <c r="S8" s="5">
        <v>11883.215679724819</v>
      </c>
      <c r="T8" s="5">
        <v>33875.812992032988</v>
      </c>
      <c r="U8" s="5">
        <v>67418.435129940917</v>
      </c>
      <c r="V8" s="5">
        <v>167379.03465339582</v>
      </c>
      <c r="W8" s="5">
        <v>1814.1899169010403</v>
      </c>
    </row>
    <row r="9" spans="1:23" x14ac:dyDescent="0.25">
      <c r="A9" s="4" t="s">
        <v>38</v>
      </c>
      <c r="B9" s="5">
        <v>93.556749494549976</v>
      </c>
      <c r="C9" s="5">
        <v>314.2035392249303</v>
      </c>
      <c r="D9" s="5">
        <v>91.024877024449253</v>
      </c>
      <c r="E9" s="5">
        <v>229.16717232880745</v>
      </c>
      <c r="F9" s="5">
        <v>452.10909791890299</v>
      </c>
      <c r="G9" s="5">
        <v>1125.8344442964428</v>
      </c>
      <c r="H9" s="5">
        <v>5545.6573405204963</v>
      </c>
      <c r="I9" s="5">
        <v>2829.6853493505764</v>
      </c>
      <c r="J9" s="5">
        <v>5802.8941360248073</v>
      </c>
      <c r="K9" s="5">
        <v>9309.0552959808992</v>
      </c>
      <c r="L9" s="5">
        <v>17582.66656754454</v>
      </c>
      <c r="M9" s="5">
        <v>4946.173565777176</v>
      </c>
      <c r="N9" s="5">
        <v>2736.4620334515757</v>
      </c>
      <c r="O9" s="5">
        <v>5366.0168404219239</v>
      </c>
      <c r="P9" s="5">
        <v>9497.90797723779</v>
      </c>
      <c r="Q9" s="5">
        <v>20720.511464920051</v>
      </c>
      <c r="R9" s="5">
        <v>6488.2609502370324</v>
      </c>
      <c r="S9" s="5">
        <v>11883.215679724819</v>
      </c>
      <c r="T9" s="5">
        <v>33875.812992032988</v>
      </c>
      <c r="U9" s="5">
        <v>67418.435129940917</v>
      </c>
      <c r="V9" s="5">
        <v>167379.03465339582</v>
      </c>
      <c r="W9" s="5">
        <v>1814.1899169010403</v>
      </c>
    </row>
    <row r="10" spans="1:23" x14ac:dyDescent="0.25">
      <c r="A10" s="4" t="s">
        <v>29</v>
      </c>
      <c r="B10" s="5">
        <v>93.557457422297233</v>
      </c>
      <c r="C10" s="5">
        <v>318.03278480358733</v>
      </c>
      <c r="D10" s="5">
        <v>90.716726791192627</v>
      </c>
      <c r="E10" s="5">
        <v>228.64083808026601</v>
      </c>
      <c r="F10" s="5">
        <v>451.23693266595717</v>
      </c>
      <c r="G10" s="5">
        <v>1123.9237388577701</v>
      </c>
      <c r="H10" s="5">
        <v>5629.7871993201306</v>
      </c>
      <c r="I10" s="5">
        <v>2839.4373437390896</v>
      </c>
      <c r="J10" s="5">
        <v>5836.2906769305619</v>
      </c>
      <c r="K10" s="5">
        <v>9363.0236851417485</v>
      </c>
      <c r="L10" s="5">
        <v>17680.022165652063</v>
      </c>
      <c r="M10" s="5">
        <v>5017.4346183964217</v>
      </c>
      <c r="N10" s="5">
        <v>2742.0590817570687</v>
      </c>
      <c r="O10" s="5">
        <v>5388.0349159000807</v>
      </c>
      <c r="P10" s="5">
        <v>9546.0273340673521</v>
      </c>
      <c r="Q10" s="5">
        <v>20848.18705649874</v>
      </c>
      <c r="R10" s="5">
        <v>6573.7474320083993</v>
      </c>
      <c r="S10" s="5">
        <v>11850.683060465008</v>
      </c>
      <c r="T10" s="5">
        <v>33790.758224797974</v>
      </c>
      <c r="U10" s="5">
        <v>67324.964274258266</v>
      </c>
      <c r="V10" s="5">
        <v>167126.66312293179</v>
      </c>
      <c r="W10" s="5">
        <v>1799.7390165028478</v>
      </c>
    </row>
    <row r="11" spans="1:23" x14ac:dyDescent="0.25">
      <c r="A11" s="4" t="s">
        <v>30</v>
      </c>
      <c r="B11" s="5">
        <v>94.416562260300495</v>
      </c>
      <c r="C11" s="5">
        <v>314.84391299420662</v>
      </c>
      <c r="D11" s="5">
        <v>89.854660381481736</v>
      </c>
      <c r="E11" s="5">
        <v>225.38869708170745</v>
      </c>
      <c r="F11" s="5">
        <v>444.13083849396946</v>
      </c>
      <c r="G11" s="5">
        <v>1105.1548514410299</v>
      </c>
      <c r="H11" s="5">
        <v>5634.0145018356316</v>
      </c>
      <c r="I11" s="5">
        <v>2822.8863597676341</v>
      </c>
      <c r="J11" s="5">
        <v>5810.6942591199331</v>
      </c>
      <c r="K11" s="5">
        <v>9322.0231854292579</v>
      </c>
      <c r="L11" s="5">
        <v>17603.89391532282</v>
      </c>
      <c r="M11" s="5">
        <v>5010.2403732141738</v>
      </c>
      <c r="N11" s="5">
        <v>2718.4731052599718</v>
      </c>
      <c r="O11" s="5">
        <v>5353.9181783503573</v>
      </c>
      <c r="P11" s="5">
        <v>9486.2358105747917</v>
      </c>
      <c r="Q11" s="5">
        <v>20736.164942966054</v>
      </c>
      <c r="R11" s="5">
        <v>6556.0451367915375</v>
      </c>
      <c r="S11" s="5">
        <v>11768.395980314925</v>
      </c>
      <c r="T11" s="5">
        <v>33553.392248249373</v>
      </c>
      <c r="U11" s="5">
        <v>66875.260419854094</v>
      </c>
      <c r="V11" s="5">
        <v>165997.89526885861</v>
      </c>
      <c r="W11" s="5">
        <v>1906.3921595172214</v>
      </c>
    </row>
    <row r="12" spans="1:23" x14ac:dyDescent="0.25">
      <c r="A12" s="4" t="s">
        <v>31</v>
      </c>
      <c r="B12" s="5">
        <v>94.416562260300495</v>
      </c>
      <c r="C12" s="5">
        <v>314.84391299420662</v>
      </c>
      <c r="D12" s="5">
        <v>89.854660381481736</v>
      </c>
      <c r="E12" s="5">
        <v>225.38869708170745</v>
      </c>
      <c r="F12" s="5">
        <v>444.13083849396946</v>
      </c>
      <c r="G12" s="5">
        <v>1105.1548514410299</v>
      </c>
      <c r="H12" s="5">
        <v>5634.0145018356316</v>
      </c>
      <c r="I12" s="5">
        <v>2822.8863597676341</v>
      </c>
      <c r="J12" s="5">
        <v>5810.6942591199331</v>
      </c>
      <c r="K12" s="5">
        <v>9322.0231854292579</v>
      </c>
      <c r="L12" s="5">
        <v>17603.89391532282</v>
      </c>
      <c r="M12" s="5">
        <v>5010.2403732141738</v>
      </c>
      <c r="N12" s="5">
        <v>2718.4731052599718</v>
      </c>
      <c r="O12" s="5">
        <v>5353.9181783503573</v>
      </c>
      <c r="P12" s="5">
        <v>9486.2358105747917</v>
      </c>
      <c r="Q12" s="5">
        <v>20736.164942966054</v>
      </c>
      <c r="R12" s="5">
        <v>6556.0451367915375</v>
      </c>
      <c r="S12" s="5">
        <v>11768.395980314925</v>
      </c>
      <c r="T12" s="5">
        <v>33553.392248249373</v>
      </c>
      <c r="U12" s="5">
        <v>66875.260419854094</v>
      </c>
      <c r="V12" s="5">
        <v>165997.89526885861</v>
      </c>
      <c r="W12" s="5">
        <v>1906.3921595172214</v>
      </c>
    </row>
    <row r="13" spans="1:23" x14ac:dyDescent="0.25">
      <c r="A13" s="4" t="s">
        <v>34</v>
      </c>
      <c r="B13" s="5">
        <v>94.324539314120287</v>
      </c>
      <c r="C13" s="5">
        <v>308.9433201549748</v>
      </c>
      <c r="D13" s="5">
        <v>89.696592369407171</v>
      </c>
      <c r="E13" s="5">
        <v>225.83746394981281</v>
      </c>
      <c r="F13" s="5">
        <v>445.57459363767572</v>
      </c>
      <c r="G13" s="5">
        <v>1109.4853573337627</v>
      </c>
      <c r="H13" s="5">
        <v>5514.5101434079725</v>
      </c>
      <c r="I13" s="5">
        <v>2812.0636304416589</v>
      </c>
      <c r="J13" s="5">
        <v>5769.6002366506018</v>
      </c>
      <c r="K13" s="5">
        <v>9256.2553086682801</v>
      </c>
      <c r="L13" s="5">
        <v>17487.591428683041</v>
      </c>
      <c r="M13" s="5">
        <v>4905.487223081931</v>
      </c>
      <c r="N13" s="5">
        <v>2711.7518055590995</v>
      </c>
      <c r="O13" s="5">
        <v>5324.490010378182</v>
      </c>
      <c r="P13" s="5">
        <v>9421.419071187398</v>
      </c>
      <c r="Q13" s="5">
        <v>20560.863475092745</v>
      </c>
      <c r="R13" s="5">
        <v>6422.5198045769584</v>
      </c>
      <c r="S13" s="5">
        <v>11821.284920590262</v>
      </c>
      <c r="T13" s="5">
        <v>33712.979079328165</v>
      </c>
      <c r="U13" s="5">
        <v>67087.12298768558</v>
      </c>
      <c r="V13" s="5">
        <v>166572.3228039532</v>
      </c>
      <c r="W13" s="5">
        <v>1910.8897216653868</v>
      </c>
    </row>
    <row r="14" spans="1:23" x14ac:dyDescent="0.25">
      <c r="A14" s="4" t="s">
        <v>35</v>
      </c>
      <c r="B14" s="5">
        <v>94.345704346248866</v>
      </c>
      <c r="C14" s="5">
        <v>309.70402786714681</v>
      </c>
      <c r="D14" s="5">
        <v>89.713231128082967</v>
      </c>
      <c r="E14" s="5">
        <v>225.88600492303593</v>
      </c>
      <c r="F14" s="5">
        <v>445.69346418600776</v>
      </c>
      <c r="G14" s="5">
        <v>1109.8286159481879</v>
      </c>
      <c r="H14" s="5">
        <v>5517.617182821803</v>
      </c>
      <c r="I14" s="5">
        <v>2811.9700735458027</v>
      </c>
      <c r="J14" s="5">
        <v>5769.5129069171917</v>
      </c>
      <c r="K14" s="5">
        <v>9256.0851150307353</v>
      </c>
      <c r="L14" s="5">
        <v>17485.473257516802</v>
      </c>
      <c r="M14" s="5">
        <v>4906.565331758924</v>
      </c>
      <c r="N14" s="5">
        <v>2716.3060215766254</v>
      </c>
      <c r="O14" s="5">
        <v>5326.4637877481036</v>
      </c>
      <c r="P14" s="5">
        <v>9427.6825605829799</v>
      </c>
      <c r="Q14" s="5">
        <v>20566.59523792296</v>
      </c>
      <c r="R14" s="5">
        <v>6424.8663281272902</v>
      </c>
      <c r="S14" s="5">
        <v>11813.608990514844</v>
      </c>
      <c r="T14" s="5">
        <v>33691.674101251876</v>
      </c>
      <c r="U14" s="5">
        <v>67047.810203975401</v>
      </c>
      <c r="V14" s="5">
        <v>166476.65316514645</v>
      </c>
      <c r="W14" s="5">
        <v>1911.6346942363818</v>
      </c>
    </row>
    <row r="15" spans="1:23" x14ac:dyDescent="0.25">
      <c r="A15" s="4" t="s">
        <v>36</v>
      </c>
      <c r="B15" s="5">
        <v>94.359467469881565</v>
      </c>
      <c r="C15" s="5">
        <v>309.66176632758169</v>
      </c>
      <c r="D15" s="5">
        <v>89.706223419267644</v>
      </c>
      <c r="E15" s="5">
        <v>225.93197486896796</v>
      </c>
      <c r="F15" s="5">
        <v>445.74363804443374</v>
      </c>
      <c r="G15" s="5">
        <v>1110.0366571362756</v>
      </c>
      <c r="H15" s="5">
        <v>5517.4519404460007</v>
      </c>
      <c r="I15" s="5">
        <v>2812.4695278372519</v>
      </c>
      <c r="J15" s="5">
        <v>5770.3468621723632</v>
      </c>
      <c r="K15" s="5">
        <v>9257.4829252516938</v>
      </c>
      <c r="L15" s="5">
        <v>17488.331006004748</v>
      </c>
      <c r="M15" s="5">
        <v>4906.5402594641109</v>
      </c>
      <c r="N15" s="5">
        <v>2716.7900514366829</v>
      </c>
      <c r="O15" s="5">
        <v>5327.4101766464782</v>
      </c>
      <c r="P15" s="5">
        <v>9429.2226887365723</v>
      </c>
      <c r="Q15" s="5">
        <v>20569.736755066446</v>
      </c>
      <c r="R15" s="5">
        <v>6424.5437845972801</v>
      </c>
      <c r="S15" s="5">
        <v>11817.230102802712</v>
      </c>
      <c r="T15" s="5">
        <v>33702.83757205405</v>
      </c>
      <c r="U15" s="5">
        <v>67069.008426367131</v>
      </c>
      <c r="V15" s="5">
        <v>166530.40628339804</v>
      </c>
      <c r="W15" s="5">
        <v>1911.3739682752637</v>
      </c>
    </row>
    <row r="16" spans="1:23" x14ac:dyDescent="0.25">
      <c r="A16" s="4" t="s">
        <v>32</v>
      </c>
      <c r="B16" s="5">
        <f>'[1]Output to other models'!J$68</f>
        <v>94.414861609793618</v>
      </c>
      <c r="C16" s="5">
        <f>'[1]Output to other models'!L$68</f>
        <v>309.70402786714681</v>
      </c>
      <c r="D16" s="5">
        <f>'[1]Output to other models'!M$68</f>
        <v>89.749731128082985</v>
      </c>
      <c r="E16" s="5">
        <f>'[1]Output to other models'!N$68</f>
        <v>226.03200492303594</v>
      </c>
      <c r="F16" s="5">
        <f>'[1]Output to other models'!O$68</f>
        <v>445.98546418600779</v>
      </c>
      <c r="G16" s="5">
        <f>'[1]Output to other models'!P$68</f>
        <v>1110.5951159481881</v>
      </c>
      <c r="H16" s="5">
        <f>'[1]Output to other models'!R$68</f>
        <v>5517.5163116339018</v>
      </c>
      <c r="I16" s="5">
        <f>'[1]Output to other models'!S$68</f>
        <v>2813.2965506915275</v>
      </c>
      <c r="J16" s="5">
        <f>'[1]Output to other models'!T$68</f>
        <v>5771.7913845447774</v>
      </c>
      <c r="K16" s="5">
        <f>'[1]Output to other models'!U$68</f>
        <v>9259.758770141214</v>
      </c>
      <c r="L16" s="5">
        <f>'[1]Output to other models'!V$68</f>
        <v>17492.723881760776</v>
      </c>
      <c r="M16" s="5">
        <f>'[1]Output to other models'!W$68</f>
        <v>4906.565331758924</v>
      </c>
      <c r="N16" s="5">
        <f>'[1]Output to other models'!X$68</f>
        <v>2717.7295215766253</v>
      </c>
      <c r="O16" s="5">
        <f>'[1]Output to other models'!Y$68</f>
        <v>5328.9092877481044</v>
      </c>
      <c r="P16" s="5">
        <f>'[1]Output to other models'!Z$68</f>
        <v>9431.661060582981</v>
      </c>
      <c r="Q16" s="5">
        <f>'[1]Output to other models'!AA$68</f>
        <v>20574.296737922959</v>
      </c>
      <c r="R16" s="5">
        <f>'[1]Output to other models'!AB$68</f>
        <v>6424.7933281272899</v>
      </c>
      <c r="S16" s="5">
        <f>'[1]Output to other models'!AC$68</f>
        <v>11822.441990514842</v>
      </c>
      <c r="T16" s="5">
        <f>'[1]Output to other models'!AD$68</f>
        <v>33717.99060125187</v>
      </c>
      <c r="U16" s="5">
        <f>'[1]Output to other models'!AE$68</f>
        <v>67097.523203975405</v>
      </c>
      <c r="V16" s="5">
        <f>'[1]Output to other models'!AF$68</f>
        <v>166602.68766514646</v>
      </c>
      <c r="W16" s="5">
        <f>'[1]Output to other models'!AG$68</f>
        <v>1912.1404115801024</v>
      </c>
    </row>
    <row r="17" spans="1:23" x14ac:dyDescent="0.25">
      <c r="A17" s="4" t="s">
        <v>33</v>
      </c>
      <c r="B17" s="5">
        <f>'[2]Output to other models'!J$68</f>
        <v>95.655861609793618</v>
      </c>
      <c r="C17" s="5">
        <f>'[2]Output to other models'!L$68</f>
        <v>309.81352786714677</v>
      </c>
      <c r="D17" s="5">
        <f>'[2]Output to other models'!M$68</f>
        <v>90.698731128082969</v>
      </c>
      <c r="E17" s="5">
        <f>'[2]Output to other models'!N$68</f>
        <v>229.31700492303591</v>
      </c>
      <c r="F17" s="5">
        <f>'[2]Output to other models'!O$68</f>
        <v>453.06646418600781</v>
      </c>
      <c r="G17" s="5">
        <f>'[2]Output to other models'!P$68</f>
        <v>1129.1736159481879</v>
      </c>
      <c r="H17" s="5">
        <f>'[2]Output to other models'!R$68</f>
        <v>5517.6258116339013</v>
      </c>
      <c r="I17" s="5">
        <f>'[2]Output to other models'!S$68</f>
        <v>2846.5115506915272</v>
      </c>
      <c r="J17" s="5">
        <f>'[2]Output to other models'!T$68</f>
        <v>5828.0743845447778</v>
      </c>
      <c r="K17" s="5">
        <f>'[2]Output to other models'!U$68</f>
        <v>9350.607270141214</v>
      </c>
      <c r="L17" s="5">
        <f>'[2]Output to other models'!V$68</f>
        <v>17670.661381760776</v>
      </c>
      <c r="M17" s="5">
        <f>'[2]Output to other models'!W$68</f>
        <v>4906.6748317589245</v>
      </c>
      <c r="N17" s="5">
        <f>'[2]Output to other models'!X$68</f>
        <v>2750.9080215766253</v>
      </c>
      <c r="O17" s="5">
        <f>'[2]Output to other models'!Y$68</f>
        <v>5385.1922877481038</v>
      </c>
      <c r="P17" s="5">
        <f>'[2]Output to other models'!Z$68</f>
        <v>9522.5095605829811</v>
      </c>
      <c r="Q17" s="5">
        <f>'[2]Output to other models'!AA$68</f>
        <v>20752.270737922961</v>
      </c>
      <c r="R17" s="5">
        <f>'[2]Output to other models'!AB$68</f>
        <v>6424.8663281272902</v>
      </c>
      <c r="S17" s="5">
        <f>'[2]Output to other models'!AC$68</f>
        <v>12028.922490514842</v>
      </c>
      <c r="T17" s="5">
        <f>'[2]Output to other models'!AD$68</f>
        <v>34322.321101251873</v>
      </c>
      <c r="U17" s="5">
        <f>'[2]Output to other models'!AE$68</f>
        <v>68234.169703975422</v>
      </c>
      <c r="V17" s="5">
        <f>'[2]Output to other models'!AF$68</f>
        <v>169464.76216514644</v>
      </c>
      <c r="W17" s="5">
        <f>'[2]Output to other models'!AG$68</f>
        <v>1934.037874283064</v>
      </c>
    </row>
    <row r="18" spans="1:23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60" x14ac:dyDescent="0.25">
      <c r="A19" s="2" t="s">
        <v>37</v>
      </c>
      <c r="B19" s="3" t="s">
        <v>0</v>
      </c>
      <c r="C19" s="3" t="s">
        <v>1</v>
      </c>
      <c r="D19" s="3" t="s">
        <v>2</v>
      </c>
      <c r="E19" s="3" t="s">
        <v>3</v>
      </c>
      <c r="F19" s="3" t="s">
        <v>4</v>
      </c>
      <c r="G19" s="3" t="s">
        <v>5</v>
      </c>
      <c r="H19" s="3" t="s">
        <v>6</v>
      </c>
      <c r="I19" s="3" t="s">
        <v>7</v>
      </c>
      <c r="J19" s="3" t="s">
        <v>8</v>
      </c>
      <c r="K19" s="3" t="s">
        <v>9</v>
      </c>
      <c r="L19" s="3" t="s">
        <v>10</v>
      </c>
      <c r="M19" s="3" t="s">
        <v>11</v>
      </c>
      <c r="N19" s="3" t="s">
        <v>12</v>
      </c>
      <c r="O19" s="3" t="s">
        <v>13</v>
      </c>
      <c r="P19" s="3" t="s">
        <v>14</v>
      </c>
      <c r="Q19" s="3" t="s">
        <v>15</v>
      </c>
      <c r="R19" s="3" t="s">
        <v>16</v>
      </c>
      <c r="S19" s="3" t="s">
        <v>17</v>
      </c>
      <c r="T19" s="3" t="s">
        <v>18</v>
      </c>
      <c r="U19" s="3" t="s">
        <v>19</v>
      </c>
      <c r="V19" s="3" t="s">
        <v>20</v>
      </c>
      <c r="W19" s="3" t="s">
        <v>21</v>
      </c>
    </row>
    <row r="20" spans="1:23" x14ac:dyDescent="0.25">
      <c r="A20" s="4" t="str">
        <f t="shared" ref="A20:A34" si="0">A3</f>
        <v>Load Factor</v>
      </c>
      <c r="B20" s="6">
        <f t="shared" ref="B20:W20" si="1">B3-B2</f>
        <v>5.7596658073634899E-2</v>
      </c>
      <c r="C20" s="6">
        <f t="shared" si="1"/>
        <v>-11.158472448908213</v>
      </c>
      <c r="D20" s="6">
        <f t="shared" si="1"/>
        <v>-4.2163079326665809</v>
      </c>
      <c r="E20" s="6">
        <f t="shared" si="1"/>
        <v>-6.9580472652172318</v>
      </c>
      <c r="F20" s="6">
        <f t="shared" si="1"/>
        <v>-14.476309835502093</v>
      </c>
      <c r="G20" s="6">
        <f t="shared" si="1"/>
        <v>-39.021528582819201</v>
      </c>
      <c r="H20" s="6">
        <f t="shared" si="1"/>
        <v>10.551360586237024</v>
      </c>
      <c r="I20" s="6">
        <f t="shared" si="1"/>
        <v>21.022467134398994</v>
      </c>
      <c r="J20" s="6">
        <f t="shared" si="1"/>
        <v>35.828101535181304</v>
      </c>
      <c r="K20" s="6">
        <f t="shared" si="1"/>
        <v>56.195045905868028</v>
      </c>
      <c r="L20" s="6">
        <f t="shared" si="1"/>
        <v>111.31098800336986</v>
      </c>
      <c r="M20" s="6">
        <f t="shared" si="1"/>
        <v>13.460967022646855</v>
      </c>
      <c r="N20" s="6">
        <f t="shared" si="1"/>
        <v>86.709393890134379</v>
      </c>
      <c r="O20" s="6">
        <f t="shared" si="1"/>
        <v>78.076067748334026</v>
      </c>
      <c r="P20" s="6">
        <f t="shared" si="1"/>
        <v>104.88978680949367</v>
      </c>
      <c r="Q20" s="6">
        <f t="shared" si="1"/>
        <v>221.98551762232819</v>
      </c>
      <c r="R20" s="6">
        <f t="shared" si="1"/>
        <v>24.916028711496438</v>
      </c>
      <c r="S20" s="6">
        <f t="shared" si="1"/>
        <v>100.41250713862792</v>
      </c>
      <c r="T20" s="6">
        <f t="shared" si="1"/>
        <v>279.0733982390957</v>
      </c>
      <c r="U20" s="6">
        <f t="shared" si="1"/>
        <v>604.35698730274453</v>
      </c>
      <c r="V20" s="6">
        <f t="shared" si="1"/>
        <v>1565.0916176183673</v>
      </c>
      <c r="W20" s="6">
        <f t="shared" si="1"/>
        <v>14.871190293068366</v>
      </c>
    </row>
    <row r="21" spans="1:23" x14ac:dyDescent="0.25">
      <c r="A21" s="4" t="str">
        <f t="shared" si="0"/>
        <v>Coincidence Factor</v>
      </c>
      <c r="B21" s="6">
        <f t="shared" ref="B21:W21" si="2">B4-B3</f>
        <v>-0.51233373503178825</v>
      </c>
      <c r="C21" s="6">
        <f t="shared" si="2"/>
        <v>9.9777204312752303</v>
      </c>
      <c r="D21" s="6">
        <f t="shared" si="2"/>
        <v>3.585251653228255</v>
      </c>
      <c r="E21" s="6">
        <f t="shared" si="2"/>
        <v>6.0299782055768389</v>
      </c>
      <c r="F21" s="6">
        <f t="shared" si="2"/>
        <v>12.61588539534398</v>
      </c>
      <c r="G21" s="6">
        <f t="shared" si="2"/>
        <v>34.247882973395235</v>
      </c>
      <c r="H21" s="6">
        <f t="shared" si="2"/>
        <v>30.733905948576648</v>
      </c>
      <c r="I21" s="6">
        <f t="shared" si="2"/>
        <v>11.910208542234159</v>
      </c>
      <c r="J21" s="6">
        <f t="shared" si="2"/>
        <v>23.384177254396491</v>
      </c>
      <c r="K21" s="6">
        <f t="shared" si="2"/>
        <v>36.747814498639855</v>
      </c>
      <c r="L21" s="6">
        <f t="shared" si="2"/>
        <v>61.493556004261336</v>
      </c>
      <c r="M21" s="6">
        <f t="shared" si="2"/>
        <v>-1.7764431992268328</v>
      </c>
      <c r="N21" s="6">
        <f t="shared" si="2"/>
        <v>-3.8761329288972775</v>
      </c>
      <c r="O21" s="6">
        <f t="shared" si="2"/>
        <v>-6.0944404606743774E-2</v>
      </c>
      <c r="P21" s="6">
        <f t="shared" si="2"/>
        <v>-9.3553413286117575</v>
      </c>
      <c r="Q21" s="6">
        <f t="shared" si="2"/>
        <v>-31.945621563361783</v>
      </c>
      <c r="R21" s="6">
        <f t="shared" si="2"/>
        <v>-20.941869280630272</v>
      </c>
      <c r="S21" s="6">
        <f t="shared" si="2"/>
        <v>-84.344577357893286</v>
      </c>
      <c r="T21" s="6">
        <f t="shared" si="2"/>
        <v>-232.30376436589358</v>
      </c>
      <c r="U21" s="6">
        <f t="shared" si="2"/>
        <v>-500.00394029450399</v>
      </c>
      <c r="V21" s="6">
        <f t="shared" si="2"/>
        <v>-1301.2274221480184</v>
      </c>
      <c r="W21" s="6">
        <f t="shared" si="2"/>
        <v>-17.002099120795265</v>
      </c>
    </row>
    <row r="22" spans="1:23" x14ac:dyDescent="0.25">
      <c r="A22" s="4" t="str">
        <f t="shared" si="0"/>
        <v>Forecast</v>
      </c>
      <c r="B22" s="6">
        <f t="shared" ref="B22:W22" si="3">B5-B4</f>
        <v>0.96664668232124029</v>
      </c>
      <c r="C22" s="6">
        <f t="shared" si="3"/>
        <v>49.540180214407599</v>
      </c>
      <c r="D22" s="6">
        <f t="shared" si="3"/>
        <v>-57.462874236991382</v>
      </c>
      <c r="E22" s="6">
        <f t="shared" si="3"/>
        <v>10.829837032340237</v>
      </c>
      <c r="F22" s="6">
        <f t="shared" si="3"/>
        <v>39.709116497581306</v>
      </c>
      <c r="G22" s="6">
        <f t="shared" si="3"/>
        <v>77.602422440032797</v>
      </c>
      <c r="H22" s="6">
        <f t="shared" si="3"/>
        <v>872.95412955197662</v>
      </c>
      <c r="I22" s="6">
        <f t="shared" si="3"/>
        <v>-75.015346768539075</v>
      </c>
      <c r="J22" s="6">
        <f t="shared" si="3"/>
        <v>316.4406591471552</v>
      </c>
      <c r="K22" s="6">
        <f t="shared" si="3"/>
        <v>688.97848245801106</v>
      </c>
      <c r="L22" s="6">
        <f t="shared" si="3"/>
        <v>1494.7710267562652</v>
      </c>
      <c r="M22" s="6">
        <f t="shared" si="3"/>
        <v>2269.7718530082475</v>
      </c>
      <c r="N22" s="6">
        <f t="shared" si="3"/>
        <v>-8722.5101549316059</v>
      </c>
      <c r="O22" s="6">
        <f t="shared" si="3"/>
        <v>-716.25553756365935</v>
      </c>
      <c r="P22" s="6">
        <f t="shared" si="3"/>
        <v>1283.4630777305483</v>
      </c>
      <c r="Q22" s="6">
        <f t="shared" si="3"/>
        <v>278.34186980675804</v>
      </c>
      <c r="R22" s="6">
        <f t="shared" si="3"/>
        <v>-203.53569793182578</v>
      </c>
      <c r="S22" s="6">
        <f t="shared" si="3"/>
        <v>814.94586850066116</v>
      </c>
      <c r="T22" s="6">
        <f t="shared" si="3"/>
        <v>4392.9332826274949</v>
      </c>
      <c r="U22" s="6">
        <f t="shared" si="3"/>
        <v>4966.8834714100303</v>
      </c>
      <c r="V22" s="6">
        <f t="shared" si="3"/>
        <v>13321.992593807139</v>
      </c>
      <c r="W22" s="6">
        <f t="shared" si="3"/>
        <v>188.31390224981101</v>
      </c>
    </row>
    <row r="23" spans="1:23" x14ac:dyDescent="0.25">
      <c r="A23" s="4" t="str">
        <f t="shared" si="0"/>
        <v>Service Models</v>
      </c>
      <c r="B23" s="6">
        <f t="shared" ref="B23:W23" si="4">B6-B5</f>
        <v>7.7469828533850205E-2</v>
      </c>
      <c r="C23" s="6">
        <f t="shared" si="4"/>
        <v>7.7627127828179709E-2</v>
      </c>
      <c r="D23" s="6">
        <f t="shared" si="4"/>
        <v>0.3776539897440756</v>
      </c>
      <c r="E23" s="6">
        <f t="shared" si="4"/>
        <v>0.20523406137590428</v>
      </c>
      <c r="F23" s="6">
        <f t="shared" si="4"/>
        <v>-3.6379667266146498E-2</v>
      </c>
      <c r="G23" s="6">
        <f t="shared" si="4"/>
        <v>-0.91363122827283405</v>
      </c>
      <c r="H23" s="6">
        <f t="shared" si="4"/>
        <v>-6.2483649133209838</v>
      </c>
      <c r="I23" s="6">
        <f t="shared" si="4"/>
        <v>-2.5740472872221289</v>
      </c>
      <c r="J23" s="6">
        <f t="shared" si="4"/>
        <v>-6.37561238573835</v>
      </c>
      <c r="K23" s="6">
        <f t="shared" si="4"/>
        <v>-10.838636443739233</v>
      </c>
      <c r="L23" s="6">
        <f t="shared" si="4"/>
        <v>-21.329805230696365</v>
      </c>
      <c r="M23" s="6">
        <f t="shared" si="4"/>
        <v>-5.7763372315002925</v>
      </c>
      <c r="N23" s="6">
        <f t="shared" si="4"/>
        <v>-2.4506019169157298</v>
      </c>
      <c r="O23" s="6">
        <f t="shared" si="4"/>
        <v>-5.8495885349666423</v>
      </c>
      <c r="P23" s="6">
        <f t="shared" si="4"/>
        <v>-10.947447851955076</v>
      </c>
      <c r="Q23" s="6">
        <f t="shared" si="4"/>
        <v>-25.196471097471658</v>
      </c>
      <c r="R23" s="6">
        <f t="shared" si="4"/>
        <v>-7.6740447813954233</v>
      </c>
      <c r="S23" s="6">
        <f t="shared" si="4"/>
        <v>-19.946308433705781</v>
      </c>
      <c r="T23" s="6">
        <f t="shared" si="4"/>
        <v>-71.074710007713293</v>
      </c>
      <c r="U23" s="6">
        <f t="shared" si="4"/>
        <v>-148.9654215395567</v>
      </c>
      <c r="V23" s="6">
        <f t="shared" si="4"/>
        <v>-381.44500252578291</v>
      </c>
      <c r="W23" s="6">
        <f t="shared" si="4"/>
        <v>9.9237473907019194</v>
      </c>
    </row>
    <row r="24" spans="1:23" x14ac:dyDescent="0.25">
      <c r="A24" s="4" t="str">
        <f t="shared" si="0"/>
        <v>Loss Adjustment factors</v>
      </c>
      <c r="B24" s="6">
        <f t="shared" ref="B24:W24" si="5">B7-B6</f>
        <v>-2.2349142669071398E-3</v>
      </c>
      <c r="C24" s="6">
        <f t="shared" si="5"/>
        <v>0.21676994835621599</v>
      </c>
      <c r="D24" s="6">
        <f t="shared" si="5"/>
        <v>-1.6249806013490797E-4</v>
      </c>
      <c r="E24" s="6">
        <f t="shared" si="5"/>
        <v>-5.8394042883662678E-3</v>
      </c>
      <c r="F24" s="6">
        <f t="shared" si="5"/>
        <v>1.5627477302984971E-2</v>
      </c>
      <c r="G24" s="6">
        <f t="shared" si="5"/>
        <v>8.388814556383295E-2</v>
      </c>
      <c r="H24" s="6">
        <f t="shared" si="5"/>
        <v>6.2560029050773664</v>
      </c>
      <c r="I24" s="6">
        <f t="shared" si="5"/>
        <v>0.94222457704836415</v>
      </c>
      <c r="J24" s="6">
        <f t="shared" si="5"/>
        <v>2.9436431771082425</v>
      </c>
      <c r="K24" s="6">
        <f t="shared" si="5"/>
        <v>4.7713215687963384</v>
      </c>
      <c r="L24" s="6">
        <f t="shared" si="5"/>
        <v>9.0175143548331107</v>
      </c>
      <c r="M24" s="6">
        <f t="shared" si="5"/>
        <v>13.296827975452288</v>
      </c>
      <c r="N24" s="6">
        <f t="shared" si="5"/>
        <v>6.2260912461028965</v>
      </c>
      <c r="O24" s="6">
        <f t="shared" si="5"/>
        <v>12.179893203932807</v>
      </c>
      <c r="P24" s="6">
        <f t="shared" si="5"/>
        <v>22.166320784754134</v>
      </c>
      <c r="Q24" s="6">
        <f t="shared" si="5"/>
        <v>48.7702589583605</v>
      </c>
      <c r="R24" s="6">
        <f t="shared" si="5"/>
        <v>6.5343956463912036</v>
      </c>
      <c r="S24" s="6">
        <f t="shared" si="5"/>
        <v>2.5788810586454929</v>
      </c>
      <c r="T24" s="6">
        <f t="shared" si="5"/>
        <v>7.7850511847500456</v>
      </c>
      <c r="U24" s="6">
        <f t="shared" si="5"/>
        <v>19.480352503334871</v>
      </c>
      <c r="V24" s="6">
        <f t="shared" si="5"/>
        <v>47.089701306540519</v>
      </c>
      <c r="W24" s="6">
        <f t="shared" si="5"/>
        <v>-0.5254108292026558</v>
      </c>
    </row>
    <row r="25" spans="1:23" x14ac:dyDescent="0.25">
      <c r="A25" s="4" t="str">
        <f t="shared" si="0"/>
        <v>Average KVAR By KVA</v>
      </c>
      <c r="B25" s="6">
        <f t="shared" ref="B25:W25" si="6">B8-B7</f>
        <v>-7.3000000000021714E-2</v>
      </c>
      <c r="C25" s="6">
        <f t="shared" si="6"/>
        <v>0</v>
      </c>
      <c r="D25" s="6">
        <f t="shared" si="6"/>
        <v>-3.6500000000003752E-2</v>
      </c>
      <c r="E25" s="6">
        <f t="shared" si="6"/>
        <v>-0.10949999999996862</v>
      </c>
      <c r="F25" s="6">
        <f t="shared" si="6"/>
        <v>-0.29200000000003001</v>
      </c>
      <c r="G25" s="6">
        <f t="shared" si="6"/>
        <v>-0.73000000000001819</v>
      </c>
      <c r="H25" s="6">
        <f t="shared" si="6"/>
        <v>16.207721622830832</v>
      </c>
      <c r="I25" s="6">
        <f t="shared" si="6"/>
        <v>4.0583134459070607</v>
      </c>
      <c r="J25" s="6">
        <f t="shared" si="6"/>
        <v>6.9589669412962394</v>
      </c>
      <c r="K25" s="6">
        <f t="shared" si="6"/>
        <v>11.180742187085343</v>
      </c>
      <c r="L25" s="6">
        <f t="shared" si="6"/>
        <v>19.795438546942023</v>
      </c>
      <c r="M25" s="6">
        <f t="shared" si="6"/>
        <v>5.8407767734815934</v>
      </c>
      <c r="N25" s="6">
        <f t="shared" si="6"/>
        <v>5.1860212155465888</v>
      </c>
      <c r="O25" s="6">
        <f t="shared" si="6"/>
        <v>4.6502646909766554</v>
      </c>
      <c r="P25" s="6">
        <f t="shared" si="6"/>
        <v>9.7932882120057911</v>
      </c>
      <c r="Q25" s="6">
        <f t="shared" si="6"/>
        <v>14.433734980324516</v>
      </c>
      <c r="R25" s="6">
        <f t="shared" si="6"/>
        <v>5.9834633869504614</v>
      </c>
      <c r="S25" s="6">
        <f t="shared" si="6"/>
        <v>0.57912631864019204</v>
      </c>
      <c r="T25" s="6">
        <f t="shared" si="6"/>
        <v>2.1618423792897374</v>
      </c>
      <c r="U25" s="6">
        <f t="shared" si="6"/>
        <v>4.4045678481052164</v>
      </c>
      <c r="V25" s="6">
        <f t="shared" si="6"/>
        <v>12.606807629606919</v>
      </c>
      <c r="W25" s="6">
        <f t="shared" si="6"/>
        <v>-1.2431910973236882</v>
      </c>
    </row>
    <row r="26" spans="1:23" x14ac:dyDescent="0.25">
      <c r="A26" s="4" t="str">
        <f t="shared" si="0"/>
        <v>Customers Contribution</v>
      </c>
      <c r="B26" s="6">
        <f t="shared" ref="B26:W26" si="7">B9-B8</f>
        <v>0</v>
      </c>
      <c r="C26" s="6">
        <f t="shared" si="7"/>
        <v>0</v>
      </c>
      <c r="D26" s="6">
        <f t="shared" si="7"/>
        <v>0</v>
      </c>
      <c r="E26" s="6">
        <f t="shared" si="7"/>
        <v>0</v>
      </c>
      <c r="F26" s="6">
        <f t="shared" si="7"/>
        <v>0</v>
      </c>
      <c r="G26" s="6">
        <f t="shared" si="7"/>
        <v>0</v>
      </c>
      <c r="H26" s="6">
        <f t="shared" si="7"/>
        <v>0</v>
      </c>
      <c r="I26" s="6">
        <f t="shared" si="7"/>
        <v>0</v>
      </c>
      <c r="J26" s="6">
        <f t="shared" si="7"/>
        <v>0</v>
      </c>
      <c r="K26" s="6">
        <f t="shared" si="7"/>
        <v>0</v>
      </c>
      <c r="L26" s="6">
        <f t="shared" si="7"/>
        <v>0</v>
      </c>
      <c r="M26" s="6">
        <f t="shared" si="7"/>
        <v>0</v>
      </c>
      <c r="N26" s="6">
        <f t="shared" si="7"/>
        <v>0</v>
      </c>
      <c r="O26" s="6">
        <f t="shared" si="7"/>
        <v>0</v>
      </c>
      <c r="P26" s="6">
        <f t="shared" si="7"/>
        <v>0</v>
      </c>
      <c r="Q26" s="6">
        <f t="shared" si="7"/>
        <v>0</v>
      </c>
      <c r="R26" s="6">
        <f t="shared" si="7"/>
        <v>0</v>
      </c>
      <c r="S26" s="6">
        <f t="shared" si="7"/>
        <v>0</v>
      </c>
      <c r="T26" s="6">
        <f t="shared" si="7"/>
        <v>0</v>
      </c>
      <c r="U26" s="6">
        <f t="shared" si="7"/>
        <v>0</v>
      </c>
      <c r="V26" s="6">
        <f t="shared" si="7"/>
        <v>0</v>
      </c>
      <c r="W26" s="6">
        <f t="shared" si="7"/>
        <v>0</v>
      </c>
    </row>
    <row r="27" spans="1:23" x14ac:dyDescent="0.25">
      <c r="A27" s="4" t="str">
        <f t="shared" si="0"/>
        <v>Gross Asset Models</v>
      </c>
      <c r="B27" s="6">
        <f t="shared" ref="B27:W27" si="8">B10-B9</f>
        <v>7.0792774725703111E-4</v>
      </c>
      <c r="C27" s="6">
        <f t="shared" si="8"/>
        <v>3.8292455786570372</v>
      </c>
      <c r="D27" s="6">
        <f t="shared" si="8"/>
        <v>-0.30815023325662594</v>
      </c>
      <c r="E27" s="6">
        <f t="shared" si="8"/>
        <v>-0.5263342485414455</v>
      </c>
      <c r="F27" s="6">
        <f t="shared" si="8"/>
        <v>-0.8721652529458197</v>
      </c>
      <c r="G27" s="6">
        <f t="shared" si="8"/>
        <v>-1.9107054386727214</v>
      </c>
      <c r="H27" s="6">
        <f t="shared" si="8"/>
        <v>84.129858799634349</v>
      </c>
      <c r="I27" s="6">
        <f t="shared" si="8"/>
        <v>9.7519943885131397</v>
      </c>
      <c r="J27" s="6">
        <f t="shared" si="8"/>
        <v>33.396540905754591</v>
      </c>
      <c r="K27" s="6">
        <f t="shared" si="8"/>
        <v>53.968389160849256</v>
      </c>
      <c r="L27" s="6">
        <f t="shared" si="8"/>
        <v>97.355598107522383</v>
      </c>
      <c r="M27" s="6">
        <f t="shared" si="8"/>
        <v>71.261052619245675</v>
      </c>
      <c r="N27" s="6">
        <f t="shared" si="8"/>
        <v>5.59704830549299</v>
      </c>
      <c r="O27" s="6">
        <f t="shared" si="8"/>
        <v>22.018075478156788</v>
      </c>
      <c r="P27" s="6">
        <f t="shared" si="8"/>
        <v>48.119356829562093</v>
      </c>
      <c r="Q27" s="6">
        <f t="shared" si="8"/>
        <v>127.67559157868891</v>
      </c>
      <c r="R27" s="6">
        <f t="shared" si="8"/>
        <v>85.486481771366925</v>
      </c>
      <c r="S27" s="6">
        <f t="shared" si="8"/>
        <v>-32.532619259811327</v>
      </c>
      <c r="T27" s="6">
        <f t="shared" si="8"/>
        <v>-85.054767235014879</v>
      </c>
      <c r="U27" s="6">
        <f t="shared" si="8"/>
        <v>-93.470855682651745</v>
      </c>
      <c r="V27" s="6">
        <f t="shared" si="8"/>
        <v>-252.37153046403546</v>
      </c>
      <c r="W27" s="6">
        <f t="shared" si="8"/>
        <v>-14.450900398192516</v>
      </c>
    </row>
    <row r="28" spans="1:23" x14ac:dyDescent="0.25">
      <c r="A28" s="4" t="str">
        <f t="shared" si="0"/>
        <v>Peaking Probabilities</v>
      </c>
      <c r="B28" s="6">
        <f t="shared" ref="B28:W28" si="9">B11-B10</f>
        <v>0.85910483800326176</v>
      </c>
      <c r="C28" s="6">
        <f t="shared" si="9"/>
        <v>-3.1888718093807142</v>
      </c>
      <c r="D28" s="6">
        <f t="shared" si="9"/>
        <v>-0.86206640971089143</v>
      </c>
      <c r="E28" s="6">
        <f t="shared" si="9"/>
        <v>-3.2521409985585592</v>
      </c>
      <c r="F28" s="6">
        <f t="shared" si="9"/>
        <v>-7.1060941719877064</v>
      </c>
      <c r="G28" s="6">
        <f t="shared" si="9"/>
        <v>-18.768887416740199</v>
      </c>
      <c r="H28" s="6">
        <f t="shared" si="9"/>
        <v>4.2273025155009236</v>
      </c>
      <c r="I28" s="6">
        <f t="shared" si="9"/>
        <v>-16.55098397145548</v>
      </c>
      <c r="J28" s="6">
        <f t="shared" si="9"/>
        <v>-25.596417810628736</v>
      </c>
      <c r="K28" s="6">
        <f t="shared" si="9"/>
        <v>-41.000499712490637</v>
      </c>
      <c r="L28" s="6">
        <f t="shared" si="9"/>
        <v>-76.128250329242292</v>
      </c>
      <c r="M28" s="6">
        <f t="shared" si="9"/>
        <v>-7.1942451822478688</v>
      </c>
      <c r="N28" s="6">
        <f t="shared" si="9"/>
        <v>-23.585976497096908</v>
      </c>
      <c r="O28" s="6">
        <f t="shared" si="9"/>
        <v>-34.116737549723439</v>
      </c>
      <c r="P28" s="6">
        <f t="shared" si="9"/>
        <v>-59.791523492560373</v>
      </c>
      <c r="Q28" s="6">
        <f t="shared" si="9"/>
        <v>-112.02211353268649</v>
      </c>
      <c r="R28" s="6">
        <f t="shared" si="9"/>
        <v>-17.702295216861785</v>
      </c>
      <c r="S28" s="6">
        <f t="shared" si="9"/>
        <v>-82.287080150083057</v>
      </c>
      <c r="T28" s="6">
        <f t="shared" si="9"/>
        <v>-237.36597654860088</v>
      </c>
      <c r="U28" s="6">
        <f t="shared" si="9"/>
        <v>-449.70385440417158</v>
      </c>
      <c r="V28" s="6">
        <f t="shared" si="9"/>
        <v>-1128.7678540731722</v>
      </c>
      <c r="W28" s="6">
        <f t="shared" si="9"/>
        <v>106.65314301437365</v>
      </c>
    </row>
    <row r="29" spans="1:23" x14ac:dyDescent="0.25">
      <c r="A29" s="4" t="str">
        <f t="shared" si="0"/>
        <v>Hours in Time Band and Days in year</v>
      </c>
      <c r="B29" s="6">
        <f t="shared" ref="B29:W29" si="10">B12-B11</f>
        <v>0</v>
      </c>
      <c r="C29" s="6">
        <f t="shared" si="10"/>
        <v>0</v>
      </c>
      <c r="D29" s="6">
        <f t="shared" si="10"/>
        <v>0</v>
      </c>
      <c r="E29" s="6">
        <f t="shared" si="10"/>
        <v>0</v>
      </c>
      <c r="F29" s="6">
        <f t="shared" si="10"/>
        <v>0</v>
      </c>
      <c r="G29" s="6">
        <f t="shared" si="10"/>
        <v>0</v>
      </c>
      <c r="H29" s="6">
        <f t="shared" si="10"/>
        <v>0</v>
      </c>
      <c r="I29" s="6">
        <f t="shared" si="10"/>
        <v>0</v>
      </c>
      <c r="J29" s="6">
        <f t="shared" si="10"/>
        <v>0</v>
      </c>
      <c r="K29" s="6">
        <f t="shared" si="10"/>
        <v>0</v>
      </c>
      <c r="L29" s="6">
        <f t="shared" si="10"/>
        <v>0</v>
      </c>
      <c r="M29" s="6">
        <f t="shared" si="10"/>
        <v>0</v>
      </c>
      <c r="N29" s="6">
        <f t="shared" si="10"/>
        <v>0</v>
      </c>
      <c r="O29" s="6">
        <f t="shared" si="10"/>
        <v>0</v>
      </c>
      <c r="P29" s="6">
        <f t="shared" si="10"/>
        <v>0</v>
      </c>
      <c r="Q29" s="6">
        <f t="shared" si="10"/>
        <v>0</v>
      </c>
      <c r="R29" s="6">
        <f t="shared" si="10"/>
        <v>0</v>
      </c>
      <c r="S29" s="6">
        <f t="shared" si="10"/>
        <v>0</v>
      </c>
      <c r="T29" s="6">
        <f t="shared" si="10"/>
        <v>0</v>
      </c>
      <c r="U29" s="6">
        <f t="shared" si="10"/>
        <v>0</v>
      </c>
      <c r="V29" s="6">
        <f t="shared" si="10"/>
        <v>0</v>
      </c>
      <c r="W29" s="6">
        <f t="shared" si="10"/>
        <v>0</v>
      </c>
    </row>
    <row r="30" spans="1:23" x14ac:dyDescent="0.25">
      <c r="A30" s="4" t="str">
        <f t="shared" si="0"/>
        <v>Real pre-tax cost of capital</v>
      </c>
      <c r="B30" s="6">
        <f t="shared" ref="B30:W30" si="11">B13-B12</f>
        <v>-9.202294618020801E-2</v>
      </c>
      <c r="C30" s="6">
        <f t="shared" si="11"/>
        <v>-5.9005928392318197</v>
      </c>
      <c r="D30" s="6">
        <f t="shared" si="11"/>
        <v>-0.15806801207456544</v>
      </c>
      <c r="E30" s="6">
        <f t="shared" si="11"/>
        <v>0.44876686810536626</v>
      </c>
      <c r="F30" s="6">
        <f t="shared" si="11"/>
        <v>1.4437551437062552</v>
      </c>
      <c r="G30" s="6">
        <f t="shared" si="11"/>
        <v>4.3305058927328446</v>
      </c>
      <c r="H30" s="6">
        <f t="shared" si="11"/>
        <v>-119.5043584276591</v>
      </c>
      <c r="I30" s="6">
        <f t="shared" si="11"/>
        <v>-10.82272932597516</v>
      </c>
      <c r="J30" s="6">
        <f t="shared" si="11"/>
        <v>-41.094022469331321</v>
      </c>
      <c r="K30" s="6">
        <f t="shared" si="11"/>
        <v>-65.767876760977742</v>
      </c>
      <c r="L30" s="6">
        <f t="shared" si="11"/>
        <v>-116.30248663977909</v>
      </c>
      <c r="M30" s="6">
        <f t="shared" si="11"/>
        <v>-104.75315013224281</v>
      </c>
      <c r="N30" s="6">
        <f t="shared" si="11"/>
        <v>-6.7212997008723505</v>
      </c>
      <c r="O30" s="6">
        <f t="shared" si="11"/>
        <v>-29.428167972175288</v>
      </c>
      <c r="P30" s="6">
        <f t="shared" si="11"/>
        <v>-64.816739387393682</v>
      </c>
      <c r="Q30" s="6">
        <f t="shared" si="11"/>
        <v>-175.30146787330887</v>
      </c>
      <c r="R30" s="6">
        <f t="shared" si="11"/>
        <v>-133.52533221457907</v>
      </c>
      <c r="S30" s="6">
        <f t="shared" si="11"/>
        <v>52.888940275337518</v>
      </c>
      <c r="T30" s="6">
        <f t="shared" si="11"/>
        <v>159.58683107879187</v>
      </c>
      <c r="U30" s="6">
        <f t="shared" si="11"/>
        <v>211.86256783148565</v>
      </c>
      <c r="V30" s="6">
        <f t="shared" si="11"/>
        <v>574.42753509458271</v>
      </c>
      <c r="W30" s="6">
        <f t="shared" si="11"/>
        <v>4.4975621481653434</v>
      </c>
    </row>
    <row r="31" spans="1:23" x14ac:dyDescent="0.25">
      <c r="A31" s="4" t="str">
        <f t="shared" si="0"/>
        <v>Transmission Exits Charges</v>
      </c>
      <c r="B31" s="6">
        <f t="shared" ref="B31:W31" si="12">B14-B13</f>
        <v>2.1165032128578787E-2</v>
      </c>
      <c r="C31" s="6">
        <f t="shared" si="12"/>
        <v>0.76070771217200672</v>
      </c>
      <c r="D31" s="6">
        <f t="shared" si="12"/>
        <v>1.6638758675796339E-2</v>
      </c>
      <c r="E31" s="6">
        <f t="shared" si="12"/>
        <v>4.8540973223111905E-2</v>
      </c>
      <c r="F31" s="6">
        <f t="shared" si="12"/>
        <v>0.11887054833204047</v>
      </c>
      <c r="G31" s="6">
        <f t="shared" si="12"/>
        <v>0.34325861442516725</v>
      </c>
      <c r="H31" s="6">
        <f t="shared" si="12"/>
        <v>3.1070394138305346</v>
      </c>
      <c r="I31" s="6">
        <f t="shared" si="12"/>
        <v>-9.3556895856181654E-2</v>
      </c>
      <c r="J31" s="6">
        <f t="shared" si="12"/>
        <v>-8.7329733410115296E-2</v>
      </c>
      <c r="K31" s="6">
        <f t="shared" si="12"/>
        <v>-0.17019363754479855</v>
      </c>
      <c r="L31" s="6">
        <f t="shared" si="12"/>
        <v>-2.1181711662393354</v>
      </c>
      <c r="M31" s="6">
        <f t="shared" si="12"/>
        <v>1.0781086769929971</v>
      </c>
      <c r="N31" s="6">
        <f t="shared" si="12"/>
        <v>4.5542160175259596</v>
      </c>
      <c r="O31" s="6">
        <f t="shared" si="12"/>
        <v>1.9737773699216632</v>
      </c>
      <c r="P31" s="6">
        <f t="shared" si="12"/>
        <v>6.263489395581928</v>
      </c>
      <c r="Q31" s="6">
        <f t="shared" si="12"/>
        <v>5.7317628302153025</v>
      </c>
      <c r="R31" s="6">
        <f t="shared" si="12"/>
        <v>2.3465235503317672</v>
      </c>
      <c r="S31" s="6">
        <f t="shared" si="12"/>
        <v>-7.6759300754183641</v>
      </c>
      <c r="T31" s="6">
        <f t="shared" si="12"/>
        <v>-21.304978076288535</v>
      </c>
      <c r="U31" s="6">
        <f t="shared" si="12"/>
        <v>-39.312783710178337</v>
      </c>
      <c r="V31" s="6">
        <f t="shared" si="12"/>
        <v>-95.669638806750299</v>
      </c>
      <c r="W31" s="6">
        <f t="shared" si="12"/>
        <v>0.74497257099505987</v>
      </c>
    </row>
    <row r="32" spans="1:23" x14ac:dyDescent="0.25">
      <c r="A32" s="4" t="str">
        <f t="shared" si="0"/>
        <v>Other Expenditure</v>
      </c>
      <c r="B32" s="6">
        <f t="shared" ref="B32:W32" si="13">B15-B14</f>
        <v>1.3763123632699603E-2</v>
      </c>
      <c r="C32" s="6">
        <f t="shared" si="13"/>
        <v>-4.2261539565117801E-2</v>
      </c>
      <c r="D32" s="6">
        <f t="shared" si="13"/>
        <v>-7.0077088153226441E-3</v>
      </c>
      <c r="E32" s="6">
        <f t="shared" si="13"/>
        <v>4.5969945932029077E-2</v>
      </c>
      <c r="F32" s="6">
        <f t="shared" si="13"/>
        <v>5.0173858425978324E-2</v>
      </c>
      <c r="G32" s="6">
        <f t="shared" si="13"/>
        <v>0.2080411880876909</v>
      </c>
      <c r="H32" s="6">
        <f t="shared" si="13"/>
        <v>-0.16524237580233603</v>
      </c>
      <c r="I32" s="6">
        <f t="shared" si="13"/>
        <v>0.49945429144918307</v>
      </c>
      <c r="J32" s="6">
        <f t="shared" si="13"/>
        <v>0.83395525517153146</v>
      </c>
      <c r="K32" s="6">
        <f t="shared" si="13"/>
        <v>1.3978102209584904</v>
      </c>
      <c r="L32" s="6">
        <f t="shared" si="13"/>
        <v>2.8577484879460826</v>
      </c>
      <c r="M32" s="6">
        <f t="shared" si="13"/>
        <v>-2.5072294813071494E-2</v>
      </c>
      <c r="N32" s="6">
        <f t="shared" si="13"/>
        <v>0.48402986005748971</v>
      </c>
      <c r="O32" s="6">
        <f t="shared" si="13"/>
        <v>0.94638889837460738</v>
      </c>
      <c r="P32" s="6">
        <f t="shared" si="13"/>
        <v>1.5401281535923772</v>
      </c>
      <c r="Q32" s="6">
        <f t="shared" si="13"/>
        <v>3.1415171434855438</v>
      </c>
      <c r="R32" s="6">
        <f t="shared" si="13"/>
        <v>-0.32254353001007985</v>
      </c>
      <c r="S32" s="6">
        <f t="shared" si="13"/>
        <v>3.6211122878685273</v>
      </c>
      <c r="T32" s="6">
        <f t="shared" si="13"/>
        <v>11.163470802173833</v>
      </c>
      <c r="U32" s="6">
        <f t="shared" si="13"/>
        <v>21.19822239172936</v>
      </c>
      <c r="V32" s="6">
        <f t="shared" si="13"/>
        <v>53.753118251595879</v>
      </c>
      <c r="W32" s="6">
        <f t="shared" si="13"/>
        <v>-0.26072596111816893</v>
      </c>
    </row>
    <row r="33" spans="1:23" x14ac:dyDescent="0.25">
      <c r="A33" s="4" t="str">
        <f t="shared" si="0"/>
        <v>IDNO Discounts</v>
      </c>
      <c r="B33" s="6">
        <f t="shared" ref="B33:W33" si="14">B16-B15</f>
        <v>5.539413991205322E-2</v>
      </c>
      <c r="C33" s="6">
        <f t="shared" si="14"/>
        <v>4.2261539565117801E-2</v>
      </c>
      <c r="D33" s="6">
        <f t="shared" si="14"/>
        <v>4.3507708815340607E-2</v>
      </c>
      <c r="E33" s="6">
        <f t="shared" si="14"/>
        <v>0.10003005406798593</v>
      </c>
      <c r="F33" s="6">
        <f t="shared" si="14"/>
        <v>0.24182614157405169</v>
      </c>
      <c r="G33" s="6">
        <f t="shared" si="14"/>
        <v>0.55845881191248736</v>
      </c>
      <c r="H33" s="6">
        <f t="shared" si="14"/>
        <v>6.4371187901087978E-2</v>
      </c>
      <c r="I33" s="6">
        <f t="shared" si="14"/>
        <v>0.82702285427558309</v>
      </c>
      <c r="J33" s="6">
        <f t="shared" si="14"/>
        <v>1.4445223724142124</v>
      </c>
      <c r="K33" s="6">
        <f t="shared" si="14"/>
        <v>2.2758448895201582</v>
      </c>
      <c r="L33" s="6">
        <f t="shared" si="14"/>
        <v>4.3928757560279337</v>
      </c>
      <c r="M33" s="6">
        <f t="shared" si="14"/>
        <v>2.5072294813071494E-2</v>
      </c>
      <c r="N33" s="6">
        <f t="shared" si="14"/>
        <v>0.9394701399423866</v>
      </c>
      <c r="O33" s="6">
        <f t="shared" si="14"/>
        <v>1.4991111016261129</v>
      </c>
      <c r="P33" s="6">
        <f t="shared" si="14"/>
        <v>2.4383718464086996</v>
      </c>
      <c r="Q33" s="6">
        <f t="shared" si="14"/>
        <v>4.5599828565136704</v>
      </c>
      <c r="R33" s="6">
        <f t="shared" si="14"/>
        <v>0.24954353000975971</v>
      </c>
      <c r="S33" s="6">
        <f t="shared" si="14"/>
        <v>5.2118877121301921</v>
      </c>
      <c r="T33" s="6">
        <f t="shared" si="14"/>
        <v>15.153029197819706</v>
      </c>
      <c r="U33" s="6">
        <f t="shared" si="14"/>
        <v>28.514777608274017</v>
      </c>
      <c r="V33" s="6">
        <f t="shared" si="14"/>
        <v>72.281381748412969</v>
      </c>
      <c r="W33" s="6">
        <f t="shared" si="14"/>
        <v>0.76644330483873091</v>
      </c>
    </row>
    <row r="34" spans="1:23" x14ac:dyDescent="0.25">
      <c r="A34" s="4" t="str">
        <f t="shared" si="0"/>
        <v>Allowed Revenue</v>
      </c>
      <c r="B34" s="6">
        <f t="shared" ref="B34:W34" si="15">B17-B16</f>
        <v>1.2409999999999997</v>
      </c>
      <c r="C34" s="6">
        <f t="shared" si="15"/>
        <v>0.10949999999996862</v>
      </c>
      <c r="D34" s="6">
        <f t="shared" si="15"/>
        <v>0.94899999999998386</v>
      </c>
      <c r="E34" s="6">
        <f t="shared" si="15"/>
        <v>3.2849999999999682</v>
      </c>
      <c r="F34" s="6">
        <f t="shared" si="15"/>
        <v>7.0810000000000173</v>
      </c>
      <c r="G34" s="6">
        <f t="shared" si="15"/>
        <v>18.578499999999849</v>
      </c>
      <c r="H34" s="6">
        <f t="shared" si="15"/>
        <v>0.10949999999957072</v>
      </c>
      <c r="I34" s="6">
        <f t="shared" si="15"/>
        <v>33.214999999999691</v>
      </c>
      <c r="J34" s="6">
        <f t="shared" si="15"/>
        <v>56.283000000000357</v>
      </c>
      <c r="K34" s="6">
        <f t="shared" si="15"/>
        <v>90.848500000000058</v>
      </c>
      <c r="L34" s="6">
        <f t="shared" si="15"/>
        <v>177.9375</v>
      </c>
      <c r="M34" s="6">
        <f t="shared" si="15"/>
        <v>0.10950000000048021</v>
      </c>
      <c r="N34" s="6">
        <f t="shared" si="15"/>
        <v>33.178499999999985</v>
      </c>
      <c r="O34" s="6">
        <f t="shared" si="15"/>
        <v>56.282999999999447</v>
      </c>
      <c r="P34" s="6">
        <f t="shared" si="15"/>
        <v>90.848500000000058</v>
      </c>
      <c r="Q34" s="6">
        <f t="shared" si="15"/>
        <v>177.97400000000198</v>
      </c>
      <c r="R34" s="6">
        <f t="shared" si="15"/>
        <v>7.3000000000320142E-2</v>
      </c>
      <c r="S34" s="6">
        <f t="shared" si="15"/>
        <v>206.48049999999967</v>
      </c>
      <c r="T34" s="6">
        <f t="shared" si="15"/>
        <v>604.33050000000367</v>
      </c>
      <c r="U34" s="6">
        <f t="shared" si="15"/>
        <v>1136.6465000000171</v>
      </c>
      <c r="V34" s="6">
        <f t="shared" si="15"/>
        <v>2862.0744999999879</v>
      </c>
      <c r="W34" s="6">
        <f t="shared" si="15"/>
        <v>21.897462702961548</v>
      </c>
    </row>
    <row r="35" spans="1:23" x14ac:dyDescent="0.25">
      <c r="A35" s="4" t="s">
        <v>39</v>
      </c>
      <c r="B35" s="6">
        <f>SUM(B20:B34)</f>
        <v>2.6132566348736503</v>
      </c>
      <c r="C35" s="6">
        <f t="shared" ref="C35:W35" si="16">SUM(C20:C34)</f>
        <v>44.26381391517549</v>
      </c>
      <c r="D35" s="6">
        <f t="shared" si="16"/>
        <v>-58.079084921112056</v>
      </c>
      <c r="E35" s="6">
        <f t="shared" si="16"/>
        <v>10.14149522401587</v>
      </c>
      <c r="F35" s="6">
        <f t="shared" si="16"/>
        <v>38.493306134564818</v>
      </c>
      <c r="G35" s="6">
        <f t="shared" si="16"/>
        <v>74.60820539964493</v>
      </c>
      <c r="H35" s="6">
        <f t="shared" si="16"/>
        <v>902.42322681478254</v>
      </c>
      <c r="I35" s="6">
        <f t="shared" si="16"/>
        <v>-22.829979015221852</v>
      </c>
      <c r="J35" s="6">
        <f t="shared" si="16"/>
        <v>404.36018418936965</v>
      </c>
      <c r="K35" s="6">
        <f t="shared" si="16"/>
        <v>828.58674433497617</v>
      </c>
      <c r="L35" s="6">
        <f t="shared" si="16"/>
        <v>1763.0535326512108</v>
      </c>
      <c r="M35" s="6">
        <f t="shared" si="16"/>
        <v>2255.3189103308496</v>
      </c>
      <c r="N35" s="6">
        <f t="shared" si="16"/>
        <v>-8616.2693953005855</v>
      </c>
      <c r="O35" s="6">
        <f t="shared" si="16"/>
        <v>-608.08439753380935</v>
      </c>
      <c r="P35" s="6">
        <f t="shared" si="16"/>
        <v>1424.6112677014262</v>
      </c>
      <c r="Q35" s="6">
        <f t="shared" si="16"/>
        <v>538.14856170984785</v>
      </c>
      <c r="R35" s="6">
        <f t="shared" si="16"/>
        <v>-258.11234635875553</v>
      </c>
      <c r="S35" s="6">
        <f t="shared" si="16"/>
        <v>959.93230801499885</v>
      </c>
      <c r="T35" s="6">
        <f t="shared" si="16"/>
        <v>4825.0832092759083</v>
      </c>
      <c r="U35" s="6">
        <f t="shared" si="16"/>
        <v>5761.8905912646587</v>
      </c>
      <c r="V35" s="6">
        <f t="shared" si="16"/>
        <v>15349.835807438474</v>
      </c>
      <c r="W35" s="6">
        <f t="shared" si="16"/>
        <v>314.18609626828334</v>
      </c>
    </row>
    <row r="37" spans="1:23" x14ac:dyDescent="0.25">
      <c r="B37" s="7">
        <f t="shared" ref="B37:W37" si="17">+B35/B2</f>
        <v>2.8086666700465501E-2</v>
      </c>
      <c r="C37" s="7">
        <f t="shared" si="17"/>
        <v>0.16668748482697021</v>
      </c>
      <c r="D37" s="7">
        <f t="shared" si="17"/>
        <v>-0.39037463019290164</v>
      </c>
      <c r="E37" s="7">
        <f t="shared" si="17"/>
        <v>4.627111504356736E-2</v>
      </c>
      <c r="F37" s="7">
        <f t="shared" si="17"/>
        <v>9.2850454466201382E-2</v>
      </c>
      <c r="G37" s="7">
        <f t="shared" si="17"/>
        <v>7.0747821475423425E-2</v>
      </c>
      <c r="H37" s="7">
        <f t="shared" si="17"/>
        <v>0.19553274427933931</v>
      </c>
      <c r="I37" s="7">
        <f t="shared" si="17"/>
        <v>-7.9565220029959652E-3</v>
      </c>
      <c r="J37" s="7">
        <f t="shared" si="17"/>
        <v>7.4554109831759294E-2</v>
      </c>
      <c r="K37" s="7">
        <f t="shared" si="17"/>
        <v>9.7228907373065332E-2</v>
      </c>
      <c r="L37" s="7">
        <f t="shared" si="17"/>
        <v>0.11083083951870856</v>
      </c>
      <c r="M37" s="7">
        <f t="shared" si="17"/>
        <v>0.8506284999699657</v>
      </c>
      <c r="N37" s="7">
        <f t="shared" si="17"/>
        <v>-0.75799550577153263</v>
      </c>
      <c r="O37" s="7">
        <f t="shared" si="17"/>
        <v>-0.1014610920645667</v>
      </c>
      <c r="P37" s="7">
        <f t="shared" si="17"/>
        <v>0.17592358117830753</v>
      </c>
      <c r="Q37" s="7">
        <f t="shared" si="17"/>
        <v>2.662240571312624E-2</v>
      </c>
      <c r="R37" s="7">
        <f t="shared" si="17"/>
        <v>-3.8622350740720512E-2</v>
      </c>
      <c r="S37" s="7">
        <f t="shared" si="17"/>
        <v>8.672266324101173E-2</v>
      </c>
      <c r="T37" s="7">
        <f t="shared" si="17"/>
        <v>0.1635774585724333</v>
      </c>
      <c r="U37" s="7">
        <f t="shared" si="17"/>
        <v>9.2231157132417321E-2</v>
      </c>
      <c r="V37" s="7">
        <f t="shared" si="17"/>
        <v>9.9599929547452046E-2</v>
      </c>
      <c r="W37" s="7">
        <f t="shared" si="17"/>
        <v>0.19395978109388259</v>
      </c>
    </row>
    <row r="39" spans="1:23" x14ac:dyDescent="0.25">
      <c r="A39" s="4" t="s">
        <v>23</v>
      </c>
      <c r="B39" s="8">
        <f t="shared" ref="B39:L39" si="18">B20/B2</f>
        <v>6.1903531279203033E-4</v>
      </c>
      <c r="C39" s="8">
        <f t="shared" si="18"/>
        <v>-4.2020276666260667E-2</v>
      </c>
      <c r="D39" s="8">
        <f t="shared" si="18"/>
        <v>-2.8339627806288084E-2</v>
      </c>
      <c r="E39" s="8">
        <f t="shared" si="18"/>
        <v>-3.1746463255736379E-2</v>
      </c>
      <c r="F39" s="8">
        <f t="shared" si="18"/>
        <v>-3.4918589287215203E-2</v>
      </c>
      <c r="G39" s="8">
        <f t="shared" si="18"/>
        <v>-3.7002473428861801E-2</v>
      </c>
      <c r="H39" s="8">
        <f t="shared" si="18"/>
        <v>2.2862182953666721E-3</v>
      </c>
      <c r="I39" s="8">
        <f t="shared" si="18"/>
        <v>7.3265823941660651E-3</v>
      </c>
      <c r="J39" s="8">
        <f t="shared" si="18"/>
        <v>6.6058240186832743E-3</v>
      </c>
      <c r="K39" s="8">
        <f t="shared" si="18"/>
        <v>6.5940988684196596E-3</v>
      </c>
      <c r="L39" s="8">
        <f t="shared" si="18"/>
        <v>6.9973429731988611E-3</v>
      </c>
      <c r="M39" s="8"/>
      <c r="N39" s="8">
        <f t="shared" ref="N39:W39" si="19">N20/N2</f>
        <v>7.6280496652928256E-3</v>
      </c>
      <c r="O39" s="8">
        <f t="shared" si="19"/>
        <v>1.3027275703801662E-2</v>
      </c>
      <c r="P39" s="8">
        <f t="shared" si="19"/>
        <v>1.2952717237964926E-2</v>
      </c>
      <c r="Q39" s="8">
        <f t="shared" si="19"/>
        <v>1.0981704557200546E-2</v>
      </c>
      <c r="R39" s="8">
        <f t="shared" si="19"/>
        <v>3.7282819420956185E-3</v>
      </c>
      <c r="S39" s="8">
        <f t="shared" si="19"/>
        <v>9.0715146985477363E-3</v>
      </c>
      <c r="T39" s="8">
        <f t="shared" si="19"/>
        <v>9.4610010354566482E-3</v>
      </c>
      <c r="U39" s="8">
        <f t="shared" si="19"/>
        <v>9.6740025477921234E-3</v>
      </c>
      <c r="V39" s="8">
        <f t="shared" si="19"/>
        <v>1.0155353894701388E-2</v>
      </c>
      <c r="W39" s="8">
        <f t="shared" si="19"/>
        <v>9.1805870727838107E-3</v>
      </c>
    </row>
    <row r="40" spans="1:23" x14ac:dyDescent="0.25">
      <c r="A40" s="4" t="s">
        <v>24</v>
      </c>
      <c r="B40" s="8">
        <f t="shared" ref="B40:L40" si="20">B21/B3</f>
        <v>-5.5030357189927211E-3</v>
      </c>
      <c r="C40" s="8">
        <f t="shared" si="20"/>
        <v>3.922194951493678E-2</v>
      </c>
      <c r="D40" s="8">
        <f t="shared" si="20"/>
        <v>2.4800873344087194E-2</v>
      </c>
      <c r="E40" s="8">
        <f t="shared" si="20"/>
        <v>2.8414147150863118E-2</v>
      </c>
      <c r="F40" s="8">
        <f t="shared" si="20"/>
        <v>3.1532078924388113E-2</v>
      </c>
      <c r="G40" s="8">
        <f t="shared" si="20"/>
        <v>3.3723685979087169E-2</v>
      </c>
      <c r="H40" s="8">
        <f t="shared" si="20"/>
        <v>6.6440857666248887E-3</v>
      </c>
      <c r="I40" s="8">
        <f t="shared" si="20"/>
        <v>4.1206604272855307E-3</v>
      </c>
      <c r="J40" s="8">
        <f t="shared" si="20"/>
        <v>4.2831753948126315E-3</v>
      </c>
      <c r="K40" s="8">
        <f t="shared" si="20"/>
        <v>4.2838529984978498E-3</v>
      </c>
      <c r="L40" s="8">
        <f t="shared" si="20"/>
        <v>3.838808138648652E-3</v>
      </c>
      <c r="M40" s="8"/>
      <c r="N40" s="8">
        <f t="shared" ref="N40:W40" si="21">N21/N3</f>
        <v>-3.384120161946666E-4</v>
      </c>
      <c r="O40" s="8">
        <f t="shared" si="21"/>
        <v>-1.0038027287465066E-5</v>
      </c>
      <c r="P40" s="8">
        <f t="shared" si="21"/>
        <v>-1.1405075003429954E-3</v>
      </c>
      <c r="Q40" s="8">
        <f t="shared" si="21"/>
        <v>-1.5631950096347451E-3</v>
      </c>
      <c r="R40" s="8">
        <f t="shared" si="21"/>
        <v>-3.1219734666746678E-3</v>
      </c>
      <c r="S40" s="8">
        <f t="shared" si="21"/>
        <v>-7.55139551339995E-3</v>
      </c>
      <c r="T40" s="8">
        <f t="shared" si="21"/>
        <v>-7.8016300307228474E-3</v>
      </c>
      <c r="U40" s="8">
        <f t="shared" si="21"/>
        <v>-7.9269278009959851E-3</v>
      </c>
      <c r="V40" s="8">
        <f t="shared" si="21"/>
        <v>-8.3583457856116726E-3</v>
      </c>
      <c r="W40" s="8">
        <f t="shared" si="21"/>
        <v>-1.0400599643127697E-2</v>
      </c>
    </row>
    <row r="41" spans="1:23" x14ac:dyDescent="0.25">
      <c r="A41" s="4" t="s">
        <v>25</v>
      </c>
      <c r="B41" s="8">
        <f t="shared" ref="B41:L41" si="22">B22/B4</f>
        <v>1.0440316904008972E-2</v>
      </c>
      <c r="C41" s="8">
        <f t="shared" si="22"/>
        <v>0.18739030426238903</v>
      </c>
      <c r="D41" s="8">
        <f t="shared" si="22"/>
        <v>-0.38787803611970795</v>
      </c>
      <c r="E41" s="8">
        <f t="shared" si="22"/>
        <v>4.9621828327576487E-2</v>
      </c>
      <c r="F41" s="8">
        <f t="shared" si="22"/>
        <v>9.621490509905492E-2</v>
      </c>
      <c r="G41" s="8">
        <f t="shared" si="22"/>
        <v>7.3921729081703386E-2</v>
      </c>
      <c r="H41" s="8">
        <f t="shared" si="22"/>
        <v>0.18747050511431146</v>
      </c>
      <c r="I41" s="8">
        <f t="shared" si="22"/>
        <v>-2.5847091439325169E-2</v>
      </c>
      <c r="J41" s="8">
        <f t="shared" si="22"/>
        <v>5.7713824971167831E-2</v>
      </c>
      <c r="K41" s="8">
        <f t="shared" si="22"/>
        <v>7.9974626887074352E-2</v>
      </c>
      <c r="L41" s="8">
        <f t="shared" si="22"/>
        <v>9.2956013204988655E-2</v>
      </c>
      <c r="M41" s="8"/>
      <c r="N41" s="8">
        <f t="shared" ref="N41:W41" si="23">N22/N4</f>
        <v>-0.76179056948951729</v>
      </c>
      <c r="O41" s="8">
        <f t="shared" si="23"/>
        <v>-0.11797415774778881</v>
      </c>
      <c r="P41" s="8">
        <f t="shared" si="23"/>
        <v>0.15664534252185305</v>
      </c>
      <c r="Q41" s="8">
        <f t="shared" si="23"/>
        <v>1.36414261375137E-2</v>
      </c>
      <c r="R41" s="8">
        <f t="shared" si="23"/>
        <v>-3.0437734942509509E-2</v>
      </c>
      <c r="S41" s="8">
        <f t="shared" si="23"/>
        <v>7.3517509808796011E-2</v>
      </c>
      <c r="T41" s="8">
        <f t="shared" si="23"/>
        <v>0.14869117802599907</v>
      </c>
      <c r="U41" s="8">
        <f t="shared" si="23"/>
        <v>7.9372815378313796E-2</v>
      </c>
      <c r="V41" s="8">
        <f t="shared" si="23"/>
        <v>8.6294189415988196E-2</v>
      </c>
      <c r="W41" s="8">
        <f t="shared" si="23"/>
        <v>0.11640691904063992</v>
      </c>
    </row>
    <row r="42" spans="1:23" x14ac:dyDescent="0.25">
      <c r="A42" s="4" t="s">
        <v>26</v>
      </c>
      <c r="B42" s="8">
        <f t="shared" ref="B42:L42" si="24">B23/B5</f>
        <v>8.2807151404083333E-4</v>
      </c>
      <c r="C42" s="8">
        <f t="shared" si="24"/>
        <v>2.4729170771138636E-4</v>
      </c>
      <c r="D42" s="8">
        <f t="shared" si="24"/>
        <v>4.1645104587807293E-3</v>
      </c>
      <c r="E42" s="8">
        <f t="shared" si="24"/>
        <v>8.9591627533663887E-4</v>
      </c>
      <c r="F42" s="8">
        <f t="shared" si="24"/>
        <v>-8.0410942259734943E-5</v>
      </c>
      <c r="G42" s="8">
        <f t="shared" si="24"/>
        <v>-8.103919982031737E-4</v>
      </c>
      <c r="H42" s="8">
        <f t="shared" si="24"/>
        <v>-1.130017266642391E-3</v>
      </c>
      <c r="I42" s="8">
        <f t="shared" si="24"/>
        <v>-9.1043919780420463E-4</v>
      </c>
      <c r="J42" s="8">
        <f t="shared" si="24"/>
        <v>-1.0993634708244919E-3</v>
      </c>
      <c r="K42" s="8">
        <f t="shared" si="24"/>
        <v>-1.1649510064372388E-3</v>
      </c>
      <c r="L42" s="8">
        <f t="shared" si="24"/>
        <v>-1.2136320128856976E-3</v>
      </c>
      <c r="M42" s="8"/>
      <c r="N42" s="8">
        <f t="shared" ref="N42:W42" si="25">N23/N5</f>
        <v>-8.9847899068557955E-4</v>
      </c>
      <c r="O42" s="8">
        <f t="shared" si="25"/>
        <v>-1.092352738407612E-3</v>
      </c>
      <c r="P42" s="8">
        <f t="shared" si="25"/>
        <v>-1.155172333261795E-3</v>
      </c>
      <c r="Q42" s="8">
        <f t="shared" si="25"/>
        <v>-1.2182505158966316E-3</v>
      </c>
      <c r="R42" s="8">
        <f t="shared" si="25"/>
        <v>-1.1836419931708488E-3</v>
      </c>
      <c r="S42" s="8">
        <f t="shared" si="25"/>
        <v>-1.6761598118722896E-3</v>
      </c>
      <c r="T42" s="8">
        <f t="shared" si="25"/>
        <v>-2.0943169394325748E-3</v>
      </c>
      <c r="U42" s="8">
        <f t="shared" si="25"/>
        <v>-2.205473318165607E-3</v>
      </c>
      <c r="V42" s="8">
        <f t="shared" si="25"/>
        <v>-2.2745570734243746E-3</v>
      </c>
      <c r="W42" s="8">
        <f t="shared" si="25"/>
        <v>5.4947709466339218E-3</v>
      </c>
    </row>
    <row r="43" spans="1:23" x14ac:dyDescent="0.25">
      <c r="A43" s="4" t="s">
        <v>27</v>
      </c>
      <c r="B43" s="8">
        <f t="shared" ref="B43:L43" si="26">B24/B6</f>
        <v>-2.3869132765028614E-5</v>
      </c>
      <c r="C43" s="8">
        <f t="shared" si="26"/>
        <v>6.9037924386321833E-4</v>
      </c>
      <c r="D43" s="8">
        <f t="shared" si="26"/>
        <v>-1.7844861945776819E-6</v>
      </c>
      <c r="E43" s="8">
        <f t="shared" si="26"/>
        <v>-2.546816259219904E-5</v>
      </c>
      <c r="F43" s="8">
        <f t="shared" si="26"/>
        <v>3.4544604820597075E-5</v>
      </c>
      <c r="G43" s="8">
        <f t="shared" si="26"/>
        <v>7.4469235270668176E-5</v>
      </c>
      <c r="H43" s="8">
        <f t="shared" si="26"/>
        <v>1.1326785443412494E-3</v>
      </c>
      <c r="I43" s="8">
        <f t="shared" si="26"/>
        <v>3.3356804032429806E-4</v>
      </c>
      <c r="J43" s="8">
        <f t="shared" si="26"/>
        <v>5.081386989682613E-4</v>
      </c>
      <c r="K43" s="8">
        <f t="shared" si="26"/>
        <v>5.1342608056382871E-4</v>
      </c>
      <c r="L43" s="8">
        <f t="shared" si="26"/>
        <v>5.137056826833191E-4</v>
      </c>
      <c r="M43" s="8"/>
      <c r="N43" s="8">
        <f t="shared" ref="N43:W43" si="27">N24/N6</f>
        <v>2.2847622710123233E-3</v>
      </c>
      <c r="O43" s="8">
        <f t="shared" si="27"/>
        <v>2.2769617003119604E-3</v>
      </c>
      <c r="P43" s="8">
        <f t="shared" si="27"/>
        <v>2.3416904384481762E-3</v>
      </c>
      <c r="Q43" s="8">
        <f t="shared" si="27"/>
        <v>2.3609204165098083E-3</v>
      </c>
      <c r="R43" s="8">
        <f t="shared" si="27"/>
        <v>1.0090572702408753E-3</v>
      </c>
      <c r="S43" s="8">
        <f t="shared" si="27"/>
        <v>2.170764763750426E-4</v>
      </c>
      <c r="T43" s="8">
        <f t="shared" si="27"/>
        <v>2.2987899267404245E-4</v>
      </c>
      <c r="U43" s="8">
        <f t="shared" si="27"/>
        <v>2.8904937332103505E-4</v>
      </c>
      <c r="V43" s="8">
        <f t="shared" si="27"/>
        <v>2.8143609596330315E-4</v>
      </c>
      <c r="W43" s="8">
        <f t="shared" si="27"/>
        <v>-2.8932975272027452E-4</v>
      </c>
    </row>
    <row r="44" spans="1:23" x14ac:dyDescent="0.25">
      <c r="A44" s="4" t="s">
        <v>28</v>
      </c>
      <c r="B44" s="8">
        <f t="shared" ref="B44:L44" si="28">B25/B7</f>
        <v>-7.7966672338764399E-4</v>
      </c>
      <c r="C44" s="8">
        <f t="shared" si="28"/>
        <v>0</v>
      </c>
      <c r="D44" s="8">
        <f t="shared" si="28"/>
        <v>-4.0082855314392833E-4</v>
      </c>
      <c r="E44" s="8">
        <f t="shared" si="28"/>
        <v>-4.7758892733288554E-4</v>
      </c>
      <c r="F44" s="8">
        <f t="shared" si="28"/>
        <v>-6.4544494110041625E-4</v>
      </c>
      <c r="G44" s="8">
        <f t="shared" si="28"/>
        <v>-6.4798778595920857E-4</v>
      </c>
      <c r="H44" s="8">
        <f t="shared" si="28"/>
        <v>2.9311636310852137E-3</v>
      </c>
      <c r="I44" s="8">
        <f t="shared" si="28"/>
        <v>1.4362523412817386E-3</v>
      </c>
      <c r="J44" s="8">
        <f t="shared" si="28"/>
        <v>1.2006633508284451E-3</v>
      </c>
      <c r="K44" s="8">
        <f t="shared" si="28"/>
        <v>1.2025051663579675E-3</v>
      </c>
      <c r="L44" s="8">
        <f t="shared" si="28"/>
        <v>1.1271185902092221E-3</v>
      </c>
      <c r="M44" s="8"/>
      <c r="N44" s="8">
        <f t="shared" ref="N44:W44" si="29">N25/N7</f>
        <v>1.898753986163749E-3</v>
      </c>
      <c r="O44" s="8">
        <f t="shared" si="29"/>
        <v>8.6736555415307655E-4</v>
      </c>
      <c r="P44" s="8">
        <f t="shared" si="29"/>
        <v>1.0321637683546321E-3</v>
      </c>
      <c r="Q44" s="8">
        <f t="shared" si="29"/>
        <v>6.9707721416761685E-4</v>
      </c>
      <c r="R44" s="8">
        <f t="shared" si="29"/>
        <v>9.2304956075831175E-4</v>
      </c>
      <c r="S44" s="8">
        <f t="shared" si="29"/>
        <v>4.8737190272320873E-5</v>
      </c>
      <c r="T44" s="8">
        <f t="shared" si="29"/>
        <v>6.3820766463547845E-5</v>
      </c>
      <c r="U44" s="8">
        <f t="shared" si="29"/>
        <v>6.5336070420063606E-5</v>
      </c>
      <c r="V44" s="8">
        <f t="shared" si="29"/>
        <v>7.5324590432344752E-5</v>
      </c>
      <c r="W44" s="8">
        <f t="shared" si="29"/>
        <v>-6.847903631626445E-4</v>
      </c>
    </row>
    <row r="45" spans="1:23" x14ac:dyDescent="0.25">
      <c r="A45" s="4" t="s">
        <v>38</v>
      </c>
      <c r="B45" s="8">
        <f t="shared" ref="B45:L45" si="30">B26/B8</f>
        <v>0</v>
      </c>
      <c r="C45" s="8">
        <f t="shared" si="30"/>
        <v>0</v>
      </c>
      <c r="D45" s="8">
        <f t="shared" si="30"/>
        <v>0</v>
      </c>
      <c r="E45" s="8">
        <f t="shared" si="30"/>
        <v>0</v>
      </c>
      <c r="F45" s="8">
        <f t="shared" si="30"/>
        <v>0</v>
      </c>
      <c r="G45" s="8">
        <f t="shared" si="30"/>
        <v>0</v>
      </c>
      <c r="H45" s="8">
        <f t="shared" si="30"/>
        <v>0</v>
      </c>
      <c r="I45" s="8">
        <f t="shared" si="30"/>
        <v>0</v>
      </c>
      <c r="J45" s="8">
        <f t="shared" si="30"/>
        <v>0</v>
      </c>
      <c r="K45" s="8">
        <f t="shared" si="30"/>
        <v>0</v>
      </c>
      <c r="L45" s="8">
        <f t="shared" si="30"/>
        <v>0</v>
      </c>
      <c r="M45" s="8"/>
      <c r="N45" s="8">
        <f t="shared" ref="N45:W45" si="31">N26/N8</f>
        <v>0</v>
      </c>
      <c r="O45" s="8">
        <f t="shared" si="31"/>
        <v>0</v>
      </c>
      <c r="P45" s="8">
        <f t="shared" si="31"/>
        <v>0</v>
      </c>
      <c r="Q45" s="8">
        <f t="shared" si="31"/>
        <v>0</v>
      </c>
      <c r="R45" s="8">
        <f t="shared" si="31"/>
        <v>0</v>
      </c>
      <c r="S45" s="8">
        <f t="shared" si="31"/>
        <v>0</v>
      </c>
      <c r="T45" s="8">
        <f t="shared" si="31"/>
        <v>0</v>
      </c>
      <c r="U45" s="8">
        <f t="shared" si="31"/>
        <v>0</v>
      </c>
      <c r="V45" s="8">
        <f t="shared" si="31"/>
        <v>0</v>
      </c>
      <c r="W45" s="8">
        <f t="shared" si="31"/>
        <v>0</v>
      </c>
    </row>
    <row r="46" spans="1:23" x14ac:dyDescent="0.25">
      <c r="A46" s="4" t="s">
        <v>29</v>
      </c>
      <c r="B46" s="8">
        <f t="shared" ref="B46:L46" si="32">B27/B9</f>
        <v>7.5668270977955525E-6</v>
      </c>
      <c r="C46" s="8">
        <f t="shared" si="32"/>
        <v>1.2187149731358621E-2</v>
      </c>
      <c r="D46" s="8">
        <f t="shared" si="32"/>
        <v>-3.3853408357130423E-3</v>
      </c>
      <c r="E46" s="8">
        <f t="shared" si="32"/>
        <v>-2.2967261985772764E-3</v>
      </c>
      <c r="F46" s="8">
        <f t="shared" si="32"/>
        <v>-1.9291035216067788E-3</v>
      </c>
      <c r="G46" s="8">
        <f t="shared" si="32"/>
        <v>-1.6971460132104597E-3</v>
      </c>
      <c r="H46" s="8">
        <f t="shared" si="32"/>
        <v>1.5170403368582129E-2</v>
      </c>
      <c r="I46" s="8">
        <f t="shared" si="32"/>
        <v>3.4463175881909486E-3</v>
      </c>
      <c r="J46" s="8">
        <f t="shared" si="32"/>
        <v>5.7551525364604415E-3</v>
      </c>
      <c r="K46" s="8">
        <f t="shared" si="32"/>
        <v>5.7974077331079581E-3</v>
      </c>
      <c r="L46" s="8">
        <f t="shared" si="32"/>
        <v>5.537021232446559E-3</v>
      </c>
      <c r="M46" s="8"/>
      <c r="N46" s="8">
        <f t="shared" ref="N46:W46" si="33">N27/N9</f>
        <v>2.0453593863435692E-3</v>
      </c>
      <c r="O46" s="8">
        <f t="shared" si="33"/>
        <v>4.1032438273946106E-3</v>
      </c>
      <c r="P46" s="8">
        <f t="shared" si="33"/>
        <v>5.06631112292123E-3</v>
      </c>
      <c r="Q46" s="8">
        <f t="shared" si="33"/>
        <v>6.1617972990118727E-3</v>
      </c>
      <c r="R46" s="8">
        <f t="shared" si="33"/>
        <v>1.3175561591468342E-2</v>
      </c>
      <c r="S46" s="8">
        <f t="shared" si="33"/>
        <v>-2.7376949250629682E-3</v>
      </c>
      <c r="T46" s="8">
        <f t="shared" si="33"/>
        <v>-2.5107815790286216E-3</v>
      </c>
      <c r="U46" s="8">
        <f t="shared" si="33"/>
        <v>-1.3864287342549248E-3</v>
      </c>
      <c r="V46" s="8">
        <f t="shared" si="33"/>
        <v>-1.5077845979135911E-3</v>
      </c>
      <c r="W46" s="8">
        <f t="shared" si="33"/>
        <v>-7.965483802752707E-3</v>
      </c>
    </row>
    <row r="47" spans="1:23" x14ac:dyDescent="0.25">
      <c r="A47" s="4" t="s">
        <v>30</v>
      </c>
      <c r="B47" s="8">
        <f t="shared" ref="B47:L47" si="34">B28/B10</f>
        <v>9.182644138408514E-3</v>
      </c>
      <c r="C47" s="8">
        <f t="shared" si="34"/>
        <v>-1.0026865033270447E-2</v>
      </c>
      <c r="D47" s="8">
        <f t="shared" si="34"/>
        <v>-9.5028385635556965E-3</v>
      </c>
      <c r="E47" s="8">
        <f t="shared" si="34"/>
        <v>-1.4223797576428021E-2</v>
      </c>
      <c r="F47" s="8">
        <f t="shared" si="34"/>
        <v>-1.5748033145257249E-2</v>
      </c>
      <c r="G47" s="8">
        <f t="shared" si="34"/>
        <v>-1.6699431436348864E-2</v>
      </c>
      <c r="H47" s="8">
        <f t="shared" si="34"/>
        <v>7.5088140383200008E-4</v>
      </c>
      <c r="I47" s="8">
        <f t="shared" si="34"/>
        <v>-5.8289660829988427E-3</v>
      </c>
      <c r="J47" s="8">
        <f t="shared" si="34"/>
        <v>-4.3857338894728384E-3</v>
      </c>
      <c r="K47" s="8">
        <f t="shared" si="34"/>
        <v>-4.3789806681312398E-3</v>
      </c>
      <c r="L47" s="8">
        <f t="shared" si="34"/>
        <v>-4.30589111348179E-3</v>
      </c>
      <c r="M47" s="8"/>
      <c r="N47" s="8">
        <f t="shared" ref="N47:W47" si="35">N28/N10</f>
        <v>-8.6015566382265478E-3</v>
      </c>
      <c r="O47" s="8">
        <f t="shared" si="35"/>
        <v>-6.3319444068643677E-3</v>
      </c>
      <c r="P47" s="8">
        <f t="shared" si="35"/>
        <v>-6.2634980395645402E-3</v>
      </c>
      <c r="Q47" s="8">
        <f t="shared" si="35"/>
        <v>-5.3732304506432975E-3</v>
      </c>
      <c r="R47" s="8">
        <f t="shared" si="35"/>
        <v>-2.6928772971512556E-3</v>
      </c>
      <c r="S47" s="8">
        <f t="shared" si="35"/>
        <v>-6.9436571487259237E-3</v>
      </c>
      <c r="T47" s="8">
        <f t="shared" si="35"/>
        <v>-7.0245827267174333E-3</v>
      </c>
      <c r="U47" s="8">
        <f t="shared" si="35"/>
        <v>-6.6796003421886116E-3</v>
      </c>
      <c r="V47" s="8">
        <f t="shared" si="35"/>
        <v>-6.7539663209986731E-3</v>
      </c>
      <c r="W47" s="8">
        <f t="shared" si="35"/>
        <v>5.9260338324840053E-2</v>
      </c>
    </row>
    <row r="48" spans="1:23" x14ac:dyDescent="0.25">
      <c r="A48" s="4" t="s">
        <v>31</v>
      </c>
      <c r="B48" s="8">
        <f t="shared" ref="B48:L48" si="36">B29/B11</f>
        <v>0</v>
      </c>
      <c r="C48" s="8">
        <f t="shared" si="36"/>
        <v>0</v>
      </c>
      <c r="D48" s="8">
        <f t="shared" si="36"/>
        <v>0</v>
      </c>
      <c r="E48" s="8">
        <f t="shared" si="36"/>
        <v>0</v>
      </c>
      <c r="F48" s="8">
        <f t="shared" si="36"/>
        <v>0</v>
      </c>
      <c r="G48" s="8">
        <f t="shared" si="36"/>
        <v>0</v>
      </c>
      <c r="H48" s="8">
        <f t="shared" si="36"/>
        <v>0</v>
      </c>
      <c r="I48" s="8">
        <f t="shared" si="36"/>
        <v>0</v>
      </c>
      <c r="J48" s="8">
        <f t="shared" si="36"/>
        <v>0</v>
      </c>
      <c r="K48" s="8">
        <f t="shared" si="36"/>
        <v>0</v>
      </c>
      <c r="L48" s="8">
        <f t="shared" si="36"/>
        <v>0</v>
      </c>
      <c r="M48" s="8"/>
      <c r="N48" s="8">
        <f t="shared" ref="N48:W48" si="37">N29/N11</f>
        <v>0</v>
      </c>
      <c r="O48" s="8">
        <f t="shared" si="37"/>
        <v>0</v>
      </c>
      <c r="P48" s="8">
        <f t="shared" si="37"/>
        <v>0</v>
      </c>
      <c r="Q48" s="8">
        <f t="shared" si="37"/>
        <v>0</v>
      </c>
      <c r="R48" s="8">
        <f t="shared" si="37"/>
        <v>0</v>
      </c>
      <c r="S48" s="8">
        <f t="shared" si="37"/>
        <v>0</v>
      </c>
      <c r="T48" s="8">
        <f t="shared" si="37"/>
        <v>0</v>
      </c>
      <c r="U48" s="8">
        <f t="shared" si="37"/>
        <v>0</v>
      </c>
      <c r="V48" s="8">
        <f t="shared" si="37"/>
        <v>0</v>
      </c>
      <c r="W48" s="8">
        <f t="shared" si="37"/>
        <v>0</v>
      </c>
    </row>
    <row r="49" spans="1:23" x14ac:dyDescent="0.25">
      <c r="A49" s="4" t="s">
        <v>34</v>
      </c>
      <c r="B49" s="8">
        <f t="shared" ref="B49:L49" si="38">B30/B12</f>
        <v>-9.7464834534545497E-4</v>
      </c>
      <c r="C49" s="8">
        <f t="shared" si="38"/>
        <v>-1.8741327355248551E-2</v>
      </c>
      <c r="D49" s="8">
        <f t="shared" si="38"/>
        <v>-1.7591520729529338E-3</v>
      </c>
      <c r="E49" s="8">
        <f t="shared" si="38"/>
        <v>1.9910797387620561E-3</v>
      </c>
      <c r="F49" s="8">
        <f t="shared" si="38"/>
        <v>3.2507428410104853E-3</v>
      </c>
      <c r="G49" s="8">
        <f t="shared" si="38"/>
        <v>3.9184607361459128E-3</v>
      </c>
      <c r="H49" s="8">
        <f t="shared" si="38"/>
        <v>-2.1211226628671812E-2</v>
      </c>
      <c r="I49" s="8">
        <f t="shared" si="38"/>
        <v>-3.8339231363412143E-3</v>
      </c>
      <c r="J49" s="8">
        <f t="shared" si="38"/>
        <v>-7.0721364155124679E-3</v>
      </c>
      <c r="K49" s="8">
        <f t="shared" si="38"/>
        <v>-7.0551076148121896E-3</v>
      </c>
      <c r="L49" s="8">
        <f t="shared" si="38"/>
        <v>-6.6066341457867352E-3</v>
      </c>
      <c r="M49" s="8"/>
      <c r="N49" s="8">
        <f t="shared" ref="N49:W49" si="39">N30/N12</f>
        <v>-2.472453999220118E-3</v>
      </c>
      <c r="O49" s="8">
        <f t="shared" si="39"/>
        <v>-5.4965666250138059E-3</v>
      </c>
      <c r="P49" s="8">
        <f t="shared" si="39"/>
        <v>-6.8327143328167275E-3</v>
      </c>
      <c r="Q49" s="8">
        <f t="shared" si="39"/>
        <v>-8.4539001476631841E-3</v>
      </c>
      <c r="R49" s="8">
        <f t="shared" si="39"/>
        <v>-2.0366749988534247E-2</v>
      </c>
      <c r="S49" s="8">
        <f t="shared" si="39"/>
        <v>4.49415029574168E-3</v>
      </c>
      <c r="T49" s="8">
        <f t="shared" si="39"/>
        <v>4.7562055692630667E-3</v>
      </c>
      <c r="U49" s="8">
        <f t="shared" si="39"/>
        <v>3.1680260607790823E-3</v>
      </c>
      <c r="V49" s="8">
        <f t="shared" si="39"/>
        <v>3.4604507133310981E-3</v>
      </c>
      <c r="W49" s="8">
        <f t="shared" si="39"/>
        <v>2.359200926059366E-3</v>
      </c>
    </row>
    <row r="50" spans="1:23" x14ac:dyDescent="0.25">
      <c r="A50" s="4" t="s">
        <v>35</v>
      </c>
      <c r="B50" s="8">
        <f t="shared" ref="B50:L50" si="40">B31/B13</f>
        <v>2.243852160050826E-4</v>
      </c>
      <c r="C50" s="8">
        <f t="shared" si="40"/>
        <v>2.4622889136765086E-3</v>
      </c>
      <c r="D50" s="8">
        <f t="shared" si="40"/>
        <v>1.8550045476946483E-4</v>
      </c>
      <c r="E50" s="8">
        <f t="shared" si="40"/>
        <v>2.1493764751936384E-4</v>
      </c>
      <c r="F50" s="8">
        <f t="shared" si="40"/>
        <v>2.6678035514004524E-4</v>
      </c>
      <c r="G50" s="8">
        <f t="shared" si="40"/>
        <v>3.093854390742589E-4</v>
      </c>
      <c r="H50" s="8">
        <f t="shared" si="40"/>
        <v>5.6342981208306947E-4</v>
      </c>
      <c r="I50" s="8">
        <f t="shared" si="40"/>
        <v>-3.3269836017717615E-5</v>
      </c>
      <c r="J50" s="8">
        <f t="shared" si="40"/>
        <v>-1.5136184454403795E-5</v>
      </c>
      <c r="K50" s="8">
        <f t="shared" si="40"/>
        <v>-1.8386878048341639E-5</v>
      </c>
      <c r="L50" s="8">
        <f t="shared" si="40"/>
        <v>-1.2112423685546107E-4</v>
      </c>
      <c r="M50" s="8"/>
      <c r="N50" s="8">
        <f t="shared" ref="N50:W50" si="41">N31/N13</f>
        <v>1.6794368895375318E-3</v>
      </c>
      <c r="O50" s="8">
        <f t="shared" si="41"/>
        <v>3.7069791962694883E-4</v>
      </c>
      <c r="P50" s="8">
        <f t="shared" si="41"/>
        <v>6.6481379803356197E-4</v>
      </c>
      <c r="Q50" s="8">
        <f t="shared" si="41"/>
        <v>2.7877053107028851E-4</v>
      </c>
      <c r="R50" s="8">
        <f t="shared" si="41"/>
        <v>3.6535870993492859E-4</v>
      </c>
      <c r="S50" s="8">
        <f t="shared" si="41"/>
        <v>-6.4933128056565682E-4</v>
      </c>
      <c r="T50" s="8">
        <f t="shared" si="41"/>
        <v>-6.3195180782324098E-4</v>
      </c>
      <c r="U50" s="8">
        <f t="shared" si="41"/>
        <v>-5.8599597000745637E-4</v>
      </c>
      <c r="V50" s="8">
        <f t="shared" si="41"/>
        <v>-5.7434294723348732E-4</v>
      </c>
      <c r="W50" s="8">
        <f t="shared" si="41"/>
        <v>3.8985639126563421E-4</v>
      </c>
    </row>
    <row r="51" spans="1:23" x14ac:dyDescent="0.25">
      <c r="A51" s="4" t="s">
        <v>36</v>
      </c>
      <c r="B51" s="8">
        <f t="shared" ref="B51:L51" si="42">B32/B14</f>
        <v>1.4587970621522862E-4</v>
      </c>
      <c r="C51" s="8">
        <f t="shared" si="42"/>
        <v>-1.3645782993576905E-4</v>
      </c>
      <c r="D51" s="8">
        <f t="shared" si="42"/>
        <v>-7.8112322198247276E-5</v>
      </c>
      <c r="E51" s="8">
        <f t="shared" si="42"/>
        <v>2.0350949120416731E-4</v>
      </c>
      <c r="F51" s="8">
        <f t="shared" si="42"/>
        <v>1.1257481308955999E-4</v>
      </c>
      <c r="G51" s="8">
        <f t="shared" si="42"/>
        <v>1.8745343659205417E-4</v>
      </c>
      <c r="H51" s="8">
        <f t="shared" si="42"/>
        <v>-2.9948140714943236E-5</v>
      </c>
      <c r="I51" s="8">
        <f t="shared" si="42"/>
        <v>1.7761721440349025E-4</v>
      </c>
      <c r="J51" s="8">
        <f t="shared" si="42"/>
        <v>1.4454517541189391E-4</v>
      </c>
      <c r="K51" s="8">
        <f t="shared" si="42"/>
        <v>1.510152730433107E-4</v>
      </c>
      <c r="L51" s="8">
        <f t="shared" si="42"/>
        <v>1.6343558140284077E-4</v>
      </c>
      <c r="M51" s="8"/>
      <c r="N51" s="8">
        <f t="shared" ref="N51:W51" si="43">N32/N14</f>
        <v>1.7819415640677491E-4</v>
      </c>
      <c r="O51" s="8">
        <f t="shared" si="43"/>
        <v>1.776767732001642E-4</v>
      </c>
      <c r="P51" s="8">
        <f t="shared" si="43"/>
        <v>1.6336232618094644E-4</v>
      </c>
      <c r="Q51" s="8">
        <f t="shared" si="43"/>
        <v>1.5274852775304623E-4</v>
      </c>
      <c r="R51" s="8">
        <f t="shared" si="43"/>
        <v>-5.0202372086407954E-5</v>
      </c>
      <c r="S51" s="8">
        <f t="shared" si="43"/>
        <v>3.0652041139806824E-4</v>
      </c>
      <c r="T51" s="8">
        <f t="shared" si="43"/>
        <v>3.3134212234823423E-4</v>
      </c>
      <c r="U51" s="8">
        <f t="shared" si="43"/>
        <v>3.1616576778927338E-4</v>
      </c>
      <c r="V51" s="8">
        <f t="shared" si="43"/>
        <v>3.2288682664873296E-4</v>
      </c>
      <c r="W51" s="8">
        <f t="shared" si="43"/>
        <v>-1.363890087914093E-4</v>
      </c>
    </row>
    <row r="52" spans="1:23" x14ac:dyDescent="0.25">
      <c r="A52" s="4" t="s">
        <v>32</v>
      </c>
      <c r="B52" s="8">
        <f t="shared" ref="B52:L52" si="44">B33/B15</f>
        <v>5.8705439313478931E-4</v>
      </c>
      <c r="C52" s="8">
        <f t="shared" si="44"/>
        <v>1.364764532164123E-4</v>
      </c>
      <c r="D52" s="8">
        <f t="shared" si="44"/>
        <v>4.8500212311909408E-4</v>
      </c>
      <c r="E52" s="8">
        <f t="shared" si="44"/>
        <v>4.4274412298657417E-4</v>
      </c>
      <c r="F52" s="8">
        <f t="shared" si="44"/>
        <v>5.4252292334443903E-4</v>
      </c>
      <c r="G52" s="8">
        <f t="shared" si="44"/>
        <v>5.0309943218742475E-4</v>
      </c>
      <c r="H52" s="8">
        <f t="shared" si="44"/>
        <v>1.1666832551673222E-5</v>
      </c>
      <c r="I52" s="8">
        <f t="shared" si="44"/>
        <v>2.9405575636993716E-4</v>
      </c>
      <c r="J52" s="8">
        <f t="shared" si="44"/>
        <v>2.5033544896300964E-4</v>
      </c>
      <c r="K52" s="8">
        <f t="shared" si="44"/>
        <v>2.4583841071014261E-4</v>
      </c>
      <c r="L52" s="8">
        <f t="shared" si="44"/>
        <v>2.5118896448835556E-4</v>
      </c>
      <c r="M52" s="8"/>
      <c r="N52" s="8">
        <f t="shared" ref="N52:W52" si="45">N33/N15</f>
        <v>3.4580152391443697E-4</v>
      </c>
      <c r="O52" s="8">
        <f t="shared" si="45"/>
        <v>2.8139584749785118E-4</v>
      </c>
      <c r="P52" s="8">
        <f t="shared" si="45"/>
        <v>2.5859733372522763E-4</v>
      </c>
      <c r="Q52" s="8">
        <f t="shared" si="45"/>
        <v>2.2168406483814238E-4</v>
      </c>
      <c r="R52" s="8">
        <f t="shared" si="45"/>
        <v>3.8842217965427444E-5</v>
      </c>
      <c r="S52" s="8">
        <f t="shared" si="45"/>
        <v>4.410414002934647E-4</v>
      </c>
      <c r="T52" s="8">
        <f t="shared" si="45"/>
        <v>4.4960692598727646E-4</v>
      </c>
      <c r="U52" s="8">
        <f t="shared" si="45"/>
        <v>4.2515579516252218E-4</v>
      </c>
      <c r="V52" s="8">
        <f t="shared" si="45"/>
        <v>4.3404314780452763E-4</v>
      </c>
      <c r="W52" s="8">
        <f t="shared" si="45"/>
        <v>4.0099076243584828E-4</v>
      </c>
    </row>
    <row r="53" spans="1:23" x14ac:dyDescent="0.25">
      <c r="A53" s="4" t="s">
        <v>33</v>
      </c>
      <c r="B53" s="8">
        <f t="shared" ref="B53:L53" si="46">B34/B16</f>
        <v>1.314411713199261E-2</v>
      </c>
      <c r="C53" s="8">
        <f t="shared" si="46"/>
        <v>3.5356337066090934E-4</v>
      </c>
      <c r="D53" s="8">
        <f t="shared" si="46"/>
        <v>1.0573847832988535E-2</v>
      </c>
      <c r="E53" s="8">
        <f t="shared" si="46"/>
        <v>1.4533340095436985E-2</v>
      </c>
      <c r="F53" s="8">
        <f t="shared" si="46"/>
        <v>1.5877199076261228E-2</v>
      </c>
      <c r="G53" s="8">
        <f t="shared" si="46"/>
        <v>1.6728418604774937E-2</v>
      </c>
      <c r="H53" s="8">
        <f t="shared" si="46"/>
        <v>1.984588604997608E-5</v>
      </c>
      <c r="I53" s="8">
        <f t="shared" si="46"/>
        <v>1.1806433982878633E-2</v>
      </c>
      <c r="J53" s="8">
        <f t="shared" si="46"/>
        <v>9.7513919423197256E-3</v>
      </c>
      <c r="K53" s="8">
        <f t="shared" si="46"/>
        <v>9.811108718398567E-3</v>
      </c>
      <c r="L53" s="8">
        <f t="shared" si="46"/>
        <v>1.017208647451018E-2</v>
      </c>
      <c r="M53" s="8"/>
      <c r="N53" s="8">
        <f t="shared" ref="N53:W53" si="47">N34/N16</f>
        <v>1.2208168523242989E-2</v>
      </c>
      <c r="O53" s="8">
        <f t="shared" si="47"/>
        <v>1.056182362296949E-2</v>
      </c>
      <c r="P53" s="8">
        <f t="shared" si="47"/>
        <v>9.6322905813140628E-3</v>
      </c>
      <c r="Q53" s="8">
        <f t="shared" si="47"/>
        <v>8.6503078217957611E-3</v>
      </c>
      <c r="R53" s="8">
        <f t="shared" si="47"/>
        <v>1.1362233191335715E-5</v>
      </c>
      <c r="S53" s="8">
        <f t="shared" si="47"/>
        <v>1.7465131160352421E-2</v>
      </c>
      <c r="T53" s="8">
        <f t="shared" si="47"/>
        <v>1.7923087622474344E-2</v>
      </c>
      <c r="U53" s="8">
        <f t="shared" si="47"/>
        <v>1.694021546137597E-2</v>
      </c>
      <c r="V53" s="8">
        <f t="shared" si="47"/>
        <v>1.7179041587567008E-2</v>
      </c>
      <c r="W53" s="8">
        <f t="shared" si="47"/>
        <v>1.1451806870640071E-2</v>
      </c>
    </row>
    <row r="54" spans="1:23" x14ac:dyDescent="0.25">
      <c r="A54" s="4" t="s">
        <v>39</v>
      </c>
    </row>
  </sheetData>
  <pageMargins left="0.70866141732283472" right="0.70866141732283472" top="0.74803149606299213" bottom="0.74803149606299213" header="0.31496062992125984" footer="0.31496062992125984"/>
  <pageSetup paperSize="8" scale="98" fitToWidth="2" fitToHeight="2" orientation="landscape" r:id="rId1"/>
  <headerFooter>
    <oddFooter xml:space="preserve">&amp;L&amp;Z&amp;F   &amp;A   &amp;D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Western Power Distribution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Wornell, Dave I.</dc:creator>
  <cp:lastModifiedBy>Wornell, Dave I.</cp:lastModifiedBy>
  <cp:lastPrinted>2021-12-17T08:32:21Z</cp:lastPrinted>
  <dcterms:created xsi:type="dcterms:W3CDTF">2021-12-07T14:30:05Z</dcterms:created>
  <dcterms:modified xsi:type="dcterms:W3CDTF">2024-12-20T14:16:38Z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