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fileSharing readOnlyRecommended="1"/>
  <workbookPr codeName="ThisWorkbook" defaultThemeVersion="124226"/>
  <bookViews>
    <workbookView xWindow="19185" yWindow="-15" windowWidth="19050" windowHeight="12435" tabRatio="915" firstSheet="1" activeTab="7"/>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charges'!$A$10:$Q$266</definedName>
    <definedName name="_xlnm._FilterDatabase" localSheetId="7" hidden="1">'Annex 5 LLFs'!$A$199:$F$354</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charges'!$A$2:$O$266</definedName>
    <definedName name="_xlnm.Print_Area" localSheetId="3">'Annex 2a Import'!$A$2:$H$259</definedName>
    <definedName name="_xlnm.Print_Area" localSheetId="4">'Annex 2b Export'!$A$2:$H$219</definedName>
    <definedName name="_xlnm.Print_Area" localSheetId="5">'Annex 3 Preserved charges'!$A$2:$J$21</definedName>
    <definedName name="_xlnm.Print_Area" localSheetId="6">'Annex 4 LDNO charges'!$A$2:$J$191</definedName>
    <definedName name="_xlnm.Print_Area" localSheetId="7">'Annex 5 LLFs'!$A$2:$F$398</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LLFs'!$A$3:$F$204</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5" i="13" a="1"/>
  <c r="A5" i="13" s="1"/>
  <c r="A6" i="14" l="1" a="1"/>
  <c r="A6" i="14" s="1"/>
  <c r="A7" i="14" s="1" a="1"/>
  <c r="A7" i="14" s="1"/>
  <c r="A6" i="13" a="1"/>
  <c r="A6" i="13" s="1"/>
  <c r="A3" i="6"/>
  <c r="A8" i="14" l="1" a="1"/>
  <c r="A8" i="14" s="1"/>
  <c r="A9" i="14" s="1" a="1"/>
  <c r="A9" i="14" s="1"/>
  <c r="A10" i="14" s="1" a="1"/>
  <c r="A10" i="14" s="1"/>
  <c r="A7" i="13" a="1"/>
  <c r="A7" i="13" s="1"/>
  <c r="C4" i="1"/>
  <c r="A11" i="14" l="1" a="1"/>
  <c r="A11" i="14" s="1"/>
  <c r="A8" i="13" a="1"/>
  <c r="A8" i="13" s="1"/>
  <c r="B2" i="17"/>
  <c r="A2" i="7"/>
  <c r="A17" i="8"/>
  <c r="A4" i="8"/>
  <c r="A2" i="5"/>
  <c r="A2" i="4"/>
  <c r="A2" i="14"/>
  <c r="A2" i="13"/>
  <c r="A2" i="2"/>
  <c r="A2" i="12"/>
  <c r="A12" i="14" l="1" a="1"/>
  <c r="A12" i="14" s="1"/>
  <c r="A13" i="14" s="1" a="1"/>
  <c r="A13" i="14" s="1"/>
  <c r="A9" i="13" a="1"/>
  <c r="A9" i="13" s="1"/>
  <c r="F4" i="14"/>
  <c r="G4" i="14"/>
  <c r="H4" i="14"/>
  <c r="E4" i="14"/>
  <c r="E4" i="13"/>
  <c r="F4" i="13"/>
  <c r="G4" i="13"/>
  <c r="H4" i="13"/>
  <c r="A14" i="14" l="1" a="1"/>
  <c r="A14" i="14" s="1"/>
  <c r="A15" i="14" s="1" a="1"/>
  <c r="A15" i="14" s="1"/>
  <c r="A10" i="13" a="1"/>
  <c r="A10" i="13" s="1"/>
  <c r="O58" i="5"/>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16" i="14" l="1" a="1"/>
  <c r="A16" i="14" s="1"/>
  <c r="A17" i="14" s="1" a="1"/>
  <c r="A17" i="14" s="1"/>
  <c r="A11" i="13" a="1"/>
  <c r="A11" i="13" s="1"/>
  <c r="A18" i="14" l="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12" i="13" a="1"/>
  <c r="A12" i="13" s="1"/>
  <c r="H5" i="14"/>
  <c r="D5" i="14"/>
  <c r="G5" i="14"/>
  <c r="C5" i="14"/>
  <c r="F5" i="14"/>
  <c r="B5" i="14"/>
  <c r="E5" i="14"/>
  <c r="A13" i="13" l="1" a="1"/>
  <c r="A13" i="13" s="1"/>
  <c r="G7" i="14"/>
  <c r="C7" i="14"/>
  <c r="F7" i="14"/>
  <c r="B7" i="14"/>
  <c r="E7" i="14"/>
  <c r="H7" i="14"/>
  <c r="D7" i="14"/>
  <c r="H6" i="14"/>
  <c r="D6" i="14"/>
  <c r="G6" i="14"/>
  <c r="C6" i="14"/>
  <c r="F6" i="14"/>
  <c r="B6" i="14"/>
  <c r="E6" i="14"/>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E9" i="14"/>
  <c r="H9" i="14"/>
  <c r="D9" i="14"/>
  <c r="G9" i="14"/>
  <c r="C9" i="14"/>
  <c r="F9" i="14"/>
  <c r="B9" i="14"/>
  <c r="F8" i="14"/>
  <c r="B8" i="14"/>
  <c r="E8" i="14"/>
  <c r="H8" i="14"/>
  <c r="D8" i="14"/>
  <c r="G8" i="14"/>
  <c r="C8" i="14"/>
  <c r="D255" i="13" l="1"/>
  <c r="B255" i="13"/>
  <c r="G255" i="13"/>
  <c r="E255" i="13"/>
  <c r="H255" i="13"/>
  <c r="F255" i="13"/>
  <c r="C255" i="13"/>
  <c r="A256" i="13" a="1"/>
  <c r="A256" i="13" s="1"/>
  <c r="H10" i="14"/>
  <c r="D10" i="14"/>
  <c r="G10" i="14"/>
  <c r="C10" i="14"/>
  <c r="F10" i="14"/>
  <c r="B10" i="14"/>
  <c r="E10" i="14"/>
  <c r="H256" i="13" l="1"/>
  <c r="G256" i="13"/>
  <c r="B256" i="13"/>
  <c r="D256" i="13"/>
  <c r="F256" i="13"/>
  <c r="C256" i="13"/>
  <c r="E256" i="13"/>
  <c r="A257" i="13" a="1"/>
  <c r="A257" i="13" s="1"/>
  <c r="G11" i="14"/>
  <c r="C11" i="14"/>
  <c r="F11" i="14"/>
  <c r="B11" i="14"/>
  <c r="E11" i="14"/>
  <c r="H11" i="14"/>
  <c r="D11" i="14"/>
  <c r="A258" i="13" l="1" a="1"/>
  <c r="A258" i="13" s="1"/>
  <c r="C257" i="13"/>
  <c r="E257" i="13"/>
  <c r="B257" i="13"/>
  <c r="D257" i="13"/>
  <c r="F257" i="13"/>
  <c r="H257" i="13"/>
  <c r="G257" i="13"/>
  <c r="E13" i="14"/>
  <c r="H13" i="14"/>
  <c r="D13" i="14"/>
  <c r="G13" i="14"/>
  <c r="C13" i="14"/>
  <c r="F13" i="14"/>
  <c r="B13" i="14"/>
  <c r="F12" i="14"/>
  <c r="B12" i="14"/>
  <c r="E12" i="14"/>
  <c r="H12" i="14"/>
  <c r="D12" i="14"/>
  <c r="G12" i="14"/>
  <c r="C12" i="14"/>
  <c r="F258" i="13" l="1"/>
  <c r="H258" i="13"/>
  <c r="C258" i="13"/>
  <c r="E258" i="13"/>
  <c r="G258" i="13"/>
  <c r="B258" i="13"/>
  <c r="D258" i="13"/>
  <c r="A259" i="13" a="1"/>
  <c r="A259" i="13" s="1"/>
  <c r="H14" i="14"/>
  <c r="D14" i="14"/>
  <c r="G14" i="14"/>
  <c r="C14" i="14"/>
  <c r="F14" i="14"/>
  <c r="B14" i="14"/>
  <c r="E14" i="14"/>
  <c r="D259" i="13" l="1"/>
  <c r="E259" i="13"/>
  <c r="H259" i="13"/>
  <c r="B259" i="13"/>
  <c r="C259" i="13"/>
  <c r="F259" i="13"/>
  <c r="G259" i="13"/>
  <c r="A260" i="13" a="1"/>
  <c r="A260" i="13" s="1"/>
  <c r="G15" i="14"/>
  <c r="C15" i="14"/>
  <c r="F15" i="14"/>
  <c r="B15" i="14"/>
  <c r="E15" i="14"/>
  <c r="H15" i="14"/>
  <c r="D15" i="14"/>
  <c r="F16" i="14"/>
  <c r="B16" i="14"/>
  <c r="E16" i="14"/>
  <c r="H16" i="14"/>
  <c r="D16" i="14"/>
  <c r="G16" i="14"/>
  <c r="C16" i="14"/>
  <c r="E260" i="13" l="1"/>
  <c r="F260" i="13"/>
  <c r="C260" i="13"/>
  <c r="D260" i="13"/>
  <c r="G260" i="13"/>
  <c r="H260" i="13"/>
  <c r="B260" i="13"/>
  <c r="A261" i="13" a="1"/>
  <c r="A261" i="13" s="1"/>
  <c r="E17" i="14"/>
  <c r="H17" i="14"/>
  <c r="D17" i="14"/>
  <c r="G17" i="14"/>
  <c r="C17" i="14"/>
  <c r="F17" i="14"/>
  <c r="B17" i="14"/>
  <c r="H261" i="13" l="1"/>
  <c r="C261" i="13"/>
  <c r="B261" i="13"/>
  <c r="G261" i="13"/>
  <c r="F261" i="13"/>
  <c r="D261" i="13"/>
  <c r="E261" i="13"/>
  <c r="A262" i="13" a="1"/>
  <c r="A262" i="13" s="1"/>
  <c r="H18" i="14"/>
  <c r="D18" i="14"/>
  <c r="G18" i="14"/>
  <c r="C18" i="14"/>
  <c r="F18" i="14"/>
  <c r="B18" i="14"/>
  <c r="E18" i="14"/>
  <c r="D262" i="13" l="1"/>
  <c r="F262" i="13"/>
  <c r="H262" i="13"/>
  <c r="G262" i="13"/>
  <c r="B262" i="13"/>
  <c r="C262" i="13"/>
  <c r="E262" i="13"/>
  <c r="A263" i="13" a="1"/>
  <c r="A263" i="13" s="1"/>
  <c r="G19" i="14"/>
  <c r="C19" i="14"/>
  <c r="F19" i="14"/>
  <c r="B19" i="14"/>
  <c r="E19" i="14"/>
  <c r="H19" i="14"/>
  <c r="D19" i="14"/>
  <c r="F263" i="13" l="1"/>
  <c r="H263" i="13"/>
  <c r="B263" i="13"/>
  <c r="D263" i="13"/>
  <c r="C263" i="13"/>
  <c r="E263" i="13"/>
  <c r="G263" i="13"/>
  <c r="A264" i="13" a="1"/>
  <c r="A264" i="13" s="1"/>
  <c r="F20" i="14"/>
  <c r="B20" i="14"/>
  <c r="E20" i="14"/>
  <c r="H20" i="14"/>
  <c r="D20" i="14"/>
  <c r="G20" i="14"/>
  <c r="C20" i="14"/>
  <c r="D264" i="13" l="1"/>
  <c r="F264" i="13"/>
  <c r="H264" i="13"/>
  <c r="C264" i="13"/>
  <c r="B264" i="13"/>
  <c r="E264" i="13"/>
  <c r="G264" i="13"/>
  <c r="E21" i="14"/>
  <c r="H21" i="14"/>
  <c r="D21" i="14"/>
  <c r="G21" i="14"/>
  <c r="C21" i="14"/>
  <c r="F21" i="14"/>
  <c r="B21" i="14"/>
  <c r="H22" i="14" l="1"/>
  <c r="D22" i="14"/>
  <c r="G22" i="14"/>
  <c r="C22" i="14"/>
  <c r="F22" i="14"/>
  <c r="B22" i="14"/>
  <c r="E22" i="14"/>
  <c r="G23" i="14" l="1"/>
  <c r="C23" i="14"/>
  <c r="F23" i="14"/>
  <c r="B23" i="14"/>
  <c r="E23" i="14"/>
  <c r="H23" i="14"/>
  <c r="D23" i="14"/>
  <c r="F24" i="14" l="1"/>
  <c r="B24" i="14"/>
  <c r="E24" i="14"/>
  <c r="H24" i="14"/>
  <c r="D24" i="14"/>
  <c r="G24" i="14"/>
  <c r="C24" i="14"/>
  <c r="E25" i="14" l="1"/>
  <c r="H25" i="14"/>
  <c r="D25" i="14"/>
  <c r="G25" i="14"/>
  <c r="C25" i="14"/>
  <c r="F25" i="14"/>
  <c r="B25" i="14"/>
  <c r="H26" i="14" l="1"/>
  <c r="D26" i="14"/>
  <c r="G26" i="14"/>
  <c r="C26" i="14"/>
  <c r="F26" i="14"/>
  <c r="B26" i="14"/>
  <c r="E26" i="14"/>
  <c r="G27" i="14" l="1"/>
  <c r="C27" i="14"/>
  <c r="F27" i="14"/>
  <c r="B27" i="14"/>
  <c r="E27" i="14"/>
  <c r="H27" i="14"/>
  <c r="D27" i="14"/>
  <c r="F28" i="14" l="1"/>
  <c r="B28" i="14"/>
  <c r="E28" i="14"/>
  <c r="H28" i="14"/>
  <c r="D28" i="14"/>
  <c r="G28" i="14"/>
  <c r="C28" i="14"/>
  <c r="E29" i="14" l="1"/>
  <c r="H29" i="14"/>
  <c r="D29" i="14"/>
  <c r="G29" i="14"/>
  <c r="C29" i="14"/>
  <c r="F29" i="14"/>
  <c r="B29" i="14"/>
  <c r="H30" i="14" l="1"/>
  <c r="D30" i="14"/>
  <c r="G30" i="14"/>
  <c r="C30" i="14"/>
  <c r="F30" i="14"/>
  <c r="B30" i="14"/>
  <c r="E30" i="14"/>
  <c r="G31" i="14" l="1"/>
  <c r="C31" i="14"/>
  <c r="F31" i="14"/>
  <c r="B31" i="14"/>
  <c r="E31" i="14"/>
  <c r="H31" i="14"/>
  <c r="D31" i="14"/>
  <c r="G32" i="14" l="1"/>
  <c r="C32" i="14"/>
  <c r="H32" i="14"/>
  <c r="B32" i="14"/>
  <c r="F32" i="14"/>
  <c r="E32" i="14"/>
  <c r="D32" i="14"/>
  <c r="F33" i="14" l="1"/>
  <c r="B33" i="14"/>
  <c r="D33" i="14"/>
  <c r="H33" i="14"/>
  <c r="C33" i="14"/>
  <c r="G33" i="14"/>
  <c r="E33" i="14"/>
  <c r="E34" i="14" l="1"/>
  <c r="F34" i="14"/>
  <c r="D34" i="14"/>
  <c r="H34" i="14"/>
  <c r="C34" i="14"/>
  <c r="G34" i="14"/>
  <c r="B34" i="14"/>
  <c r="H35" i="14" l="1"/>
  <c r="D35" i="14"/>
  <c r="G35" i="14"/>
  <c r="B35" i="14"/>
  <c r="F35" i="14"/>
  <c r="E35" i="14"/>
  <c r="C35" i="14"/>
  <c r="G36" i="14" l="1"/>
  <c r="C36" i="14"/>
  <c r="E36" i="14"/>
  <c r="H36" i="14"/>
  <c r="D36" i="14"/>
  <c r="F36" i="14"/>
  <c r="B36" i="14"/>
  <c r="F37" i="14" l="1"/>
  <c r="B37" i="14"/>
  <c r="H37" i="14"/>
  <c r="D37" i="14"/>
  <c r="G37" i="14"/>
  <c r="C37" i="14"/>
  <c r="E37" i="14"/>
  <c r="E38" i="14" l="1"/>
  <c r="H38" i="14"/>
  <c r="D38" i="14"/>
  <c r="G38" i="14"/>
  <c r="C38" i="14"/>
  <c r="F38" i="14"/>
  <c r="B38" i="14"/>
  <c r="H39" i="14" l="1"/>
  <c r="D39" i="14"/>
  <c r="G39" i="14"/>
  <c r="C39" i="14"/>
  <c r="F39" i="14"/>
  <c r="B39" i="14"/>
  <c r="E39" i="14"/>
  <c r="G40" i="14" l="1"/>
  <c r="C40" i="14"/>
  <c r="F40" i="14"/>
  <c r="B40" i="14"/>
  <c r="E40" i="14"/>
  <c r="H40" i="14"/>
  <c r="D40" i="14"/>
  <c r="F41" i="14" l="1"/>
  <c r="B41" i="14"/>
  <c r="E41" i="14"/>
  <c r="H41" i="14"/>
  <c r="D41" i="14"/>
  <c r="G41" i="14"/>
  <c r="C41" i="14"/>
  <c r="E42" i="14" l="1"/>
  <c r="H42" i="14"/>
  <c r="D42" i="14"/>
  <c r="G42" i="14"/>
  <c r="C42" i="14"/>
  <c r="F42" i="14"/>
  <c r="B42" i="14"/>
  <c r="H43" i="14" l="1"/>
  <c r="D43" i="14"/>
  <c r="G43" i="14"/>
  <c r="C43" i="14"/>
  <c r="F43" i="14"/>
  <c r="B43" i="14"/>
  <c r="E43" i="14"/>
  <c r="G44" i="14" l="1"/>
  <c r="C44" i="14"/>
  <c r="F44" i="14"/>
  <c r="B44" i="14"/>
  <c r="E44" i="14"/>
  <c r="H44" i="14"/>
  <c r="D44" i="14"/>
  <c r="F45" i="14" l="1"/>
  <c r="B45" i="14"/>
  <c r="E45" i="14"/>
  <c r="H45" i="14"/>
  <c r="D45" i="14"/>
  <c r="G45" i="14"/>
  <c r="C45" i="14"/>
  <c r="E46" i="14" l="1"/>
  <c r="H46" i="14"/>
  <c r="D46" i="14"/>
  <c r="G46" i="14"/>
  <c r="C46" i="14"/>
  <c r="F46" i="14"/>
  <c r="B46" i="14"/>
  <c r="H47" i="14" l="1"/>
  <c r="D47" i="14"/>
  <c r="G47" i="14"/>
  <c r="C47" i="14"/>
  <c r="F47" i="14"/>
  <c r="B47" i="14"/>
  <c r="E47" i="14"/>
  <c r="G48" i="14" l="1"/>
  <c r="C48" i="14"/>
  <c r="F48" i="14"/>
  <c r="B48" i="14"/>
  <c r="E48" i="14"/>
  <c r="H48" i="14"/>
  <c r="D48" i="14"/>
  <c r="F49" i="14" l="1"/>
  <c r="B49" i="14"/>
  <c r="E49" i="14"/>
  <c r="H49" i="14"/>
  <c r="D49" i="14"/>
  <c r="G49" i="14"/>
  <c r="C49" i="14"/>
  <c r="E50" i="14" l="1"/>
  <c r="H50" i="14"/>
  <c r="D50" i="14"/>
  <c r="G50" i="14"/>
  <c r="C50" i="14"/>
  <c r="F50" i="14"/>
  <c r="B50" i="14"/>
  <c r="H51" i="14" l="1"/>
  <c r="D51" i="14"/>
  <c r="G51" i="14"/>
  <c r="C51" i="14"/>
  <c r="F51" i="14"/>
  <c r="B51" i="14"/>
  <c r="E51" i="14"/>
  <c r="G52" i="14" l="1"/>
  <c r="C52" i="14"/>
  <c r="F52" i="14"/>
  <c r="B52" i="14"/>
  <c r="E52" i="14"/>
  <c r="H52" i="14"/>
  <c r="D52" i="14"/>
  <c r="F53" i="14" l="1"/>
  <c r="B53" i="14"/>
  <c r="E53" i="14"/>
  <c r="H53" i="14"/>
  <c r="D53" i="14"/>
  <c r="G53" i="14"/>
  <c r="C53" i="14"/>
  <c r="E54" i="14" l="1"/>
  <c r="H54" i="14"/>
  <c r="D54" i="14"/>
  <c r="G54" i="14"/>
  <c r="C54" i="14"/>
  <c r="F54" i="14"/>
  <c r="B54" i="14"/>
  <c r="H55" i="14" l="1"/>
  <c r="D55" i="14"/>
  <c r="G55" i="14"/>
  <c r="C55" i="14"/>
  <c r="F55" i="14"/>
  <c r="B55" i="14"/>
  <c r="E55" i="14"/>
  <c r="G56" i="14" l="1"/>
  <c r="C56" i="14"/>
  <c r="F56" i="14"/>
  <c r="B56" i="14"/>
  <c r="E56" i="14"/>
  <c r="H56" i="14"/>
  <c r="D56" i="14"/>
  <c r="F57" i="14" l="1"/>
  <c r="B57" i="14"/>
  <c r="E57" i="14"/>
  <c r="H57" i="14"/>
  <c r="D57" i="14"/>
  <c r="G57" i="14"/>
  <c r="C57" i="14"/>
  <c r="E58" i="14" l="1"/>
  <c r="H58" i="14"/>
  <c r="D58" i="14"/>
  <c r="G58" i="14"/>
  <c r="C58" i="14"/>
  <c r="F58" i="14"/>
  <c r="B58" i="14"/>
  <c r="H59" i="14" l="1"/>
  <c r="D59" i="14"/>
  <c r="G59" i="14"/>
  <c r="C59" i="14"/>
  <c r="F59" i="14"/>
  <c r="B59" i="14"/>
  <c r="E59" i="14"/>
  <c r="G60" i="14" l="1"/>
  <c r="C60" i="14"/>
  <c r="F60" i="14"/>
  <c r="B60" i="14"/>
  <c r="E60" i="14"/>
  <c r="H60" i="14"/>
  <c r="D60" i="14"/>
  <c r="F61" i="14" l="1"/>
  <c r="B61" i="14"/>
  <c r="E61" i="14"/>
  <c r="H61" i="14"/>
  <c r="D61" i="14"/>
  <c r="G61" i="14"/>
  <c r="C61" i="14"/>
  <c r="E62" i="14" l="1"/>
  <c r="H62" i="14"/>
  <c r="D62" i="14"/>
  <c r="G62" i="14"/>
  <c r="C62" i="14"/>
  <c r="F62" i="14"/>
  <c r="B62" i="14"/>
  <c r="H63" i="14" l="1"/>
  <c r="D63" i="14"/>
  <c r="G63" i="14"/>
  <c r="C63" i="14"/>
  <c r="F63" i="14"/>
  <c r="B63" i="14"/>
  <c r="E63" i="14"/>
  <c r="G64" i="14" l="1"/>
  <c r="C64" i="14"/>
  <c r="F64" i="14"/>
  <c r="B64" i="14"/>
  <c r="E64" i="14"/>
  <c r="H64" i="14"/>
  <c r="D64" i="14"/>
  <c r="F65" i="14" l="1"/>
  <c r="B65" i="14"/>
  <c r="E65" i="14"/>
  <c r="H65" i="14"/>
  <c r="D65" i="14"/>
  <c r="G65" i="14"/>
  <c r="C65" i="14"/>
  <c r="E66" i="14" l="1"/>
  <c r="H66" i="14"/>
  <c r="D66" i="14"/>
  <c r="G66" i="14"/>
  <c r="C66" i="14"/>
  <c r="F66" i="14"/>
  <c r="B66" i="14"/>
  <c r="H67" i="14" l="1"/>
  <c r="D67" i="14"/>
  <c r="G67" i="14"/>
  <c r="C67" i="14"/>
  <c r="F67" i="14"/>
  <c r="B67" i="14"/>
  <c r="E67" i="14"/>
  <c r="G68" i="14" l="1"/>
  <c r="C68" i="14"/>
  <c r="F68" i="14"/>
  <c r="B68" i="14"/>
  <c r="E68" i="14"/>
  <c r="H68" i="14"/>
  <c r="D68" i="14"/>
  <c r="F69" i="14" l="1"/>
  <c r="B69" i="14"/>
  <c r="E69" i="14"/>
  <c r="H69" i="14"/>
  <c r="D69" i="14"/>
  <c r="G69" i="14"/>
  <c r="C69" i="14"/>
  <c r="E70" i="14" l="1"/>
  <c r="H70" i="14"/>
  <c r="D70" i="14"/>
  <c r="G70" i="14"/>
  <c r="C70" i="14"/>
  <c r="F70" i="14"/>
  <c r="B70" i="14"/>
  <c r="H71" i="14" l="1"/>
  <c r="D71" i="14"/>
  <c r="G71" i="14"/>
  <c r="C71" i="14"/>
  <c r="F71" i="14"/>
  <c r="B71" i="14"/>
  <c r="E71" i="14"/>
  <c r="G72" i="14" l="1"/>
  <c r="C72" i="14"/>
  <c r="F72" i="14"/>
  <c r="B72" i="14"/>
  <c r="E72" i="14"/>
  <c r="H72" i="14"/>
  <c r="D72" i="14"/>
  <c r="F73" i="14" l="1"/>
  <c r="B73" i="14"/>
  <c r="E73" i="14"/>
  <c r="H73" i="14"/>
  <c r="D73" i="14"/>
  <c r="G73" i="14"/>
  <c r="C73" i="14"/>
  <c r="E74" i="14" l="1"/>
  <c r="H74" i="14"/>
  <c r="D74" i="14"/>
  <c r="G74" i="14"/>
  <c r="C74" i="14"/>
  <c r="F74" i="14"/>
  <c r="B74" i="14"/>
  <c r="H75" i="14" l="1"/>
  <c r="D75" i="14"/>
  <c r="G75" i="14"/>
  <c r="C75" i="14"/>
  <c r="F75" i="14"/>
  <c r="B75" i="14"/>
  <c r="E75" i="14"/>
  <c r="G76" i="14" l="1"/>
  <c r="C76" i="14"/>
  <c r="F76" i="14"/>
  <c r="B76" i="14"/>
  <c r="E76" i="14"/>
  <c r="H76" i="14"/>
  <c r="D76" i="14"/>
  <c r="F77" i="14" l="1"/>
  <c r="B77" i="14"/>
  <c r="E77" i="14"/>
  <c r="H77" i="14"/>
  <c r="D77" i="14"/>
  <c r="G77" i="14"/>
  <c r="C77" i="14"/>
  <c r="E78" i="14" l="1"/>
  <c r="H78" i="14"/>
  <c r="D78" i="14"/>
  <c r="G78" i="14"/>
  <c r="C78" i="14"/>
  <c r="F78" i="14"/>
  <c r="B78" i="14"/>
  <c r="H79" i="14" l="1"/>
  <c r="D79" i="14"/>
  <c r="G79" i="14"/>
  <c r="C79" i="14"/>
  <c r="F79" i="14"/>
  <c r="B79" i="14"/>
  <c r="E79" i="14"/>
  <c r="G80" i="14" l="1"/>
  <c r="C80" i="14"/>
  <c r="F80" i="14"/>
  <c r="B80" i="14"/>
  <c r="E80" i="14"/>
  <c r="H80" i="14"/>
  <c r="D80" i="14"/>
  <c r="F81" i="14" l="1"/>
  <c r="B81" i="14"/>
  <c r="E81" i="14"/>
  <c r="H81" i="14"/>
  <c r="D81" i="14"/>
  <c r="G81" i="14"/>
  <c r="C81" i="14"/>
  <c r="E82" i="14" l="1"/>
  <c r="H82" i="14"/>
  <c r="D82" i="14"/>
  <c r="G82" i="14"/>
  <c r="C82" i="14"/>
  <c r="F82" i="14"/>
  <c r="B82" i="14"/>
  <c r="H83" i="14" l="1"/>
  <c r="D83" i="14"/>
  <c r="G83" i="14"/>
  <c r="C83" i="14"/>
  <c r="F83" i="14"/>
  <c r="B83" i="14"/>
  <c r="E83" i="14"/>
  <c r="G84" i="14" l="1"/>
  <c r="C84" i="14"/>
  <c r="F84" i="14"/>
  <c r="B84" i="14"/>
  <c r="E84" i="14"/>
  <c r="H84" i="14"/>
  <c r="D84" i="14"/>
  <c r="F85" i="14" l="1"/>
  <c r="B85" i="14"/>
  <c r="E85" i="14"/>
  <c r="H85" i="14"/>
  <c r="D85" i="14"/>
  <c r="G85" i="14"/>
  <c r="C85" i="14"/>
  <c r="E86" i="14" l="1"/>
  <c r="H86" i="14"/>
  <c r="D86" i="14"/>
  <c r="G86" i="14"/>
  <c r="C86" i="14"/>
  <c r="F86" i="14"/>
  <c r="B86" i="14"/>
  <c r="H87" i="14" l="1"/>
  <c r="D87" i="14"/>
  <c r="G87" i="14"/>
  <c r="C87" i="14"/>
  <c r="F87" i="14"/>
  <c r="B87" i="14"/>
  <c r="E87" i="14"/>
  <c r="G88" i="14" l="1"/>
  <c r="C88" i="14"/>
  <c r="F88" i="14"/>
  <c r="B88" i="14"/>
  <c r="E88" i="14"/>
  <c r="H88" i="14"/>
  <c r="D88" i="14"/>
  <c r="F89" i="14" l="1"/>
  <c r="B89" i="14"/>
  <c r="E89" i="14"/>
  <c r="H89" i="14"/>
  <c r="D89" i="14"/>
  <c r="G89" i="14"/>
  <c r="C89" i="14"/>
  <c r="E90" i="14" l="1"/>
  <c r="H90" i="14"/>
  <c r="D90" i="14"/>
  <c r="G90" i="14"/>
  <c r="C90" i="14"/>
  <c r="F90" i="14"/>
  <c r="B90" i="14"/>
  <c r="H91" i="14" l="1"/>
  <c r="D91" i="14"/>
  <c r="G91" i="14"/>
  <c r="C91" i="14"/>
  <c r="F91" i="14"/>
  <c r="B91" i="14"/>
  <c r="E91" i="14"/>
  <c r="G92" i="14" l="1"/>
  <c r="C92" i="14"/>
  <c r="F92" i="14"/>
  <c r="B92" i="14"/>
  <c r="E92" i="14"/>
  <c r="H92" i="14"/>
  <c r="D92" i="14"/>
  <c r="F93" i="14" l="1"/>
  <c r="B93" i="14"/>
  <c r="E93" i="14"/>
  <c r="H93" i="14"/>
  <c r="D93" i="14"/>
  <c r="G93" i="14"/>
  <c r="C93" i="14"/>
  <c r="E94" i="14" l="1"/>
  <c r="H94" i="14"/>
  <c r="D94" i="14"/>
  <c r="G94" i="14"/>
  <c r="C94" i="14"/>
  <c r="F94" i="14"/>
  <c r="B94" i="14"/>
  <c r="H95" i="14" l="1"/>
  <c r="D95" i="14"/>
  <c r="G95" i="14"/>
  <c r="C95" i="14"/>
  <c r="F95" i="14"/>
  <c r="B95" i="14"/>
  <c r="E95" i="14"/>
  <c r="G96" i="14" l="1"/>
  <c r="C96" i="14"/>
  <c r="F96" i="14"/>
  <c r="B96" i="14"/>
  <c r="E96" i="14"/>
  <c r="H96" i="14"/>
  <c r="D96" i="14"/>
  <c r="F97" i="14" l="1"/>
  <c r="B97" i="14"/>
  <c r="E97" i="14"/>
  <c r="H97" i="14"/>
  <c r="D97" i="14"/>
  <c r="G97" i="14"/>
  <c r="C97" i="14"/>
  <c r="E98" i="14" l="1"/>
  <c r="H98" i="14"/>
  <c r="D98" i="14"/>
  <c r="G98" i="14"/>
  <c r="C98" i="14"/>
  <c r="F98" i="14"/>
  <c r="B98" i="14"/>
  <c r="H99" i="14" l="1"/>
  <c r="D99" i="14"/>
  <c r="G99" i="14"/>
  <c r="C99" i="14"/>
  <c r="F99" i="14"/>
  <c r="B99" i="14"/>
  <c r="E99" i="14"/>
  <c r="G100" i="14" l="1"/>
  <c r="C100" i="14"/>
  <c r="F100" i="14"/>
  <c r="B100" i="14"/>
  <c r="E100" i="14"/>
  <c r="H100" i="14"/>
  <c r="D100" i="14"/>
  <c r="F101" i="14" l="1"/>
  <c r="B101" i="14"/>
  <c r="E101" i="14"/>
  <c r="H101" i="14"/>
  <c r="D101" i="14"/>
  <c r="G101" i="14"/>
  <c r="C101" i="14"/>
  <c r="E102" i="14" l="1"/>
  <c r="H102" i="14"/>
  <c r="D102" i="14"/>
  <c r="G102" i="14"/>
  <c r="C102" i="14"/>
  <c r="F102" i="14"/>
  <c r="B102" i="14"/>
  <c r="H103" i="14" l="1"/>
  <c r="D103" i="14"/>
  <c r="G103" i="14"/>
  <c r="C103" i="14"/>
  <c r="F103" i="14"/>
  <c r="B103" i="14"/>
  <c r="E103" i="14"/>
  <c r="H104" i="14" l="1"/>
  <c r="D104" i="14"/>
  <c r="E104" i="14"/>
  <c r="C104" i="14"/>
  <c r="G104" i="14"/>
  <c r="B104" i="14"/>
  <c r="F104" i="14"/>
  <c r="G105" i="14" l="1"/>
  <c r="C105" i="14"/>
  <c r="F105" i="14"/>
  <c r="E105" i="14"/>
  <c r="D105" i="14"/>
  <c r="H105" i="14"/>
  <c r="B105" i="14"/>
  <c r="F106" i="14" l="1"/>
  <c r="B106" i="14"/>
  <c r="H106" i="14"/>
  <c r="C106" i="14"/>
  <c r="G106" i="14"/>
  <c r="E106" i="14"/>
  <c r="D106" i="14"/>
  <c r="H107" i="14" l="1"/>
  <c r="E107" i="14"/>
  <c r="D107" i="14"/>
  <c r="C107" i="14"/>
  <c r="G107" i="14"/>
  <c r="B107" i="14"/>
  <c r="F107" i="14"/>
  <c r="G108" i="14" l="1"/>
  <c r="C108" i="14"/>
  <c r="H108" i="14"/>
  <c r="D108" i="14"/>
  <c r="B108" i="14"/>
  <c r="F108" i="14"/>
  <c r="E108" i="14"/>
  <c r="F109" i="14" l="1"/>
  <c r="B109" i="14"/>
  <c r="H109" i="14"/>
  <c r="D109" i="14"/>
  <c r="G109" i="14"/>
  <c r="C109" i="14"/>
  <c r="E109" i="14"/>
  <c r="E110" i="14" l="1"/>
  <c r="H110" i="14"/>
  <c r="D110" i="14"/>
  <c r="G110" i="14"/>
  <c r="C110" i="14"/>
  <c r="F110" i="14"/>
  <c r="B110" i="14"/>
  <c r="H111" i="14" l="1"/>
  <c r="D111" i="14"/>
  <c r="G111" i="14"/>
  <c r="C111" i="14"/>
  <c r="F111" i="14"/>
  <c r="B111" i="14"/>
  <c r="E111" i="14"/>
  <c r="G112" i="14" l="1"/>
  <c r="C112" i="14"/>
  <c r="F112" i="14"/>
  <c r="B112" i="14"/>
  <c r="E112" i="14"/>
  <c r="H112" i="14"/>
  <c r="D112" i="14"/>
  <c r="F113" i="14" l="1"/>
  <c r="B113" i="14"/>
  <c r="E113" i="14"/>
  <c r="H113" i="14"/>
  <c r="D113" i="14"/>
  <c r="G113" i="14"/>
  <c r="C113" i="14"/>
  <c r="E114" i="14" l="1"/>
  <c r="H114" i="14"/>
  <c r="D114" i="14"/>
  <c r="G114" i="14"/>
  <c r="C114" i="14"/>
  <c r="F114" i="14"/>
  <c r="B114" i="14"/>
  <c r="H115" i="14" l="1"/>
  <c r="D115" i="14"/>
  <c r="G115" i="14"/>
  <c r="C115" i="14"/>
  <c r="F115" i="14"/>
  <c r="B115" i="14"/>
  <c r="E115" i="14"/>
  <c r="G116" i="14" l="1"/>
  <c r="C116" i="14"/>
  <c r="F116" i="14"/>
  <c r="B116" i="14"/>
  <c r="E116" i="14"/>
  <c r="H116" i="14"/>
  <c r="D116" i="14"/>
  <c r="F117" i="14" l="1"/>
  <c r="B117" i="14"/>
  <c r="E117" i="14"/>
  <c r="H117" i="14"/>
  <c r="D117" i="14"/>
  <c r="G117" i="14"/>
  <c r="C117" i="14"/>
  <c r="E118" i="14" l="1"/>
  <c r="H118" i="14"/>
  <c r="D118" i="14"/>
  <c r="G118" i="14"/>
  <c r="C118" i="14"/>
  <c r="F118" i="14"/>
  <c r="B118" i="14"/>
  <c r="H119" i="14" l="1"/>
  <c r="D119" i="14"/>
  <c r="G119" i="14"/>
  <c r="C119" i="14"/>
  <c r="F119" i="14"/>
  <c r="B119" i="14"/>
  <c r="E119" i="14"/>
  <c r="G120" i="14" l="1"/>
  <c r="C120" i="14"/>
  <c r="F120" i="14"/>
  <c r="B120" i="14"/>
  <c r="E120" i="14"/>
  <c r="H120" i="14"/>
  <c r="D120" i="14"/>
  <c r="F121" i="14" l="1"/>
  <c r="B121" i="14"/>
  <c r="E121" i="14"/>
  <c r="H121" i="14"/>
  <c r="D121" i="14"/>
  <c r="G121" i="14"/>
  <c r="C121" i="14"/>
  <c r="E122" i="14" l="1"/>
  <c r="H122" i="14"/>
  <c r="D122" i="14"/>
  <c r="G122" i="14"/>
  <c r="C122" i="14"/>
  <c r="F122" i="14"/>
  <c r="B122" i="14"/>
  <c r="H123" i="14" l="1"/>
  <c r="D123" i="14"/>
  <c r="G123" i="14"/>
  <c r="C123" i="14"/>
  <c r="F123" i="14"/>
  <c r="B123" i="14"/>
  <c r="E123" i="14"/>
  <c r="G124" i="14" l="1"/>
  <c r="C124" i="14"/>
  <c r="F124" i="14"/>
  <c r="B124" i="14"/>
  <c r="E124" i="14"/>
  <c r="H124" i="14"/>
  <c r="D124" i="14"/>
  <c r="F125" i="14" l="1"/>
  <c r="B125" i="14"/>
  <c r="E125" i="14"/>
  <c r="H125" i="14"/>
  <c r="D125" i="14"/>
  <c r="G125" i="14"/>
  <c r="C125" i="14"/>
  <c r="E126" i="14" l="1"/>
  <c r="H126" i="14"/>
  <c r="D126" i="14"/>
  <c r="G126" i="14"/>
  <c r="C126" i="14"/>
  <c r="F126" i="14"/>
  <c r="B126" i="14"/>
  <c r="H127" i="14" l="1"/>
  <c r="D127" i="14"/>
  <c r="G127" i="14"/>
  <c r="C127" i="14"/>
  <c r="F127" i="14"/>
  <c r="B127" i="14"/>
  <c r="E127" i="14"/>
  <c r="G128" i="14" l="1"/>
  <c r="C128" i="14"/>
  <c r="F128" i="14"/>
  <c r="B128" i="14"/>
  <c r="E128" i="14"/>
  <c r="H128" i="14"/>
  <c r="D128" i="14"/>
  <c r="F129" i="14" l="1"/>
  <c r="B129" i="14"/>
  <c r="E129" i="14"/>
  <c r="H129" i="14"/>
  <c r="D129" i="14"/>
  <c r="G129" i="14"/>
  <c r="C129" i="14"/>
  <c r="E130" i="14" l="1"/>
  <c r="H130" i="14"/>
  <c r="D130" i="14"/>
  <c r="G130" i="14"/>
  <c r="C130" i="14"/>
  <c r="F130" i="14"/>
  <c r="B130" i="14"/>
  <c r="H131" i="14" l="1"/>
  <c r="D131" i="14"/>
  <c r="G131" i="14"/>
  <c r="C131" i="14"/>
  <c r="F131" i="14"/>
  <c r="B131" i="14"/>
  <c r="E131" i="14"/>
  <c r="G132" i="14" l="1"/>
  <c r="C132" i="14"/>
  <c r="F132" i="14"/>
  <c r="B132" i="14"/>
  <c r="E132" i="14"/>
  <c r="H132" i="14"/>
  <c r="D132" i="14"/>
  <c r="F133" i="14" l="1"/>
  <c r="B133" i="14"/>
  <c r="E133" i="14"/>
  <c r="H133" i="14"/>
  <c r="D133" i="14"/>
  <c r="G133" i="14"/>
  <c r="C133" i="14"/>
  <c r="E134" i="14" l="1"/>
  <c r="H134" i="14"/>
  <c r="D134" i="14"/>
  <c r="G134" i="14"/>
  <c r="C134" i="14"/>
  <c r="F134" i="14"/>
  <c r="B134" i="14"/>
  <c r="H135" i="14" l="1"/>
  <c r="D135" i="14"/>
  <c r="G135" i="14"/>
  <c r="C135" i="14"/>
  <c r="F135" i="14"/>
  <c r="B135" i="14"/>
  <c r="E135" i="14"/>
  <c r="G136" i="14" l="1"/>
  <c r="C136" i="14"/>
  <c r="F136" i="14"/>
  <c r="B136" i="14"/>
  <c r="E136" i="14"/>
  <c r="H136" i="14"/>
  <c r="D136" i="14"/>
  <c r="F137" i="14" l="1"/>
  <c r="B137" i="14"/>
  <c r="E137" i="14"/>
  <c r="H137" i="14"/>
  <c r="D137" i="14"/>
  <c r="G137" i="14"/>
  <c r="C137" i="14"/>
  <c r="E138" i="14" l="1"/>
  <c r="H138" i="14"/>
  <c r="D138" i="14"/>
  <c r="G138" i="14"/>
  <c r="C138" i="14"/>
  <c r="F138" i="14"/>
  <c r="B138" i="14"/>
  <c r="H139" i="14" l="1"/>
  <c r="D139" i="14"/>
  <c r="G139" i="14"/>
  <c r="C139" i="14"/>
  <c r="F139" i="14"/>
  <c r="B139" i="14"/>
  <c r="E139" i="14"/>
  <c r="G140" i="14" l="1"/>
  <c r="C140" i="14"/>
  <c r="F140" i="14"/>
  <c r="B140" i="14"/>
  <c r="E140" i="14"/>
  <c r="H140" i="14"/>
  <c r="D140" i="14"/>
  <c r="F141" i="14" l="1"/>
  <c r="B141" i="14"/>
  <c r="E141" i="14"/>
  <c r="H141" i="14"/>
  <c r="D141" i="14"/>
  <c r="G141" i="14"/>
  <c r="C141" i="14"/>
  <c r="E142" i="14" l="1"/>
  <c r="H142" i="14"/>
  <c r="D142" i="14"/>
  <c r="G142" i="14"/>
  <c r="C142" i="14"/>
  <c r="F142" i="14"/>
  <c r="B142" i="14"/>
  <c r="H143" i="14" l="1"/>
  <c r="D143" i="14"/>
  <c r="G143" i="14"/>
  <c r="C143" i="14"/>
  <c r="F143" i="14"/>
  <c r="B143" i="14"/>
  <c r="E143" i="14"/>
  <c r="H144" i="14" l="1"/>
  <c r="D144" i="14"/>
  <c r="E144" i="14"/>
  <c r="C144" i="14"/>
  <c r="G144" i="14"/>
  <c r="B144" i="14"/>
  <c r="F144" i="14"/>
  <c r="H145" i="14" l="1"/>
  <c r="D145" i="14"/>
  <c r="G145" i="14"/>
  <c r="C145" i="14"/>
  <c r="B145" i="14"/>
  <c r="F145" i="14"/>
  <c r="E145" i="14"/>
  <c r="H146" i="14" l="1"/>
  <c r="D146" i="14"/>
  <c r="G146" i="14"/>
  <c r="C146" i="14"/>
  <c r="F146" i="14"/>
  <c r="B146" i="14"/>
  <c r="E146" i="14"/>
  <c r="H147" i="14" l="1"/>
  <c r="D147" i="14"/>
  <c r="G147" i="14"/>
  <c r="C147" i="14"/>
  <c r="F147" i="14"/>
  <c r="B147" i="14"/>
  <c r="E147" i="14"/>
  <c r="G148" i="14" l="1"/>
  <c r="C148" i="14"/>
  <c r="F148" i="14"/>
  <c r="B148" i="14"/>
  <c r="E148" i="14"/>
  <c r="H148" i="14"/>
  <c r="D148" i="14"/>
  <c r="F149" i="14" l="1"/>
  <c r="B149" i="14"/>
  <c r="E149" i="14"/>
  <c r="H149" i="14"/>
  <c r="D149" i="14"/>
  <c r="G149" i="14"/>
  <c r="C149" i="14"/>
  <c r="E150" i="14" l="1"/>
  <c r="H150" i="14"/>
  <c r="D150" i="14"/>
  <c r="G150" i="14"/>
  <c r="C150" i="14"/>
  <c r="F150" i="14"/>
  <c r="B150" i="14"/>
  <c r="H151" i="14" l="1"/>
  <c r="D151" i="14"/>
  <c r="G151" i="14"/>
  <c r="C151" i="14"/>
  <c r="F151" i="14"/>
  <c r="B151" i="14"/>
  <c r="E151" i="14"/>
  <c r="G152" i="14" l="1"/>
  <c r="C152" i="14"/>
  <c r="F152" i="14"/>
  <c r="B152" i="14"/>
  <c r="E152" i="14"/>
  <c r="H152" i="14"/>
  <c r="D152" i="14"/>
  <c r="F153" i="14" l="1"/>
  <c r="B153" i="14"/>
  <c r="E153" i="14"/>
  <c r="H153" i="14"/>
  <c r="D153" i="14"/>
  <c r="G153" i="14"/>
  <c r="C153" i="14"/>
  <c r="E154" i="14" l="1"/>
  <c r="H154" i="14"/>
  <c r="D154" i="14"/>
  <c r="G154" i="14"/>
  <c r="C154" i="14"/>
  <c r="F154" i="14"/>
  <c r="B154" i="14"/>
  <c r="H155" i="14" l="1"/>
  <c r="D155" i="14"/>
  <c r="G155" i="14"/>
  <c r="C155" i="14"/>
  <c r="F155" i="14"/>
  <c r="B155" i="14"/>
  <c r="E155" i="14"/>
  <c r="G156" i="14" l="1"/>
  <c r="C156" i="14"/>
  <c r="F156" i="14"/>
  <c r="B156" i="14"/>
  <c r="E156" i="14"/>
  <c r="H156" i="14"/>
  <c r="D156" i="14"/>
  <c r="F157" i="14" l="1"/>
  <c r="B157" i="14"/>
  <c r="E157" i="14"/>
  <c r="H157" i="14"/>
  <c r="D157" i="14"/>
  <c r="G157" i="14"/>
  <c r="C157" i="14"/>
  <c r="E158" i="14" l="1"/>
  <c r="H158" i="14"/>
  <c r="D158" i="14"/>
  <c r="G158" i="14"/>
  <c r="C158" i="14"/>
  <c r="F158" i="14"/>
  <c r="B158" i="14"/>
  <c r="H159" i="14" l="1"/>
  <c r="D159" i="14"/>
  <c r="G159" i="14"/>
  <c r="C159" i="14"/>
  <c r="F159" i="14"/>
  <c r="B159" i="14"/>
  <c r="E159" i="14"/>
  <c r="G160" i="14" l="1"/>
  <c r="C160" i="14"/>
  <c r="F160" i="14"/>
  <c r="B160" i="14"/>
  <c r="E160" i="14"/>
  <c r="H160" i="14"/>
  <c r="D160" i="14"/>
  <c r="F161" i="14" l="1"/>
  <c r="B161" i="14"/>
  <c r="E161" i="14"/>
  <c r="H161" i="14"/>
  <c r="D161" i="14"/>
  <c r="G161" i="14"/>
  <c r="C161" i="14"/>
  <c r="E162" i="14" l="1"/>
  <c r="H162" i="14"/>
  <c r="D162" i="14"/>
  <c r="G162" i="14"/>
  <c r="C162" i="14"/>
  <c r="F162" i="14"/>
  <c r="B162" i="14"/>
  <c r="H163" i="14" l="1"/>
  <c r="D163" i="14"/>
  <c r="G163" i="14"/>
  <c r="C163" i="14"/>
  <c r="F163" i="14"/>
  <c r="B163" i="14"/>
  <c r="E163" i="14"/>
  <c r="G164" i="14" l="1"/>
  <c r="C164" i="14"/>
  <c r="F164" i="14"/>
  <c r="B164" i="14"/>
  <c r="E164" i="14"/>
  <c r="H164" i="14"/>
  <c r="D164" i="14"/>
  <c r="F165" i="14" l="1"/>
  <c r="B165" i="14"/>
  <c r="E165" i="14"/>
  <c r="H165" i="14"/>
  <c r="D165" i="14"/>
  <c r="G165" i="14"/>
  <c r="C165" i="14"/>
  <c r="E166" i="14" l="1"/>
  <c r="H166" i="14"/>
  <c r="D166" i="14"/>
  <c r="G166" i="14"/>
  <c r="C166" i="14"/>
  <c r="F166" i="14"/>
  <c r="B166" i="14"/>
  <c r="H167" i="14" l="1"/>
  <c r="D167" i="14"/>
  <c r="G167" i="14"/>
  <c r="C167" i="14"/>
  <c r="F167" i="14"/>
  <c r="B167" i="14"/>
  <c r="E167" i="14"/>
  <c r="G168" i="14" l="1"/>
  <c r="C168" i="14"/>
  <c r="F168" i="14"/>
  <c r="B168" i="14"/>
  <c r="E168" i="14"/>
  <c r="H168" i="14"/>
  <c r="D168" i="14"/>
  <c r="F169" i="14" l="1"/>
  <c r="B169" i="14"/>
  <c r="E169" i="14"/>
  <c r="H169" i="14"/>
  <c r="D169" i="14"/>
  <c r="G169" i="14"/>
  <c r="C169" i="14"/>
  <c r="E170" i="14" l="1"/>
  <c r="H170" i="14"/>
  <c r="D170" i="14"/>
  <c r="G170" i="14"/>
  <c r="C170" i="14"/>
  <c r="F170" i="14"/>
  <c r="B170" i="14"/>
  <c r="H171" i="14" l="1"/>
  <c r="D171" i="14"/>
  <c r="G171" i="14"/>
  <c r="C171" i="14"/>
  <c r="F171" i="14"/>
  <c r="B171" i="14"/>
  <c r="E171" i="14"/>
  <c r="G172" i="14" l="1"/>
  <c r="C172" i="14"/>
  <c r="F172" i="14"/>
  <c r="B172" i="14"/>
  <c r="E172" i="14"/>
  <c r="H172" i="14"/>
  <c r="D172" i="14"/>
  <c r="F173" i="14" l="1"/>
  <c r="B173" i="14"/>
  <c r="E173" i="14"/>
  <c r="H173" i="14"/>
  <c r="D173" i="14"/>
  <c r="G173" i="14"/>
  <c r="C173" i="14"/>
  <c r="E174" i="14" l="1"/>
  <c r="H174" i="14"/>
  <c r="D174" i="14"/>
  <c r="G174" i="14"/>
  <c r="C174" i="14"/>
  <c r="F174" i="14"/>
  <c r="B174" i="14"/>
  <c r="H175" i="14" l="1"/>
  <c r="D175" i="14"/>
  <c r="G175" i="14"/>
  <c r="C175" i="14"/>
  <c r="F175" i="14"/>
  <c r="B175" i="14"/>
  <c r="E175" i="14"/>
  <c r="G176" i="14" l="1"/>
  <c r="C176" i="14"/>
  <c r="F176" i="14"/>
  <c r="B176" i="14"/>
  <c r="E176" i="14"/>
  <c r="H176" i="14"/>
  <c r="D176" i="14"/>
  <c r="F177" i="14" l="1"/>
  <c r="B177" i="14"/>
  <c r="E177" i="14"/>
  <c r="H177" i="14"/>
  <c r="D177" i="14"/>
  <c r="G177" i="14"/>
  <c r="C177" i="14"/>
  <c r="E178" i="14" l="1"/>
  <c r="H178" i="14"/>
  <c r="D178" i="14"/>
  <c r="G178" i="14"/>
  <c r="C178" i="14"/>
  <c r="F178" i="14"/>
  <c r="B178" i="14"/>
  <c r="H179" i="14" l="1"/>
  <c r="D179" i="14"/>
  <c r="G179" i="14"/>
  <c r="C179" i="14"/>
  <c r="F179" i="14"/>
  <c r="B179" i="14"/>
  <c r="E179" i="14"/>
  <c r="G180" i="14" l="1"/>
  <c r="C180" i="14"/>
  <c r="F180" i="14"/>
  <c r="B180" i="14"/>
  <c r="E180" i="14"/>
  <c r="H180" i="14"/>
  <c r="D180" i="14"/>
  <c r="H181" i="14" l="1"/>
  <c r="F181" i="14"/>
  <c r="B181" i="14"/>
  <c r="E181" i="14"/>
  <c r="D181" i="14"/>
  <c r="G181" i="14"/>
  <c r="C181" i="14"/>
  <c r="H182" i="14" l="1"/>
  <c r="D182" i="14"/>
  <c r="G182" i="14"/>
  <c r="C182" i="14"/>
  <c r="E182" i="14"/>
  <c r="B182" i="14"/>
  <c r="F182" i="14"/>
  <c r="H183" i="14" l="1"/>
  <c r="D183" i="14"/>
  <c r="G183" i="14"/>
  <c r="C183" i="14"/>
  <c r="F183" i="14"/>
  <c r="B183" i="14"/>
  <c r="E183" i="14"/>
  <c r="G184" i="14" l="1"/>
  <c r="C184" i="14"/>
  <c r="F184" i="14"/>
  <c r="B184" i="14"/>
  <c r="E184" i="14"/>
  <c r="H184" i="14"/>
  <c r="D184" i="14"/>
  <c r="F185" i="14" l="1"/>
  <c r="B185" i="14"/>
  <c r="E185" i="14"/>
  <c r="H185" i="14"/>
  <c r="D185" i="14"/>
  <c r="G185" i="14"/>
  <c r="C185" i="14"/>
  <c r="E186" i="14" l="1"/>
  <c r="H186" i="14"/>
  <c r="D186" i="14"/>
  <c r="G186" i="14"/>
  <c r="C186" i="14"/>
  <c r="F186" i="14"/>
  <c r="B186" i="14"/>
  <c r="H187" i="14" l="1"/>
  <c r="D187" i="14"/>
  <c r="G187" i="14"/>
  <c r="C187" i="14"/>
  <c r="F187" i="14"/>
  <c r="B187" i="14"/>
  <c r="E187" i="14"/>
  <c r="H188" i="14" l="1"/>
  <c r="D188" i="14"/>
  <c r="G188" i="14"/>
  <c r="C188" i="14"/>
  <c r="F188" i="14"/>
  <c r="B188" i="14"/>
  <c r="E188" i="14"/>
  <c r="G189" i="14" l="1"/>
  <c r="C189" i="14"/>
  <c r="F189" i="14"/>
  <c r="B189" i="14"/>
  <c r="E189" i="14"/>
  <c r="H189" i="14"/>
  <c r="D189" i="14"/>
  <c r="F190" i="14" l="1"/>
  <c r="B190" i="14"/>
  <c r="E190" i="14"/>
  <c r="H190" i="14"/>
  <c r="D190" i="14"/>
  <c r="G190" i="14"/>
  <c r="C190" i="14"/>
  <c r="C191" i="13"/>
  <c r="B191" i="13"/>
  <c r="D191" i="13"/>
  <c r="E191" i="14" l="1"/>
  <c r="H191" i="14"/>
  <c r="D191" i="14"/>
  <c r="G191" i="14"/>
  <c r="C191" i="14"/>
  <c r="F191" i="14"/>
  <c r="B191" i="14"/>
  <c r="B192" i="13"/>
  <c r="D192" i="13"/>
  <c r="C192" i="13"/>
  <c r="H192" i="14" l="1"/>
  <c r="D192" i="14"/>
  <c r="G192" i="14"/>
  <c r="C192" i="14"/>
  <c r="F192" i="14"/>
  <c r="B192" i="14"/>
  <c r="E192" i="14"/>
  <c r="D193" i="13"/>
  <c r="C193" i="13"/>
  <c r="B193" i="13"/>
  <c r="G193" i="14" l="1"/>
  <c r="C193" i="14"/>
  <c r="F193" i="14"/>
  <c r="B193" i="14"/>
  <c r="E193" i="14"/>
  <c r="H193" i="14"/>
  <c r="D193" i="14"/>
  <c r="D194" i="13"/>
  <c r="C194" i="13"/>
  <c r="B194" i="13"/>
  <c r="F194" i="14" l="1"/>
  <c r="B194" i="14"/>
  <c r="E194" i="14"/>
  <c r="H194" i="14"/>
  <c r="D194" i="14"/>
  <c r="G194" i="14"/>
  <c r="C194" i="14"/>
  <c r="C195" i="13"/>
  <c r="B195" i="13"/>
  <c r="D195" i="13"/>
  <c r="E195" i="14" l="1"/>
  <c r="H195" i="14"/>
  <c r="D195" i="14"/>
  <c r="G195" i="14"/>
  <c r="C195" i="14"/>
  <c r="F195" i="14"/>
  <c r="B195" i="14"/>
  <c r="B196" i="13"/>
  <c r="D196" i="13"/>
  <c r="C196" i="13"/>
  <c r="H196" i="14" l="1"/>
  <c r="D196" i="14"/>
  <c r="G196" i="14"/>
  <c r="C196" i="14"/>
  <c r="F196" i="14"/>
  <c r="B196" i="14"/>
  <c r="E196" i="14"/>
  <c r="D197" i="13"/>
  <c r="C197" i="13"/>
  <c r="B197" i="13"/>
  <c r="G197" i="14" l="1"/>
  <c r="C197" i="14"/>
  <c r="F197" i="14"/>
  <c r="B197" i="14"/>
  <c r="E197" i="14"/>
  <c r="H197" i="14"/>
  <c r="D197" i="14"/>
  <c r="D198" i="13"/>
  <c r="C198" i="13"/>
  <c r="B198" i="13"/>
  <c r="F198" i="14" l="1"/>
  <c r="B198" i="14"/>
  <c r="E198" i="14"/>
  <c r="H198" i="14"/>
  <c r="D198" i="14"/>
  <c r="G198" i="14"/>
  <c r="C198" i="14"/>
  <c r="C199" i="13"/>
  <c r="B199" i="13"/>
  <c r="D199" i="13"/>
  <c r="E199" i="14" l="1"/>
  <c r="H199" i="14"/>
  <c r="D199" i="14"/>
  <c r="G199" i="14"/>
  <c r="C199" i="14"/>
  <c r="F199" i="14"/>
  <c r="B199" i="14"/>
  <c r="B200" i="13"/>
  <c r="D200" i="13"/>
  <c r="C200" i="13"/>
  <c r="H200" i="14" l="1"/>
  <c r="D200" i="14"/>
  <c r="G200" i="14"/>
  <c r="C200" i="14"/>
  <c r="F200" i="14"/>
  <c r="B200" i="14"/>
  <c r="E200" i="14"/>
  <c r="D201" i="13"/>
  <c r="C201" i="13"/>
  <c r="B201" i="13"/>
  <c r="G201" i="14" l="1"/>
  <c r="C201" i="14"/>
  <c r="F201" i="14"/>
  <c r="B201" i="14"/>
  <c r="E201" i="14"/>
  <c r="H201" i="14"/>
  <c r="D201" i="14"/>
  <c r="D202" i="13"/>
  <c r="C202" i="13"/>
  <c r="B202" i="13"/>
  <c r="F202" i="14" l="1"/>
  <c r="B202" i="14"/>
  <c r="E202" i="14"/>
  <c r="H202" i="14"/>
  <c r="D202" i="14"/>
  <c r="G202" i="14"/>
  <c r="C202" i="14"/>
  <c r="C203" i="13"/>
  <c r="B203" i="13"/>
  <c r="D203" i="13"/>
  <c r="E203" i="14" l="1"/>
  <c r="H203" i="14"/>
  <c r="D203" i="14"/>
  <c r="G203" i="14"/>
  <c r="C203" i="14"/>
  <c r="F203" i="14"/>
  <c r="B203" i="14"/>
  <c r="B204" i="13"/>
  <c r="D204" i="13"/>
  <c r="C204" i="13"/>
  <c r="H204" i="14" l="1"/>
  <c r="D204" i="14"/>
  <c r="G204" i="14"/>
  <c r="C204" i="14"/>
  <c r="F204" i="14"/>
  <c r="B204" i="14"/>
  <c r="E204" i="14"/>
  <c r="D205" i="13"/>
  <c r="C205" i="13"/>
  <c r="B205" i="13"/>
  <c r="G205" i="14" l="1"/>
  <c r="C205" i="14"/>
  <c r="F205" i="14"/>
  <c r="B205" i="14"/>
  <c r="E205" i="14"/>
  <c r="H205" i="14"/>
  <c r="D205" i="14"/>
  <c r="D206" i="13"/>
  <c r="C206" i="13"/>
  <c r="B206" i="13"/>
  <c r="F206" i="14" l="1"/>
  <c r="B206" i="14"/>
  <c r="E206" i="14"/>
  <c r="H206" i="14"/>
  <c r="D206" i="14"/>
  <c r="G206" i="14"/>
  <c r="C206" i="14"/>
  <c r="C207" i="13"/>
  <c r="B207" i="13"/>
  <c r="D207" i="13"/>
  <c r="E207" i="14" l="1"/>
  <c r="H207" i="14"/>
  <c r="D207" i="14"/>
  <c r="G207" i="14"/>
  <c r="C207" i="14"/>
  <c r="F207" i="14"/>
  <c r="B207" i="14"/>
  <c r="B208" i="13"/>
  <c r="D208" i="13"/>
  <c r="C208" i="13"/>
  <c r="H208" i="14" l="1"/>
  <c r="D208" i="14"/>
  <c r="G208" i="14"/>
  <c r="C208" i="14"/>
  <c r="F208" i="14"/>
  <c r="B208" i="14"/>
  <c r="E208" i="14"/>
  <c r="D209" i="13"/>
  <c r="C209" i="13"/>
  <c r="B209" i="13"/>
  <c r="G209" i="14" l="1"/>
  <c r="C209" i="14"/>
  <c r="F209" i="14"/>
  <c r="B209" i="14"/>
  <c r="E209" i="14"/>
  <c r="H209" i="14"/>
  <c r="D209" i="14"/>
  <c r="D210" i="13"/>
  <c r="C210" i="13"/>
  <c r="B210" i="13"/>
  <c r="F210" i="14" l="1"/>
  <c r="B210" i="14"/>
  <c r="E210" i="14"/>
  <c r="H210" i="14"/>
  <c r="D210" i="14"/>
  <c r="G210" i="14"/>
  <c r="C210" i="14"/>
  <c r="C211" i="13"/>
  <c r="B211" i="13"/>
  <c r="D211" i="13"/>
  <c r="E211" i="14" l="1"/>
  <c r="H211" i="14"/>
  <c r="D211" i="14"/>
  <c r="G211" i="14"/>
  <c r="C211" i="14"/>
  <c r="F211" i="14"/>
  <c r="B211" i="14"/>
  <c r="B212" i="13"/>
  <c r="D212" i="13"/>
  <c r="C212" i="13"/>
  <c r="H212" i="14" l="1"/>
  <c r="D212" i="14"/>
  <c r="G212" i="14"/>
  <c r="C212" i="14"/>
  <c r="F212" i="14"/>
  <c r="B212" i="14"/>
  <c r="E212" i="14"/>
  <c r="D213" i="13"/>
  <c r="C213" i="13"/>
  <c r="B213" i="13"/>
  <c r="G213" i="14" l="1"/>
  <c r="C213" i="14"/>
  <c r="F213" i="14"/>
  <c r="B213" i="14"/>
  <c r="E213" i="14"/>
  <c r="H213" i="14"/>
  <c r="D213" i="14"/>
  <c r="D214" i="13"/>
  <c r="C214" i="13"/>
  <c r="B214" i="13"/>
  <c r="F214" i="14" l="1"/>
  <c r="B214" i="14"/>
  <c r="E214" i="14"/>
  <c r="H214" i="14"/>
  <c r="D214" i="14"/>
  <c r="G214" i="14"/>
  <c r="C214" i="14"/>
  <c r="C215" i="13"/>
  <c r="B215" i="13"/>
  <c r="D215" i="13"/>
  <c r="E215" i="14" l="1"/>
  <c r="H215" i="14"/>
  <c r="D215" i="14"/>
  <c r="G215" i="14"/>
  <c r="C215" i="14"/>
  <c r="F215" i="14"/>
  <c r="B215" i="14"/>
  <c r="B216" i="13"/>
  <c r="D216" i="13"/>
  <c r="C216" i="13"/>
  <c r="H216" i="14" l="1"/>
  <c r="D216" i="14"/>
  <c r="G216" i="14"/>
  <c r="C216" i="14"/>
  <c r="F216" i="14"/>
  <c r="B216" i="14"/>
  <c r="E216" i="14"/>
  <c r="D217" i="13"/>
  <c r="C217" i="13"/>
  <c r="B217" i="13"/>
  <c r="G217" i="14" l="1"/>
  <c r="C217" i="14"/>
  <c r="D217" i="14"/>
  <c r="H217" i="14"/>
  <c r="B217" i="14"/>
  <c r="F217" i="14"/>
  <c r="E217" i="14"/>
  <c r="C218" i="13"/>
  <c r="B218" i="13"/>
  <c r="D218" i="13"/>
  <c r="F218" i="14" l="1"/>
  <c r="B218" i="14"/>
  <c r="E218" i="14"/>
  <c r="D218" i="14"/>
  <c r="H218" i="14"/>
  <c r="C218" i="14"/>
  <c r="G218" i="14"/>
  <c r="B219" i="13"/>
  <c r="D219" i="13"/>
  <c r="C219" i="13"/>
  <c r="E219" i="14" l="1"/>
  <c r="H219" i="14"/>
  <c r="D219" i="14"/>
  <c r="C219" i="14"/>
  <c r="B219" i="14"/>
  <c r="G219" i="14"/>
  <c r="F219" i="14"/>
  <c r="D220" i="13"/>
  <c r="C220" i="13"/>
  <c r="B220" i="13"/>
  <c r="H220" i="14" l="1"/>
  <c r="D220" i="14"/>
  <c r="G220" i="14"/>
  <c r="C220" i="14"/>
  <c r="B220" i="14"/>
  <c r="F220" i="14"/>
  <c r="E220" i="14"/>
  <c r="D221" i="13"/>
  <c r="C221" i="13"/>
  <c r="B221" i="13"/>
  <c r="H221" i="14" l="1"/>
  <c r="D221" i="14"/>
  <c r="G221" i="14"/>
  <c r="C221" i="14"/>
  <c r="F221" i="14"/>
  <c r="B221" i="14"/>
  <c r="E221" i="14"/>
  <c r="D222" i="13"/>
  <c r="C222" i="13"/>
  <c r="B222" i="13"/>
  <c r="H222" i="14" l="1"/>
  <c r="D222" i="14"/>
  <c r="G222" i="14"/>
  <c r="C222" i="14"/>
  <c r="F222" i="14"/>
  <c r="B222" i="14"/>
  <c r="E222" i="14"/>
  <c r="C223" i="13"/>
  <c r="B223" i="13"/>
  <c r="D223" i="13"/>
  <c r="G223" i="14" l="1"/>
  <c r="C223" i="14"/>
  <c r="F223" i="14"/>
  <c r="B223" i="14"/>
  <c r="E223" i="14"/>
  <c r="H223" i="14"/>
  <c r="D223" i="14"/>
  <c r="B224" i="13"/>
  <c r="D224" i="13"/>
  <c r="C224" i="13"/>
  <c r="F224" i="14" l="1"/>
  <c r="B224" i="14"/>
  <c r="E224" i="14"/>
  <c r="H224" i="14"/>
  <c r="D224" i="14"/>
  <c r="G224" i="14"/>
  <c r="C224" i="14"/>
  <c r="D225" i="13"/>
  <c r="C225" i="13"/>
  <c r="B225" i="13"/>
  <c r="E225" i="14" l="1"/>
  <c r="H225" i="14"/>
  <c r="D225" i="14"/>
  <c r="G225" i="14"/>
  <c r="C225" i="14"/>
  <c r="F225" i="14"/>
  <c r="B225" i="14"/>
  <c r="D226" i="13"/>
  <c r="C226" i="13"/>
  <c r="B226" i="13"/>
  <c r="H226" i="14" l="1"/>
  <c r="D226" i="14"/>
  <c r="G226" i="14"/>
  <c r="C226" i="14"/>
  <c r="F226" i="14"/>
  <c r="B226" i="14"/>
  <c r="E226" i="14"/>
  <c r="C227" i="13"/>
  <c r="B227" i="13"/>
  <c r="D227" i="13"/>
  <c r="G227" i="14" l="1"/>
  <c r="C227" i="14"/>
  <c r="F227" i="14"/>
  <c r="B227" i="14"/>
  <c r="E227" i="14"/>
  <c r="H227" i="14"/>
  <c r="D227" i="14"/>
  <c r="B228" i="13"/>
  <c r="D228" i="13"/>
  <c r="C228" i="13"/>
  <c r="F228" i="14" l="1"/>
  <c r="B228" i="14"/>
  <c r="E228" i="14"/>
  <c r="H228" i="14"/>
  <c r="D228" i="14"/>
  <c r="G228" i="14"/>
  <c r="C228" i="14"/>
  <c r="D229" i="13"/>
  <c r="C229" i="13"/>
  <c r="B229" i="13"/>
  <c r="E229" i="14" l="1"/>
  <c r="H229" i="14"/>
  <c r="D229" i="14"/>
  <c r="G229" i="14"/>
  <c r="C229" i="14"/>
  <c r="F229" i="14"/>
  <c r="B229" i="14"/>
  <c r="D230" i="13"/>
  <c r="C230" i="13"/>
  <c r="B230" i="13"/>
  <c r="H230" i="14" l="1"/>
  <c r="D230" i="14"/>
  <c r="G230" i="14"/>
  <c r="C230" i="14"/>
  <c r="F230" i="14"/>
  <c r="B230" i="14"/>
  <c r="E230" i="14"/>
  <c r="C231" i="13"/>
  <c r="B231" i="13"/>
  <c r="D231" i="13"/>
  <c r="G231" i="14" l="1"/>
  <c r="C231" i="14"/>
  <c r="F231" i="14"/>
  <c r="B231" i="14"/>
  <c r="E231" i="14"/>
  <c r="H231" i="14"/>
  <c r="D231" i="14"/>
  <c r="B232" i="13"/>
  <c r="D232" i="13"/>
  <c r="C232" i="13"/>
  <c r="F232" i="14" l="1"/>
  <c r="B232" i="14"/>
  <c r="E232" i="14"/>
  <c r="H232" i="14"/>
  <c r="D232" i="14"/>
  <c r="G232" i="14"/>
  <c r="C232" i="14"/>
  <c r="D233" i="13"/>
  <c r="C233" i="13"/>
  <c r="B233" i="13"/>
  <c r="E233" i="14" l="1"/>
  <c r="H233" i="14"/>
  <c r="D233" i="14"/>
  <c r="G233" i="14"/>
  <c r="C233" i="14"/>
  <c r="F233" i="14"/>
  <c r="B233" i="14"/>
  <c r="D234" i="13"/>
  <c r="C234" i="13"/>
  <c r="B234" i="13"/>
  <c r="H234" i="14" l="1"/>
  <c r="D234" i="14"/>
  <c r="G234" i="14"/>
  <c r="C234" i="14"/>
  <c r="F234" i="14"/>
  <c r="B234" i="14"/>
  <c r="E234" i="14"/>
  <c r="C235" i="13"/>
  <c r="B235" i="13"/>
  <c r="D235" i="13"/>
  <c r="G235" i="14" l="1"/>
  <c r="C235" i="14"/>
  <c r="F235" i="14"/>
  <c r="B235" i="14"/>
  <c r="E235" i="14"/>
  <c r="H235" i="14"/>
  <c r="D235" i="14"/>
  <c r="B236" i="13"/>
  <c r="D236" i="13"/>
  <c r="C236" i="13"/>
  <c r="F236" i="14" l="1"/>
  <c r="B236" i="14"/>
  <c r="E236" i="14"/>
  <c r="H236" i="14"/>
  <c r="D236" i="14"/>
  <c r="G236" i="14"/>
  <c r="C236" i="14"/>
  <c r="D237" i="13"/>
  <c r="C237" i="13"/>
  <c r="B237" i="13"/>
  <c r="E237" i="14" l="1"/>
  <c r="H237" i="14"/>
  <c r="D237" i="14"/>
  <c r="G237" i="14"/>
  <c r="C237" i="14"/>
  <c r="F237" i="14"/>
  <c r="B237" i="14"/>
  <c r="D238" i="13"/>
  <c r="C238" i="13"/>
  <c r="B238" i="13"/>
  <c r="H238" i="14" l="1"/>
  <c r="D238" i="14"/>
  <c r="G238" i="14"/>
  <c r="C238" i="14"/>
  <c r="F238" i="14"/>
  <c r="B238" i="14"/>
  <c r="E238" i="14"/>
  <c r="C239" i="13"/>
  <c r="B239" i="13"/>
  <c r="D239" i="13"/>
  <c r="G239" i="14" l="1"/>
  <c r="C239" i="14"/>
  <c r="F239" i="14"/>
  <c r="B239" i="14"/>
  <c r="E239" i="14"/>
  <c r="H239" i="14"/>
  <c r="D239" i="14"/>
  <c r="B240" i="13"/>
  <c r="D240" i="13"/>
  <c r="C240" i="13"/>
  <c r="F240" i="14" l="1"/>
  <c r="B240" i="14"/>
  <c r="E240" i="14"/>
  <c r="H240" i="14"/>
  <c r="D240" i="14"/>
  <c r="G240" i="14"/>
  <c r="C240" i="14"/>
  <c r="D241" i="13"/>
  <c r="C241" i="13"/>
  <c r="B241" i="13"/>
  <c r="E241" i="14" l="1"/>
  <c r="H241" i="14"/>
  <c r="D241" i="14"/>
  <c r="G241" i="14"/>
  <c r="C241" i="14"/>
  <c r="F241" i="14"/>
  <c r="B241" i="14"/>
  <c r="D242" i="13"/>
  <c r="C242" i="13"/>
  <c r="B242" i="13"/>
  <c r="H242" i="14" l="1"/>
  <c r="D242" i="14"/>
  <c r="G242" i="14"/>
  <c r="C242" i="14"/>
  <c r="F242" i="14"/>
  <c r="B242" i="14"/>
  <c r="E242" i="14"/>
  <c r="C243" i="13"/>
  <c r="B243" i="13"/>
  <c r="D243" i="13"/>
  <c r="G243" i="14" l="1"/>
  <c r="C243" i="14"/>
  <c r="F243" i="14"/>
  <c r="B243" i="14"/>
  <c r="E243" i="14"/>
  <c r="H243" i="14"/>
  <c r="D243" i="14"/>
  <c r="B244" i="13"/>
  <c r="D244" i="13"/>
  <c r="C244" i="13"/>
  <c r="F244" i="14" l="1"/>
  <c r="B244" i="14"/>
  <c r="E244" i="14"/>
  <c r="H244" i="14"/>
  <c r="D244" i="14"/>
  <c r="G244" i="14"/>
  <c r="C244" i="14"/>
  <c r="D245" i="13"/>
  <c r="C245" i="13"/>
  <c r="B245" i="13"/>
  <c r="E245" i="14" l="1"/>
  <c r="H245" i="14"/>
  <c r="D245" i="14"/>
  <c r="G245" i="14"/>
  <c r="C245" i="14"/>
  <c r="F245" i="14"/>
  <c r="B245" i="14"/>
  <c r="D246" i="13"/>
  <c r="C246" i="13"/>
  <c r="B246" i="13"/>
  <c r="H246" i="14" l="1"/>
  <c r="D246" i="14"/>
  <c r="G246" i="14"/>
  <c r="C246" i="14"/>
  <c r="F246" i="14"/>
  <c r="B246" i="14"/>
  <c r="E246" i="14"/>
  <c r="C247" i="13"/>
  <c r="B247" i="13"/>
  <c r="D247" i="13"/>
  <c r="G247" i="14" l="1"/>
  <c r="C247" i="14"/>
  <c r="F247" i="14"/>
  <c r="B247" i="14"/>
  <c r="E247" i="14"/>
  <c r="H247" i="14"/>
  <c r="D247" i="14"/>
  <c r="B248" i="13"/>
  <c r="D248" i="13"/>
  <c r="C248" i="13"/>
  <c r="F248" i="14" l="1"/>
  <c r="B248" i="14"/>
  <c r="E248" i="14"/>
  <c r="H248" i="14"/>
  <c r="D248" i="14"/>
  <c r="G248" i="14"/>
  <c r="C248" i="14"/>
  <c r="D249" i="13"/>
  <c r="C249" i="13"/>
  <c r="B249" i="13"/>
  <c r="E249" i="14" l="1"/>
  <c r="H249" i="14"/>
  <c r="D249" i="14"/>
  <c r="G249" i="14"/>
  <c r="C249" i="14"/>
  <c r="F249" i="14"/>
  <c r="B249" i="14"/>
  <c r="D250" i="13"/>
  <c r="C250" i="13"/>
  <c r="B250" i="13"/>
  <c r="H250" i="14" l="1"/>
  <c r="D250" i="14"/>
  <c r="G250" i="14"/>
  <c r="C250" i="14"/>
  <c r="F250" i="14"/>
  <c r="B250" i="14"/>
  <c r="E250" i="14"/>
  <c r="C251" i="13"/>
  <c r="B251" i="13"/>
  <c r="D251" i="13"/>
  <c r="G251" i="14" l="1"/>
  <c r="C251" i="14"/>
  <c r="F251" i="14"/>
  <c r="B251" i="14"/>
  <c r="E251" i="14"/>
  <c r="H251" i="14"/>
  <c r="D251" i="14"/>
  <c r="B252" i="13"/>
  <c r="D252" i="13"/>
  <c r="C252" i="13"/>
  <c r="F252" i="14" l="1"/>
  <c r="B252" i="14"/>
  <c r="E252" i="14"/>
  <c r="H252" i="14"/>
  <c r="D252" i="14"/>
  <c r="G252" i="14"/>
  <c r="C252" i="14"/>
  <c r="D253" i="13"/>
  <c r="C253" i="13"/>
  <c r="B253" i="13"/>
  <c r="E253" i="14" l="1"/>
  <c r="H253" i="14"/>
  <c r="D253" i="14"/>
  <c r="G253" i="14"/>
  <c r="C253" i="14"/>
  <c r="F253" i="14"/>
  <c r="B253" i="14"/>
  <c r="D254" i="13"/>
  <c r="C254" i="13"/>
  <c r="B254" i="13"/>
  <c r="H254" i="14" l="1"/>
  <c r="D254" i="14"/>
  <c r="G254" i="14"/>
  <c r="C254" i="14"/>
  <c r="F254" i="14"/>
  <c r="B254" i="14"/>
  <c r="E254" i="14"/>
  <c r="T10" i="17" l="1"/>
  <c r="S10" i="17"/>
  <c r="R10" i="17"/>
  <c r="Q10" i="17"/>
  <c r="Q17" i="17" s="1"/>
  <c r="P10" i="17"/>
  <c r="P17" i="17" s="1"/>
  <c r="O10" i="17"/>
  <c r="O17" i="17" s="1"/>
  <c r="N10" i="17"/>
  <c r="M10" i="17"/>
  <c r="M17" i="17" s="1"/>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<sst xmlns="http://schemas.openxmlformats.org/spreadsheetml/2006/main" count="3640" uniqueCount="1804">
  <si>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</si>
  <si>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</si>
  <si>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</si>
  <si>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</si>
  <si>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</si>
  <si>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</si>
  <si>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</si>
  <si>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</si>
  <si>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</si>
  <si>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</si>
  <si>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</si>
  <si>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</si>
  <si>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</si>
  <si>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</si>
  <si>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</si>
  <si>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</si>
  <si>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</si>
  <si>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</si>
  <si>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</si>
  <si>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</si>
  <si>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</si>
  <si>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</si>
  <si>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</si>
  <si>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</si>
  <si>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</si>
  <si>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</si>
  <si>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</si>
  <si>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</si>
  <si>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</si>
  <si>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</si>
  <si>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</si>
  <si>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</si>
  <si>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</si>
  <si>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</si>
  <si>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</si>
  <si>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</si>
  <si>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</si>
  <si>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</si>
  <si>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</si>
  <si>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</si>
  <si>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</si>
  <si>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</si>
  <si>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</si>
  <si>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</si>
  <si>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</si>
  <si>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</si>
  <si>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</si>
  <si>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</si>
  <si>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</si>
  <si>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</si>
  <si>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</si>
  <si>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</si>
  <si>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</si>
  <si>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</si>
  <si>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</si>
  <si>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</si>
  <si>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</si>
  <si>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</si>
  <si>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</si>
  <si>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</si>
  <si>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</si>
  <si>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</si>
  <si>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</si>
  <si>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</si>
  <si>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</si>
  <si>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</si>
  <si>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</si>
  <si>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</si>
  <si>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</si>
  <si>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</si>
  <si>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</si>
  <si>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</si>
  <si>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</si>
  <si>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</si>
  <si>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</si>
  <si>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</si>
  <si>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</si>
  <si>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</si>
  <si>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</si>
  <si>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</si>
  <si>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</si>
  <si>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</si>
  <si>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</si>
  <si>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</si>
  <si>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</si>
  <si>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</si>
  <si>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</si>
  <si>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</si>
  <si>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</si>
  <si>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</si>
  <si>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</si>
  <si>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</si>
  <si>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</si>
  <si>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</si>
  <si>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</si>
  <si>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</si>
  <si>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</si>
  <si>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</si>
  <si>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</si>
  <si>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</si>
  <si>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</si>
  <si>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</si>
  <si>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</si>
  <si>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</si>
  <si>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</si>
  <si>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</si>
  <si>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</si>
  <si>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</si>
  <si>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</si>
  <si>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</si>
  <si>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</si>
  <si>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</si>
  <si>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</si>
  <si>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</si>
  <si>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</si>
  <si>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</si>
  <si>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</si>
  <si>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</si>
  <si>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</si>
  <si>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</si>
  <si>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</si>
  <si>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</si>
  <si>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</si>
  <si>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</si>
  <si>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</si>
  <si>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</si>
  <si>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</si>
  <si>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</si>
  <si>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</si>
  <si>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</si>
  <si>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</si>
  <si>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</si>
  <si>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</si>
  <si>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</si>
  <si>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</si>
  <si>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</si>
  <si>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</si>
  <si>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</si>
  <si>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</si>
  <si>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</si>
  <si>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</si>
  <si>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</si>
  <si>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</si>
  <si>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</si>
  <si>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</si>
  <si>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</si>
  <si>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</si>
  <si>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</si>
  <si>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</si>
  <si>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</si>
  <si>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</si>
  <si>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</si>
  <si>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</si>
  <si>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</si>
  <si>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</si>
  <si>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</si>
  <si>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</si>
  <si>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</si>
  <si>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</si>
  <si>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</si>
  <si>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</si>
  <si>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</si>
  <si>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</si>
  <si>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</si>
  <si>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</si>
  <si>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</si>
  <si>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</si>
  <si>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</si>
  <si>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</si>
  <si>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</si>
  <si>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</si>
  <si>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</si>
  <si>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</si>
  <si>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</si>
  <si>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</si>
  <si>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</si>
  <si>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</si>
  <si>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</si>
  <si>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</si>
  <si>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</si>
  <si>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</si>
  <si>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</si>
  <si>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</si>
  <si>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</si>
  <si>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</si>
  <si>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</si>
  <si>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</si>
  <si>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</si>
  <si>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</si>
  <si>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</si>
  <si>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</si>
  <si>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</si>
  <si>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</si>
  <si>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</si>
  <si>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</si>
  <si>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</si>
  <si>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</si>
  <si>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</si>
  <si>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</si>
  <si>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</si>
  <si>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</si>
  <si>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</si>
  <si>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</si>
  <si>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</si>
  <si>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</si>
  <si>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</si>
  <si>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</si>
  <si>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</si>
  <si>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</si>
  <si>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</si>
  <si>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</si>
  <si>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</si>
  <si>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</si>
  <si>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</si>
  <si>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</si>
  <si>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</si>
  <si>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</si>
  <si>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</si>
  <si>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</si>
  <si>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</si>
  <si>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</si>
  <si>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</si>
  <si>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</si>
  <si>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</si>
  <si>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</si>
  <si>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</si>
  <si>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</si>
  <si>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</si>
  <si>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</si>
  <si>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</si>
  <si>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</si>
  <si>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</si>
  <si>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</si>
  <si>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</si>
  <si>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</si>
  <si>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</si>
  <si>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</si>
  <si>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</si>
  <si>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</si>
  <si>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</si>
  <si>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</si>
  <si>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</si>
  <si>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</si>
  <si>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</si>
  <si>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</si>
  <si>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</si>
  <si>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</si>
  <si>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</si>
  <si>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</si>
  <si>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</si>
  <si>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</si>
  <si>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</si>
  <si>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</si>
  <si>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</si>
  <si>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</si>
  <si>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</si>
  <si>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</si>
  <si>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</si>
  <si>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</si>
  <si>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</si>
  <si>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</si>
  <si>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</si>
  <si>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</si>
  <si>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</si>
  <si>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</si>
  <si>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</si>
  <si>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</si>
  <si>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</si>
  <si>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</si>
  <si>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</si>
  <si>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</si>
  <si>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</si>
  <si>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</si>
  <si>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</si>
  <si>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</si>
  <si>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</si>
  <si>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</si>
  <si>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</si>
  <si>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</si>
  <si>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</si>
  <si>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</si>
  <si>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</si>
  <si>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</si>
  <si>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</si>
  <si>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</si>
  <si>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</si>
  <si>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</si>
  <si>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</si>
  <si>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</si>
  <si>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</si>
  <si>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</si>
  <si>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</si>
  <si>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</si>
  <si>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</si>
  <si>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</si>
  <si>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</si>
  <si>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</si>
  <si>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</si>
  <si>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</si>
  <si>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</si>
  <si>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</si>
  <si>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</si>
  <si>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</si>
  <si>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</si>
  <si>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</si>
  <si>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</si>
  <si>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</si>
  <si>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</si>
  <si>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</si>
  <si>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</si>
  <si>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</si>
  <si>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</si>
  <si>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</si>
  <si>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</si>
  <si>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</si>
  <si>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</si>
  <si>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</si>
  <si>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</si>
  <si>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</si>
  <si>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</si>
  <si>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</si>
  <si>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</si>
  <si>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</si>
  <si>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</si>
  <si>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</si>
  <si>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</si>
  <si>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</si>
  <si>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</si>
  <si>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</si>
  <si>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</si>
  <si>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</si>
  <si>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</si>
  <si>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</si>
  <si>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</si>
  <si>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</si>
  <si>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</si>
  <si>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</si>
  <si>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</si>
  <si>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</si>
  <si>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</si>
  <si>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</si>
  <si>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</si>
  <si>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</si>
  <si>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</si>
  <si>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</si>
  <si>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</si>
  <si>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</si>
  <si>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</si>
  <si>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</si>
  <si>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</si>
  <si>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</si>
  <si>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</si>
  <si>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</si>
  <si>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</si>
  <si>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</si>
  <si>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</si>
  <si>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</si>
  <si>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</si>
  <si>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</si>
  <si>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</si>
  <si>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</si>
  <si>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</si>
  <si>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</si>
  <si>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</si>
  <si>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</si>
  <si>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</si>
  <si>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</si>
  <si>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</si>
  <si>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</si>
  <si>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</si>
  <si>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</si>
  <si>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</si>
  <si>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</si>
  <si>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</si>
  <si>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</si>
  <si>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</si>
  <si>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</si>
  <si>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</si>
  <si>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</si>
  <si>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</si>
  <si>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</si>
  <si>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</si>
  <si>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</si>
  <si>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</si>
  <si>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</si>
  <si>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</si>
  <si>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</si>
  <si>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</si>
  <si>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</si>
  <si>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</si>
  <si>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</si>
  <si>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</si>
  <si>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</si>
  <si>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</si>
  <si>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</si>
  <si>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</si>
  <si>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</si>
  <si>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</si>
  <si>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</si>
  <si>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</si>
  <si>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</si>
  <si>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</si>
  <si>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</si>
  <si>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</si>
  <si>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</si>
  <si>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</si>
  <si>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</si>
  <si>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</si>
  <si>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</si>
  <si>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</si>
  <si>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</si>
  <si>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</si>
  <si>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</si>
  <si>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</si>
  <si>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</si>
  <si>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</si>
  <si>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</si>
  <si>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</si>
  <si>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</si>
  <si>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</si>
  <si>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</si>
  <si>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</si>
  <si>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</si>
  <si>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</si>
  <si>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</si>
  <si>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</si>
  <si>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</si>
  <si>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</si>
  <si>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</si>
  <si>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</si>
  <si>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</si>
  <si>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</si>
  <si>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</si>
  <si>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</si>
  <si>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</si>
  <si>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</si>
  <si>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</si>
  <si>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</si>
  <si>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</si>
  <si>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</si>
  <si>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</si>
  <si>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</si>
  <si>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</si>
  <si>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</si>
  <si>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</si>
  <si>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</si>
  <si>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</si>
  <si>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</si>
  <si>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</si>
  <si>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</si>
  <si>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</si>
  <si>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</si>
  <si>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</si>
  <si>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</si>
  <si>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</si>
  <si>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</si>
  <si>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</si>
  <si>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</si>
  <si>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</si>
  <si>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</si>
  <si>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</si>
  <si>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</si>
  <si>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</si>
  <si>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</si>
  <si>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</si>
  <si>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</si>
  <si>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</si>
  <si>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</si>
  <si>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</si>
  <si>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</si>
  <si>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</si>
  <si>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</si>
  <si>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</si>
  <si>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</si>
  <si>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</si>
  <si>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</si>
  <si>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</si>
  <si>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</si>
  <si>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</si>
  <si>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</si>
  <si>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</si>
  <si>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</si>
  <si>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</si>
  <si>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</si>
  <si>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</si>
  <si>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</si>
  <si>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</si>
  <si>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</si>
  <si>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</si>
  <si>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</si>
  <si>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</si>
  <si>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</si>
  <si>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</si>
  <si>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</si>
  <si>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</si>
  <si>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</si>
  <si>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</si>
  <si>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</si>
  <si>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</si>
  <si>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</si>
  <si>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</si>
  <si>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</si>
  <si>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</si>
  <si>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</si>
  <si>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</si>
  <si>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</si>
  <si>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</si>
  <si>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</si>
  <si>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</si>
  <si>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</si>
  <si>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</si>
  <si>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</si>
  <si>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</si>
  <si>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</si>
  <si>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</si>
  <si>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</si>
  <si>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</si>
  <si>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</si>
  <si>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</si>
  <si>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</si>
  <si>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</si>
  <si>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</si>
  <si>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</si>
  <si>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</si>
  <si>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</si>
  <si>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</si>
  <si>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</si>
  <si>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</si>
  <si>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</si>
  <si>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</si>
  <si>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</si>
  <si>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</si>
  <si>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</si>
  <si>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</si>
  <si>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</si>
  <si>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</si>
  <si>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</si>
  <si>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</si>
  <si>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</si>
  <si>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</si>
  <si>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</si>
  <si>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</si>
  <si>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</si>
  <si>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</si>
  <si>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</si>
  <si>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</si>
  <si>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</si>
  <si>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</si>
  <si>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</si>
  <si>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</si>
  <si>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</si>
  <si>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</si>
  <si>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</si>
  <si>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 xml:space="preserve">Monday to Friday </t>
  </si>
  <si>
    <t>16:00 to 19:00</t>
  </si>
  <si>
    <t>07:30 to 16:00
19:00 to 21:00</t>
  </si>
  <si>
    <t>00:00 to 07:30
21:00 to 24:00</t>
  </si>
  <si>
    <t>Monday to Friday Nov to Feb</t>
  </si>
  <si>
    <t>Weekends</t>
  </si>
  <si>
    <t>00:00 to 24:00</t>
  </si>
  <si>
    <t>Monday to Friday Mar to Oct</t>
  </si>
  <si>
    <t>07:30 to 21:00</t>
  </si>
  <si>
    <t>Western Power Distribution (East Midlands) plc</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</si>
  <si>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</si>
  <si>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</si>
  <si>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</si>
  <si>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</si>
  <si>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</si>
  <si>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</si>
  <si>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</si>
  <si>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</si>
  <si>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</si>
  <si>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</si>
  <si>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</si>
  <si>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</si>
  <si>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</si>
  <si>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</si>
  <si>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</si>
  <si>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</si>
  <si>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</si>
  <si>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</si>
  <si>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</si>
  <si>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</si>
  <si>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</si>
  <si>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</si>
  <si>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</si>
  <si>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</si>
  <si>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</si>
  <si>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</si>
  <si>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</si>
  <si>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</si>
  <si>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</si>
  <si>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</si>
  <si>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</si>
  <si>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</si>
  <si>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</si>
  <si>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</si>
  <si>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</si>
  <si>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</si>
  <si>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</si>
  <si>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</si>
  <si>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</si>
  <si>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</si>
  <si>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</si>
  <si>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</si>
  <si>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</si>
  <si>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</si>
  <si>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</si>
  <si>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</si>
  <si>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</si>
  <si>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</si>
  <si>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</si>
  <si>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</si>
  <si>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</si>
  <si>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</si>
  <si>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</si>
  <si>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</si>
  <si>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</si>
  <si>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</si>
  <si>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</si>
  <si>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</si>
  <si>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</si>
  <si>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</si>
  <si>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</si>
  <si>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</si>
  <si>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</si>
  <si>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</si>
  <si>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</si>
  <si>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</si>
  <si>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</si>
  <si>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</si>
  <si>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</si>
  <si>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</si>
  <si>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</si>
  <si>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</si>
  <si>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</si>
  <si>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</si>
  <si>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</si>
  <si>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</si>
  <si>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</si>
  <si>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</si>
  <si>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10300</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</si>
  <si>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</si>
  <si>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</si>
  <si>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</si>
  <si>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</si>
  <si>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</si>
  <si>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</si>
  <si>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</si>
  <si>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</si>
  <si>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</si>
  <si>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</si>
  <si>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</si>
  <si>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</si>
  <si>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</si>
  <si>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</si>
  <si>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</si>
  <si>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</si>
  <si>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</si>
  <si>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</si>
  <si>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</si>
  <si>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</si>
  <si>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</si>
  <si>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</si>
  <si>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</si>
  <si>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</si>
  <si>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</si>
  <si>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</si>
  <si>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</si>
  <si>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</si>
  <si>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</si>
  <si>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</si>
  <si>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</si>
  <si>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</si>
  <si>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</si>
  <si>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</si>
  <si>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</si>
  <si>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</si>
  <si>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</si>
  <si>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</si>
  <si>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</si>
  <si>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</si>
  <si>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</si>
  <si>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</si>
  <si>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</si>
  <si>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</si>
  <si>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</si>
  <si>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</si>
  <si>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</si>
  <si>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</si>
  <si>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</si>
  <si>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</si>
  <si>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</si>
  <si>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</si>
  <si>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</si>
  <si>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</si>
  <si>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</si>
  <si>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</si>
  <si>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</si>
  <si>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</si>
  <si>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</si>
  <si>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</si>
  <si>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</si>
  <si>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</si>
  <si>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</si>
  <si>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</si>
  <si>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</si>
  <si>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</si>
  <si>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</si>
  <si>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</si>
  <si>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</si>
  <si>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</si>
  <si>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</si>
  <si>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</si>
  <si>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</si>
  <si>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</si>
  <si>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</si>
  <si>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</si>
  <si>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</si>
  <si>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</si>
  <si>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</si>
  <si>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</si>
  <si>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</si>
  <si>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</si>
  <si>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</si>
  <si>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</si>
  <si>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</si>
  <si>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</si>
  <si>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</si>
  <si>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</si>
  <si>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</si>
  <si>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</si>
  <si>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</si>
  <si>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</si>
  <si>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</si>
  <si>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</si>
  <si>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</si>
  <si>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</si>
  <si>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</si>
  <si>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</si>
  <si>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</si>
  <si>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</si>
  <si>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</si>
  <si>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</si>
  <si>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</si>
  <si>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</si>
  <si>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</si>
  <si>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</si>
  <si>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</si>
  <si>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</si>
  <si>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</si>
  <si>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Year</t>
  </si>
  <si>
    <t>Tariff name</t>
  </si>
  <si>
    <t>'DNOs paste value cells A15:I41 from CDCM 3701 into cells A14:I40</t>
  </si>
  <si>
    <t>Copy EDCM table 5001 range starting B101 and paste into G11.  Extend or reduce print area as required.</t>
  </si>
  <si>
    <t/>
  </si>
  <si>
    <t>Copy from CDCM table 3701 "Tariffs!A42:I84" and paste values into A14</t>
  </si>
  <si>
    <t>Copy from EDCM table 6005 "LDNORev!B549:G683" and paste values into D57</t>
  </si>
  <si>
    <t>Jaguar Cars</t>
  </si>
  <si>
    <t>Alstom Frankton</t>
  </si>
  <si>
    <t>University of Warwick</t>
  </si>
  <si>
    <t>Dunlop Factory</t>
  </si>
  <si>
    <t>Bombardier</t>
  </si>
  <si>
    <t>Staveley Works</t>
  </si>
  <si>
    <t>AP Drivelines</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</si>
  <si>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</si>
  <si>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</si>
  <si>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</si>
  <si>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</si>
  <si>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</si>
  <si>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</si>
  <si>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</si>
  <si>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</si>
  <si>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</si>
  <si>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</si>
  <si>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</si>
  <si>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</si>
  <si>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</si>
  <si>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</si>
  <si>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</si>
  <si>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</si>
  <si>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</si>
  <si>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</si>
  <si>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Transco Churchover</t>
  </si>
  <si>
    <t>Alstom Rugby</t>
  </si>
  <si>
    <t>Low Spinney Wind Farm</t>
  </si>
  <si>
    <t>Yelvertoft Wind Farm</t>
  </si>
  <si>
    <t>Maxwell House Data Centre</t>
  </si>
  <si>
    <t>Hatton Gas Compressor</t>
  </si>
  <si>
    <t>North Hykeham EFW</t>
  </si>
  <si>
    <t>Rockingham</t>
  </si>
  <si>
    <t>Santander Carlton Park 132/11</t>
  </si>
  <si>
    <t>Delphi Diesel</t>
  </si>
  <si>
    <t>Exceeded capacity charge
p/kVA/day</t>
  </si>
  <si>
    <t>Exceeded reactive units 
kVArh</t>
  </si>
  <si>
    <t>Import
exceeded capacity charge
(p/kVA/day)</t>
  </si>
  <si>
    <t>Export
exceeded capacity charge
(p/kVA/day)</t>
  </si>
  <si>
    <t>Average daily exceeded capacity
kVA</t>
  </si>
  <si>
    <t>Import exceeded capacity charge
£</t>
  </si>
  <si>
    <t>Export exceeded capacity charge
£</t>
  </si>
  <si>
    <t>Exceeded capacity charge
£</t>
  </si>
  <si>
    <t>RAF Cranwell High G Facility</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</si>
  <si>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</si>
  <si>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</si>
  <si>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</si>
  <si>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</si>
  <si>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</si>
  <si>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</si>
  <si>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4,  8,  10</t>
  </si>
  <si>
    <t>22, 34, 43</t>
  </si>
  <si>
    <t>16, 19, 28, 31, 49, 52</t>
  </si>
  <si>
    <t>83, 85</t>
  </si>
  <si>
    <t>58, 990</t>
  </si>
  <si>
    <t>60, 991</t>
  </si>
  <si>
    <t>8&amp;0</t>
  </si>
  <si>
    <t>tbc</t>
  </si>
  <si>
    <t>Yew Tree Farm PV</t>
  </si>
  <si>
    <t>Cobb Farm Egmanton PV</t>
  </si>
  <si>
    <t>Kelmarsh Wind Farm</t>
  </si>
  <si>
    <t>Copley Farm PV Claypole</t>
  </si>
  <si>
    <t>Greatmoor EFW Calvert</t>
  </si>
  <si>
    <t>Lodge Farm (Calow) PV</t>
  </si>
  <si>
    <t>Arkwright Solar PV</t>
  </si>
  <si>
    <t>Langar Solar PV</t>
  </si>
  <si>
    <t>Redfield Road 1 STOR</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</si>
  <si>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</si>
  <si>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</si>
  <si>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</si>
  <si>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</si>
  <si>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</si>
  <si>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</si>
  <si>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</si>
  <si>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</si>
  <si>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</si>
  <si>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</si>
  <si>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Elton</t>
  </si>
  <si>
    <t>Brafield Green Solar Farm</t>
  </si>
  <si>
    <t>Sywell Aerodrome PV</t>
  </si>
  <si>
    <t>Holtwood Farm PV</t>
  </si>
  <si>
    <t>Drakelow Farm PV</t>
  </si>
  <si>
    <t>Stragglethorpe Road PV Solar Park</t>
  </si>
  <si>
    <t>Oxcroft Solar Farm</t>
  </si>
  <si>
    <t>Derby Waste Sinfin EFW</t>
  </si>
  <si>
    <t>Littlewood Farm PV</t>
  </si>
  <si>
    <t>Twin Yards Solar Farm</t>
  </si>
  <si>
    <t>Tower Hayes Farm Solar Park</t>
  </si>
  <si>
    <t>The Breck Solar</t>
  </si>
  <si>
    <t>Barnby Moor Retford PV</t>
  </si>
  <si>
    <t>Lincoln Farm Solar</t>
  </si>
  <si>
    <t>Drakelow Renewable Energy Centre</t>
  </si>
  <si>
    <t>Tetron Point ESS</t>
  </si>
  <si>
    <t>Mill Farm Solar Boothby Great Wood</t>
  </si>
  <si>
    <t>Deepdale Solar Farm</t>
  </si>
  <si>
    <t>Burton Wold Wind Farm South</t>
  </si>
  <si>
    <t>Trafalgar Park</t>
  </si>
  <si>
    <t>John Brookes Sawmill BIO</t>
  </si>
  <si>
    <t>Hawton Wind Farm WF</t>
  </si>
  <si>
    <t>Blackbridge Farm BIO</t>
  </si>
  <si>
    <t>Garnham Close STOR</t>
  </si>
  <si>
    <t>Hermitage Lane STOR</t>
  </si>
  <si>
    <t>Fosse Way Radford Sem PV</t>
  </si>
  <si>
    <t>Prestop Park Farm PV</t>
  </si>
  <si>
    <t>Smith Hall Solar Farm</t>
  </si>
  <si>
    <t>Park Farm Solar Ashby</t>
  </si>
  <si>
    <t>Aston House Solar Farm</t>
  </si>
  <si>
    <t>Normanton-le-Heath PV Fm</t>
  </si>
  <si>
    <t>Elms Farm Solar Farm</t>
  </si>
  <si>
    <t>Morton Solar Farm</t>
  </si>
  <si>
    <t>Glebe Farm Podington PV</t>
  </si>
  <si>
    <t>Rolleston Park Solar</t>
  </si>
  <si>
    <t>Nowhere Farm PV</t>
  </si>
  <si>
    <t>Lockington Solar Farm</t>
  </si>
  <si>
    <t>Chelveston Renewable PV</t>
  </si>
  <si>
    <t>Horsemoor Drove Solar</t>
  </si>
  <si>
    <t>Decoy Farm Crowland PV</t>
  </si>
  <si>
    <t>Decoy Farm Crowland Bio</t>
  </si>
  <si>
    <t>Decoy Farm Crowland AD</t>
  </si>
  <si>
    <t>Network Rail Bytham</t>
  </si>
  <si>
    <t>Network Rail Grantham</t>
  </si>
  <si>
    <t>Network Rail Staythorpe</t>
  </si>
  <si>
    <t>Network Rail Retford</t>
  </si>
  <si>
    <t>Network Rail Rugby</t>
  </si>
  <si>
    <t>Network Rail Tamworth</t>
  </si>
  <si>
    <t>Network Rail Wolverton</t>
  </si>
  <si>
    <t>British Steel</t>
  </si>
  <si>
    <t>Acordis</t>
  </si>
  <si>
    <t>Derwent</t>
  </si>
  <si>
    <t>GEC Alsthom</t>
  </si>
  <si>
    <t>St Gobain</t>
  </si>
  <si>
    <t>Toyota</t>
  </si>
  <si>
    <t>Derby Co-Generation</t>
  </si>
  <si>
    <t>Rolls Royce Sinfin C</t>
  </si>
  <si>
    <t>ABR Foods</t>
  </si>
  <si>
    <t>Petsoe Wind Farm</t>
  </si>
  <si>
    <t>Castle Cement</t>
  </si>
  <si>
    <t>Rugby Cement</t>
  </si>
  <si>
    <t>Coventry &amp; Solihull Waste</t>
  </si>
  <si>
    <t>Bentinck Generation</t>
  </si>
  <si>
    <t>Asfordby 132kV</t>
  </si>
  <si>
    <t>Calvert Landfill</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</si>
  <si>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</si>
  <si>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</si>
  <si>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</si>
  <si>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</si>
  <si>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</si>
  <si>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</si>
  <si>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</si>
  <si>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</si>
  <si>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</si>
  <si>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</si>
  <si>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</si>
  <si>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</si>
  <si>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</si>
  <si>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</si>
  <si>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t>
  </si>
  <si>
    <t>London Road Heat Station</t>
  </si>
  <si>
    <t>Lindhurst Wind Farm</t>
  </si>
  <si>
    <t>B&amp;Q Manton</t>
  </si>
  <si>
    <t>Volkerstevin / Volkersteven (VSB Avenue)</t>
  </si>
  <si>
    <t>Swinford Wind Farm</t>
  </si>
  <si>
    <t>Burton Wolds Wind Farm phase 2</t>
  </si>
  <si>
    <t>Shacks Barn Generation</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</si>
  <si>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</si>
  <si>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</si>
  <si>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</si>
  <si>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</si>
  <si>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</si>
  <si>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</si>
  <si>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</si>
  <si>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</si>
  <si>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</si>
  <si>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</si>
  <si>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</si>
  <si>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</si>
  <si>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</si>
  <si>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</si>
  <si>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</si>
  <si>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</si>
  <si>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</si>
  <si>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</si>
  <si>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</si>
  <si>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</si>
  <si>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</si>
  <si>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</si>
  <si>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</si>
  <si>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</si>
  <si>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</si>
  <si>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</si>
  <si>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</si>
  <si>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</si>
  <si>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</si>
  <si>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</si>
  <si>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</si>
  <si>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</si>
  <si>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</si>
  <si>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</si>
  <si>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</si>
  <si>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</si>
  <si>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</si>
  <si>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</si>
  <si>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</si>
  <si>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</si>
  <si>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</si>
  <si>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</si>
  <si>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</si>
  <si>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</si>
  <si>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</si>
  <si>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</si>
  <si>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</si>
  <si>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Gawcott Fields Farm Solar Park</t>
  </si>
  <si>
    <t>Homestead Farm Solar Park</t>
  </si>
  <si>
    <t>Grange Solar Farm</t>
  </si>
  <si>
    <t>Huntingdon Interconnector</t>
  </si>
  <si>
    <t>Redfield Road B STOR</t>
  </si>
  <si>
    <t>Corby Power generation</t>
  </si>
  <si>
    <t>Whaddon 2872</t>
  </si>
  <si>
    <t>Airfield Farm Wind Farm</t>
  </si>
  <si>
    <t>Baddesley Colliery Solar Farm</t>
  </si>
  <si>
    <t>Barnwell Manor Solar Farm</t>
  </si>
  <si>
    <t>Bilsthorpe Solar Farm</t>
  </si>
  <si>
    <t>Boyah Grange1</t>
  </si>
  <si>
    <t>Boyah Grange2</t>
  </si>
  <si>
    <t>Boyah Grange3</t>
  </si>
  <si>
    <t>Burton Pedwardine Ph1</t>
  </si>
  <si>
    <t>Church Field ESS &amp; PV</t>
  </si>
  <si>
    <t>Churchover Solar Farm</t>
  </si>
  <si>
    <t>Cinderhill</t>
  </si>
  <si>
    <t>Coney Grey</t>
  </si>
  <si>
    <t>Dayfields Farm</t>
  </si>
  <si>
    <t>Decoy Farm Crowland WF</t>
  </si>
  <si>
    <t>Wide Lane Solar Farm</t>
  </si>
  <si>
    <t>East Midlands Gateway</t>
  </si>
  <si>
    <t>Grange Farm Solar Farm</t>
  </si>
  <si>
    <t>Heckington Fen</t>
  </si>
  <si>
    <t>Hill Farm ESS</t>
  </si>
  <si>
    <t>Horsemoor Drove Wind Farm</t>
  </si>
  <si>
    <t>Ladywood Farm</t>
  </si>
  <si>
    <t>Land at Newhall</t>
  </si>
  <si>
    <t>Land off Green Lane Ph2</t>
  </si>
  <si>
    <t>Mead Phase1</t>
  </si>
  <si>
    <t>Mill Farm 2, Great Ponton</t>
  </si>
  <si>
    <t>The Mills, Kirkby Green</t>
  </si>
  <si>
    <t>Netherhouse Farm</t>
  </si>
  <si>
    <t>Nottingham Road , Long Eaton STOR</t>
  </si>
  <si>
    <t>Park Lane Solar</t>
  </si>
  <si>
    <t>Preston Lodge Solar Farm</t>
  </si>
  <si>
    <t>Red House Solar farm</t>
  </si>
  <si>
    <t>Roseland Business Park</t>
  </si>
  <si>
    <t>Sewstern Lane Wind Farm</t>
  </si>
  <si>
    <t>Shirebrook Wind Farm</t>
  </si>
  <si>
    <t>Spring Ridge WF</t>
  </si>
  <si>
    <t xml:space="preserve">Staveley Energy Storage </t>
  </si>
  <si>
    <t>Stoke Heights Wind Farm</t>
  </si>
  <si>
    <t>Stud Farm, Sutton-on-Trent</t>
  </si>
  <si>
    <t>Sutton Bonnington PV</t>
  </si>
  <si>
    <t>Swift Wind Farm</t>
  </si>
  <si>
    <t>Tathall End Solar Farm</t>
  </si>
  <si>
    <t>Taylor Lane STOR</t>
  </si>
  <si>
    <t>JG Pears Farm PV</t>
  </si>
  <si>
    <t>Thornton Solar Farm</t>
  </si>
  <si>
    <t>Tutbury Solar Farm</t>
  </si>
  <si>
    <t>Twin Oaks Farm</t>
  </si>
  <si>
    <t>Viking Solar Farm</t>
  </si>
  <si>
    <t>Whitecross Lane PV Park</t>
  </si>
  <si>
    <t>Whitsundoles Solar Farm</t>
  </si>
  <si>
    <t>Wilsthorpe Farm</t>
  </si>
  <si>
    <t>Wilsthorpe Solar Farm</t>
  </si>
  <si>
    <t>Woolfox Solar Farm</t>
  </si>
  <si>
    <t>Woolfox Wind Farm</t>
  </si>
  <si>
    <t>7327E</t>
  </si>
  <si>
    <t>7015E</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</si>
  <si>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</si>
  <si>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</si>
  <si>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</si>
  <si>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</si>
  <si>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</si>
  <si>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</si>
  <si>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</si>
  <si>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</si>
  <si>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</si>
  <si>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</si>
  <si>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</si>
  <si>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</si>
  <si>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</si>
  <si>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</si>
  <si>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</si>
  <si>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</si>
  <si>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</si>
  <si>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</si>
  <si>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</si>
  <si>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</si>
  <si>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</si>
  <si>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</si>
  <si>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</si>
  <si>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</si>
  <si>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</si>
  <si>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</si>
  <si>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</si>
  <si>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</si>
  <si>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</si>
  <si>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</si>
  <si>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</si>
  <si>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</si>
  <si>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</si>
  <si>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</si>
  <si>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</si>
  <si>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</si>
  <si>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</si>
  <si>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</si>
  <si>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</si>
  <si>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</si>
  <si>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</si>
  <si>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</si>
  <si>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</si>
  <si>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</si>
  <si>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</si>
  <si>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</si>
  <si>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</si>
  <si>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</si>
  <si>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</si>
  <si>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</si>
  <si>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</si>
  <si>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</si>
  <si>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</si>
  <si>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</si>
  <si>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</si>
  <si>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</si>
  <si>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</si>
  <si>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</si>
  <si>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</si>
  <si>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</si>
  <si>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</si>
  <si>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</si>
  <si>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</si>
  <si>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</si>
  <si>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</si>
  <si>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</si>
  <si>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</si>
  <si>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</si>
  <si>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</si>
  <si>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</si>
  <si>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</si>
  <si>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</si>
  <si>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</si>
  <si>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Export 37</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</si>
  <si>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</si>
  <si>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</si>
  <si>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</si>
  <si>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</si>
  <si>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</si>
  <si>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</si>
  <si>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</si>
  <si>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</si>
  <si>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</si>
  <si>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</si>
  <si>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</si>
  <si>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</si>
  <si>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</si>
  <si>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</si>
  <si>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</si>
  <si>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</si>
  <si>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</si>
  <si>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</si>
  <si>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</si>
  <si>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</si>
  <si>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</si>
  <si>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</si>
  <si>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</si>
  <si>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</si>
  <si>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</si>
  <si>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</si>
  <si>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New Import 51</t>
  </si>
  <si>
    <t>New Export 51</t>
  </si>
  <si>
    <t>New Import 52</t>
  </si>
  <si>
    <t>New Export 52</t>
  </si>
  <si>
    <t>New Import 53</t>
  </si>
  <si>
    <t>New Export 53</t>
  </si>
  <si>
    <t>New Import 54</t>
  </si>
  <si>
    <t>New Export 54</t>
  </si>
  <si>
    <t>New Import 55</t>
  </si>
  <si>
    <t>New Export 55</t>
  </si>
  <si>
    <t>New Import 56</t>
  </si>
  <si>
    <t>New Export 56</t>
  </si>
  <si>
    <t>New Import 57</t>
  </si>
  <si>
    <t>New Export 57</t>
  </si>
  <si>
    <t>New Import 58</t>
  </si>
  <si>
    <t>New Export 58</t>
  </si>
  <si>
    <t>New Import 59</t>
  </si>
  <si>
    <t>New Export 59</t>
  </si>
  <si>
    <t>New Import 60</t>
  </si>
  <si>
    <t>New Export 60</t>
  </si>
  <si>
    <t>1100039676983
1100039676992</t>
  </si>
  <si>
    <t>1100039676690
1100039676706</t>
  </si>
  <si>
    <t>1100039676965
1100039676974</t>
  </si>
  <si>
    <t>1100050314637
1100770450945</t>
  </si>
  <si>
    <t>1160001030330
1160001139525</t>
  </si>
  <si>
    <t>1100050311185
1100050311194</t>
  </si>
  <si>
    <t>1100039600060
1100050311167</t>
  </si>
  <si>
    <t>1100050013290
1100050314594</t>
  </si>
  <si>
    <t>1100770095541
1130000014463</t>
  </si>
  <si>
    <t>1160000116234
1160000135185</t>
  </si>
  <si>
    <t>1130000079897
1160000745066</t>
  </si>
  <si>
    <t>1170000352384
1170000352409</t>
  </si>
  <si>
    <t>1100039601923
1100039601932</t>
  </si>
  <si>
    <t>1100039605139
1100039605148</t>
  </si>
  <si>
    <t>1100039601116
1100050484817</t>
  </si>
  <si>
    <t>1100039603647
1100039603656</t>
  </si>
  <si>
    <t>1100050674421
1100050677575</t>
  </si>
  <si>
    <t>1160000002893
1160000065918</t>
  </si>
  <si>
    <t>1160001007100
1160001122717</t>
  </si>
  <si>
    <t>1170000086612
1170000091783
1170000091792
1170000091808</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</si>
  <si>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</si>
  <si>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Pebble Hall Farm</t>
  </si>
  <si>
    <t>7043E</t>
  </si>
  <si>
    <t xml:space="preserve"> </t>
  </si>
  <si>
    <t>Ansty Park EES</t>
  </si>
  <si>
    <t>Catthorpe PPG plant</t>
  </si>
  <si>
    <t>Judds lane STOR</t>
  </si>
  <si>
    <t>Pailton Pastures EES</t>
  </si>
  <si>
    <t>Rugby Road STOR</t>
  </si>
  <si>
    <t>Walworth farm EES</t>
  </si>
  <si>
    <t>Berkswell 132kV</t>
  </si>
  <si>
    <t>Coventry 132kV</t>
  </si>
  <si>
    <t>Coventry 132kV_Coventry North__</t>
  </si>
  <si>
    <t>_NO NAME_ [ARBE3PV]</t>
  </si>
  <si>
    <t>Coventry 132kV_Nuneaton__</t>
  </si>
  <si>
    <t>_NO NAME_ [ASHP3PV-ASHP3T]</t>
  </si>
  <si>
    <t>Berkswell 132kV_Warwick 33__</t>
  </si>
  <si>
    <t>Coventry 132kV_Hinckley 33__</t>
  </si>
  <si>
    <t>Coventry 132kV_Daventry__</t>
  </si>
  <si>
    <t>Coventry 132kV_Rugby__</t>
  </si>
  <si>
    <t>_NO NAME_ [CATT3PV]</t>
  </si>
  <si>
    <t>Coventry 132kV_Pailton__</t>
  </si>
  <si>
    <t>_NO NAME_ [CHUR3PV-CHUR3T]</t>
  </si>
  <si>
    <t>Coventry 132kV_Whitley__</t>
  </si>
  <si>
    <t>Berkswell 132kV_Coventry Central__</t>
  </si>
  <si>
    <t>Berkswell 132kV_Coventry South__</t>
  </si>
  <si>
    <t>Berkswell 132kV_Coventry West__</t>
  </si>
  <si>
    <t>Berkswell 132kV_Harbury__</t>
  </si>
  <si>
    <t>_NO NAME_ [FOSW3PV]</t>
  </si>
  <si>
    <t>Coventry 132kV_Network Rail Rugby__</t>
  </si>
  <si>
    <t>HYB:[Berkswell 132kV_Warwick 33__] &amp; [Berkswell 132kV_Coventry West__]-&gt;Berkswell 132kV_Warwick 33_Kenilworth (T1 &amp; T2)</t>
  </si>
  <si>
    <t>HYB:[Coventry 132kV_Hinckley 33__] &amp; [Coventry 132kV_Pailton__]-&gt;Coventry 132kV_Pailton_Sapcote (T1 &amp; T2)</t>
  </si>
  <si>
    <t>HYB:[Coventry 132kV_Daventry__] &amp; [Coventry 132kV_Rugby__]-&gt;Coventry 132kV_Daventry_Crick (T1 &amp; T2 T3)</t>
  </si>
  <si>
    <t>HYB:[Coventry 132kV_Rugby__] &amp; [Coventry 132kV_Pailton__]-&gt;Coventry 132kV_Rugby_Rugby Gateway</t>
  </si>
  <si>
    <t>HYB:[Coventry 132kV_Whitley__] &amp; [Berkswell 132kV_Coventry South__]-&gt;Coventry 132kV_Whitley_Dillotford Avenue (T1 &amp; T2)</t>
  </si>
  <si>
    <t>Coventry 132kV_Whitley_Ryton (Peugeot-Talbot)</t>
  </si>
  <si>
    <t>Berkswell 132kV_Coventry Central_Sandy Lane 6.6</t>
  </si>
  <si>
    <t>Coventry 132kV_Whitley_Whitley 11</t>
  </si>
  <si>
    <t>Coventry 132kV_Nuneaton_Coton Road 11</t>
  </si>
  <si>
    <t>Coventry 132kV_Rugby_Union Street</t>
  </si>
  <si>
    <t>Coventry 132kV_Coventry North_Ansty</t>
  </si>
  <si>
    <t>Coventry 132kV_Nuneaton_Arley</t>
  </si>
  <si>
    <t>Berkswell 132kV_Warwick 33_Banbury Road</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</si>
  <si>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</si>
  <si>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</si>
  <si>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</si>
  <si>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</si>
  <si>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</si>
  <si>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</si>
  <si>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</si>
  <si>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</si>
  <si>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</si>
  <si>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</si>
  <si>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Coventry 132kV_Rugby 132 11__</t>
  </si>
  <si>
    <t>Berkswell 132kV_Coventry Central_Courthouse Green 11</t>
  </si>
  <si>
    <t>Berkswell 132kV_Coventry Central_Courthouse Green 6.6</t>
  </si>
  <si>
    <t>Berkswell 132kV_Coventry Central_Courtaulds 6.6</t>
  </si>
  <si>
    <t>Coventry 132kV_Coventry North_Coventry North 11</t>
  </si>
  <si>
    <t>Coventry 132kV_Coventry South 132 11__</t>
  </si>
  <si>
    <t>Berkswell 132kV_Coventry West_Coventry West 6.6</t>
  </si>
  <si>
    <t>Berkswell 132kV_Coventry Central_Cox Street 6.6</t>
  </si>
  <si>
    <t>Coventry 132kV_Daventry_Crick (T1 &amp; T2 T3)</t>
  </si>
  <si>
    <t>Berkswell 132kV_Coventry West_Torrington Avenue</t>
  </si>
  <si>
    <t>_NO NAME_ [CWRU5J]</t>
  </si>
  <si>
    <t>Coventry 132kV_Daventry_Daventry 11</t>
  </si>
  <si>
    <t>Coventry 132kV_Whitley_Dillotford Avenue (T1 &amp; T2)</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</si>
  <si>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</si>
  <si>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</si>
  <si>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</si>
  <si>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</si>
  <si>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</si>
  <si>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</si>
  <si>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</si>
  <si>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</si>
  <si>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Central_Holbrook Lane 6.6</t>
  </si>
  <si>
    <t>Berkswell 132kV_Coventry South_Holyhead Road</t>
  </si>
  <si>
    <t>Coventry 132kV_Nuneaton_Whittleford</t>
  </si>
  <si>
    <t>Berkswell 132kV_Coventry West_Jaguar Cars Brown Lane</t>
  </si>
  <si>
    <t>_NO NAME_ [JUDDLLVSTOR]</t>
  </si>
  <si>
    <t>Berkswell 132kV_Warwick 33_Kenilworth (T1 &amp; T2)</t>
  </si>
  <si>
    <t>Coventry 132kV_Daventry_Welton</t>
  </si>
  <si>
    <t>Coventry 132kV_Nuneaton_Langdale Drive</t>
  </si>
  <si>
    <t>Coventry 132kV_Rugby_Lawford</t>
  </si>
  <si>
    <t>Berkswell 132kV_Warwick 33_Lockheed</t>
  </si>
  <si>
    <t>Coventry 132kV_Whitley_London Road 6.6</t>
  </si>
  <si>
    <t>Coventry 132kV_Pailton_Lutterworth</t>
  </si>
  <si>
    <t>Coventry 132kV_Hinckley 33_Middlefield</t>
  </si>
  <si>
    <t>Coventry 132kV_Coventry North_Newdigate</t>
  </si>
  <si>
    <t>Coventry 132kV_Nuneaton_Nuneaton 11</t>
  </si>
  <si>
    <t>_NO NAME_ [PAILPLVEES]</t>
  </si>
  <si>
    <t>Berkswell 132kV_Warwick 33_Princethorpe</t>
  </si>
  <si>
    <t>Coventry 132kV_Rugby_Rugby Cement</t>
  </si>
  <si>
    <t>Coventry 132kV_Rugby_Rugby Gateway</t>
  </si>
  <si>
    <t>Coventry 132kV_Pailton_Sapcote (T1 &amp; T2)</t>
  </si>
  <si>
    <t>Berkswell 132kV_Harbury_Southam</t>
  </si>
  <si>
    <t>Berkswell 132kV_Coventry South_Spon Street 6.6 (T1 &amp; T2)</t>
  </si>
  <si>
    <t>Berkswell 132kV_Warwick 33_Tournament Fields</t>
  </si>
  <si>
    <t>Coventry 132kV_Coventry North_Walsgrave</t>
  </si>
  <si>
    <t>_NO NAME_ [WALWFMLVESS]</t>
  </si>
  <si>
    <t>Berkswell 132kV_Coventry South_Warwick University</t>
  </si>
  <si>
    <t>Berkswell 132kV_Warwick 132 11__</t>
  </si>
  <si>
    <t>Coventry 132kV_Daventry_Weedon</t>
  </si>
  <si>
    <t>Coventry 132kV_Daventry_West Haddon</t>
  </si>
  <si>
    <t>Berkswell 132kV_Warwick 33_Wise Street</t>
  </si>
  <si>
    <t>Coventry 132kV_Daventry_Woodford Halse</t>
  </si>
  <si>
    <t>Coventry 132kV_Hinckley 33_Wood Lane</t>
  </si>
  <si>
    <t>Chesterfield 132kV</t>
  </si>
  <si>
    <t>Chesterfield 132kV_Mansfield__</t>
  </si>
  <si>
    <t>Chesterfield 132kV_Alfreton__</t>
  </si>
  <si>
    <t>Chesterfield 132kV_Annesley (1 &amp; 2)__</t>
  </si>
  <si>
    <t>Chesterfield 132kV_Annesley (3 &amp; 4)__</t>
  </si>
  <si>
    <t>Chesterfield 132kV_Chesterfield 33__</t>
  </si>
  <si>
    <t>Chesterfield 132kV_Clipstone__</t>
  </si>
  <si>
    <t>Chesterfield 132kV_Whitwell__</t>
  </si>
  <si>
    <t>Chesterfield 132kV_Staveley__</t>
  </si>
  <si>
    <t>Stalybridge 132kV_Buxton (Part)__</t>
  </si>
  <si>
    <t>Chesterfield 132kV_Goitside__</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</si>
  <si>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</si>
  <si>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</si>
  <si>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</si>
  <si>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</si>
  <si>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</si>
  <si>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</si>
  <si>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</si>
  <si>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 &amp; [Chesterfield 132kV_Staveley__]-&gt;Chesterfield 132kV_Whitwell_Westhorpe (TA &amp; TB)</t>
  </si>
  <si>
    <t>HYB:[Chesterfield 132kV_Whitwell__] &amp; [Chesterfield 132kV_Staveley__]-&gt;Chesterfield 132kV_Whitwell_Halfway (TA &amp; TB)</t>
  </si>
  <si>
    <t>HYB:[Stalybridge 132kV_Buxton (Part)__] &amp; [Chesterfield 132kV_Goitside__]-&gt;Chesterfield 132kV_Goitside_Eyam (TA&amp;TB)</t>
  </si>
  <si>
    <t>Chesterfield 132kV_Chesterfield 33_Sheepbridge</t>
  </si>
  <si>
    <t>Chesterfield 132kV_Chesterfield 33_Danesmoor</t>
  </si>
  <si>
    <t>Chesterfield 132kV_Whitwell_Craggs Lane</t>
  </si>
  <si>
    <t>Chesterfield 132kV_Mansfield_Mansfield 11</t>
  </si>
  <si>
    <t>Chesterfield 132kV_Mansfield_Acreage Lane</t>
  </si>
  <si>
    <t>Chesterfield 132kV_Alfreton_Meadow Lane</t>
  </si>
  <si>
    <t>Chesterfield 132kV_Clipstone_Crown Farm</t>
  </si>
  <si>
    <t>Chesterfield 132kV_Chesterfield 33_Bolsover</t>
  </si>
  <si>
    <t>Chesterfield 132kV_Mansfield_Skegby Lane</t>
  </si>
  <si>
    <t>Chesterfield 132kV_Alfreton_Ambergate</t>
  </si>
  <si>
    <t>Chesterfield 132kV_Annesley (3 &amp; 4)_Annesley (Kirkby)</t>
  </si>
  <si>
    <t>_NO NAME_ [BEGS5GE]</t>
  </si>
  <si>
    <t>Chesterfield 132kV_Clipstone_Bilsthorpe</t>
  </si>
  <si>
    <t>Chesterfield 132kV_Chesterfield 33_Biwaters</t>
  </si>
  <si>
    <t>Chesterfield 132kV_Alfreton_Blackwell</t>
  </si>
  <si>
    <t>Chesterfield 132kV_Annesley (1 &amp; 2)_Blidworth</t>
  </si>
  <si>
    <t>Chesterfield 132kV_Pinxton 132 11__</t>
  </si>
  <si>
    <t>Chesterfield 132kV_Clipstone_Budby</t>
  </si>
  <si>
    <t>Chesterfield 132kV_Annesley (1 &amp; 2)_Calverton</t>
  </si>
  <si>
    <t>Chesterfield 132kV_Clipstone_Clipstone 11</t>
  </si>
  <si>
    <t>Chesterfield 132kV_Whitwell_Clowne</t>
  </si>
  <si>
    <t>Chesterfield 132kV_Staveley_Eckington</t>
  </si>
  <si>
    <t>Chesterfield 132kV_Goitside_Eyam (TA&amp;TB)</t>
  </si>
  <si>
    <t>Chesterfield 132kV_Annesley (1 &amp; 2)_Farnsfield</t>
  </si>
  <si>
    <t>Stalybridge 132kV_Buxton (Part)_Flagg</t>
  </si>
  <si>
    <t>Chesterfield 132kV_Goitside_Goitside 6.6</t>
  </si>
  <si>
    <t>Chesterfield 132kV_Chesterfield 33_Grassmoor</t>
  </si>
  <si>
    <t>Chesterfield 132kV_Whitwell_Halfway (TA &amp; TB)</t>
  </si>
  <si>
    <t>Stalybridge 132kV_Buxton (Part)_Hindlow</t>
  </si>
  <si>
    <t>Chesterfield 132kV_Whitwell_Holme Carr</t>
  </si>
  <si>
    <t>Chesterfield 132kV_Annesley (1 &amp; 2)_Hucknall</t>
  </si>
  <si>
    <t>Chesterfield 132kV_Annesley (3 &amp; 4)_Huthwaite</t>
  </si>
  <si>
    <t>Chesterfield 132kV_Mansfield_Lime Tree Place</t>
  </si>
  <si>
    <t>Chesterfield 132kV_Clipstone_Ollerton</t>
  </si>
  <si>
    <t>Chesterfield 132kV_Goitside_Queens Park</t>
  </si>
  <si>
    <t>Chesterfield 132kV_Alfreton_Ravensdale Park</t>
  </si>
  <si>
    <t>Chesterfield 132kV_Staveley_Staveley Works</t>
  </si>
  <si>
    <t>Chesterfield 132kV_Goitside_Robin Hood</t>
  </si>
  <si>
    <t>Chesterfield 132kV_Chesterfield 33_Robert Hyde</t>
  </si>
  <si>
    <t>Chesterfield 132kV_Clipstone_Rufford</t>
  </si>
  <si>
    <t>Chesterfield 132kV_Whitwell_Shirebrook</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</si>
  <si>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</si>
  <si>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</si>
  <si>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</si>
  <si>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</si>
  <si>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</si>
  <si>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132kV_Annesley (3 &amp; 4)_Sutton Junction (T1 T2 &amp; T3)</t>
  </si>
  <si>
    <t>Chesterfield 132kV_Mansfield_Teversal</t>
  </si>
  <si>
    <t>Chesterfield 132kV_Clipstone_Thoresby</t>
  </si>
  <si>
    <t>Chesterfield 132kV_Goitside_Walton</t>
  </si>
  <si>
    <t>Chesterfield 132kV_Clipstone_Warsop</t>
  </si>
  <si>
    <t>Chesterfield 132kV_Alfreton_Wessington</t>
  </si>
  <si>
    <t>Chesterfield 132kV_Whitwell_Westhorpe (TA &amp; TB)</t>
  </si>
  <si>
    <t>Chesterfield 132kV_Goitside_Wingerworth</t>
  </si>
  <si>
    <t>Drakelow 132kV</t>
  </si>
  <si>
    <t>Willington 132kV</t>
  </si>
  <si>
    <t>Willington 132kV_Derby South__</t>
  </si>
  <si>
    <t>Willington 132kV_Spondon__</t>
  </si>
  <si>
    <t>Willington 132kV_Winster__</t>
  </si>
  <si>
    <t>Drakelow 132kV_Gresley__</t>
  </si>
  <si>
    <t>Drakelow 132kV_Burton 33__</t>
  </si>
  <si>
    <t>Drakelow 132kV_Burton South__</t>
  </si>
  <si>
    <t>Willington 132kV_Stanton__</t>
  </si>
  <si>
    <t>Willington 132kV_Derby 33__</t>
  </si>
  <si>
    <t>Willington 132kV_Uttoxeter__</t>
  </si>
  <si>
    <t>Willington 132kV_Heanor__</t>
  </si>
  <si>
    <t>_NO NAME_ [GRIG3WF]</t>
  </si>
  <si>
    <t>_NO NAME_ [ROLR3 X-ROLR3J]</t>
  </si>
  <si>
    <t>HYB:[Willington 132kV_Derby South__] &amp; [Willington 132kV_Spondon__]-&gt;Willington 132kV_Spondon_Melbourne (T1 &amp; T2)</t>
  </si>
  <si>
    <t>HYB:[Willington 132kV_Spondon__] &amp; [Willington 132kV_Heanor__]-&gt;Willington 132kV_Heanor_Morley (T1 &amp; T2)</t>
  </si>
  <si>
    <t>HYB:[Drakelow 132kV_Gresley__] &amp; [Drakelow 132kV_Burton South__]-&gt;Drakelow 132kV_Gresley_Gresley (T1 T2 &amp; T3)</t>
  </si>
  <si>
    <t>HYB:[Drakelow 132kV_Burton 33__] &amp; [Drakelow 132kV_Burton South__]-&gt;Drakelow 132kV_Burton South_Wellington Street (T1 T2 &amp; T3)</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</si>
  <si>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</si>
  <si>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</si>
  <si>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</si>
  <si>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</si>
  <si>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</si>
  <si>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</si>
  <si>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</si>
  <si>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</si>
  <si>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</si>
  <si>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</si>
  <si>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Drakelow 132kV_Burton 33_Bretby</t>
  </si>
  <si>
    <t>Drakelow 132kV_Burton 33_Trent Alloys</t>
  </si>
  <si>
    <t>_NO NAME_ [CAL5J]</t>
  </si>
  <si>
    <t>Willington 132kV_Winster_Cromford</t>
  </si>
  <si>
    <t>Willington 132kV_Derby 33_Chaddesden</t>
  </si>
  <si>
    <t>Willington 132kV_Uttoxeter_Church Street</t>
  </si>
  <si>
    <t>Willington 132kV_Derby 33_Darley Abbey</t>
  </si>
  <si>
    <t>Willington 132kV_Heanor_Denby</t>
  </si>
  <si>
    <t>Willington 132kV_Derby 132 11 (Board 1 &amp; 2)__</t>
  </si>
  <si>
    <t>_NO NAME_ [DEWT 5]</t>
  </si>
  <si>
    <t>Willington 132kV_Spondon_Spondon 11</t>
  </si>
  <si>
    <t>Willington 132kV_Derby 33_Eagle Centre</t>
  </si>
  <si>
    <t>Drakelow 132kV_Gresley_Gresley (T1 T2 &amp; T3)</t>
  </si>
  <si>
    <t>Drakelow 132kV_Burton 33_Hatton</t>
  </si>
  <si>
    <t>Willington 132kV_Heanor_Heanor 11</t>
  </si>
  <si>
    <t>Willington 132kV_Stanton_Ilkeston</t>
  </si>
  <si>
    <t>Willington 132kV_Stanton_Little Hallam</t>
  </si>
  <si>
    <t>Willington 132kV_Spondon_Long Eaton (T3)</t>
  </si>
  <si>
    <t>Willington 132kV_Winster_Longcliffe</t>
  </si>
  <si>
    <t>Willington 132kV_Derby 33_Mackworth</t>
  </si>
  <si>
    <t>Willington 132kV_Uttoxeter_Marchington</t>
  </si>
  <si>
    <t>Willington 132kV_Winster_Matlock</t>
  </si>
  <si>
    <t>Willington 132kV_Spondon_Melbourne (T1 &amp; T2)</t>
  </si>
  <si>
    <t>Willington 132kV_Winster_Millclose</t>
  </si>
  <si>
    <t>Willington 132kV_Heanor_Moorgreen</t>
  </si>
  <si>
    <t>Willington 132kV_Heanor_Morley (T1 &amp; T2)</t>
  </si>
  <si>
    <t>Willington 132kV_Derby South_Normanton</t>
  </si>
  <si>
    <t>Willington 132kV_Spondon_Ratcliffe On Soar</t>
  </si>
  <si>
    <t>Willington 132kV_Heanor_Ripley</t>
  </si>
  <si>
    <t>Willington 132kV_Stanton_Sandiacre</t>
  </si>
  <si>
    <t>Willington 132kV_Derby South_Rolls Royce ABE</t>
  </si>
  <si>
    <t>Willington 132kV_Derby South_Sinfin Lane</t>
  </si>
  <si>
    <t>Drakelow 132kV_Burton South_Station Street (T1 &amp; T2)</t>
  </si>
  <si>
    <t>_NO NAME_ [TALA33]</t>
  </si>
  <si>
    <t>Willington 132kV_Burnaston 132 11 (Toyota)__</t>
  </si>
  <si>
    <t>Willington 132kV_Spondon_Trent Lane</t>
  </si>
  <si>
    <t>Willington 132kV_Heanor_Watnall</t>
  </si>
  <si>
    <t>Drakelow 132kV_Burton South_Wellington Street (T1 T2 &amp; T3)</t>
  </si>
  <si>
    <t>Willington 132kV_Heanor_Westwood</t>
  </si>
  <si>
    <t>Drakelow 132kV_Gresley_Willesley</t>
  </si>
  <si>
    <t>Drakelow 132kV_Burton 33_Woodville</t>
  </si>
  <si>
    <t>East Claydon 132kV</t>
  </si>
  <si>
    <t>East Claydon 132kV_Bletchley__</t>
  </si>
  <si>
    <t>East Claydon 132kV_Bradwell Abbey__</t>
  </si>
  <si>
    <t>East Claydon 132kV_Brackley__</t>
  </si>
  <si>
    <t>East Claydon 132kV_Stony Stratford__</t>
  </si>
  <si>
    <t>_NO NAME_ [CALW3GE-CALW3L]</t>
  </si>
  <si>
    <t>_NO NAME_ [HAPA3T]</t>
  </si>
  <si>
    <t>_NO NAME_ [STOH3WF]</t>
  </si>
  <si>
    <t>East Claydon 132kV_Network Rail Wolverton__</t>
  </si>
  <si>
    <t>HYB:[East Claydon 132kV_Bletchley__] &amp; [East Claydon 132kV_Bradwell Abbey__]-&gt;East Claydon 132kV_Bletchley_Childs Way (T1 &amp; T2 T3)</t>
  </si>
  <si>
    <t>HYB:[East Claydon 132kV_Bletchley__] &amp; [East Claydon 132kV_Bradwell Abbey__]-&gt;East Claydon 132kV_Bletchley_Fox Milne (T1 &amp; T2)</t>
  </si>
  <si>
    <t>HYB:[East Claydon 132kV_Brackley__] &amp; [East Claydon 132kV_Stony Stratford__]-&gt;East Claydon 132kV_Brackley_Towcester (T1 &amp; T2)</t>
  </si>
  <si>
    <t>East Claydon 132kV_Bletchley_Bletchley 11</t>
  </si>
  <si>
    <t>East Claydon 132kV_Bletchley_Victoria Road</t>
  </si>
  <si>
    <t>East Claydon 132kV_Bletchley_Fen Farm</t>
  </si>
  <si>
    <t>East Claydon 132kV_Bletchley_Newton Road</t>
  </si>
  <si>
    <t>East Claydon 132kV_Banbury 132 11__</t>
  </si>
  <si>
    <t>_NO NAME_ [BLEL5GE-BLEL9GE]</t>
  </si>
  <si>
    <t>East Claydon 132kV_Brackley_Brackley 11</t>
  </si>
  <si>
    <t>East Claydon 132kV_Brackley_Brackley Town</t>
  </si>
  <si>
    <t>East Claydon 132kV_Stony Stratford_Buckingham</t>
  </si>
  <si>
    <t>East Claydon 132kV_Stony Stratford_Calvert</t>
  </si>
  <si>
    <t>_NO NAME_ [CALW5GE]</t>
  </si>
  <si>
    <t>East Claydon 132kV_Bletchley_Childs Way (T1 &amp; T2 T3)</t>
  </si>
  <si>
    <t>East Claydon 132kV_Bletchley_Fox Milne (T1 &amp; T2)</t>
  </si>
  <si>
    <t>East Claydon 132kV_Stony Stratford_Eldergate</t>
  </si>
  <si>
    <t>East Claydon 132kV_Brackley_Gawcott Fields Farm Solar Farm generation</t>
  </si>
  <si>
    <t>East Claydon 132kV_Bradwell Abbey_Hanslope Park (T1 &amp; T2 OS)</t>
  </si>
  <si>
    <t>East Claydon 132kV_Brackley_Handley Park Solar Farm generation</t>
  </si>
  <si>
    <t>East Claydon 132kV_Stony Stratford_Kiln Farm</t>
  </si>
  <si>
    <t>East Claydon 132kV_Bletchley_Kingston</t>
  </si>
  <si>
    <t>East Claydon 132kV_Bradwell Abbey_Marlborough Street</t>
  </si>
  <si>
    <t>East Claydon 132kV_Bletchley_Maxwell House Data Centre</t>
  </si>
  <si>
    <t>East Claydon 132kV_Bradwell Abbey_Newport Pagnell</t>
  </si>
  <si>
    <t>East Claydon 132kV_Bradwell Abbey_Portway</t>
  </si>
  <si>
    <t>East Claydon 132kV_Bletchley_Secklow Gate</t>
  </si>
  <si>
    <t>East Claydon 132kV_Stony Stratford_Shenley Wood</t>
  </si>
  <si>
    <t>East Claydon 132kV_Brackley_Silverstone</t>
  </si>
  <si>
    <t>East Claydon 132kV_Brackley_Thenford</t>
  </si>
  <si>
    <t>East Claydon 132kV_Brackley_Towcester (T1 &amp; T2)</t>
  </si>
  <si>
    <t>East Claydon 132kV_Bletchley_Wavendon Gate</t>
  </si>
  <si>
    <t>East Claydon 132kV_Stony Stratford_Wicken</t>
  </si>
  <si>
    <t>East Claydon 132kV_Stony Stratford_Winslow</t>
  </si>
  <si>
    <t>East Claydon 132kV_Bradwell Abbey_Wolverton</t>
  </si>
  <si>
    <t>Enderby 132kV</t>
  </si>
  <si>
    <t>Ratcliffe 132kV</t>
  </si>
  <si>
    <t>Stoke Bardolph 132kV</t>
  </si>
  <si>
    <t>_NO NAME_ [NOTM1A-TOTO1P-RATS1 M1-TOTO1J-...]</t>
  </si>
  <si>
    <t>HYB:[Ratcliffe 132kV] &amp; [_NO NAME_ [NOTM1A-TOTO1P-RATS1 M1-TOTO1J-...]]-&gt;Ratcliffe 132kV_Toton__</t>
  </si>
  <si>
    <t>HYB:[Ratcliffe 132kV] &amp; [_NO NAME_ [NOTM1A-TOTO1P-RATS1 M1-TOTO1J-...]]-&gt;Ratcliffe 132kV_Nottingham__</t>
  </si>
  <si>
    <t>HYB:[Ratcliffe 132kV] &amp; [_NO NAME_ [NOTM1A-TOTO1P-RATS1 M1-TOTO1J-...]]-&gt;Ratcliffe 132kV_Ratcliffe PS Dem__</t>
  </si>
  <si>
    <t>Enderby 132kV_Wigston 33__</t>
  </si>
  <si>
    <t>Stoke Bardolph 132kV_Nottingham North 33__</t>
  </si>
  <si>
    <t>Stoke Bardolph 132kV_Nottingham East__</t>
  </si>
  <si>
    <t>Ratcliffe 132kV_Loughborough 33__</t>
  </si>
  <si>
    <t>Enderby 132kV_Coalville__</t>
  </si>
  <si>
    <t>Enderby 132kV_Leicester North__</t>
  </si>
  <si>
    <t>Ratcliffe 132kV_Nottingham__</t>
  </si>
  <si>
    <t>Ratcliffe 132kV_Willoughby__</t>
  </si>
  <si>
    <t>Enderby 132kV_Leicester__</t>
  </si>
  <si>
    <t>Ratcliffe 132kV_Toton__</t>
  </si>
  <si>
    <t>Enderby 132kV_Leicester East__</t>
  </si>
  <si>
    <t>_NO NAME_ [NOLH3PV]</t>
  </si>
  <si>
    <t>_NO NAME_ [SUTB3PV]</t>
  </si>
  <si>
    <t>HYB:[Stoke Bardolph 132kV_Nottingham North 33__] &amp; [Stoke Bardolph 132kV_Nottingham East__]-&gt;Stoke Bardolph 132kV_Nottingham East_Arnold (T1 &amp; T2)</t>
  </si>
  <si>
    <t>HYB:[Stoke Bardolph 132kV_Nottingham North 33__] &amp; [Ratcliffe 132kV_Nottingham__]-&gt;Stoke Bardolph 132kV_Nottingham North 33_Bilborough (T1 &amp; T2)</t>
  </si>
  <si>
    <t>HYB:[Stoke Bardolph 132kV_Nottingham East__] &amp; [Ratcliffe 132kV_Nottingham__]-&gt;Stoke Bardolph 132kV_Nottingham East_St Anns (T2 &amp; T3 &amp; T4)</t>
  </si>
  <si>
    <t>HYB:[Enderby 132kV_Leicester North__] &amp; [Enderby 132kV_Leicester__]-&gt;_NO NAME_ [HOFR55J]</t>
  </si>
  <si>
    <t>Ratcliffe 132kV_Nottingham_Lenton</t>
  </si>
  <si>
    <t>Ratcliffe 132kV_Nottingham_Beeston</t>
  </si>
  <si>
    <t>Ratcliffe 132kV_Nottingham_Sneinton</t>
  </si>
  <si>
    <t>Enderby 132kV_Leicester East_Highfields</t>
  </si>
  <si>
    <t>Enderby 132kV_Leicester East_Salutation 6.6</t>
  </si>
  <si>
    <t>Enderby 132kV_Leicester East_Stoneygate 6.6</t>
  </si>
  <si>
    <t>Enderby 132kV_Leicester East_Leicester East 6.6</t>
  </si>
  <si>
    <t>Enderby 132kV_Leicester East_Thurmaston</t>
  </si>
  <si>
    <t>Enderby 132kV_Wigston 33_Alliance and Leicester</t>
  </si>
  <si>
    <t>Enderby 132kV_Wigston 33_Whetstone</t>
  </si>
  <si>
    <t>Enderby 132kV_Coalville_Nailstone</t>
  </si>
  <si>
    <t>Enderby 132kV_Coalville_Desford</t>
  </si>
  <si>
    <t>Enderby 132kV_Coalville_Osbaston</t>
  </si>
  <si>
    <t>Stoke Bardolph 132kV_Nottingham East_Arnold (T1 &amp; T2)</t>
  </si>
  <si>
    <t>Ratcliffe 132kV_Loughborough 33_Astrazeneca</t>
  </si>
  <si>
    <t>Enderby 132kV_Coalville_Bardon Road</t>
  </si>
  <si>
    <t>Enderby 132kV_Leicester North_Beaumont Leys</t>
  </si>
  <si>
    <t>Ratcliffe 132kV_Willoughby_British Gypsum</t>
  </si>
  <si>
    <t>Stoke Bardolph 132kV_Nottingham North 33_Bilborough (T1 &amp; T2)</t>
  </si>
  <si>
    <t>Ratcliffe 132kV_Willoughby_Bingham (T1)</t>
  </si>
  <si>
    <t>Enderby 132kV_Leicester North_Birstall</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</si>
  <si>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</si>
  <si>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</si>
  <si>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</si>
  <si>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</si>
  <si>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</si>
  <si>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</si>
  <si>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</si>
  <si>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t>
  </si>
  <si>
    <t>Ratcliffe 132kV_Toton_Chilwell</t>
  </si>
  <si>
    <t>Stoke Bardolph 132kV_Nottingham North 33_Cinderhill</t>
  </si>
  <si>
    <t>Ratcliffe 132kV_Nottingham_Clifton</t>
  </si>
  <si>
    <t>Enderby 132kV_Coalville_Coalville 11</t>
  </si>
  <si>
    <t>Stoke Bardolph 132kV_Nottingham East_Colwick</t>
  </si>
  <si>
    <t>Ratcliffe 132kV_Nottingham_Cotgrave</t>
  </si>
  <si>
    <t>Ratcliffe 132kV_Willoughby_East Leake</t>
  </si>
  <si>
    <t>Stoke Bardolph 132kV_Nottingham East_Gedling</t>
  </si>
  <si>
    <t>Enderby 132kV_Leicester North_Groby Road</t>
  </si>
  <si>
    <t>Enderby 132kV_Leicester East_Hamilton</t>
  </si>
  <si>
    <t>Enderby 132kV_Hinckley 132 11__</t>
  </si>
  <si>
    <t>Ratcliffe 132kV_Loughborough 33_Shepshed</t>
  </si>
  <si>
    <t>Enderby 132kV_Coalville_Interlink Park</t>
  </si>
  <si>
    <t>_NO NAME_ [JOBS5GE]</t>
  </si>
  <si>
    <t>Enderby 132kV_Leicester_Jupiter</t>
  </si>
  <si>
    <t>Ratcliffe 132kV_Willoughby_Keyworth</t>
  </si>
  <si>
    <t>Enderby 132kV_Leicester_Leicester 11</t>
  </si>
  <si>
    <t>Enderby 132kV_Leicester North_Leicester North 11</t>
  </si>
  <si>
    <t>Enderby 132kV_Leicester North_Lero 6.6</t>
  </si>
  <si>
    <t>Ratcliffe 132kV_Toton_Long Eaton (T1, T2)</t>
  </si>
  <si>
    <t>Ratcliffe 132kV_Loughborough 132 11__</t>
  </si>
  <si>
    <t>Enderby 132kV_Coalville_Mantle Lane</t>
  </si>
  <si>
    <t>Stoke Bardolph 132kV_Nottingham East_Mapperley</t>
  </si>
  <si>
    <t>Stoke Bardolph 132kV_Nottingham North 33_Marlborough Road</t>
  </si>
  <si>
    <t>Enderby 132kV_Leicester_Mansfield Street</t>
  </si>
  <si>
    <t>Ratcliffe 132kV_Willoughby_Mountsorrel</t>
  </si>
  <si>
    <t>Ratcliffe 132kV_Nottingham_Talbot Street</t>
  </si>
  <si>
    <t>Ratcliffe 132kV_Nottingham North 132 11__</t>
  </si>
  <si>
    <t>Ratcliffe 132kV_Nottingham_North Wilford</t>
  </si>
  <si>
    <t>Ratcliffe 132kV_Willoughby_Old Dalby (T2)</t>
  </si>
  <si>
    <t>Enderby 132kV_Coalville_Park Farm Solar Farm generation</t>
  </si>
  <si>
    <t>Ratcliffe 132kV_Loughborough 33_Quorn</t>
  </si>
  <si>
    <t>Ratcliffe 132kV_Ratcliffe PS Dem__</t>
  </si>
  <si>
    <t>_NO NAME_ [REDS9G]</t>
  </si>
  <si>
    <t>Enderby 132kV_Leicester_Redcross Street</t>
  </si>
  <si>
    <t>Stoke Bardolph 132kV_Nottingham East_St Anns (T2 &amp; T3 &amp; T4)</t>
  </si>
  <si>
    <t>Ratcliffe 132kV_Willoughby_South Croxton</t>
  </si>
  <si>
    <t>Ratcliffe 132kV_Willoughby_Syston</t>
  </si>
  <si>
    <t>Enderby 132kV_Leicester East_Thurnby</t>
  </si>
  <si>
    <t>Ratcliffe 132kV_Toton_Toton 11</t>
  </si>
  <si>
    <t>Ratcliffe 132kV_Nottingham_West Bridgford</t>
  </si>
  <si>
    <t>Ratcliffe 132kV_Willoughby_Wide Lane Solar Farm generation</t>
  </si>
  <si>
    <t>Enderby 132kV_Wigston 132 11__</t>
  </si>
  <si>
    <t>Ratcliffe 132kV_Willoughby_Willoughby 11</t>
  </si>
  <si>
    <t>Enderby 132kV_Wigston 33_Wigston Magna</t>
  </si>
  <si>
    <t>_NO NAME_ [WIST5GE-WIST9GE]</t>
  </si>
  <si>
    <t>Ratcliffe 132kV_Nottingham_Wollaton Road</t>
  </si>
  <si>
    <t>Enderby 132kV_Coalville_Worthington</t>
  </si>
  <si>
    <t>Ratcliffe 132kV_Loughborough 33_Wymeswold Solar Park</t>
  </si>
  <si>
    <t>Grendon 132kV</t>
  </si>
  <si>
    <t>_NO NAME_ [HUNT1J-PFZ124/1]</t>
  </si>
  <si>
    <t>_NO NAME_ [HUNT1K-PFZ124/2]</t>
  </si>
  <si>
    <t>HYB:[_NO NAME_ [HUNT1J-PFZ124/1]] &amp; [_NO NAME_ [HUNT1K-PFZ124/2]]-&gt;Grendon 132kV_Huntingdon33__</t>
  </si>
  <si>
    <t>HYB:[_NO NAME_ [HUNT1J-PFZ124/1]] &amp; [_NO NAME_ [HUNT1K-PFZ124/2]]-&gt;Grendon 132kV_Huntingdon11__</t>
  </si>
  <si>
    <t>Grendon 132kV_Northampton West__</t>
  </si>
  <si>
    <t>Grendon 132kV_Northampton__</t>
  </si>
  <si>
    <t>Grendon 132kV_Corby__</t>
  </si>
  <si>
    <t>_NO NAME_ [AIRF3WF]</t>
  </si>
  <si>
    <t>Grendon 132kV_Northampton East__</t>
  </si>
  <si>
    <t>Grendon 132kV_Kibworth__</t>
  </si>
  <si>
    <t>Grendon 132kV_Kettering__</t>
  </si>
  <si>
    <t>Grendon 132kV_Irthlingborough__</t>
  </si>
  <si>
    <t>Grendon 132kV_Wellingborough__</t>
  </si>
  <si>
    <t>Grendon 132kV_Oakham__</t>
  </si>
  <si>
    <t>Grendon 132kV_Melton Mowbray__</t>
  </si>
  <si>
    <t>Grendon 132kV_Huntingdon33__</t>
  </si>
  <si>
    <t>_NO NAME_ [NALB3WF]</t>
  </si>
  <si>
    <t>_NO NAME_ [PREL3PV]</t>
  </si>
  <si>
    <t>Grendon 132kV_RAE3J__</t>
  </si>
  <si>
    <t>_NO NAME_ [SVWF3WF]</t>
  </si>
  <si>
    <t>_NO NAME_ [SYWA3PV]</t>
  </si>
  <si>
    <t>_NO NAME_ [TOFA3GE]</t>
  </si>
  <si>
    <t>HYB:[Grendon 132kV_Northampton West__] &amp; [Grendon 132kV_Northampton__]-&gt;Grendon 132kV_Northampton_Abington (T1 &amp; T2)</t>
  </si>
  <si>
    <t>HYB:[Grendon 132kV_Northampton West__] &amp; [Grendon 132kV_Northampton__]-&gt;Grendon 132kV_Northampton_Pineham (T1 &amp; T2)</t>
  </si>
  <si>
    <t>HYB:[Grendon 132kV_Northampton West__] &amp; [Grendon 132kV_Northampton__]-&gt;Grendon 132kV_Northampton West_Banbury Lane (T1 &amp; T2)</t>
  </si>
  <si>
    <t>HYB:[Grendon 132kV_Northampton West__] &amp; [Grendon 132kV_Kettering__]-&gt;Grendon 132kV_Northampton West_Chapel Brampton (T1 &amp; T2)</t>
  </si>
  <si>
    <t>HYB:[Grendon 132kV_Northampton__] &amp; [Grendon 132kV_Northampton East__]-&gt;Grendon 132kV_Northampton_Brackmills (T1 &amp; T2)</t>
  </si>
  <si>
    <t>HYB:[Grendon 132kV_Kibworth__] &amp; [Grendon 132kV_Kettering__]-&gt;Grendon 132kV_Kibworth_Farndon Road (T1 &amp; T2)</t>
  </si>
  <si>
    <t>HYB:[Grendon 132kV_Kettering__] &amp; [Grendon 132kV_Irthlingborough__]-&gt;Grendon 132kV_Kettering_Burton Latimer (T1 &amp; T2)</t>
  </si>
  <si>
    <t>HYB:[Grendon 132kV_Kettering__] &amp; [Grendon 132kV_Irthlingborough__]-&gt;Grendon 132kV_Irthlingborough_Pytchley Road (T1 &amp; T2)</t>
  </si>
  <si>
    <t>Grendon 132kV_Oakham_Empingham</t>
  </si>
  <si>
    <t>Grendon 132kV_Irthlingborough_Thrapston</t>
  </si>
  <si>
    <t>Grendon 132kV_Corby_Hazelwood</t>
  </si>
  <si>
    <t>Grendon 132kV_Corby_Corby No. 2</t>
  </si>
  <si>
    <t>Grendon 132kV_Northampton_Northampton 11</t>
  </si>
  <si>
    <t>Grendon 132kV_Northampton_Abington (T1 &amp; T2)</t>
  </si>
  <si>
    <t>Grendon 132kV_ARA5J__</t>
  </si>
  <si>
    <t>Grendon 132kV_Northampton West_Banbury Lane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</si>
  <si>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</si>
  <si>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</si>
  <si>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</si>
  <si>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</si>
  <si>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</si>
  <si>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</si>
  <si>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</si>
  <si>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132kV_Kettering_Burton Latimer (T1 &amp; T2)</t>
  </si>
  <si>
    <t>Grendon 132kV_Northampton_Campbell Street</t>
  </si>
  <si>
    <t>Grendon 132kV_Wellingborough_Cannon Street</t>
  </si>
  <si>
    <t>Grendon 132kV_Corby_Corby North Dem</t>
  </si>
  <si>
    <t>Grendon 132kV_Huntingdon Interconnector__</t>
  </si>
  <si>
    <t>Grendon 132kV_Corby_Earlstrees</t>
  </si>
  <si>
    <t>Grendon 132kV_Corby_Corby Central</t>
  </si>
  <si>
    <t>Grendon 132kV_Corby North PS__</t>
  </si>
  <si>
    <t>Grendon 132kV_Northampton East_Denton</t>
  </si>
  <si>
    <t>Grendon 132kV_Kettering_Desborough</t>
  </si>
  <si>
    <t>Grendon 132kV_Northampton East_Earls Barton</t>
  </si>
  <si>
    <t>Grendon 132kV_Oakham_Exton</t>
  </si>
  <si>
    <t>Grendon 132kV_Kibworth_Farndon Road (T1 &amp; T2)</t>
  </si>
  <si>
    <t>Grendon 132kV_Kettering_Field Street</t>
  </si>
  <si>
    <t>Grendon 132kV_Wellingborough_Harrold</t>
  </si>
  <si>
    <t>Grendon 132kV_Wellingborough_Sharnbrook</t>
  </si>
  <si>
    <t>Grendon 132kV_Melton Mowbray_Holwell</t>
  </si>
  <si>
    <t>Grendon 132kV_Huntingdon11__</t>
  </si>
  <si>
    <t>Grendon 132kV_Irthlingborough_Irthlingborough 11</t>
  </si>
  <si>
    <t>Grendon 132kV_Kettering_Kettering North</t>
  </si>
  <si>
    <t>Grendon 132kV_Kibworth_Kibworth 11</t>
  </si>
  <si>
    <t>Grendon 132kV_Northampton West_Kingsthorpe</t>
  </si>
  <si>
    <t>Grendon 132kV_Wellingborough_Little Irchester</t>
  </si>
  <si>
    <t>Grendon 132kV_Kibworth_Market Harborough</t>
  </si>
  <si>
    <t>Grendon 132kV_Melton Mowbray_Melton Mowbray 11</t>
  </si>
  <si>
    <t>Grendon 132kV_Oakham_Market Overton (T1)</t>
  </si>
  <si>
    <t>Grendon 132kV_Northampton West_Northampton West 11</t>
  </si>
  <si>
    <t>Grendon 132kV_Oakham_Oakham 11</t>
  </si>
  <si>
    <t>Grendon 132kV_Corby_Oakley</t>
  </si>
  <si>
    <t>Grendon 132kV_Melton Mowbray_Old Dalby (T1)</t>
  </si>
  <si>
    <t>Grendon 132kV_Northampton East_Olney</t>
  </si>
  <si>
    <t>Grendon 132kV_Corby_Oundle</t>
  </si>
  <si>
    <t>Grendon 132kV_Wellingborough_Park Farm</t>
  </si>
  <si>
    <t>Grendon 132kV_Northampton_Pineham (T1 &amp; T2)</t>
  </si>
  <si>
    <t>Grendon 132kV_Irthlingborough_Pytchley Road (T1 &amp; T2)</t>
  </si>
  <si>
    <t>Grendon 132kV_Irthlingborough_Raunds</t>
  </si>
  <si>
    <t>Grendon 132kV_Melton Mowbray_Regent Street</t>
  </si>
  <si>
    <t>Grendon 132kV_Northampton_Roade</t>
  </si>
  <si>
    <t>Grendon 132kV_Corby_Rockingham</t>
  </si>
  <si>
    <t>Grendon 132kV_Irthlingborough_Rushden</t>
  </si>
  <si>
    <t>Grendon 132kV_Oakham_Uppingham</t>
  </si>
  <si>
    <t>Grendon 132kV_Wellingborough 132 11__</t>
  </si>
  <si>
    <t>Grendon 132kV_Northampton East_Wellingborough Road</t>
  </si>
  <si>
    <t>Grendon 132kV_Northampton_Wootton</t>
  </si>
  <si>
    <t>Staythorpe 132kV</t>
  </si>
  <si>
    <t>Bicker Fen 132kV</t>
  </si>
  <si>
    <t>Walpole 132kV</t>
  </si>
  <si>
    <t>West Burton 132kV____</t>
  </si>
  <si>
    <t>_NO NAME_ [VIKI1L]</t>
  </si>
  <si>
    <t>HYB:[Staythorpe 132kV] &amp; [Walpole 132kV]-&gt;Staythorpe 132kV_Network Rail Bytham (GT1 &amp; GT2)__</t>
  </si>
  <si>
    <t>Bicker Fen 132kV_Skegness__</t>
  </si>
  <si>
    <t>West Burton 132kV_Lincoln 33__</t>
  </si>
  <si>
    <t>Staythorpe 132kV_Checkerhouse__</t>
  </si>
  <si>
    <t>Walpole 132kV_Boston__</t>
  </si>
  <si>
    <t>Bicker Fen 132kV_Sleaford__</t>
  </si>
  <si>
    <t>Bicker Fen 132kV_Grantham__</t>
  </si>
  <si>
    <t>Staythorpe 132kV_Hawton__</t>
  </si>
  <si>
    <t>Walpole 132kV_Bourne__</t>
  </si>
  <si>
    <t>Walpole 132kV_Stamford__</t>
  </si>
  <si>
    <t>Staythorpe 132kV_Network Rail Bytham (GT1 &amp; GT2)__</t>
  </si>
  <si>
    <t>Walpole 132kV_Network Rail Bretton__</t>
  </si>
  <si>
    <t>Walpole 132kV_Spalding &amp; South Holland__</t>
  </si>
  <si>
    <t>Walpole 132kV_SWAF3J__</t>
  </si>
  <si>
    <t>_NO NAME_ [FRWF3J-FRWF3T]</t>
  </si>
  <si>
    <t>Bicker Fen 132kV_Network Rail Grantham (GT1 &amp; GT2)__</t>
  </si>
  <si>
    <t>Walpole 132kV_HEMP3J__</t>
  </si>
  <si>
    <t>Staythorpe 132kV_Worksop__</t>
  </si>
  <si>
    <t>Walpole 132kV_KINL3J__</t>
  </si>
  <si>
    <t>Walpole 132kV_KLBR8J__</t>
  </si>
  <si>
    <t>_NO NAME_ [LOUL3GE]</t>
  </si>
  <si>
    <t>Walpole 132kV_PETC3J__</t>
  </si>
  <si>
    <t>Walpole 132kV_PETR8J__</t>
  </si>
  <si>
    <t>_NO NAME_ [RETF3PV]</t>
  </si>
  <si>
    <t>Staythorpe 132kV_Network Rail Retford (GT1 &amp; GT2)__</t>
  </si>
  <si>
    <t>_NO NAME_ [WILS3PV]</t>
  </si>
  <si>
    <t>HYB:[Bicker Fen 132kV_Skegness__] &amp; [Walpole 132kV_Boston__]-&gt;Walpole 132kV_Boston_Wrangle (T1 &amp; T2)</t>
  </si>
  <si>
    <t>HYB:[Bicker Fen 132kV_Skegness__] &amp; [Bicker Fen 132kV_Sleaford__]-&gt;Bicker Fen 132kV_Skegness_Horncastle (T1 &amp; T2)</t>
  </si>
  <si>
    <t>HYB:[Staythorpe 132kV_Checkerhouse__] &amp; [Staythorpe 132kV_Hawton__]-&gt;Staythorpe 132kV_Hawton_Carlton-on-Trent (T1 &amp; T2)</t>
  </si>
  <si>
    <t>HYB:[Bicker Fen 132kV_Sleaford__] &amp; [Bicker Fen 132kV_Grantham__]-&gt;Bicker Fen 132kV_Grantham_Billingborough</t>
  </si>
  <si>
    <t>HYB:[Bicker Fen 132kV_Sleaford__] &amp; [Bicker Fen 132kV_Grantham__]-&gt;Bicker Fen 132kV_Sleaford_Leadenham (T1 &amp; T2)</t>
  </si>
  <si>
    <t>HYB:[Walpole 132kV_Bourne__] &amp; [Walpole 132kV_Stamford__]-&gt;Walpole 132kV_Stamford_Market Deeping (T1 &amp; T2)</t>
  </si>
  <si>
    <t>Bicker Fen 132kV_Skegness_Spilsby</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</si>
  <si>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</si>
  <si>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</si>
  <si>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</si>
  <si>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</si>
  <si>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</si>
  <si>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</si>
  <si>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</si>
  <si>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132kV_Checkerhouse_Hallcroft Road</t>
  </si>
  <si>
    <t>Staythorpe 132kV_Checkerhouse_Misterton</t>
  </si>
  <si>
    <t>Bicker Fen 132kV_Skegness_Alford</t>
  </si>
  <si>
    <t>West Burton 132kV_Lincoln 33_Anderson Lane</t>
  </si>
  <si>
    <t>Staythorpe 132kV_Asfordby 132 11__</t>
  </si>
  <si>
    <t>Staythorpe 132kV_Checkerhouse_Bevercotes</t>
  </si>
  <si>
    <t>West Burton 132kV_Lincoln 33_Beevor Street</t>
  </si>
  <si>
    <t>Bicker Fen 132kV_Grantham_Billingborough</t>
  </si>
  <si>
    <t>Staythorpe 132kV_Hawton_Bingham (T2)</t>
  </si>
  <si>
    <t>Staythorpe 132kV_Hawton_Bottesford</t>
  </si>
  <si>
    <t>Walpole 132kV_Bourne_Bourne 11</t>
  </si>
  <si>
    <t>Staythorpe 132kV_Worksop_Manton</t>
  </si>
  <si>
    <t>Staythorpe 132kV_Hawton_Carlton-on-Trent (T1 &amp; T2)</t>
  </si>
  <si>
    <t>Staythorpe 132kV_Hawton_Caythorpe</t>
  </si>
  <si>
    <t>Bicker Fen 132kV_Skegness_Chapel St. Leonards</t>
  </si>
  <si>
    <t>Staythorpe 132kV_Checkerhouse_Checkerhouse 11</t>
  </si>
  <si>
    <t>_NO NAME_ [CLAL5J-CLAL9J]</t>
  </si>
  <si>
    <t>Bicker Fen 132kV_Sleaford_Cranwell (RAF)</t>
  </si>
  <si>
    <t>Walpole 132kV_Spalding &amp; South Holland_Crowland</t>
  </si>
  <si>
    <t>Bicker Fen 132kV_Sleaford_Leadenham (T1 &amp; T2)</t>
  </si>
  <si>
    <t>West Burton 132kV_Lincoln 33_Doddington Park</t>
  </si>
  <si>
    <t>Walpole 132kV_Boston_Donington</t>
  </si>
  <si>
    <t>Walpole 132kV_Bourne_Dowsby Fen</t>
  </si>
  <si>
    <t>Bicker Fen 132kV_Grantham_Easton</t>
  </si>
  <si>
    <t>_NO NAME_ [ECO25GE]</t>
  </si>
  <si>
    <t>West Burton 132kV_Lincoln 33_Fiskerton</t>
  </si>
  <si>
    <t>Staythorpe 132kV_Hawton_Fernwood</t>
  </si>
  <si>
    <t>Bicker Fen 132kV_Sleaford_Great Hale</t>
  </si>
  <si>
    <t>Staythorpe 132kV_Grantham South 132 11__</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</si>
  <si>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</si>
  <si>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</si>
  <si>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</si>
  <si>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</si>
  <si>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</si>
  <si>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</si>
  <si>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West Burton 132kV_Lincoln 132 11 (GT5)__</t>
  </si>
  <si>
    <t>Walpole 132kV_Spalding &amp; South Holland_Long Sutton</t>
  </si>
  <si>
    <t>Walpole 132kV_Stamford_Market Deeping (T1 &amp; T2)</t>
  </si>
  <si>
    <t>West Burton 132kV_Lincoln 33_Metheringham (T1 &amp; T2 OS)</t>
  </si>
  <si>
    <t>Staythorpe 132kV_Checkerhouse_Misson</t>
  </si>
  <si>
    <t>Walpole 132kV_Boston_Mount Bridge</t>
  </si>
  <si>
    <t>Bicker Fen 132kV_Grantham_Market Overton (T2)</t>
  </si>
  <si>
    <t>Bicker Fen 132kV_Grantham_New Beacon Road</t>
  </si>
  <si>
    <t>West Burton 132kV_Lincoln 33_North Hykeham</t>
  </si>
  <si>
    <t>Staythorpe 132kV_Hawton_Southwell</t>
  </si>
  <si>
    <t>Staythorpe 132kV_Checkerhouse_North Wheatley</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</si>
  <si>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</si>
  <si>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</si>
  <si>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</si>
  <si>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</si>
  <si>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</si>
  <si>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</si>
  <si>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</si>
  <si>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West Burton 132kV_Lincoln 33_Rookery Lane</t>
  </si>
  <si>
    <t>Bicker Fen 132kV_Sleaford_Ruskington</t>
  </si>
  <si>
    <t>West Burton 132kV_Lincoln 33_Ruston and Hornsby</t>
  </si>
  <si>
    <t>West Burton 132kV_Lincoln 33_South Carlton</t>
  </si>
  <si>
    <t>Staythorpe 132kV_Hawton_Sibthorpe</t>
  </si>
  <si>
    <t>Bicker Fen 132kV_Grantham_Skillington</t>
  </si>
  <si>
    <t>Bicker Fen 132kV_Sleaford_Sleaford 11</t>
  </si>
  <si>
    <t>Walpole 132kV_Boston_Sleaford Road</t>
  </si>
  <si>
    <t>Walpole 132kV_Spalding &amp; South Holland_Spalding 11</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</si>
  <si>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</si>
  <si>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</si>
  <si>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</si>
  <si>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</si>
  <si>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</si>
  <si>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</si>
  <si>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</si>
  <si>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</si>
  <si>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</si>
  <si>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Bicker Fen 132kV_Skegness_Warth Lane</t>
  </si>
  <si>
    <t>West Burton 132kV_WBUR5J__</t>
  </si>
  <si>
    <t>Walpole 132kV_Stamford_West Deeping (T1 &amp; T2)</t>
  </si>
  <si>
    <t>Staythorpe 132kV_Hawton_Westborough</t>
  </si>
  <si>
    <t>Walpole 132kV_Spalding &amp; South Holland_Whaplode Drove</t>
  </si>
  <si>
    <t>Walpole 132kV_Stamford_Wittering</t>
  </si>
  <si>
    <t>Staythorpe 132kV_Checkerhouse_Woodbeck</t>
  </si>
  <si>
    <t>Bicker Fen 132kV_Sleaford_Woodhall Spa</t>
  </si>
  <si>
    <t>Staythorpe 132kV_Worksop_Worksop West</t>
  </si>
  <si>
    <t>West Burton 132kV_Lincoln 33_Wragby</t>
  </si>
  <si>
    <t>Walpole 132kV_Boston_Wrangle (T1 &amp; T2)</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</si>
  <si>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</si>
  <si>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</si>
  <si>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</si>
  <si>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</si>
  <si>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</si>
  <si>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</si>
  <si>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Lea Marston 132kV_Tamworth and Tamworth Town_Apollo</t>
  </si>
  <si>
    <t>Lea Marston 132kV_Tamworth and Tamworth Town_Atherstone</t>
  </si>
  <si>
    <t>Lea Marston 132kV_Tamworth and Tamworth Town_Tamworth 11</t>
  </si>
  <si>
    <t>Lea Marston 132kV_Tamworth and Tamworth Town_Birch Coppice</t>
  </si>
  <si>
    <t>Lea Marston 132kV_Chelmsley Wood 132 11__</t>
  </si>
  <si>
    <t>Lea Marston 132kV_Copt Heath 132 11__</t>
  </si>
  <si>
    <t>Lea Marston 132kV_Elmdon 132 11__</t>
  </si>
  <si>
    <t>Lea Marston 132kV_Hams Hall South 132 11__</t>
  </si>
  <si>
    <t>Lea Marston 132kV_Kitts Green 132 11 (GT1 GT2 GT3)__</t>
  </si>
  <si>
    <t>Lea Marston 132kV_Solihull 132 11__</t>
  </si>
  <si>
    <t>Lea Marston 132kV_Tamworth and Tamworth Town_Polesworth</t>
  </si>
  <si>
    <t>Lea Marston 132kV_Sutton Coldfield 132 11__</t>
  </si>
  <si>
    <t>Lea Marston 132kV_Tamworth Town 132 11__</t>
  </si>
  <si>
    <t>Lea Marston 132kV_Tamworth and Tamworth Town_Wood End</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</si>
</sst>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 numFmtId="181" formatCode="dd/mm/yy;@"/>
    <numFmt numFmtId="182" formatCode="[Black]\ _(???,??0.000_);[Red]\ \(???,??0.000\);;[Cyan]@"/>
    <numFmt numFmtId="183" formatCode="[Black]\ _(???,??0.00_);[Red]\ \(???,??0.00\);;[Cyan]@"/>
  </numFmts>
  <fonts count="3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
      <b/>
      <sz val="10"/>
      <color theme="1"/>
      <name val="Arial"/>
      <family val="2"/>
    </font>
    <font>
      <sz val="10"/>
      <color rgb="FFFF00FF"/>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
      <patternFill patternType="solid">
        <fgColor rgb="FFFFFFCC"/>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20" fillId="0" borderId="10" applyNumberFormat="0" applyFill="0" applyAlignment="0" applyProtection="0"/>
    <xf numFmtId="0" fontId="11" fillId="0" borderId="11"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0" fontId="7" fillId="7" borderId="1" xfId="0" quotePrefix="1" applyFont="1" applyFill="1" applyBorder="1" applyAlignment="1" applyProtection="1">
      <alignment horizontal="center"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6" fillId="17" borderId="1" xfId="0" applyFont="1" applyFill="1" applyBorder="1" applyAlignment="1">
      <alignment horizontal="center" vertical="center" wrapText="1"/>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3"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9" xfId="0" applyFont="1" applyFill="1" applyBorder="1" applyAlignment="1">
      <alignment horizontal="center" vertical="center" wrapText="1"/>
    </xf>
    <xf numFmtId="0" fontId="17" fillId="17" borderId="9" xfId="2" applyNumberFormat="1" applyFont="1" applyFill="1" applyBorder="1" applyAlignment="1">
      <alignment horizontal="center" vertical="center" wrapText="1"/>
    </xf>
    <xf numFmtId="0" fontId="7" fillId="0" borderId="6"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4" xfId="0" applyFont="1" applyFill="1" applyBorder="1" applyAlignment="1">
      <alignment horizontal="center" vertical="center" wrapText="1"/>
    </xf>
    <xf numFmtId="0" fontId="7" fillId="0" borderId="15" xfId="0" applyFont="1" applyFill="1" applyBorder="1" applyAlignment="1">
      <alignment vertical="center" wrapText="1"/>
    </xf>
    <xf numFmtId="0" fontId="6" fillId="0" borderId="16"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6" xfId="0" applyFont="1" applyFill="1" applyBorder="1" applyAlignment="1">
      <alignment vertical="center" wrapText="1"/>
    </xf>
    <xf numFmtId="0" fontId="6" fillId="0" borderId="0" xfId="0" applyFont="1" applyBorder="1" applyAlignment="1">
      <alignment vertical="center" wrapText="1"/>
    </xf>
    <xf numFmtId="0" fontId="6" fillId="0" borderId="18" xfId="0" applyFont="1" applyFill="1" applyBorder="1" applyAlignment="1">
      <alignment horizontal="center" vertical="center" wrapText="1"/>
    </xf>
    <xf numFmtId="174" fontId="22" fillId="19" borderId="3"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5"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1" fontId="6" fillId="9" borderId="1" xfId="7" applyNumberFormat="1" applyFont="1" applyFill="1" applyBorder="1" applyAlignment="1">
      <alignment horizontal="center" vertical="center" wrapText="1"/>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6" fillId="0" borderId="1" xfId="0" applyFont="1" applyFill="1" applyBorder="1" applyAlignment="1">
      <alignment vertical="center" wrapText="1"/>
    </xf>
    <xf numFmtId="165"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0" xfId="0" applyFill="1"/>
    <xf numFmtId="0" fontId="7" fillId="7" borderId="1" xfId="0" applyFont="1" applyFill="1" applyBorder="1" applyAlignment="1">
      <alignment horizontal="center" vertical="center" wrapText="1"/>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7" xfId="3" applyNumberFormat="1" applyFont="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13" fillId="2" borderId="0" xfId="4" applyFont="1" applyFill="1" applyAlignment="1" applyProtection="1">
      <alignment vertical="center"/>
    </xf>
    <xf numFmtId="0" fontId="6" fillId="2" borderId="9"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49" fontId="11" fillId="6" borderId="0" xfId="2" applyNumberFormat="1" applyFont="1" applyFill="1" applyAlignment="1" applyProtection="1">
      <alignment horizontal="center" vertical="center" wrapText="1"/>
      <protection locked="0"/>
    </xf>
    <xf numFmtId="0" fontId="13" fillId="0" borderId="0" xfId="4" applyFont="1" applyFill="1" applyAlignment="1" applyProtection="1">
      <alignment horizontal="left" vertical="center"/>
    </xf>
    <xf numFmtId="0" fontId="6" fillId="0" borderId="0" xfId="0" applyFont="1" applyBorder="1" applyProtection="1">
      <protection locked="0"/>
    </xf>
    <xf numFmtId="49" fontId="11" fillId="6" borderId="0" xfId="2" quotePrefix="1" applyNumberFormat="1" applyFont="1" applyFill="1" applyAlignment="1" applyProtection="1">
      <alignment horizontal="center" vertical="center" wrapText="1"/>
      <protection locked="0"/>
    </xf>
    <xf numFmtId="0" fontId="6" fillId="0" borderId="0" xfId="7" quotePrefix="1" applyFont="1" applyAlignment="1">
      <alignment horizontal="left"/>
    </xf>
    <xf numFmtId="0" fontId="6" fillId="0" borderId="0" xfId="7" applyFont="1"/>
    <xf numFmtId="0" fontId="6" fillId="2" borderId="1" xfId="0" applyFont="1" applyFill="1" applyBorder="1" applyAlignment="1">
      <alignment horizontal="center" vertical="center"/>
    </xf>
    <xf numFmtId="165" fontId="0" fillId="2" borderId="0" xfId="0" applyNumberFormat="1" applyFill="1" applyAlignment="1">
      <alignment vertical="center"/>
    </xf>
    <xf numFmtId="165" fontId="7" fillId="7" borderId="1" xfId="0" applyNumberFormat="1" applyFont="1" applyFill="1" applyBorder="1" applyAlignment="1" applyProtection="1">
      <alignment horizontal="center" vertical="center" wrapText="1"/>
      <protection locked="0"/>
    </xf>
    <xf numFmtId="165" fontId="0" fillId="2" borderId="1" xfId="0" applyNumberFormat="1" applyFill="1" applyBorder="1" applyAlignment="1">
      <alignment vertical="center" wrapText="1"/>
    </xf>
    <xf numFmtId="0" fontId="16" fillId="5" borderId="7" xfId="3" applyNumberFormat="1" applyFont="1" applyAlignment="1" applyProtection="1">
      <alignment horizontal="center" vertical="center" wrapText="1"/>
      <protection locked="0"/>
    </xf>
    <xf numFmtId="181" fontId="16" fillId="5" borderId="7" xfId="3" applyNumberFormat="1" applyFont="1" applyAlignment="1" applyProtection="1">
      <alignment horizontal="center" vertical="center" wrapText="1"/>
      <protection locked="0"/>
    </xf>
    <xf numFmtId="0" fontId="6" fillId="0" borderId="1" xfId="0" quotePrefix="1" applyNumberFormat="1" applyFont="1" applyBorder="1" applyAlignment="1">
      <alignment horizontal="left" vertical="center" wrapText="1"/>
    </xf>
    <xf numFmtId="0" fontId="7" fillId="0" borderId="9" xfId="0" applyFont="1" applyBorder="1" applyAlignment="1">
      <alignment vertical="top" wrapText="1"/>
    </xf>
    <xf numFmtId="0" fontId="7" fillId="7" borderId="1" xfId="0" applyFont="1" applyFill="1" applyBorder="1" applyAlignment="1">
      <alignment horizontal="center" vertical="center" wrapText="1"/>
    </xf>
    <xf numFmtId="0" fontId="22" fillId="0" borderId="1" xfId="0" applyFont="1" applyBorder="1" applyAlignment="1" applyProtection="1">
      <alignment horizontal="center" vertical="center" wrapText="1"/>
    </xf>
    <xf numFmtId="49" fontId="34" fillId="11" borderId="1" xfId="0" applyNumberFormat="1" applyFont="1" applyFill="1" applyBorder="1" applyAlignment="1" applyProtection="1">
      <alignment vertical="center" wrapText="1"/>
    </xf>
    <xf numFmtId="49" fontId="34" fillId="11" borderId="1" xfId="0" quotePrefix="1" applyNumberFormat="1" applyFont="1" applyFill="1" applyBorder="1" applyAlignment="1">
      <alignment horizontal="left" vertical="center" wrapText="1"/>
    </xf>
    <xf numFmtId="49" fontId="34" fillId="11" borderId="1" xfId="0" quotePrefix="1" applyNumberFormat="1" applyFont="1" applyFill="1" applyBorder="1" applyAlignment="1" applyProtection="1">
      <alignment horizontal="left" vertical="center" wrapText="1"/>
    </xf>
    <xf numFmtId="3" fontId="22" fillId="8" borderId="1" xfId="0" applyNumberFormat="1" applyFont="1" applyFill="1" applyBorder="1" applyAlignment="1" applyProtection="1">
      <alignment horizontal="center" vertical="center" wrapText="1"/>
      <protection locked="0"/>
    </xf>
    <xf numFmtId="182" fontId="35" fillId="37" borderId="1" xfId="0" applyNumberFormat="1" applyFont="1" applyFill="1" applyBorder="1" applyAlignment="1">
      <alignment horizontal="center"/>
    </xf>
    <xf numFmtId="183" fontId="35" fillId="37" borderId="1" xfId="0" applyNumberFormat="1" applyFont="1" applyFill="1" applyBorder="1" applyAlignment="1">
      <alignment horizontal="center"/>
    </xf>
    <xf numFmtId="182" fontId="35" fillId="31" borderId="1" xfId="0" applyNumberFormat="1" applyFont="1" applyFill="1" applyBorder="1" applyAlignment="1">
      <alignment horizontal="center"/>
    </xf>
    <xf numFmtId="183" fontId="35" fillId="31" borderId="1" xfId="0" applyNumberFormat="1" applyFont="1" applyFill="1" applyBorder="1" applyAlignment="1">
      <alignment horizont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protection locked="0"/>
    </xf>
    <xf numFmtId="1" fontId="6" fillId="9" borderId="1" xfId="7" applyNumberFormat="1" applyFont="1" applyFill="1" applyBorder="1" applyAlignment="1" applyProtection="1">
      <alignment horizontal="left" vertical="center"/>
    </xf>
    <xf numFmtId="49" fontId="11" fillId="6" borderId="0" xfId="2" applyNumberFormat="1" applyFont="1" applyFill="1" applyAlignment="1" applyProtection="1">
      <alignment horizontal="left" vertical="center" wrapText="1"/>
      <protection locked="0"/>
    </xf>
    <xf numFmtId="0" fontId="15" fillId="0" borderId="0" xfId="7" quotePrefix="1" applyNumberFormat="1" applyFont="1" applyAlignment="1" applyProtection="1">
      <alignment horizontal="left" vertical="top" wrapText="1"/>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6" xfId="0" applyFont="1" applyFill="1" applyBorder="1" applyAlignment="1">
      <alignment horizontal="center" vertical="center" wrapText="1"/>
    </xf>
    <xf numFmtId="0" fontId="6" fillId="0" borderId="15"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6" fillId="0" borderId="14"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33" fillId="36" borderId="8" xfId="21" quotePrefix="1" applyBorder="1" applyAlignment="1">
      <alignment horizontal="left" vertical="top" wrapText="1"/>
    </xf>
    <xf numFmtId="0" fontId="33" fillId="36" borderId="9" xfId="21" quotePrefix="1" applyBorder="1" applyAlignment="1">
      <alignment horizontal="left" vertical="top" wrapText="1"/>
    </xf>
    <xf numFmtId="0" fontId="17" fillId="6" borderId="1" xfId="2" applyNumberFormat="1" applyFont="1" applyFill="1" applyBorder="1" applyAlignment="1">
      <alignment horizontal="center" vertical="center" wrapText="1"/>
    </xf>
    <xf numFmtId="174" fontId="22" fillId="19" borderId="3" xfId="0" applyNumberFormat="1" applyFont="1" applyFill="1" applyBorder="1" applyAlignment="1" applyProtection="1">
      <alignment horizontal="center" vertical="center"/>
      <protection locked="0"/>
    </xf>
    <xf numFmtId="174" fontId="22" fillId="19" borderId="5" xfId="0" applyNumberFormat="1" applyFont="1" applyFill="1" applyBorder="1" applyAlignment="1" applyProtection="1">
      <alignment horizontal="center" vertical="center"/>
      <protection locked="0"/>
    </xf>
    <xf numFmtId="0" fontId="6" fillId="4" borderId="3"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6" xfId="0" applyFont="1" applyBorder="1" applyAlignment="1">
      <alignment horizontal="center" vertical="center" wrapText="1"/>
    </xf>
    <xf numFmtId="0" fontId="7" fillId="7" borderId="12"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6" xfId="0" applyFont="1" applyBorder="1" applyAlignment="1">
      <alignment horizontal="left" vertical="center" wrapText="1"/>
    </xf>
    <xf numFmtId="0" fontId="28" fillId="18" borderId="3" xfId="0" applyFont="1" applyFill="1" applyBorder="1" applyAlignment="1" applyProtection="1">
      <alignment horizontal="center" vertical="center" wrapText="1"/>
      <protection locked="0"/>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6" fillId="2" borderId="9" xfId="7" quotePrefix="1" applyFont="1" applyFill="1" applyBorder="1" applyAlignment="1">
      <alignment horizontal="left" vertical="center" wrapText="1"/>
    </xf>
    <xf numFmtId="0" fontId="17" fillId="6" borderId="3" xfId="2" applyNumberFormat="1" applyFont="1" applyFill="1" applyBorder="1" applyAlignment="1">
      <alignment horizontal="center"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6" fillId="0" borderId="21" xfId="0" applyFont="1" applyFill="1" applyBorder="1" applyAlignment="1">
      <alignment horizontal="left" vertical="center" wrapText="1"/>
    </xf>
    <xf numFmtId="0" fontId="33" fillId="36" borderId="8" xfId="21" quotePrefix="1" applyBorder="1" applyAlignment="1" applyProtection="1">
      <alignment horizontal="left" vertical="center" wrapText="1"/>
    </xf>
    <xf numFmtId="0" fontId="33" fillId="36" borderId="9" xfId="21" quotePrefix="1" applyBorder="1" applyAlignment="1" applyProtection="1">
      <alignment horizontal="left" vertical="center" wrapText="1"/>
    </xf>
    <xf numFmtId="0" fontId="33" fillId="36" borderId="8" xfId="21" quotePrefix="1" applyBorder="1" applyAlignment="1" applyProtection="1">
      <alignment horizontal="center" vertical="center" wrapText="1"/>
    </xf>
    <xf numFmtId="0" fontId="33" fillId="36" borderId="9" xfId="21" quotePrefix="1" applyBorder="1" applyAlignment="1" applyProtection="1">
      <alignment horizontal="center" vertical="center" wrapText="1"/>
    </xf>
    <xf numFmtId="0" fontId="33" fillId="36" borderId="22" xfId="21" quotePrefix="1" applyBorder="1" applyAlignment="1" applyProtection="1">
      <alignment horizontal="center" vertical="center" wrapText="1"/>
    </xf>
    <xf numFmtId="0" fontId="17" fillId="6" borderId="1" xfId="2" applyNumberFormat="1" applyFont="1" applyFill="1" applyBorder="1" applyAlignment="1" applyProtection="1">
      <alignment horizontal="center" vertical="center" wrapText="1"/>
    </xf>
    <xf numFmtId="0" fontId="7" fillId="7" borderId="4" xfId="0" applyFont="1" applyFill="1" applyBorder="1" applyAlignment="1" applyProtection="1">
      <alignment horizontal="center" vertical="center" wrapText="1"/>
      <protection locked="0"/>
    </xf>
    <xf numFmtId="0" fontId="6" fillId="2" borderId="9" xfId="4" quotePrefix="1" applyFont="1" applyFill="1" applyBorder="1" applyAlignment="1" applyProtection="1">
      <alignment horizontal="left" vertical="center"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17" fillId="6" borderId="3" xfId="2" quotePrefix="1" applyNumberFormat="1" applyFont="1" applyFill="1" applyBorder="1" applyAlignment="1">
      <alignment horizontal="left" vertical="center" wrapText="1"/>
    </xf>
    <xf numFmtId="0" fontId="17" fillId="6" borderId="4" xfId="2" quotePrefix="1" applyNumberFormat="1" applyFont="1" applyFill="1" applyBorder="1" applyAlignment="1">
      <alignment horizontal="left" vertical="center" wrapText="1"/>
    </xf>
    <xf numFmtId="0" fontId="17" fillId="6" borderId="4" xfId="2"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8" xfId="2" applyNumberFormat="1" applyFont="1" applyFill="1" applyBorder="1" applyAlignment="1">
      <alignment horizontal="center" vertical="center" wrapText="1"/>
    </xf>
    <xf numFmtId="0" fontId="17" fillId="6" borderId="9"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3" xfId="7" applyFont="1" applyFill="1" applyBorder="1" applyAlignment="1" applyProtection="1">
      <alignment horizontal="left" vertical="center" wrapText="1"/>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30" fillId="6" borderId="3"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3" xfId="2" applyNumberFormat="1" applyFont="1" applyFill="1" applyBorder="1" applyAlignment="1" applyProtection="1">
      <alignment horizontal="left"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topLeftCell="B1" zoomScaleNormal="100" zoomScaleSheetLayoutView="100" workbookViewId="0">
      <selection activeCell="B14" sqref="B14:E14"/>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6"/>
      <c r="B1" s="26"/>
      <c r="C1" s="26"/>
      <c r="D1" s="26"/>
      <c r="E1" s="26"/>
    </row>
    <row r="2" spans="1:9" ht="16.5" x14ac:dyDescent="0.2">
      <c r="A2" s="82" t="s">
        <v>523</v>
      </c>
      <c r="B2" s="81"/>
      <c r="C2" s="81"/>
      <c r="D2" s="81"/>
      <c r="E2" s="81"/>
    </row>
    <row r="3" spans="1:9" ht="15" x14ac:dyDescent="0.2">
      <c r="A3" s="223"/>
      <c r="B3" s="224" t="s">
        <v>647</v>
      </c>
      <c r="C3" s="221" t="s">
        <v>751</v>
      </c>
      <c r="D3" s="221" t="s">
        <v>90</v>
      </c>
      <c r="E3" s="221" t="s">
        <v>89</v>
      </c>
    </row>
    <row r="4" spans="1:9" ht="30" x14ac:dyDescent="0.2">
      <c r="A4" s="183" t="s">
        <v>648</v>
      </c>
      <c r="B4" s="182" t="s">
        <v>562</v>
      </c>
      <c r="C4" s="231" t="str">
        <f>YEAR(D4)&amp;"/"&amp;YEAR(D4)+1</f>
        <v>2018/2019</v>
      </c>
      <c r="D4" s="232">
        <v>43191</v>
      </c>
      <c r="E4" s="182" t="s">
        <v>640</v>
      </c>
    </row>
    <row r="5" spans="1:9" x14ac:dyDescent="0.2">
      <c r="A5" s="81"/>
      <c r="B5" s="81"/>
      <c r="C5" s="81"/>
      <c r="D5" s="81"/>
      <c r="E5" s="81"/>
    </row>
    <row r="6" spans="1:9" ht="16.5" x14ac:dyDescent="0.2">
      <c r="A6" s="82" t="s">
        <v>83</v>
      </c>
      <c r="B6" s="81"/>
      <c r="C6" s="81"/>
      <c r="D6" s="81"/>
      <c r="E6" s="81"/>
    </row>
    <row r="7" spans="1:9" ht="15" x14ac:dyDescent="0.2">
      <c r="A7" s="83" t="s">
        <v>84</v>
      </c>
      <c r="B7" s="248" t="s">
        <v>85</v>
      </c>
      <c r="C7" s="248"/>
      <c r="D7" s="248"/>
      <c r="E7" s="248"/>
    </row>
    <row r="8" spans="1:9" ht="30" customHeight="1" x14ac:dyDescent="0.2">
      <c r="A8" s="86" t="s">
        <v>493</v>
      </c>
      <c r="B8" s="249" t="s">
        <v>87</v>
      </c>
      <c r="C8" s="249"/>
      <c r="D8" s="249"/>
      <c r="E8" s="249"/>
    </row>
    <row r="9" spans="1:9" ht="30" customHeight="1" x14ac:dyDescent="0.2">
      <c r="A9" s="86" t="s">
        <v>494</v>
      </c>
      <c r="B9" s="249" t="s">
        <v>643</v>
      </c>
      <c r="C9" s="249"/>
      <c r="D9" s="249"/>
      <c r="E9" s="249"/>
    </row>
    <row r="10" spans="1:9" ht="30" customHeight="1" x14ac:dyDescent="0.2">
      <c r="A10" s="86" t="s">
        <v>495</v>
      </c>
      <c r="B10" s="249" t="s">
        <v>88</v>
      </c>
      <c r="C10" s="249"/>
      <c r="D10" s="249"/>
      <c r="E10" s="249"/>
    </row>
    <row r="11" spans="1:9" ht="61.5" customHeight="1" x14ac:dyDescent="0.2">
      <c r="A11" s="86" t="s">
        <v>496</v>
      </c>
      <c r="B11" s="249" t="s">
        <v>644</v>
      </c>
      <c r="C11" s="249"/>
      <c r="D11" s="249"/>
      <c r="E11" s="249"/>
      <c r="F11" s="254" t="s">
        <v>491</v>
      </c>
      <c r="G11" s="254"/>
      <c r="H11" s="254"/>
      <c r="I11" s="254"/>
    </row>
    <row r="12" spans="1:9" ht="87" customHeight="1" x14ac:dyDescent="0.2">
      <c r="A12" s="86" t="s">
        <v>189</v>
      </c>
      <c r="B12" s="249" t="s">
        <v>646</v>
      </c>
      <c r="C12" s="249"/>
      <c r="D12" s="249"/>
      <c r="E12" s="249"/>
    </row>
    <row r="13" spans="1:9" ht="33.75" customHeight="1" x14ac:dyDescent="0.2">
      <c r="A13" s="86" t="s">
        <v>492</v>
      </c>
      <c r="B13" s="249" t="s">
        <v>645</v>
      </c>
      <c r="C13" s="249"/>
      <c r="D13" s="249"/>
      <c r="E13" s="249"/>
    </row>
    <row r="14" spans="1:9" ht="29.25" customHeight="1" x14ac:dyDescent="0.2">
      <c r="A14" s="86" t="s">
        <v>472</v>
      </c>
      <c r="B14" s="249" t="s">
        <v>611</v>
      </c>
      <c r="C14" s="249"/>
      <c r="D14" s="249"/>
      <c r="E14" s="249"/>
    </row>
    <row r="15" spans="1:9" ht="30" customHeight="1" x14ac:dyDescent="0.2">
      <c r="A15" s="86" t="s">
        <v>467</v>
      </c>
      <c r="B15" s="249" t="s">
        <v>468</v>
      </c>
      <c r="C15" s="249"/>
      <c r="D15" s="249"/>
      <c r="E15" s="249"/>
    </row>
    <row r="16" spans="1:9" ht="14.25" customHeight="1" x14ac:dyDescent="0.2">
      <c r="A16" s="86" t="s">
        <v>612</v>
      </c>
      <c r="B16" s="249" t="s">
        <v>613</v>
      </c>
      <c r="C16" s="249"/>
      <c r="D16" s="249"/>
      <c r="E16" s="249"/>
    </row>
    <row r="17" spans="1:6" x14ac:dyDescent="0.2">
      <c r="A17" s="81"/>
      <c r="B17" s="181"/>
      <c r="C17" s="181"/>
      <c r="D17" s="181"/>
      <c r="E17" s="181"/>
    </row>
    <row r="18" spans="1:6" ht="15" x14ac:dyDescent="0.2">
      <c r="A18" s="84" t="s">
        <v>95</v>
      </c>
      <c r="B18" s="181"/>
      <c r="C18" s="181"/>
      <c r="D18" s="181"/>
      <c r="E18" s="181"/>
    </row>
    <row r="19" spans="1:6" ht="15" x14ac:dyDescent="0.2">
      <c r="A19" s="83"/>
      <c r="B19" s="248"/>
      <c r="C19" s="248"/>
      <c r="D19" s="248"/>
      <c r="E19" s="248"/>
    </row>
    <row r="20" spans="1:6" x14ac:dyDescent="0.2">
      <c r="A20" s="255" t="s">
        <v>546</v>
      </c>
      <c r="B20" s="256"/>
      <c r="C20" s="256"/>
      <c r="D20" s="256"/>
      <c r="E20" s="256"/>
    </row>
    <row r="21" spans="1:6" x14ac:dyDescent="0.2">
      <c r="A21" s="81"/>
      <c r="B21" s="81"/>
      <c r="C21" s="81"/>
      <c r="D21" s="81"/>
      <c r="E21" s="81"/>
    </row>
    <row r="22" spans="1:6" ht="15" x14ac:dyDescent="0.2">
      <c r="A22" s="180" t="s">
        <v>96</v>
      </c>
      <c r="B22" s="178"/>
      <c r="C22" s="178"/>
      <c r="D22" s="178"/>
      <c r="E22" s="178"/>
      <c r="F22" s="177"/>
    </row>
    <row r="23" spans="1:6" ht="15" x14ac:dyDescent="0.2">
      <c r="A23" s="179"/>
      <c r="B23" s="253"/>
      <c r="C23" s="253"/>
      <c r="D23" s="253"/>
      <c r="E23" s="253"/>
      <c r="F23" s="253"/>
    </row>
    <row r="24" spans="1:6" ht="27.75" customHeight="1" x14ac:dyDescent="0.2">
      <c r="A24" s="251" t="s">
        <v>497</v>
      </c>
      <c r="B24" s="252"/>
      <c r="C24" s="252"/>
      <c r="D24" s="252"/>
      <c r="E24" s="252"/>
      <c r="F24" s="177"/>
    </row>
    <row r="25" spans="1:6" ht="29.25" customHeight="1" x14ac:dyDescent="0.2">
      <c r="A25" s="250" t="s">
        <v>642</v>
      </c>
      <c r="B25" s="250"/>
      <c r="C25" s="250"/>
      <c r="D25" s="250"/>
      <c r="E25" s="250"/>
      <c r="F25" s="177"/>
    </row>
  </sheetData>
  <customSheetViews>
    <customSheetView guid="{5032A364-B81A-48DA-88DA-AB3B86B47EE9}">
      <selection activeCell="A12" sqref="A12"/>
      <pageMargins left="0.7" right="0.7" top="0.75" bottom="0.75" header="0.3" footer="0.3"/>
    </customSheetView>
  </customSheetViews>
  <mergeCells count="16">
    <mergeCell ref="A25:E25"/>
    <mergeCell ref="A24:E24"/>
    <mergeCell ref="B23:F23"/>
    <mergeCell ref="F11:I11"/>
    <mergeCell ref="B19:E19"/>
    <mergeCell ref="A20:E20"/>
    <mergeCell ref="B15:E15"/>
    <mergeCell ref="B12:E12"/>
    <mergeCell ref="B14:E14"/>
    <mergeCell ref="B13:E13"/>
    <mergeCell ref="B16:E16"/>
    <mergeCell ref="B7:E7"/>
    <mergeCell ref="B8:E8"/>
    <mergeCell ref="B9:E9"/>
    <mergeCell ref="B10:E10"/>
    <mergeCell ref="B11:E11"/>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01"/>
  <sheetViews>
    <sheetView zoomScaleNormal="100" zoomScaleSheetLayoutView="100" workbookViewId="0">
      <selection activeCell="D3" sqref="D3"/>
    </sheetView>
  </sheetViews>
  <sheetFormatPr defaultRowHeight="27.75" customHeight="1" x14ac:dyDescent="0.2"/>
  <cols>
    <col min="1" max="1" width="32" style="2" customWidth="1"/>
    <col min="2" max="2" width="44.5703125" style="2" customWidth="1"/>
    <col min="3" max="3" width="18.5703125" style="6" customWidth="1"/>
    <col min="4" max="4" width="18.5703125" style="3" customWidth="1"/>
    <col min="5" max="5" width="15.5703125" style="2" customWidth="1"/>
    <col min="6" max="16384" width="9.140625" style="2"/>
  </cols>
  <sheetData>
    <row r="1" spans="1:7" ht="27.75" customHeight="1" x14ac:dyDescent="0.2">
      <c r="A1" s="16" t="s">
        <v>86</v>
      </c>
      <c r="B1" s="3"/>
      <c r="C1" s="228"/>
      <c r="E1" s="10"/>
      <c r="F1" s="4"/>
      <c r="G1" s="4"/>
    </row>
    <row r="2" spans="1:7" s="11" customFormat="1" ht="39.75" customHeight="1" x14ac:dyDescent="0.2">
      <c r="A2" s="285" t="str">
        <f>Overview!B4&amp; " - Effective from "&amp;TEXT(Overview!D4,"D MMMM YYYY")&amp;" - "&amp;Overview!E4&amp;" Nodal/Zonal charges"</f>
        <v>Western Power Distribution (East Midlands) plc - Effective from 1 April 2018 - Final Nodal/Zonal charges</v>
      </c>
      <c r="B2" s="286"/>
      <c r="C2" s="286"/>
      <c r="D2" s="286"/>
    </row>
    <row r="3" spans="1:7" ht="60.75" customHeight="1" x14ac:dyDescent="0.2">
      <c r="A3" s="22" t="s">
        <v>522</v>
      </c>
      <c r="B3" s="22" t="s">
        <v>51</v>
      </c>
      <c r="C3" s="229" t="s">
        <v>476</v>
      </c>
      <c r="D3" s="22"/>
    </row>
    <row r="4" spans="1:7" ht="12.75" x14ac:dyDescent="0.2">
      <c r="A4" s="127" t="s">
        <v>1181</v>
      </c>
      <c r="B4" s="127"/>
      <c r="C4" s="230">
        <v>0</v>
      </c>
      <c r="D4" s="227"/>
    </row>
    <row r="5" spans="1:7" ht="12.75" x14ac:dyDescent="0.2">
      <c r="A5" s="127" t="s">
        <v>1182</v>
      </c>
      <c r="B5" s="127"/>
      <c r="C5" s="230">
        <v>0</v>
      </c>
      <c r="D5" s="227"/>
    </row>
    <row r="6" spans="1:7" ht="12.75" x14ac:dyDescent="0.2">
      <c r="A6" s="127" t="s">
        <v>1183</v>
      </c>
      <c r="B6" s="127"/>
      <c r="C6" s="230">
        <v>0</v>
      </c>
      <c r="D6" s="227"/>
    </row>
    <row r="7" spans="1:7" ht="12.75" x14ac:dyDescent="0.2">
      <c r="A7" s="127" t="s">
        <v>1184</v>
      </c>
      <c r="B7" s="127"/>
      <c r="C7" s="230">
        <v>0</v>
      </c>
      <c r="D7" s="227"/>
    </row>
    <row r="8" spans="1:7" ht="12.75" x14ac:dyDescent="0.2">
      <c r="A8" s="127" t="s">
        <v>1185</v>
      </c>
      <c r="B8" s="127"/>
      <c r="C8" s="230">
        <v>0</v>
      </c>
      <c r="D8" s="227"/>
    </row>
    <row r="9" spans="1:7" ht="12.75" x14ac:dyDescent="0.2">
      <c r="A9" s="127" t="s">
        <v>1186</v>
      </c>
      <c r="B9" s="127"/>
      <c r="C9" s="230">
        <v>0</v>
      </c>
      <c r="D9" s="227"/>
    </row>
    <row r="10" spans="1:7" ht="12.75" x14ac:dyDescent="0.2">
      <c r="A10" s="127" t="s">
        <v>1187</v>
      </c>
      <c r="B10" s="127"/>
      <c r="C10" s="230">
        <v>0</v>
      </c>
      <c r="D10" s="227"/>
    </row>
    <row r="11" spans="1:7" ht="12.75" x14ac:dyDescent="0.2">
      <c r="A11" s="127" t="s">
        <v>1188</v>
      </c>
      <c r="B11" s="127"/>
      <c r="C11" s="230">
        <v>0</v>
      </c>
      <c r="D11" s="227"/>
    </row>
    <row r="12" spans="1:7" ht="12.75" x14ac:dyDescent="0.2">
      <c r="A12" s="127" t="s">
        <v>1189</v>
      </c>
      <c r="B12" s="127"/>
      <c r="C12" s="230">
        <v>0</v>
      </c>
      <c r="D12" s="227"/>
    </row>
    <row r="13" spans="1:7" ht="12.75" x14ac:dyDescent="0.2">
      <c r="A13" s="127" t="s">
        <v>1190</v>
      </c>
      <c r="B13" s="127"/>
      <c r="C13" s="230">
        <v>0</v>
      </c>
      <c r="D13" s="227"/>
    </row>
    <row r="14" spans="1:7" ht="12.75" x14ac:dyDescent="0.2">
      <c r="A14" s="127" t="s">
        <v>1191</v>
      </c>
      <c r="B14" s="127"/>
      <c r="C14" s="230">
        <v>0</v>
      </c>
      <c r="D14" s="227"/>
    </row>
    <row r="15" spans="1:7" ht="12.75" x14ac:dyDescent="0.2">
      <c r="A15" s="127" t="s">
        <v>1192</v>
      </c>
      <c r="B15" s="127"/>
      <c r="C15" s="230">
        <v>0</v>
      </c>
      <c r="D15" s="227"/>
    </row>
    <row r="16" spans="1:7" ht="12.75" x14ac:dyDescent="0.2">
      <c r="A16" s="127" t="s">
        <v>1193</v>
      </c>
      <c r="B16" s="127"/>
      <c r="C16" s="230">
        <v>0</v>
      </c>
      <c r="D16" s="227"/>
    </row>
    <row r="17" spans="1:4" ht="12.75" x14ac:dyDescent="0.2">
      <c r="A17" s="127" t="s">
        <v>1194</v>
      </c>
      <c r="B17" s="127"/>
      <c r="C17" s="230">
        <v>0</v>
      </c>
      <c r="D17" s="227"/>
    </row>
    <row r="18" spans="1:4" ht="25.5" x14ac:dyDescent="0.2">
      <c r="A18" s="127" t="s">
        <v>1195</v>
      </c>
      <c r="B18" s="127"/>
      <c r="C18" s="230">
        <v>0</v>
      </c>
      <c r="D18" s="227"/>
    </row>
    <row r="19" spans="1:4" ht="12.75" x14ac:dyDescent="0.2">
      <c r="A19" s="127" t="s">
        <v>1196</v>
      </c>
      <c r="B19" s="127"/>
      <c r="C19" s="230">
        <v>0</v>
      </c>
      <c r="D19" s="227"/>
    </row>
    <row r="20" spans="1:4" ht="12.75" x14ac:dyDescent="0.2">
      <c r="A20" s="127" t="s">
        <v>1197</v>
      </c>
      <c r="B20" s="127"/>
      <c r="C20" s="230">
        <v>0</v>
      </c>
      <c r="D20" s="227"/>
    </row>
    <row r="21" spans="1:4" ht="12.75" x14ac:dyDescent="0.2">
      <c r="A21" s="127" t="s">
        <v>1198</v>
      </c>
      <c r="B21" s="127"/>
      <c r="C21" s="230">
        <v>1.6688923708510901</v>
      </c>
      <c r="D21" s="227"/>
    </row>
    <row r="22" spans="1:4" ht="12.75" x14ac:dyDescent="0.2">
      <c r="A22" s="127" t="s">
        <v>1199</v>
      </c>
      <c r="B22" s="127"/>
      <c r="C22" s="230">
        <v>0</v>
      </c>
      <c r="D22" s="227"/>
    </row>
    <row r="23" spans="1:4" ht="25.5" x14ac:dyDescent="0.2">
      <c r="A23" s="127" t="s">
        <v>1200</v>
      </c>
      <c r="B23" s="127"/>
      <c r="C23" s="230">
        <v>0</v>
      </c>
      <c r="D23" s="227"/>
    </row>
    <row r="24" spans="1:4" ht="63.75" x14ac:dyDescent="0.2">
      <c r="A24" s="127" t="s">
        <v>1201</v>
      </c>
      <c r="B24" s="127"/>
      <c r="C24" s="230">
        <v>0</v>
      </c>
      <c r="D24" s="227"/>
    </row>
    <row r="25" spans="1:4" ht="51" x14ac:dyDescent="0.2">
      <c r="A25" s="127" t="s">
        <v>1202</v>
      </c>
      <c r="B25" s="127"/>
      <c r="C25" s="230">
        <v>0</v>
      </c>
      <c r="D25" s="227"/>
    </row>
    <row r="26" spans="1:4" ht="51" x14ac:dyDescent="0.2">
      <c r="A26" s="127" t="s">
        <v>1203</v>
      </c>
      <c r="B26" s="127"/>
      <c r="C26" s="230">
        <v>0</v>
      </c>
      <c r="D26" s="227"/>
    </row>
    <row r="27" spans="1:4" ht="51" x14ac:dyDescent="0.2">
      <c r="A27" s="127" t="s">
        <v>1204</v>
      </c>
      <c r="B27" s="127"/>
      <c r="C27" s="230">
        <v>0</v>
      </c>
      <c r="D27" s="227"/>
    </row>
    <row r="28" spans="1:4" ht="63.75" x14ac:dyDescent="0.2">
      <c r="A28" s="127" t="s">
        <v>1205</v>
      </c>
      <c r="B28" s="127"/>
      <c r="C28" s="230">
        <v>0</v>
      </c>
      <c r="D28" s="227"/>
    </row>
    <row r="29" spans="1:4" ht="25.5" x14ac:dyDescent="0.2">
      <c r="A29" s="127" t="s">
        <v>1206</v>
      </c>
      <c r="B29" s="127"/>
      <c r="C29" s="230">
        <v>0</v>
      </c>
      <c r="D29" s="227"/>
    </row>
    <row r="30" spans="1:4" ht="25.5" x14ac:dyDescent="0.2">
      <c r="A30" s="127" t="s">
        <v>1207</v>
      </c>
      <c r="B30" s="127"/>
      <c r="C30" s="230">
        <v>0</v>
      </c>
      <c r="D30" s="227"/>
    </row>
    <row r="31" spans="1:4" ht="12.75" x14ac:dyDescent="0.2">
      <c r="A31" s="127" t="s">
        <v>1208</v>
      </c>
      <c r="B31" s="127"/>
      <c r="C31" s="230">
        <v>0</v>
      </c>
      <c r="D31" s="227"/>
    </row>
    <row r="32" spans="1:4" ht="25.5" x14ac:dyDescent="0.2">
      <c r="A32" s="127" t="s">
        <v>1209</v>
      </c>
      <c r="B32" s="127"/>
      <c r="C32" s="230">
        <v>0</v>
      </c>
      <c r="D32" s="227"/>
    </row>
    <row r="33" spans="1:4" ht="25.5" x14ac:dyDescent="0.2">
      <c r="A33" s="127" t="s">
        <v>1210</v>
      </c>
      <c r="B33" s="127"/>
      <c r="C33" s="230">
        <v>0</v>
      </c>
      <c r="D33" s="227"/>
    </row>
    <row r="34" spans="1:4" ht="25.5" x14ac:dyDescent="0.2">
      <c r="A34" s="127" t="s">
        <v>1211</v>
      </c>
      <c r="B34" s="127"/>
      <c r="C34" s="230">
        <v>0</v>
      </c>
      <c r="D34" s="227"/>
    </row>
    <row r="35" spans="1:4" ht="12.75" x14ac:dyDescent="0.2">
      <c r="A35" s="127" t="s">
        <v>1212</v>
      </c>
      <c r="B35" s="127"/>
      <c r="C35" s="230">
        <v>0</v>
      </c>
      <c r="D35" s="227"/>
    </row>
    <row r="36" spans="1:4" ht="25.5" x14ac:dyDescent="0.2">
      <c r="A36" s="127" t="s">
        <v>1213</v>
      </c>
      <c r="B36" s="127"/>
      <c r="C36" s="230">
        <v>0</v>
      </c>
      <c r="D36" s="227"/>
    </row>
    <row r="37" spans="1:4" ht="25.5" x14ac:dyDescent="0.2">
      <c r="A37" s="127" t="s">
        <v>1214</v>
      </c>
      <c r="B37" s="127"/>
      <c r="C37" s="230">
        <v>0</v>
      </c>
      <c r="D37" s="227"/>
    </row>
    <row r="38" spans="1:4" ht="25.5" x14ac:dyDescent="0.2">
      <c r="A38" s="127" t="s">
        <v>1215</v>
      </c>
      <c r="B38" s="127"/>
      <c r="C38" s="230">
        <v>0</v>
      </c>
      <c r="D38" s="227"/>
    </row>
    <row r="39" spans="1:4" ht="12.75" x14ac:dyDescent="0.2">
      <c r="A39" s="127" t="s">
        <v>1216</v>
      </c>
      <c r="B39" s="127"/>
      <c r="C39" s="230">
        <v>0</v>
      </c>
      <c r="D39" s="227"/>
    </row>
    <row r="40" spans="1:4" ht="25.5" x14ac:dyDescent="0.2">
      <c r="A40" s="127" t="s">
        <v>1217</v>
      </c>
      <c r="B40" s="127"/>
      <c r="C40" s="230">
        <v>0</v>
      </c>
      <c r="D40" s="227"/>
    </row>
    <row r="41" spans="1:4" ht="12.75" x14ac:dyDescent="0.2">
      <c r="A41" s="127" t="s">
        <v>1218</v>
      </c>
      <c r="B41" s="127"/>
      <c r="C41" s="230">
        <v>0</v>
      </c>
      <c r="D41" s="227"/>
    </row>
    <row r="42" spans="1:4" ht="25.5" x14ac:dyDescent="0.2">
      <c r="A42" s="127" t="s">
        <v>1219</v>
      </c>
      <c r="B42" s="127"/>
      <c r="C42" s="230">
        <v>0</v>
      </c>
      <c r="D42" s="227"/>
    </row>
    <row r="43" spans="1:4" ht="25.5" x14ac:dyDescent="0.2">
      <c r="A43" s="127" t="s">
        <v>1220</v>
      </c>
      <c r="B43" s="127"/>
      <c r="C43" s="230">
        <v>0</v>
      </c>
      <c r="D43" s="227"/>
    </row>
    <row r="44" spans="1:4" ht="25.5" x14ac:dyDescent="0.2">
      <c r="A44" s="127" t="s">
        <v>1221</v>
      </c>
      <c r="B44" s="127"/>
      <c r="C44" s="230">
        <v>0</v>
      </c>
      <c r="D44" s="227"/>
    </row>
    <row r="45" spans="1:4" ht="25.5" x14ac:dyDescent="0.2">
      <c r="A45" s="127" t="s">
        <v>1222</v>
      </c>
      <c r="B45" s="127"/>
      <c r="C45" s="230">
        <v>0</v>
      </c>
      <c r="D45" s="227"/>
    </row>
    <row r="46" spans="1:4" ht="25.5" x14ac:dyDescent="0.2">
      <c r="A46" s="127" t="s">
        <v>1223</v>
      </c>
      <c r="B46" s="127"/>
      <c r="C46" s="230">
        <v>0</v>
      </c>
      <c r="D46" s="227"/>
    </row>
    <row r="47" spans="1:4" ht="12.75" x14ac:dyDescent="0.2">
      <c r="A47" s="127" t="s">
        <v>1224</v>
      </c>
      <c r="B47" s="127"/>
      <c r="C47" s="230">
        <v>0</v>
      </c>
      <c r="D47" s="227"/>
    </row>
    <row r="48" spans="1:4" ht="25.5" x14ac:dyDescent="0.2">
      <c r="A48" s="127" t="s">
        <v>1225</v>
      </c>
      <c r="B48" s="127"/>
      <c r="C48" s="230">
        <v>0</v>
      </c>
      <c r="D48" s="227"/>
    </row>
    <row r="49" spans="1:4" ht="25.5" x14ac:dyDescent="0.2">
      <c r="A49" s="127" t="s">
        <v>1226</v>
      </c>
      <c r="B49" s="127"/>
      <c r="C49" s="230">
        <v>0</v>
      </c>
      <c r="D49" s="227"/>
    </row>
    <row r="50" spans="1:4" ht="25.5" x14ac:dyDescent="0.2">
      <c r="A50" s="127" t="s">
        <v>1227</v>
      </c>
      <c r="B50" s="127"/>
      <c r="C50" s="230">
        <v>0</v>
      </c>
      <c r="D50" s="227"/>
    </row>
    <row r="51" spans="1:4" ht="25.5" x14ac:dyDescent="0.2">
      <c r="A51" s="127" t="s">
        <v>1228</v>
      </c>
      <c r="B51" s="127"/>
      <c r="C51" s="230">
        <v>0</v>
      </c>
      <c r="D51" s="227"/>
    </row>
    <row r="52" spans="1:4" ht="25.5" x14ac:dyDescent="0.2">
      <c r="A52" s="127" t="s">
        <v>1229</v>
      </c>
      <c r="B52" s="127"/>
      <c r="C52" s="230">
        <v>0</v>
      </c>
      <c r="D52" s="227"/>
    </row>
    <row r="53" spans="1:4" ht="25.5" x14ac:dyDescent="0.2">
      <c r="A53" s="127" t="s">
        <v>1230</v>
      </c>
      <c r="B53" s="127"/>
      <c r="C53" s="230">
        <v>0</v>
      </c>
      <c r="D53" s="227"/>
    </row>
    <row r="54" spans="1:4" ht="25.5" x14ac:dyDescent="0.2">
      <c r="A54" s="127" t="s">
        <v>1231</v>
      </c>
      <c r="B54" s="127"/>
      <c r="C54" s="230">
        <v>0</v>
      </c>
      <c r="D54" s="227"/>
    </row>
    <row r="55" spans="1:4" ht="25.5" x14ac:dyDescent="0.2">
      <c r="A55" s="127" t="s">
        <v>1232</v>
      </c>
      <c r="B55" s="127"/>
      <c r="C55" s="230">
        <v>0</v>
      </c>
      <c r="D55" s="227"/>
    </row>
    <row r="56" spans="1:4" ht="25.5" x14ac:dyDescent="0.2">
      <c r="A56" s="127" t="s">
        <v>1233</v>
      </c>
      <c r="B56" s="127"/>
      <c r="C56" s="230">
        <v>0</v>
      </c>
      <c r="D56" s="227"/>
    </row>
    <row r="57" spans="1:4" ht="12.75" x14ac:dyDescent="0.2">
      <c r="A57" s="127" t="s">
        <v>1234</v>
      </c>
      <c r="B57" s="127"/>
      <c r="C57" s="230">
        <v>0</v>
      </c>
      <c r="D57" s="227"/>
    </row>
    <row r="58" spans="1:4" ht="25.5" x14ac:dyDescent="0.2">
      <c r="A58" s="127" t="s">
        <v>1235</v>
      </c>
      <c r="B58" s="127"/>
      <c r="C58" s="230">
        <v>0</v>
      </c>
      <c r="D58" s="227"/>
    </row>
    <row r="59" spans="1:4" ht="25.5" x14ac:dyDescent="0.2">
      <c r="A59" s="127" t="s">
        <v>1236</v>
      </c>
      <c r="B59" s="127"/>
      <c r="C59" s="230">
        <v>0</v>
      </c>
      <c r="D59" s="227"/>
    </row>
    <row r="60" spans="1:4" ht="25.5" x14ac:dyDescent="0.2">
      <c r="A60" s="127" t="s">
        <v>1237</v>
      </c>
      <c r="B60" s="127"/>
      <c r="C60" s="230">
        <v>0</v>
      </c>
      <c r="D60" s="227"/>
    </row>
    <row r="61" spans="1:4" ht="25.5" x14ac:dyDescent="0.2">
      <c r="A61" s="127" t="s">
        <v>1238</v>
      </c>
      <c r="B61" s="127"/>
      <c r="C61" s="230">
        <v>0</v>
      </c>
      <c r="D61" s="227"/>
    </row>
    <row r="62" spans="1:4" ht="12.75" x14ac:dyDescent="0.2">
      <c r="A62" s="127" t="s">
        <v>1239</v>
      </c>
      <c r="B62" s="127"/>
      <c r="C62" s="230">
        <v>3.5435709181632902</v>
      </c>
      <c r="D62" s="227"/>
    </row>
    <row r="63" spans="1:4" ht="25.5" x14ac:dyDescent="0.2">
      <c r="A63" s="127" t="s">
        <v>1240</v>
      </c>
      <c r="B63" s="127"/>
      <c r="C63" s="230">
        <v>0</v>
      </c>
      <c r="D63" s="227"/>
    </row>
    <row r="64" spans="1:4" ht="25.5" x14ac:dyDescent="0.2">
      <c r="A64" s="127" t="s">
        <v>1241</v>
      </c>
      <c r="B64" s="127"/>
      <c r="C64" s="230">
        <v>0</v>
      </c>
      <c r="D64" s="227"/>
    </row>
    <row r="65" spans="1:4" ht="25.5" x14ac:dyDescent="0.2">
      <c r="A65" s="127" t="s">
        <v>1242</v>
      </c>
      <c r="B65" s="127"/>
      <c r="C65" s="230">
        <v>0</v>
      </c>
      <c r="D65" s="227"/>
    </row>
    <row r="66" spans="1:4" ht="25.5" x14ac:dyDescent="0.2">
      <c r="A66" s="127" t="s">
        <v>1243</v>
      </c>
      <c r="B66" s="127"/>
      <c r="C66" s="230">
        <v>0</v>
      </c>
      <c r="D66" s="227"/>
    </row>
    <row r="67" spans="1:4" ht="12.75" x14ac:dyDescent="0.2">
      <c r="A67" s="127" t="s">
        <v>1244</v>
      </c>
      <c r="B67" s="127"/>
      <c r="C67" s="230">
        <v>0</v>
      </c>
      <c r="D67" s="227"/>
    </row>
    <row r="68" spans="1:4" ht="25.5" x14ac:dyDescent="0.2">
      <c r="A68" s="127" t="s">
        <v>1245</v>
      </c>
      <c r="B68" s="127"/>
      <c r="C68" s="230">
        <v>0</v>
      </c>
      <c r="D68" s="227"/>
    </row>
    <row r="69" spans="1:4" ht="25.5" x14ac:dyDescent="0.2">
      <c r="A69" s="127" t="s">
        <v>1246</v>
      </c>
      <c r="B69" s="127"/>
      <c r="C69" s="230">
        <v>0</v>
      </c>
      <c r="D69" s="227"/>
    </row>
    <row r="70" spans="1:4" ht="25.5" x14ac:dyDescent="0.2">
      <c r="A70" s="127" t="s">
        <v>1247</v>
      </c>
      <c r="B70" s="127"/>
      <c r="C70" s="230">
        <v>0</v>
      </c>
      <c r="D70" s="227"/>
    </row>
    <row r="71" spans="1:4" ht="25.5" x14ac:dyDescent="0.2">
      <c r="A71" s="127" t="s">
        <v>1248</v>
      </c>
      <c r="B71" s="127"/>
      <c r="C71" s="230">
        <v>0</v>
      </c>
      <c r="D71" s="227"/>
    </row>
    <row r="72" spans="1:4" ht="12.75" x14ac:dyDescent="0.2">
      <c r="A72" s="127" t="s">
        <v>1249</v>
      </c>
      <c r="B72" s="127"/>
      <c r="C72" s="230">
        <v>0</v>
      </c>
      <c r="D72" s="227"/>
    </row>
    <row r="73" spans="1:4" ht="25.5" x14ac:dyDescent="0.2">
      <c r="A73" s="127" t="s">
        <v>1250</v>
      </c>
      <c r="B73" s="127"/>
      <c r="C73" s="230">
        <v>0</v>
      </c>
      <c r="D73" s="227"/>
    </row>
    <row r="74" spans="1:4" ht="12.75" x14ac:dyDescent="0.2">
      <c r="A74" s="127" t="s">
        <v>1251</v>
      </c>
      <c r="B74" s="127"/>
      <c r="C74" s="230">
        <v>0</v>
      </c>
      <c r="D74" s="227"/>
    </row>
    <row r="75" spans="1:4" ht="25.5" x14ac:dyDescent="0.2">
      <c r="A75" s="127" t="s">
        <v>1252</v>
      </c>
      <c r="B75" s="127"/>
      <c r="C75" s="230">
        <v>0</v>
      </c>
      <c r="D75" s="227"/>
    </row>
    <row r="76" spans="1:4" ht="12.75" x14ac:dyDescent="0.2">
      <c r="A76" s="127" t="s">
        <v>1253</v>
      </c>
      <c r="B76" s="127"/>
      <c r="C76" s="230">
        <v>0</v>
      </c>
      <c r="D76" s="227"/>
    </row>
    <row r="77" spans="1:4" ht="25.5" x14ac:dyDescent="0.2">
      <c r="A77" s="127" t="s">
        <v>1254</v>
      </c>
      <c r="B77" s="127"/>
      <c r="C77" s="230">
        <v>0</v>
      </c>
      <c r="D77" s="227"/>
    </row>
    <row r="78" spans="1:4" ht="25.5" x14ac:dyDescent="0.2">
      <c r="A78" s="127" t="s">
        <v>1255</v>
      </c>
      <c r="B78" s="127"/>
      <c r="C78" s="230">
        <v>0</v>
      </c>
      <c r="D78" s="227"/>
    </row>
    <row r="79" spans="1:4" ht="12.75" x14ac:dyDescent="0.2">
      <c r="A79" s="127" t="s">
        <v>1256</v>
      </c>
      <c r="B79" s="127"/>
      <c r="C79" s="230">
        <v>0</v>
      </c>
      <c r="D79" s="227"/>
    </row>
    <row r="80" spans="1:4" ht="25.5" x14ac:dyDescent="0.2">
      <c r="A80" s="127" t="s">
        <v>1257</v>
      </c>
      <c r="B80" s="127"/>
      <c r="C80" s="230">
        <v>0</v>
      </c>
      <c r="D80" s="227"/>
    </row>
    <row r="81" spans="1:4" ht="25.5" x14ac:dyDescent="0.2">
      <c r="A81" s="127" t="s">
        <v>1258</v>
      </c>
      <c r="B81" s="127"/>
      <c r="C81" s="230">
        <v>0</v>
      </c>
      <c r="D81" s="227"/>
    </row>
    <row r="82" spans="1:4" ht="25.5" x14ac:dyDescent="0.2">
      <c r="A82" s="127" t="s">
        <v>1259</v>
      </c>
      <c r="B82" s="127"/>
      <c r="C82" s="230">
        <v>0</v>
      </c>
      <c r="D82" s="227"/>
    </row>
    <row r="83" spans="1:4" ht="12.75" x14ac:dyDescent="0.2">
      <c r="A83" s="127" t="s">
        <v>1260</v>
      </c>
      <c r="B83" s="127"/>
      <c r="C83" s="230">
        <v>0</v>
      </c>
      <c r="D83" s="227"/>
    </row>
    <row r="84" spans="1:4" ht="25.5" x14ac:dyDescent="0.2">
      <c r="A84" s="127" t="s">
        <v>1261</v>
      </c>
      <c r="B84" s="127"/>
      <c r="C84" s="230">
        <v>0</v>
      </c>
      <c r="D84" s="227"/>
    </row>
    <row r="85" spans="1:4" ht="25.5" x14ac:dyDescent="0.2">
      <c r="A85" s="127" t="s">
        <v>1262</v>
      </c>
      <c r="B85" s="127"/>
      <c r="C85" s="230">
        <v>0</v>
      </c>
      <c r="D85" s="227"/>
    </row>
    <row r="86" spans="1:4" ht="25.5" x14ac:dyDescent="0.2">
      <c r="A86" s="127" t="s">
        <v>1263</v>
      </c>
      <c r="B86" s="127"/>
      <c r="C86" s="230">
        <v>0</v>
      </c>
      <c r="D86" s="227"/>
    </row>
    <row r="87" spans="1:4" ht="25.5" x14ac:dyDescent="0.2">
      <c r="A87" s="127" t="s">
        <v>1264</v>
      </c>
      <c r="B87" s="127"/>
      <c r="C87" s="230">
        <v>0</v>
      </c>
      <c r="D87" s="227"/>
    </row>
    <row r="88" spans="1:4" ht="12.75" x14ac:dyDescent="0.2">
      <c r="A88" s="127" t="s">
        <v>1265</v>
      </c>
      <c r="B88" s="127"/>
      <c r="C88" s="230">
        <v>0</v>
      </c>
      <c r="D88" s="227"/>
    </row>
    <row r="89" spans="1:4" ht="25.5" x14ac:dyDescent="0.2">
      <c r="A89" s="127" t="s">
        <v>1266</v>
      </c>
      <c r="B89" s="127"/>
      <c r="C89" s="230">
        <v>0</v>
      </c>
      <c r="D89" s="227"/>
    </row>
    <row r="90" spans="1:4" ht="25.5" x14ac:dyDescent="0.2">
      <c r="A90" s="127" t="s">
        <v>1267</v>
      </c>
      <c r="B90" s="127"/>
      <c r="C90" s="230">
        <v>0</v>
      </c>
      <c r="D90" s="227"/>
    </row>
    <row r="91" spans="1:4" ht="25.5" x14ac:dyDescent="0.2">
      <c r="A91" s="127" t="s">
        <v>1268</v>
      </c>
      <c r="B91" s="127"/>
      <c r="C91" s="230">
        <v>0</v>
      </c>
      <c r="D91" s="227"/>
    </row>
    <row r="92" spans="1:4" ht="12.75" x14ac:dyDescent="0.2">
      <c r="A92" s="127" t="s">
        <v>1269</v>
      </c>
      <c r="B92" s="127"/>
      <c r="C92" s="230">
        <v>0</v>
      </c>
      <c r="D92" s="227"/>
    </row>
    <row r="93" spans="1:4" ht="25.5" x14ac:dyDescent="0.2">
      <c r="A93" s="127" t="s">
        <v>1270</v>
      </c>
      <c r="B93" s="127"/>
      <c r="C93" s="230">
        <v>0</v>
      </c>
      <c r="D93" s="227"/>
    </row>
    <row r="94" spans="1:4" ht="12.75" x14ac:dyDescent="0.2">
      <c r="A94" s="127" t="s">
        <v>1271</v>
      </c>
      <c r="B94" s="127"/>
      <c r="C94" s="230">
        <v>0</v>
      </c>
      <c r="D94" s="227"/>
    </row>
    <row r="95" spans="1:4" ht="12.75" x14ac:dyDescent="0.2">
      <c r="A95" s="127" t="s">
        <v>1272</v>
      </c>
      <c r="B95" s="127"/>
      <c r="C95" s="230">
        <v>0</v>
      </c>
      <c r="D95" s="227"/>
    </row>
    <row r="96" spans="1:4" ht="25.5" x14ac:dyDescent="0.2">
      <c r="A96" s="127" t="s">
        <v>1273</v>
      </c>
      <c r="B96" s="127"/>
      <c r="C96" s="230">
        <v>0</v>
      </c>
      <c r="D96" s="227"/>
    </row>
    <row r="97" spans="1:4" ht="25.5" x14ac:dyDescent="0.2">
      <c r="A97" s="127" t="s">
        <v>1274</v>
      </c>
      <c r="B97" s="127"/>
      <c r="C97" s="230">
        <v>0</v>
      </c>
      <c r="D97" s="227"/>
    </row>
    <row r="98" spans="1:4" ht="25.5" x14ac:dyDescent="0.2">
      <c r="A98" s="127" t="s">
        <v>1275</v>
      </c>
      <c r="B98" s="127"/>
      <c r="C98" s="230">
        <v>0</v>
      </c>
      <c r="D98" s="227"/>
    </row>
    <row r="99" spans="1:4" ht="25.5" x14ac:dyDescent="0.2">
      <c r="A99" s="127" t="s">
        <v>1276</v>
      </c>
      <c r="B99" s="127"/>
      <c r="C99" s="230">
        <v>0</v>
      </c>
      <c r="D99" s="227"/>
    </row>
    <row r="100" spans="1:4" ht="12.75" x14ac:dyDescent="0.2">
      <c r="A100" s="127" t="s">
        <v>1277</v>
      </c>
      <c r="B100" s="127"/>
      <c r="C100" s="230">
        <v>0</v>
      </c>
      <c r="D100" s="227"/>
    </row>
    <row r="101" spans="1:4" ht="12.75" x14ac:dyDescent="0.2">
      <c r="A101" s="127" t="s">
        <v>1278</v>
      </c>
      <c r="B101" s="127"/>
      <c r="C101" s="230">
        <v>0</v>
      </c>
      <c r="D101" s="227"/>
    </row>
    <row r="102" spans="1:4" ht="12.75" x14ac:dyDescent="0.2">
      <c r="A102" s="127" t="s">
        <v>1279</v>
      </c>
      <c r="B102" s="127"/>
      <c r="C102" s="230">
        <v>0</v>
      </c>
      <c r="D102" s="227"/>
    </row>
    <row r="103" spans="1:4" ht="25.5" x14ac:dyDescent="0.2">
      <c r="A103" s="127" t="s">
        <v>1280</v>
      </c>
      <c r="B103" s="127"/>
      <c r="C103" s="230">
        <v>1.043806691888765</v>
      </c>
      <c r="D103" s="227"/>
    </row>
    <row r="104" spans="1:4" ht="25.5" x14ac:dyDescent="0.2">
      <c r="A104" s="127" t="s">
        <v>1281</v>
      </c>
      <c r="B104" s="127"/>
      <c r="C104" s="230">
        <v>1.1278886584120926</v>
      </c>
      <c r="D104" s="227"/>
    </row>
    <row r="105" spans="1:4" ht="25.5" x14ac:dyDescent="0.2">
      <c r="A105" s="127" t="s">
        <v>1282</v>
      </c>
      <c r="B105" s="127"/>
      <c r="C105" s="230">
        <v>0</v>
      </c>
      <c r="D105" s="227"/>
    </row>
    <row r="106" spans="1:4" ht="12.75" x14ac:dyDescent="0.2">
      <c r="A106" s="127" t="s">
        <v>1283</v>
      </c>
      <c r="B106" s="127"/>
      <c r="C106" s="230">
        <v>0</v>
      </c>
      <c r="D106" s="227"/>
    </row>
    <row r="107" spans="1:4" ht="12.75" x14ac:dyDescent="0.2">
      <c r="A107" s="127" t="s">
        <v>1284</v>
      </c>
      <c r="B107" s="127"/>
      <c r="C107" s="230">
        <v>0</v>
      </c>
      <c r="D107" s="227"/>
    </row>
    <row r="108" spans="1:4" ht="12.75" x14ac:dyDescent="0.2">
      <c r="A108" s="127" t="s">
        <v>1285</v>
      </c>
      <c r="B108" s="127"/>
      <c r="C108" s="230">
        <v>0</v>
      </c>
      <c r="D108" s="227"/>
    </row>
    <row r="109" spans="1:4" ht="12.75" x14ac:dyDescent="0.2">
      <c r="A109" s="127" t="s">
        <v>1286</v>
      </c>
      <c r="B109" s="127"/>
      <c r="C109" s="230">
        <v>0</v>
      </c>
      <c r="D109" s="227"/>
    </row>
    <row r="110" spans="1:4" ht="12.75" x14ac:dyDescent="0.2">
      <c r="A110" s="127" t="s">
        <v>1287</v>
      </c>
      <c r="B110" s="127"/>
      <c r="C110" s="230">
        <v>0</v>
      </c>
      <c r="D110" s="227"/>
    </row>
    <row r="111" spans="1:4" ht="76.5" x14ac:dyDescent="0.2">
      <c r="A111" s="127" t="s">
        <v>1288</v>
      </c>
      <c r="B111" s="127"/>
      <c r="C111" s="230">
        <v>0.83521864664062484</v>
      </c>
      <c r="D111" s="227"/>
    </row>
    <row r="112" spans="1:4" ht="63.75" x14ac:dyDescent="0.2">
      <c r="A112" s="127" t="s">
        <v>1289</v>
      </c>
      <c r="B112" s="127"/>
      <c r="C112" s="230">
        <v>1.0876748168780201</v>
      </c>
      <c r="D112" s="227"/>
    </row>
    <row r="113" spans="1:4" ht="63.75" x14ac:dyDescent="0.2">
      <c r="A113" s="127" t="s">
        <v>1290</v>
      </c>
      <c r="B113" s="127"/>
      <c r="C113" s="230">
        <v>1.0873069167331875</v>
      </c>
      <c r="D113" s="227"/>
    </row>
    <row r="114" spans="1:4" ht="63.75" x14ac:dyDescent="0.2">
      <c r="A114" s="127" t="s">
        <v>1291</v>
      </c>
      <c r="B114" s="127"/>
      <c r="C114" s="230">
        <v>1.0882238444946226</v>
      </c>
      <c r="D114" s="227"/>
    </row>
    <row r="115" spans="1:4" ht="63.75" x14ac:dyDescent="0.2">
      <c r="A115" s="127" t="s">
        <v>1292</v>
      </c>
      <c r="B115" s="127"/>
      <c r="C115" s="230">
        <v>1.087803156653115</v>
      </c>
      <c r="D115" s="227"/>
    </row>
    <row r="116" spans="1:4" ht="63.75" x14ac:dyDescent="0.2">
      <c r="A116" s="127" t="s">
        <v>1293</v>
      </c>
      <c r="B116" s="127"/>
      <c r="C116" s="230">
        <v>1.0884542113165001</v>
      </c>
      <c r="D116" s="227"/>
    </row>
    <row r="117" spans="1:4" ht="63.75" x14ac:dyDescent="0.2">
      <c r="A117" s="127" t="s">
        <v>1294</v>
      </c>
      <c r="B117" s="127"/>
      <c r="C117" s="230">
        <v>1.0857188575041727</v>
      </c>
      <c r="D117" s="227"/>
    </row>
    <row r="118" spans="1:4" ht="63.75" x14ac:dyDescent="0.2">
      <c r="A118" s="127" t="s">
        <v>1295</v>
      </c>
      <c r="B118" s="127"/>
      <c r="C118" s="230">
        <v>0</v>
      </c>
      <c r="D118" s="227"/>
    </row>
    <row r="119" spans="1:4" ht="51" x14ac:dyDescent="0.2">
      <c r="A119" s="127" t="s">
        <v>1296</v>
      </c>
      <c r="B119" s="127"/>
      <c r="C119" s="230">
        <v>0</v>
      </c>
      <c r="D119" s="227"/>
    </row>
    <row r="120" spans="1:4" ht="51" x14ac:dyDescent="0.2">
      <c r="A120" s="127" t="s">
        <v>1297</v>
      </c>
      <c r="B120" s="127"/>
      <c r="C120" s="230">
        <v>0</v>
      </c>
      <c r="D120" s="227"/>
    </row>
    <row r="121" spans="1:4" ht="25.5" x14ac:dyDescent="0.2">
      <c r="A121" s="127" t="s">
        <v>1298</v>
      </c>
      <c r="B121" s="127"/>
      <c r="C121" s="230">
        <v>0</v>
      </c>
      <c r="D121" s="227"/>
    </row>
    <row r="122" spans="1:4" ht="25.5" x14ac:dyDescent="0.2">
      <c r="A122" s="127" t="s">
        <v>1299</v>
      </c>
      <c r="B122" s="127"/>
      <c r="C122" s="230">
        <v>0</v>
      </c>
      <c r="D122" s="227"/>
    </row>
    <row r="123" spans="1:4" ht="25.5" x14ac:dyDescent="0.2">
      <c r="A123" s="127" t="s">
        <v>1300</v>
      </c>
      <c r="B123" s="127"/>
      <c r="C123" s="230">
        <v>0</v>
      </c>
      <c r="D123" s="227"/>
    </row>
    <row r="124" spans="1:4" ht="25.5" x14ac:dyDescent="0.2">
      <c r="A124" s="127" t="s">
        <v>1301</v>
      </c>
      <c r="B124" s="127"/>
      <c r="C124" s="230">
        <v>0</v>
      </c>
      <c r="D124" s="227"/>
    </row>
    <row r="125" spans="1:4" ht="25.5" x14ac:dyDescent="0.2">
      <c r="A125" s="127" t="s">
        <v>1302</v>
      </c>
      <c r="B125" s="127"/>
      <c r="C125" s="230">
        <v>0</v>
      </c>
      <c r="D125" s="227"/>
    </row>
    <row r="126" spans="1:4" ht="25.5" x14ac:dyDescent="0.2">
      <c r="A126" s="127" t="s">
        <v>1303</v>
      </c>
      <c r="B126" s="127"/>
      <c r="C126" s="230">
        <v>0</v>
      </c>
      <c r="D126" s="227"/>
    </row>
    <row r="127" spans="1:4" ht="25.5" x14ac:dyDescent="0.2">
      <c r="A127" s="127" t="s">
        <v>1304</v>
      </c>
      <c r="B127" s="127"/>
      <c r="C127" s="230">
        <v>0</v>
      </c>
      <c r="D127" s="227"/>
    </row>
    <row r="128" spans="1:4" ht="25.5" x14ac:dyDescent="0.2">
      <c r="A128" s="127" t="s">
        <v>1305</v>
      </c>
      <c r="B128" s="127"/>
      <c r="C128" s="230">
        <v>0</v>
      </c>
      <c r="D128" s="227"/>
    </row>
    <row r="129" spans="1:4" ht="25.5" x14ac:dyDescent="0.2">
      <c r="A129" s="127" t="s">
        <v>1306</v>
      </c>
      <c r="B129" s="127"/>
      <c r="C129" s="230">
        <v>0</v>
      </c>
      <c r="D129" s="227"/>
    </row>
    <row r="130" spans="1:4" ht="25.5" x14ac:dyDescent="0.2">
      <c r="A130" s="127" t="s">
        <v>1307</v>
      </c>
      <c r="B130" s="127"/>
      <c r="C130" s="230">
        <v>0</v>
      </c>
      <c r="D130" s="227"/>
    </row>
    <row r="131" spans="1:4" ht="25.5" x14ac:dyDescent="0.2">
      <c r="A131" s="127" t="s">
        <v>1308</v>
      </c>
      <c r="B131" s="127"/>
      <c r="C131" s="230">
        <v>0</v>
      </c>
      <c r="D131" s="227"/>
    </row>
    <row r="132" spans="1:4" ht="12.75" x14ac:dyDescent="0.2">
      <c r="A132" s="127" t="s">
        <v>1309</v>
      </c>
      <c r="B132" s="127"/>
      <c r="C132" s="230">
        <v>0</v>
      </c>
      <c r="D132" s="227"/>
    </row>
    <row r="133" spans="1:4" ht="25.5" x14ac:dyDescent="0.2">
      <c r="A133" s="127" t="s">
        <v>1310</v>
      </c>
      <c r="B133" s="127"/>
      <c r="C133" s="230">
        <v>0</v>
      </c>
      <c r="D133" s="227"/>
    </row>
    <row r="134" spans="1:4" ht="25.5" x14ac:dyDescent="0.2">
      <c r="A134" s="127" t="s">
        <v>1311</v>
      </c>
      <c r="B134" s="127"/>
      <c r="C134" s="230">
        <v>0</v>
      </c>
      <c r="D134" s="227"/>
    </row>
    <row r="135" spans="1:4" ht="25.5" x14ac:dyDescent="0.2">
      <c r="A135" s="127" t="s">
        <v>1312</v>
      </c>
      <c r="B135" s="127"/>
      <c r="C135" s="230">
        <v>0</v>
      </c>
      <c r="D135" s="227"/>
    </row>
    <row r="136" spans="1:4" ht="25.5" x14ac:dyDescent="0.2">
      <c r="A136" s="127" t="s">
        <v>1313</v>
      </c>
      <c r="B136" s="127"/>
      <c r="C136" s="230">
        <v>0</v>
      </c>
      <c r="D136" s="227"/>
    </row>
    <row r="137" spans="1:4" ht="25.5" x14ac:dyDescent="0.2">
      <c r="A137" s="127" t="s">
        <v>1314</v>
      </c>
      <c r="B137" s="127"/>
      <c r="C137" s="230">
        <v>0</v>
      </c>
      <c r="D137" s="227"/>
    </row>
    <row r="138" spans="1:4" ht="25.5" x14ac:dyDescent="0.2">
      <c r="A138" s="127" t="s">
        <v>1315</v>
      </c>
      <c r="B138" s="127"/>
      <c r="C138" s="230">
        <v>0</v>
      </c>
      <c r="D138" s="227"/>
    </row>
    <row r="139" spans="1:4" ht="25.5" x14ac:dyDescent="0.2">
      <c r="A139" s="127" t="s">
        <v>1316</v>
      </c>
      <c r="B139" s="127"/>
      <c r="C139" s="230">
        <v>0</v>
      </c>
      <c r="D139" s="227"/>
    </row>
    <row r="140" spans="1:4" ht="25.5" x14ac:dyDescent="0.2">
      <c r="A140" s="127" t="s">
        <v>1317</v>
      </c>
      <c r="B140" s="127"/>
      <c r="C140" s="230">
        <v>0</v>
      </c>
      <c r="D140" s="227"/>
    </row>
    <row r="141" spans="1:4" ht="25.5" x14ac:dyDescent="0.2">
      <c r="A141" s="127" t="s">
        <v>1318</v>
      </c>
      <c r="B141" s="127"/>
      <c r="C141" s="230">
        <v>0</v>
      </c>
      <c r="D141" s="227"/>
    </row>
    <row r="142" spans="1:4" ht="25.5" x14ac:dyDescent="0.2">
      <c r="A142" s="127" t="s">
        <v>1319</v>
      </c>
      <c r="B142" s="127"/>
      <c r="C142" s="230">
        <v>0</v>
      </c>
      <c r="D142" s="227"/>
    </row>
    <row r="143" spans="1:4" ht="25.5" x14ac:dyDescent="0.2">
      <c r="A143" s="127" t="s">
        <v>1320</v>
      </c>
      <c r="B143" s="127"/>
      <c r="C143" s="230">
        <v>0</v>
      </c>
      <c r="D143" s="227"/>
    </row>
    <row r="144" spans="1:4" ht="25.5" x14ac:dyDescent="0.2">
      <c r="A144" s="127" t="s">
        <v>1321</v>
      </c>
      <c r="B144" s="127"/>
      <c r="C144" s="230">
        <v>0</v>
      </c>
      <c r="D144" s="227"/>
    </row>
    <row r="145" spans="1:4" ht="25.5" x14ac:dyDescent="0.2">
      <c r="A145" s="127" t="s">
        <v>1322</v>
      </c>
      <c r="B145" s="127"/>
      <c r="C145" s="230">
        <v>0</v>
      </c>
      <c r="D145" s="227"/>
    </row>
    <row r="146" spans="1:4" ht="25.5" x14ac:dyDescent="0.2">
      <c r="A146" s="127" t="s">
        <v>1323</v>
      </c>
      <c r="B146" s="127"/>
      <c r="C146" s="230">
        <v>0</v>
      </c>
      <c r="D146" s="227"/>
    </row>
    <row r="147" spans="1:4" ht="25.5" x14ac:dyDescent="0.2">
      <c r="A147" s="127" t="s">
        <v>1324</v>
      </c>
      <c r="B147" s="127"/>
      <c r="C147" s="230">
        <v>0</v>
      </c>
      <c r="D147" s="227"/>
    </row>
    <row r="148" spans="1:4" ht="25.5" x14ac:dyDescent="0.2">
      <c r="A148" s="127" t="s">
        <v>1325</v>
      </c>
      <c r="B148" s="127"/>
      <c r="C148" s="230">
        <v>0</v>
      </c>
      <c r="D148" s="227"/>
    </row>
    <row r="149" spans="1:4" ht="25.5" x14ac:dyDescent="0.2">
      <c r="A149" s="127" t="s">
        <v>1326</v>
      </c>
      <c r="B149" s="127"/>
      <c r="C149" s="230">
        <v>0</v>
      </c>
      <c r="D149" s="227"/>
    </row>
    <row r="150" spans="1:4" ht="25.5" x14ac:dyDescent="0.2">
      <c r="A150" s="127" t="s">
        <v>1327</v>
      </c>
      <c r="B150" s="127"/>
      <c r="C150" s="230">
        <v>0</v>
      </c>
      <c r="D150" s="227"/>
    </row>
    <row r="151" spans="1:4" ht="25.5" x14ac:dyDescent="0.2">
      <c r="A151" s="127" t="s">
        <v>1328</v>
      </c>
      <c r="B151" s="127"/>
      <c r="C151" s="230">
        <v>0</v>
      </c>
      <c r="D151" s="227"/>
    </row>
    <row r="152" spans="1:4" ht="25.5" x14ac:dyDescent="0.2">
      <c r="A152" s="127" t="s">
        <v>1329</v>
      </c>
      <c r="B152" s="127"/>
      <c r="C152" s="230">
        <v>0</v>
      </c>
      <c r="D152" s="227"/>
    </row>
    <row r="153" spans="1:4" ht="25.5" x14ac:dyDescent="0.2">
      <c r="A153" s="127" t="s">
        <v>1330</v>
      </c>
      <c r="B153" s="127"/>
      <c r="C153" s="230">
        <v>0</v>
      </c>
      <c r="D153" s="227"/>
    </row>
    <row r="154" spans="1:4" ht="25.5" x14ac:dyDescent="0.2">
      <c r="A154" s="127" t="s">
        <v>1331</v>
      </c>
      <c r="B154" s="127"/>
      <c r="C154" s="230">
        <v>0</v>
      </c>
      <c r="D154" s="227"/>
    </row>
    <row r="155" spans="1:4" ht="25.5" x14ac:dyDescent="0.2">
      <c r="A155" s="127" t="s">
        <v>1332</v>
      </c>
      <c r="B155" s="127"/>
      <c r="C155" s="230">
        <v>0</v>
      </c>
      <c r="D155" s="227"/>
    </row>
    <row r="156" spans="1:4" ht="25.5" x14ac:dyDescent="0.2">
      <c r="A156" s="127" t="s">
        <v>1333</v>
      </c>
      <c r="B156" s="127"/>
      <c r="C156" s="230">
        <v>0</v>
      </c>
      <c r="D156" s="227"/>
    </row>
    <row r="157" spans="1:4" ht="25.5" x14ac:dyDescent="0.2">
      <c r="A157" s="127" t="s">
        <v>1334</v>
      </c>
      <c r="B157" s="127"/>
      <c r="C157" s="230">
        <v>0</v>
      </c>
      <c r="D157" s="227"/>
    </row>
    <row r="158" spans="1:4" ht="25.5" x14ac:dyDescent="0.2">
      <c r="A158" s="127" t="s">
        <v>1335</v>
      </c>
      <c r="B158" s="127"/>
      <c r="C158" s="230">
        <v>0</v>
      </c>
      <c r="D158" s="227"/>
    </row>
    <row r="159" spans="1:4" ht="25.5" x14ac:dyDescent="0.2">
      <c r="A159" s="127" t="s">
        <v>1336</v>
      </c>
      <c r="B159" s="127"/>
      <c r="C159" s="230">
        <v>0</v>
      </c>
      <c r="D159" s="227"/>
    </row>
    <row r="160" spans="1:4" ht="25.5" x14ac:dyDescent="0.2">
      <c r="A160" s="127" t="s">
        <v>1337</v>
      </c>
      <c r="B160" s="127"/>
      <c r="C160" s="230">
        <v>0</v>
      </c>
      <c r="D160" s="227"/>
    </row>
    <row r="161" spans="1:4" ht="25.5" x14ac:dyDescent="0.2">
      <c r="A161" s="127" t="s">
        <v>1338</v>
      </c>
      <c r="B161" s="127"/>
      <c r="C161" s="230">
        <v>0</v>
      </c>
      <c r="D161" s="227"/>
    </row>
    <row r="162" spans="1:4" ht="25.5" x14ac:dyDescent="0.2">
      <c r="A162" s="127" t="s">
        <v>1339</v>
      </c>
      <c r="B162" s="127"/>
      <c r="C162" s="230">
        <v>0</v>
      </c>
      <c r="D162" s="227"/>
    </row>
    <row r="163" spans="1:4" ht="25.5" x14ac:dyDescent="0.2">
      <c r="A163" s="127" t="s">
        <v>1340</v>
      </c>
      <c r="B163" s="127"/>
      <c r="C163" s="230">
        <v>0</v>
      </c>
      <c r="D163" s="227"/>
    </row>
    <row r="164" spans="1:4" ht="25.5" x14ac:dyDescent="0.2">
      <c r="A164" s="127" t="s">
        <v>1341</v>
      </c>
      <c r="B164" s="127"/>
      <c r="C164" s="230">
        <v>0</v>
      </c>
      <c r="D164" s="227"/>
    </row>
    <row r="165" spans="1:4" ht="25.5" x14ac:dyDescent="0.2">
      <c r="A165" s="127" t="s">
        <v>1342</v>
      </c>
      <c r="B165" s="127"/>
      <c r="C165" s="230">
        <v>0</v>
      </c>
      <c r="D165" s="227"/>
    </row>
    <row r="166" spans="1:4" ht="25.5" x14ac:dyDescent="0.2">
      <c r="A166" s="127" t="s">
        <v>1343</v>
      </c>
      <c r="B166" s="127"/>
      <c r="C166" s="230">
        <v>0</v>
      </c>
      <c r="D166" s="227"/>
    </row>
    <row r="167" spans="1:4" ht="25.5" x14ac:dyDescent="0.2">
      <c r="A167" s="127" t="s">
        <v>1344</v>
      </c>
      <c r="B167" s="127"/>
      <c r="C167" s="230">
        <v>0</v>
      </c>
      <c r="D167" s="227"/>
    </row>
    <row r="168" spans="1:4" ht="25.5" x14ac:dyDescent="0.2">
      <c r="A168" s="127" t="s">
        <v>1345</v>
      </c>
      <c r="B168" s="127"/>
      <c r="C168" s="230">
        <v>0</v>
      </c>
      <c r="D168" s="227"/>
    </row>
    <row r="169" spans="1:4" ht="25.5" x14ac:dyDescent="0.2">
      <c r="A169" s="127" t="s">
        <v>1346</v>
      </c>
      <c r="B169" s="127"/>
      <c r="C169" s="230">
        <v>0</v>
      </c>
      <c r="D169" s="227"/>
    </row>
    <row r="170" spans="1:4" ht="12.75" x14ac:dyDescent="0.2">
      <c r="A170" s="127" t="s">
        <v>1347</v>
      </c>
      <c r="B170" s="127"/>
      <c r="C170" s="230">
        <v>0</v>
      </c>
      <c r="D170" s="227"/>
    </row>
    <row r="171" spans="1:4" ht="25.5" x14ac:dyDescent="0.2">
      <c r="A171" s="127" t="s">
        <v>1348</v>
      </c>
      <c r="B171" s="127"/>
      <c r="C171" s="230">
        <v>0</v>
      </c>
      <c r="D171" s="227"/>
    </row>
    <row r="172" spans="1:4" ht="25.5" x14ac:dyDescent="0.2">
      <c r="A172" s="127" t="s">
        <v>1349</v>
      </c>
      <c r="B172" s="127"/>
      <c r="C172" s="230">
        <v>0</v>
      </c>
      <c r="D172" s="227"/>
    </row>
    <row r="173" spans="1:4" ht="38.25" x14ac:dyDescent="0.2">
      <c r="A173" s="127" t="s">
        <v>1350</v>
      </c>
      <c r="B173" s="127"/>
      <c r="C173" s="230">
        <v>4.0670366746999855</v>
      </c>
      <c r="D173" s="227"/>
    </row>
    <row r="174" spans="1:4" ht="25.5" x14ac:dyDescent="0.2">
      <c r="A174" s="127" t="s">
        <v>1351</v>
      </c>
      <c r="B174" s="127"/>
      <c r="C174" s="230">
        <v>0</v>
      </c>
      <c r="D174" s="227"/>
    </row>
    <row r="175" spans="1:4" ht="12.75" x14ac:dyDescent="0.2">
      <c r="A175" s="127" t="s">
        <v>1352</v>
      </c>
      <c r="B175" s="127"/>
      <c r="C175" s="230">
        <v>0</v>
      </c>
      <c r="D175" s="227"/>
    </row>
    <row r="176" spans="1:4" ht="12.75" x14ac:dyDescent="0.2">
      <c r="A176" s="127" t="s">
        <v>1353</v>
      </c>
      <c r="B176" s="127"/>
      <c r="C176" s="230">
        <v>0</v>
      </c>
      <c r="D176" s="227"/>
    </row>
    <row r="177" spans="1:4" ht="12.75" x14ac:dyDescent="0.2">
      <c r="A177" s="127" t="s">
        <v>1354</v>
      </c>
      <c r="B177" s="127"/>
      <c r="C177" s="230">
        <v>0</v>
      </c>
      <c r="D177" s="227"/>
    </row>
    <row r="178" spans="1:4" ht="12.75" x14ac:dyDescent="0.2">
      <c r="A178" s="127" t="s">
        <v>1355</v>
      </c>
      <c r="B178" s="127"/>
      <c r="C178" s="230">
        <v>0</v>
      </c>
      <c r="D178" s="227"/>
    </row>
    <row r="179" spans="1:4" ht="12.75" x14ac:dyDescent="0.2">
      <c r="A179" s="127" t="s">
        <v>1356</v>
      </c>
      <c r="B179" s="127"/>
      <c r="C179" s="230">
        <v>0</v>
      </c>
      <c r="D179" s="227"/>
    </row>
    <row r="180" spans="1:4" ht="12.75" x14ac:dyDescent="0.2">
      <c r="A180" s="127" t="s">
        <v>1357</v>
      </c>
      <c r="B180" s="127"/>
      <c r="C180" s="230">
        <v>0</v>
      </c>
      <c r="D180" s="227"/>
    </row>
    <row r="181" spans="1:4" ht="12.75" x14ac:dyDescent="0.2">
      <c r="A181" s="127" t="s">
        <v>1358</v>
      </c>
      <c r="B181" s="127"/>
      <c r="C181" s="230">
        <v>0</v>
      </c>
      <c r="D181" s="227"/>
    </row>
    <row r="182" spans="1:4" ht="12.75" x14ac:dyDescent="0.2">
      <c r="A182" s="127" t="s">
        <v>1359</v>
      </c>
      <c r="B182" s="127"/>
      <c r="C182" s="230">
        <v>0</v>
      </c>
      <c r="D182" s="227"/>
    </row>
    <row r="183" spans="1:4" ht="12.75" x14ac:dyDescent="0.2">
      <c r="A183" s="127" t="s">
        <v>1360</v>
      </c>
      <c r="B183" s="127"/>
      <c r="C183" s="230">
        <v>0</v>
      </c>
      <c r="D183" s="227"/>
    </row>
    <row r="184" spans="1:4" ht="12.75" x14ac:dyDescent="0.2">
      <c r="A184" s="127" t="s">
        <v>1361</v>
      </c>
      <c r="B184" s="127"/>
      <c r="C184" s="230">
        <v>0</v>
      </c>
      <c r="D184" s="227"/>
    </row>
    <row r="185" spans="1:4" ht="12.75" x14ac:dyDescent="0.2">
      <c r="A185" s="127" t="s">
        <v>1362</v>
      </c>
      <c r="B185" s="127"/>
      <c r="C185" s="230">
        <v>0</v>
      </c>
      <c r="D185" s="227"/>
    </row>
    <row r="186" spans="1:4" ht="12.75" x14ac:dyDescent="0.2">
      <c r="A186" s="127" t="s">
        <v>1363</v>
      </c>
      <c r="B186" s="127"/>
      <c r="C186" s="230">
        <v>0</v>
      </c>
      <c r="D186" s="227"/>
    </row>
    <row r="187" spans="1:4" ht="12.75" x14ac:dyDescent="0.2">
      <c r="A187" s="127" t="s">
        <v>1364</v>
      </c>
      <c r="B187" s="127"/>
      <c r="C187" s="230">
        <v>0</v>
      </c>
      <c r="D187" s="227"/>
    </row>
    <row r="188" spans="1:4" ht="12.75" x14ac:dyDescent="0.2">
      <c r="A188" s="127" t="s">
        <v>1365</v>
      </c>
      <c r="B188" s="127"/>
      <c r="C188" s="230">
        <v>0</v>
      </c>
      <c r="D188" s="227"/>
    </row>
    <row r="189" spans="1:4" ht="63.75" x14ac:dyDescent="0.2">
      <c r="A189" s="127" t="s">
        <v>1366</v>
      </c>
      <c r="B189" s="127"/>
      <c r="C189" s="230">
        <v>0</v>
      </c>
      <c r="D189" s="227"/>
    </row>
    <row r="190" spans="1:4" ht="51" x14ac:dyDescent="0.2">
      <c r="A190" s="127" t="s">
        <v>1367</v>
      </c>
      <c r="B190" s="127"/>
      <c r="C190" s="230">
        <v>0</v>
      </c>
      <c r="D190" s="227"/>
    </row>
    <row r="191" spans="1:4" ht="51" x14ac:dyDescent="0.2">
      <c r="A191" s="127" t="s">
        <v>1368</v>
      </c>
      <c r="B191" s="127"/>
      <c r="C191" s="230">
        <v>0</v>
      </c>
      <c r="D191" s="227"/>
    </row>
    <row r="192" spans="1:4" ht="63.75" x14ac:dyDescent="0.2">
      <c r="A192" s="127" t="s">
        <v>1369</v>
      </c>
      <c r="B192" s="127"/>
      <c r="C192" s="230">
        <v>0</v>
      </c>
      <c r="D192" s="227"/>
    </row>
    <row r="193" spans="1:4" ht="25.5" x14ac:dyDescent="0.2">
      <c r="A193" s="127" t="s">
        <v>1370</v>
      </c>
      <c r="B193" s="127"/>
      <c r="C193" s="230">
        <v>0</v>
      </c>
      <c r="D193" s="227"/>
    </row>
    <row r="194" spans="1:4" ht="25.5" x14ac:dyDescent="0.2">
      <c r="A194" s="127" t="s">
        <v>1371</v>
      </c>
      <c r="B194" s="127"/>
      <c r="C194" s="230">
        <v>0</v>
      </c>
      <c r="D194" s="227"/>
    </row>
    <row r="195" spans="1:4" ht="12.75" x14ac:dyDescent="0.2">
      <c r="A195" s="127" t="s">
        <v>1372</v>
      </c>
      <c r="B195" s="127"/>
      <c r="C195" s="230">
        <v>0</v>
      </c>
      <c r="D195" s="227"/>
    </row>
    <row r="196" spans="1:4" ht="12.75" x14ac:dyDescent="0.2">
      <c r="A196" s="127" t="s">
        <v>1373</v>
      </c>
      <c r="B196" s="127"/>
      <c r="C196" s="230">
        <v>0</v>
      </c>
      <c r="D196" s="227"/>
    </row>
    <row r="197" spans="1:4" ht="25.5" x14ac:dyDescent="0.2">
      <c r="A197" s="127" t="s">
        <v>1374</v>
      </c>
      <c r="B197" s="127"/>
      <c r="C197" s="230">
        <v>0</v>
      </c>
      <c r="D197" s="227"/>
    </row>
    <row r="198" spans="1:4" ht="25.5" x14ac:dyDescent="0.2">
      <c r="A198" s="127" t="s">
        <v>1375</v>
      </c>
      <c r="B198" s="127"/>
      <c r="C198" s="230">
        <v>0</v>
      </c>
      <c r="D198" s="227"/>
    </row>
    <row r="199" spans="1:4" ht="25.5" x14ac:dyDescent="0.2">
      <c r="A199" s="127" t="s">
        <v>1376</v>
      </c>
      <c r="B199" s="127"/>
      <c r="C199" s="230">
        <v>0</v>
      </c>
      <c r="D199" s="227"/>
    </row>
    <row r="200" spans="1:4" ht="12.75" x14ac:dyDescent="0.2">
      <c r="A200" s="127" t="s">
        <v>1377</v>
      </c>
      <c r="B200" s="127"/>
      <c r="C200" s="230">
        <v>0</v>
      </c>
      <c r="D200" s="227"/>
    </row>
    <row r="201" spans="1:4" ht="25.5" x14ac:dyDescent="0.2">
      <c r="A201" s="127" t="s">
        <v>1378</v>
      </c>
      <c r="B201" s="127"/>
      <c r="C201" s="230">
        <v>0</v>
      </c>
      <c r="D201" s="227"/>
    </row>
    <row r="202" spans="1:4" ht="12.75" x14ac:dyDescent="0.2">
      <c r="A202" s="127" t="s">
        <v>1379</v>
      </c>
      <c r="B202" s="127"/>
      <c r="C202" s="230">
        <v>0</v>
      </c>
      <c r="D202" s="227"/>
    </row>
    <row r="203" spans="1:4" ht="12.75" x14ac:dyDescent="0.2">
      <c r="A203" s="127" t="s">
        <v>1380</v>
      </c>
      <c r="B203" s="127"/>
      <c r="C203" s="230">
        <v>0</v>
      </c>
      <c r="D203" s="227"/>
    </row>
    <row r="204" spans="1:4" ht="25.5" x14ac:dyDescent="0.2">
      <c r="A204" s="127" t="s">
        <v>1381</v>
      </c>
      <c r="B204" s="127"/>
      <c r="C204" s="230">
        <v>0</v>
      </c>
      <c r="D204" s="227"/>
    </row>
    <row r="205" spans="1:4" ht="12.75" x14ac:dyDescent="0.2">
      <c r="A205" s="127" t="s">
        <v>1382</v>
      </c>
      <c r="B205" s="127"/>
      <c r="C205" s="230">
        <v>0</v>
      </c>
      <c r="D205" s="227"/>
    </row>
    <row r="206" spans="1:4" ht="12.75" x14ac:dyDescent="0.2">
      <c r="A206" s="127" t="s">
        <v>1383</v>
      </c>
      <c r="B206" s="127"/>
      <c r="C206" s="230">
        <v>0</v>
      </c>
      <c r="D206" s="227"/>
    </row>
    <row r="207" spans="1:4" ht="25.5" x14ac:dyDescent="0.2">
      <c r="A207" s="127" t="s">
        <v>1384</v>
      </c>
      <c r="B207" s="127"/>
      <c r="C207" s="230">
        <v>0</v>
      </c>
      <c r="D207" s="227"/>
    </row>
    <row r="208" spans="1:4" ht="25.5" x14ac:dyDescent="0.2">
      <c r="A208" s="127" t="s">
        <v>1385</v>
      </c>
      <c r="B208" s="127"/>
      <c r="C208" s="230">
        <v>0</v>
      </c>
      <c r="D208" s="227"/>
    </row>
    <row r="209" spans="1:4" ht="25.5" x14ac:dyDescent="0.2">
      <c r="A209" s="127" t="s">
        <v>1386</v>
      </c>
      <c r="B209" s="127"/>
      <c r="C209" s="230">
        <v>2.1706921539594028</v>
      </c>
      <c r="D209" s="227"/>
    </row>
    <row r="210" spans="1:4" ht="12.75" x14ac:dyDescent="0.2">
      <c r="A210" s="127" t="s">
        <v>1387</v>
      </c>
      <c r="B210" s="127"/>
      <c r="C210" s="230">
        <v>0</v>
      </c>
      <c r="D210" s="227"/>
    </row>
    <row r="211" spans="1:4" ht="25.5" x14ac:dyDescent="0.2">
      <c r="A211" s="127" t="s">
        <v>1388</v>
      </c>
      <c r="B211" s="127"/>
      <c r="C211" s="230">
        <v>0</v>
      </c>
      <c r="D211" s="227"/>
    </row>
    <row r="212" spans="1:4" ht="12.75" x14ac:dyDescent="0.2">
      <c r="A212" s="127" t="s">
        <v>1389</v>
      </c>
      <c r="B212" s="127"/>
      <c r="C212" s="230">
        <v>0</v>
      </c>
      <c r="D212" s="227"/>
    </row>
    <row r="213" spans="1:4" ht="25.5" x14ac:dyDescent="0.2">
      <c r="A213" s="127" t="s">
        <v>1390</v>
      </c>
      <c r="B213" s="127"/>
      <c r="C213" s="230">
        <v>0</v>
      </c>
      <c r="D213" s="227"/>
    </row>
    <row r="214" spans="1:4" ht="25.5" x14ac:dyDescent="0.2">
      <c r="A214" s="127" t="s">
        <v>1391</v>
      </c>
      <c r="B214" s="127"/>
      <c r="C214" s="230">
        <v>0</v>
      </c>
      <c r="D214" s="227"/>
    </row>
    <row r="215" spans="1:4" ht="25.5" x14ac:dyDescent="0.2">
      <c r="A215" s="127" t="s">
        <v>1392</v>
      </c>
      <c r="B215" s="127"/>
      <c r="C215" s="230">
        <v>0</v>
      </c>
      <c r="D215" s="227"/>
    </row>
    <row r="216" spans="1:4" ht="12.75" x14ac:dyDescent="0.2">
      <c r="A216" s="127" t="s">
        <v>1393</v>
      </c>
      <c r="B216" s="127"/>
      <c r="C216" s="230">
        <v>0</v>
      </c>
      <c r="D216" s="227"/>
    </row>
    <row r="217" spans="1:4" ht="12.75" x14ac:dyDescent="0.2">
      <c r="A217" s="127" t="s">
        <v>1394</v>
      </c>
      <c r="B217" s="127"/>
      <c r="C217" s="230">
        <v>0</v>
      </c>
      <c r="D217" s="227"/>
    </row>
    <row r="218" spans="1:4" ht="12.75" x14ac:dyDescent="0.2">
      <c r="A218" s="127" t="s">
        <v>1395</v>
      </c>
      <c r="B218" s="127"/>
      <c r="C218" s="230">
        <v>0</v>
      </c>
      <c r="D218" s="227"/>
    </row>
    <row r="219" spans="1:4" ht="25.5" x14ac:dyDescent="0.2">
      <c r="A219" s="127" t="s">
        <v>1396</v>
      </c>
      <c r="B219" s="127"/>
      <c r="C219" s="230">
        <v>0</v>
      </c>
      <c r="D219" s="227"/>
    </row>
    <row r="220" spans="1:4" ht="25.5" x14ac:dyDescent="0.2">
      <c r="A220" s="127" t="s">
        <v>1397</v>
      </c>
      <c r="B220" s="127"/>
      <c r="C220" s="230">
        <v>0</v>
      </c>
      <c r="D220" s="227"/>
    </row>
    <row r="221" spans="1:4" ht="12.75" x14ac:dyDescent="0.2">
      <c r="A221" s="127" t="s">
        <v>1398</v>
      </c>
      <c r="B221" s="127"/>
      <c r="C221" s="230">
        <v>0</v>
      </c>
      <c r="D221" s="227"/>
    </row>
    <row r="222" spans="1:4" ht="25.5" x14ac:dyDescent="0.2">
      <c r="A222" s="127" t="s">
        <v>1399</v>
      </c>
      <c r="B222" s="127"/>
      <c r="C222" s="230">
        <v>0</v>
      </c>
      <c r="D222" s="227"/>
    </row>
    <row r="223" spans="1:4" ht="25.5" x14ac:dyDescent="0.2">
      <c r="A223" s="127" t="s">
        <v>1400</v>
      </c>
      <c r="B223" s="127"/>
      <c r="C223" s="230">
        <v>0</v>
      </c>
      <c r="D223" s="227"/>
    </row>
    <row r="224" spans="1:4" ht="12.75" x14ac:dyDescent="0.2">
      <c r="A224" s="127" t="s">
        <v>1401</v>
      </c>
      <c r="B224" s="127"/>
      <c r="C224" s="230">
        <v>0</v>
      </c>
      <c r="D224" s="227"/>
    </row>
    <row r="225" spans="1:4" ht="38.25" x14ac:dyDescent="0.2">
      <c r="A225" s="127" t="s">
        <v>1402</v>
      </c>
      <c r="B225" s="127"/>
      <c r="C225" s="230">
        <v>0</v>
      </c>
      <c r="D225" s="227"/>
    </row>
    <row r="226" spans="1:4" ht="12.75" x14ac:dyDescent="0.2">
      <c r="A226" s="127" t="s">
        <v>1403</v>
      </c>
      <c r="B226" s="127"/>
      <c r="C226" s="230">
        <v>0</v>
      </c>
      <c r="D226" s="227"/>
    </row>
    <row r="227" spans="1:4" ht="25.5" x14ac:dyDescent="0.2">
      <c r="A227" s="127" t="s">
        <v>1404</v>
      </c>
      <c r="B227" s="127"/>
      <c r="C227" s="230">
        <v>0</v>
      </c>
      <c r="D227" s="227"/>
    </row>
    <row r="228" spans="1:4" ht="25.5" x14ac:dyDescent="0.2">
      <c r="A228" s="127" t="s">
        <v>1405</v>
      </c>
      <c r="B228" s="127"/>
      <c r="C228" s="230">
        <v>0</v>
      </c>
      <c r="D228" s="227"/>
    </row>
    <row r="229" spans="1:4" ht="25.5" x14ac:dyDescent="0.2">
      <c r="A229" s="127" t="s">
        <v>1406</v>
      </c>
      <c r="B229" s="127"/>
      <c r="C229" s="230">
        <v>0</v>
      </c>
      <c r="D229" s="227"/>
    </row>
    <row r="230" spans="1:4" ht="25.5" x14ac:dyDescent="0.2">
      <c r="A230" s="127" t="s">
        <v>1407</v>
      </c>
      <c r="B230" s="127"/>
      <c r="C230" s="230">
        <v>0</v>
      </c>
      <c r="D230" s="227"/>
    </row>
    <row r="231" spans="1:4" ht="12.75" x14ac:dyDescent="0.2">
      <c r="A231" s="127" t="s">
        <v>1408</v>
      </c>
      <c r="B231" s="127"/>
      <c r="C231" s="230">
        <v>0</v>
      </c>
      <c r="D231" s="227"/>
    </row>
    <row r="232" spans="1:4" ht="25.5" x14ac:dyDescent="0.2">
      <c r="A232" s="127" t="s">
        <v>1409</v>
      </c>
      <c r="B232" s="127"/>
      <c r="C232" s="230">
        <v>0</v>
      </c>
      <c r="D232" s="227"/>
    </row>
    <row r="233" spans="1:4" ht="25.5" x14ac:dyDescent="0.2">
      <c r="A233" s="127" t="s">
        <v>1410</v>
      </c>
      <c r="B233" s="127"/>
      <c r="C233" s="230">
        <v>0</v>
      </c>
      <c r="D233" s="227"/>
    </row>
    <row r="234" spans="1:4" ht="25.5" x14ac:dyDescent="0.2">
      <c r="A234" s="127" t="s">
        <v>1410</v>
      </c>
      <c r="B234" s="127"/>
      <c r="C234" s="230">
        <v>0</v>
      </c>
      <c r="D234" s="227"/>
    </row>
    <row r="235" spans="1:4" ht="25.5" x14ac:dyDescent="0.2">
      <c r="A235" s="127" t="s">
        <v>1411</v>
      </c>
      <c r="B235" s="127"/>
      <c r="C235" s="230">
        <v>0</v>
      </c>
      <c r="D235" s="227"/>
    </row>
    <row r="236" spans="1:4" ht="25.5" x14ac:dyDescent="0.2">
      <c r="A236" s="127" t="s">
        <v>1412</v>
      </c>
      <c r="B236" s="127"/>
      <c r="C236" s="230">
        <v>0</v>
      </c>
      <c r="D236" s="227"/>
    </row>
    <row r="237" spans="1:4" ht="25.5" x14ac:dyDescent="0.2">
      <c r="A237" s="127" t="s">
        <v>1412</v>
      </c>
      <c r="B237" s="127"/>
      <c r="C237" s="230">
        <v>0</v>
      </c>
      <c r="D237" s="227"/>
    </row>
    <row r="238" spans="1:4" ht="12.75" x14ac:dyDescent="0.2">
      <c r="A238" s="127" t="s">
        <v>1413</v>
      </c>
      <c r="B238" s="127"/>
      <c r="C238" s="230">
        <v>0</v>
      </c>
      <c r="D238" s="227"/>
    </row>
    <row r="239" spans="1:4" ht="25.5" x14ac:dyDescent="0.2">
      <c r="A239" s="127" t="s">
        <v>1414</v>
      </c>
      <c r="B239" s="127"/>
      <c r="C239" s="230">
        <v>0</v>
      </c>
      <c r="D239" s="227"/>
    </row>
    <row r="240" spans="1:4" ht="25.5" x14ac:dyDescent="0.2">
      <c r="A240" s="127" t="s">
        <v>1415</v>
      </c>
      <c r="B240" s="127"/>
      <c r="C240" s="230">
        <v>0</v>
      </c>
      <c r="D240" s="227"/>
    </row>
    <row r="241" spans="1:4" ht="12.75" x14ac:dyDescent="0.2">
      <c r="A241" s="127" t="s">
        <v>1416</v>
      </c>
      <c r="B241" s="127"/>
      <c r="C241" s="230">
        <v>0</v>
      </c>
      <c r="D241" s="227"/>
    </row>
    <row r="242" spans="1:4" ht="38.25" x14ac:dyDescent="0.2">
      <c r="A242" s="127" t="s">
        <v>1417</v>
      </c>
      <c r="B242" s="127"/>
      <c r="C242" s="230">
        <v>0</v>
      </c>
      <c r="D242" s="227"/>
    </row>
    <row r="243" spans="1:4" ht="25.5" x14ac:dyDescent="0.2">
      <c r="A243" s="127" t="s">
        <v>1418</v>
      </c>
      <c r="B243" s="127"/>
      <c r="C243" s="230">
        <v>0</v>
      </c>
      <c r="D243" s="227"/>
    </row>
    <row r="244" spans="1:4" ht="12.75" x14ac:dyDescent="0.2">
      <c r="A244" s="127" t="s">
        <v>1419</v>
      </c>
      <c r="B244" s="127"/>
      <c r="C244" s="230">
        <v>0</v>
      </c>
      <c r="D244" s="227"/>
    </row>
    <row r="245" spans="1:4" ht="25.5" x14ac:dyDescent="0.2">
      <c r="A245" s="127" t="s">
        <v>1420</v>
      </c>
      <c r="B245" s="127"/>
      <c r="C245" s="230">
        <v>0</v>
      </c>
      <c r="D245" s="227"/>
    </row>
    <row r="246" spans="1:4" ht="12.75" x14ac:dyDescent="0.2">
      <c r="A246" s="127" t="s">
        <v>1421</v>
      </c>
      <c r="B246" s="127"/>
      <c r="C246" s="230">
        <v>0</v>
      </c>
      <c r="D246" s="227"/>
    </row>
    <row r="247" spans="1:4" ht="12.75" x14ac:dyDescent="0.2">
      <c r="A247" s="127" t="s">
        <v>1422</v>
      </c>
      <c r="B247" s="127"/>
      <c r="C247" s="230">
        <v>0</v>
      </c>
      <c r="D247" s="227"/>
    </row>
    <row r="248" spans="1:4" ht="25.5" x14ac:dyDescent="0.2">
      <c r="A248" s="127" t="s">
        <v>1423</v>
      </c>
      <c r="B248" s="127"/>
      <c r="C248" s="230">
        <v>2.2869754759761176</v>
      </c>
      <c r="D248" s="227"/>
    </row>
    <row r="249" spans="1:4" ht="12.75" x14ac:dyDescent="0.2">
      <c r="A249" s="127" t="s">
        <v>1424</v>
      </c>
      <c r="B249" s="127"/>
      <c r="C249" s="230">
        <v>0</v>
      </c>
      <c r="D249" s="227"/>
    </row>
    <row r="250" spans="1:4" ht="25.5" x14ac:dyDescent="0.2">
      <c r="A250" s="127" t="s">
        <v>1425</v>
      </c>
      <c r="B250" s="127"/>
      <c r="C250" s="230">
        <v>0</v>
      </c>
      <c r="D250" s="227"/>
    </row>
    <row r="251" spans="1:4" ht="12.75" x14ac:dyDescent="0.2">
      <c r="A251" s="127" t="s">
        <v>1426</v>
      </c>
      <c r="B251" s="127"/>
      <c r="C251" s="230">
        <v>0</v>
      </c>
      <c r="D251" s="227"/>
    </row>
    <row r="252" spans="1:4" ht="12.75" x14ac:dyDescent="0.2">
      <c r="A252" s="127" t="s">
        <v>1427</v>
      </c>
      <c r="B252" s="127"/>
      <c r="C252" s="230">
        <v>0</v>
      </c>
      <c r="D252" s="227"/>
    </row>
    <row r="253" spans="1:4" ht="12.75" x14ac:dyDescent="0.2">
      <c r="A253" s="127" t="s">
        <v>1428</v>
      </c>
      <c r="B253" s="127"/>
      <c r="C253" s="230">
        <v>0</v>
      </c>
      <c r="D253" s="227"/>
    </row>
    <row r="254" spans="1:4" ht="25.5" x14ac:dyDescent="0.2">
      <c r="A254" s="127" t="s">
        <v>1429</v>
      </c>
      <c r="B254" s="127"/>
      <c r="C254" s="230">
        <v>0</v>
      </c>
      <c r="D254" s="227"/>
    </row>
    <row r="255" spans="1:4" ht="76.5" x14ac:dyDescent="0.2">
      <c r="A255" s="127" t="s">
        <v>1430</v>
      </c>
      <c r="B255" s="127"/>
      <c r="C255" s="230">
        <v>0.5673998467150948</v>
      </c>
      <c r="D255" s="227"/>
    </row>
    <row r="256" spans="1:4" ht="76.5" x14ac:dyDescent="0.2">
      <c r="A256" s="127" t="s">
        <v>1431</v>
      </c>
      <c r="B256" s="127"/>
      <c r="C256" s="230">
        <v>0.86178859075100234</v>
      </c>
      <c r="D256" s="227"/>
    </row>
    <row r="257" spans="1:4" ht="63.75" x14ac:dyDescent="0.2">
      <c r="A257" s="127" t="s">
        <v>1432</v>
      </c>
      <c r="B257" s="127"/>
      <c r="C257" s="230">
        <v>0</v>
      </c>
      <c r="D257" s="227"/>
    </row>
    <row r="258" spans="1:4" ht="25.5" x14ac:dyDescent="0.2">
      <c r="A258" s="127" t="s">
        <v>1433</v>
      </c>
      <c r="B258" s="127"/>
      <c r="C258" s="230">
        <v>0</v>
      </c>
      <c r="D258" s="227"/>
    </row>
    <row r="259" spans="1:4" ht="25.5" x14ac:dyDescent="0.2">
      <c r="A259" s="127" t="s">
        <v>1434</v>
      </c>
      <c r="B259" s="127"/>
      <c r="C259" s="230">
        <v>0</v>
      </c>
      <c r="D259" s="227"/>
    </row>
    <row r="260" spans="1:4" ht="25.5" x14ac:dyDescent="0.2">
      <c r="A260" s="127" t="s">
        <v>1435</v>
      </c>
      <c r="B260" s="127"/>
      <c r="C260" s="230">
        <v>0</v>
      </c>
      <c r="D260" s="227"/>
    </row>
    <row r="261" spans="1:4" ht="25.5" x14ac:dyDescent="0.2">
      <c r="A261" s="127" t="s">
        <v>1436</v>
      </c>
      <c r="B261" s="127"/>
      <c r="C261" s="230">
        <v>0</v>
      </c>
      <c r="D261" s="227"/>
    </row>
    <row r="262" spans="1:4" ht="25.5" x14ac:dyDescent="0.2">
      <c r="A262" s="127" t="s">
        <v>1437</v>
      </c>
      <c r="B262" s="127"/>
      <c r="C262" s="230">
        <v>0</v>
      </c>
      <c r="D262" s="227"/>
    </row>
    <row r="263" spans="1:4" ht="12.75" x14ac:dyDescent="0.2">
      <c r="A263" s="127" t="s">
        <v>1438</v>
      </c>
      <c r="B263" s="127"/>
      <c r="C263" s="230">
        <v>0</v>
      </c>
      <c r="D263" s="227"/>
    </row>
    <row r="264" spans="1:4" ht="25.5" x14ac:dyDescent="0.2">
      <c r="A264" s="127" t="s">
        <v>1439</v>
      </c>
      <c r="B264" s="127"/>
      <c r="C264" s="230">
        <v>0</v>
      </c>
      <c r="D264" s="227"/>
    </row>
    <row r="265" spans="1:4" ht="25.5" x14ac:dyDescent="0.2">
      <c r="A265" s="127" t="s">
        <v>1440</v>
      </c>
      <c r="B265" s="127"/>
      <c r="C265" s="230">
        <v>0</v>
      </c>
      <c r="D265" s="227"/>
    </row>
    <row r="266" spans="1:4" ht="25.5" x14ac:dyDescent="0.2">
      <c r="A266" s="127" t="s">
        <v>1441</v>
      </c>
      <c r="B266" s="127"/>
      <c r="C266" s="230">
        <v>0</v>
      </c>
      <c r="D266" s="227"/>
    </row>
    <row r="267" spans="1:4" ht="25.5" x14ac:dyDescent="0.2">
      <c r="A267" s="127" t="s">
        <v>1442</v>
      </c>
      <c r="B267" s="127"/>
      <c r="C267" s="230">
        <v>0</v>
      </c>
      <c r="D267" s="227"/>
    </row>
    <row r="268" spans="1:4" ht="12.75" x14ac:dyDescent="0.2">
      <c r="A268" s="127" t="s">
        <v>1443</v>
      </c>
      <c r="B268" s="127"/>
      <c r="C268" s="230">
        <v>0</v>
      </c>
      <c r="D268" s="227"/>
    </row>
    <row r="269" spans="1:4" ht="38.25" x14ac:dyDescent="0.2">
      <c r="A269" s="127" t="s">
        <v>1444</v>
      </c>
      <c r="B269" s="127"/>
      <c r="C269" s="230">
        <v>0</v>
      </c>
      <c r="D269" s="227"/>
    </row>
    <row r="270" spans="1:4" ht="25.5" x14ac:dyDescent="0.2">
      <c r="A270" s="127" t="s">
        <v>1445</v>
      </c>
      <c r="B270" s="127"/>
      <c r="C270" s="230">
        <v>0</v>
      </c>
      <c r="D270" s="227"/>
    </row>
    <row r="271" spans="1:4" ht="25.5" x14ac:dyDescent="0.2">
      <c r="A271" s="127" t="s">
        <v>1446</v>
      </c>
      <c r="B271" s="127"/>
      <c r="C271" s="230">
        <v>0</v>
      </c>
      <c r="D271" s="227"/>
    </row>
    <row r="272" spans="1:4" ht="38.25" x14ac:dyDescent="0.2">
      <c r="A272" s="127" t="s">
        <v>1447</v>
      </c>
      <c r="B272" s="127"/>
      <c r="C272" s="230">
        <v>0</v>
      </c>
      <c r="D272" s="227"/>
    </row>
    <row r="273" spans="1:4" ht="25.5" x14ac:dyDescent="0.2">
      <c r="A273" s="127" t="s">
        <v>1448</v>
      </c>
      <c r="B273" s="127"/>
      <c r="C273" s="230">
        <v>3.8978229260355004</v>
      </c>
      <c r="D273" s="227"/>
    </row>
    <row r="274" spans="1:4" ht="38.25" x14ac:dyDescent="0.2">
      <c r="A274" s="127" t="s">
        <v>1449</v>
      </c>
      <c r="B274" s="127"/>
      <c r="C274" s="230">
        <v>0</v>
      </c>
      <c r="D274" s="227"/>
    </row>
    <row r="275" spans="1:4" ht="25.5" x14ac:dyDescent="0.2">
      <c r="A275" s="127" t="s">
        <v>1450</v>
      </c>
      <c r="B275" s="127"/>
      <c r="C275" s="230">
        <v>0</v>
      </c>
      <c r="D275" s="227"/>
    </row>
    <row r="276" spans="1:4" ht="25.5" x14ac:dyDescent="0.2">
      <c r="A276" s="127" t="s">
        <v>1451</v>
      </c>
      <c r="B276" s="127"/>
      <c r="C276" s="230">
        <v>0</v>
      </c>
      <c r="D276" s="227"/>
    </row>
    <row r="277" spans="1:4" ht="25.5" x14ac:dyDescent="0.2">
      <c r="A277" s="127" t="s">
        <v>1452</v>
      </c>
      <c r="B277" s="127"/>
      <c r="C277" s="230">
        <v>0</v>
      </c>
      <c r="D277" s="227"/>
    </row>
    <row r="278" spans="1:4" ht="38.25" x14ac:dyDescent="0.2">
      <c r="A278" s="127" t="s">
        <v>1453</v>
      </c>
      <c r="B278" s="127"/>
      <c r="C278" s="230">
        <v>0</v>
      </c>
      <c r="D278" s="227"/>
    </row>
    <row r="279" spans="1:4" ht="25.5" x14ac:dyDescent="0.2">
      <c r="A279" s="127" t="s">
        <v>1454</v>
      </c>
      <c r="B279" s="127"/>
      <c r="C279" s="230">
        <v>0</v>
      </c>
      <c r="D279" s="227"/>
    </row>
    <row r="280" spans="1:4" ht="25.5" x14ac:dyDescent="0.2">
      <c r="A280" s="127" t="s">
        <v>1455</v>
      </c>
      <c r="B280" s="127"/>
      <c r="C280" s="230">
        <v>0</v>
      </c>
      <c r="D280" s="227"/>
    </row>
    <row r="281" spans="1:4" ht="25.5" x14ac:dyDescent="0.2">
      <c r="A281" s="127" t="s">
        <v>1456</v>
      </c>
      <c r="B281" s="127"/>
      <c r="C281" s="230">
        <v>0</v>
      </c>
      <c r="D281" s="227"/>
    </row>
    <row r="282" spans="1:4" ht="25.5" x14ac:dyDescent="0.2">
      <c r="A282" s="127" t="s">
        <v>1457</v>
      </c>
      <c r="B282" s="127"/>
      <c r="C282" s="230">
        <v>0</v>
      </c>
      <c r="D282" s="227"/>
    </row>
    <row r="283" spans="1:4" ht="25.5" x14ac:dyDescent="0.2">
      <c r="A283" s="127" t="s">
        <v>1458</v>
      </c>
      <c r="B283" s="127"/>
      <c r="C283" s="230">
        <v>0</v>
      </c>
      <c r="D283" s="227"/>
    </row>
    <row r="284" spans="1:4" ht="25.5" x14ac:dyDescent="0.2">
      <c r="A284" s="127" t="s">
        <v>1459</v>
      </c>
      <c r="B284" s="127"/>
      <c r="C284" s="230">
        <v>0</v>
      </c>
      <c r="D284" s="227"/>
    </row>
    <row r="285" spans="1:4" ht="38.25" x14ac:dyDescent="0.2">
      <c r="A285" s="127" t="s">
        <v>1460</v>
      </c>
      <c r="B285" s="127"/>
      <c r="C285" s="230">
        <v>0</v>
      </c>
      <c r="D285" s="227"/>
    </row>
    <row r="286" spans="1:4" ht="25.5" x14ac:dyDescent="0.2">
      <c r="A286" s="127" t="s">
        <v>1461</v>
      </c>
      <c r="B286" s="127"/>
      <c r="C286" s="230">
        <v>0</v>
      </c>
      <c r="D286" s="227"/>
    </row>
    <row r="287" spans="1:4" ht="25.5" x14ac:dyDescent="0.2">
      <c r="A287" s="127" t="s">
        <v>1462</v>
      </c>
      <c r="B287" s="127"/>
      <c r="C287" s="230">
        <v>0</v>
      </c>
      <c r="D287" s="227"/>
    </row>
    <row r="288" spans="1:4" ht="25.5" x14ac:dyDescent="0.2">
      <c r="A288" s="127" t="s">
        <v>1463</v>
      </c>
      <c r="B288" s="127"/>
      <c r="C288" s="230">
        <v>0</v>
      </c>
      <c r="D288" s="227"/>
    </row>
    <row r="289" spans="1:4" ht="25.5" x14ac:dyDescent="0.2">
      <c r="A289" s="127" t="s">
        <v>1464</v>
      </c>
      <c r="B289" s="127"/>
      <c r="C289" s="230">
        <v>0</v>
      </c>
      <c r="D289" s="227"/>
    </row>
    <row r="290" spans="1:4" ht="12.75" x14ac:dyDescent="0.2">
      <c r="A290" s="127" t="s">
        <v>1465</v>
      </c>
      <c r="B290" s="127"/>
      <c r="C290" s="230">
        <v>0.62626460404101303</v>
      </c>
      <c r="D290" s="227"/>
    </row>
    <row r="291" spans="1:4" ht="12.75" x14ac:dyDescent="0.2">
      <c r="A291" s="127" t="s">
        <v>1466</v>
      </c>
      <c r="B291" s="127"/>
      <c r="C291" s="230">
        <v>0</v>
      </c>
      <c r="D291" s="227"/>
    </row>
    <row r="292" spans="1:4" ht="12.75" x14ac:dyDescent="0.2">
      <c r="A292" s="127" t="s">
        <v>1467</v>
      </c>
      <c r="B292" s="127"/>
      <c r="C292" s="230">
        <v>0</v>
      </c>
      <c r="D292" s="227"/>
    </row>
    <row r="293" spans="1:4" ht="25.5" x14ac:dyDescent="0.2">
      <c r="A293" s="127" t="s">
        <v>1468</v>
      </c>
      <c r="B293" s="127"/>
      <c r="C293" s="230">
        <v>0</v>
      </c>
      <c r="D293" s="227"/>
    </row>
    <row r="294" spans="1:4" ht="51" x14ac:dyDescent="0.2">
      <c r="A294" s="127" t="s">
        <v>1469</v>
      </c>
      <c r="B294" s="127"/>
      <c r="C294" s="230">
        <v>0</v>
      </c>
      <c r="D294" s="227"/>
    </row>
    <row r="295" spans="1:4" ht="51" x14ac:dyDescent="0.2">
      <c r="A295" s="127" t="s">
        <v>1470</v>
      </c>
      <c r="B295" s="127"/>
      <c r="C295" s="230">
        <v>0</v>
      </c>
      <c r="D295" s="227"/>
    </row>
    <row r="296" spans="1:4" ht="51" x14ac:dyDescent="0.2">
      <c r="A296" s="127" t="s">
        <v>1471</v>
      </c>
      <c r="B296" s="127"/>
      <c r="C296" s="230">
        <v>0</v>
      </c>
      <c r="D296" s="227"/>
    </row>
    <row r="297" spans="1:4" ht="12.75" x14ac:dyDescent="0.2">
      <c r="A297" s="127" t="s">
        <v>1472</v>
      </c>
      <c r="B297" s="127"/>
      <c r="C297" s="230">
        <v>0</v>
      </c>
      <c r="D297" s="227"/>
    </row>
    <row r="298" spans="1:4" ht="25.5" x14ac:dyDescent="0.2">
      <c r="A298" s="127" t="s">
        <v>1473</v>
      </c>
      <c r="B298" s="127"/>
      <c r="C298" s="230">
        <v>0</v>
      </c>
      <c r="D298" s="227"/>
    </row>
    <row r="299" spans="1:4" ht="25.5" x14ac:dyDescent="0.2">
      <c r="A299" s="127" t="s">
        <v>1474</v>
      </c>
      <c r="B299" s="127"/>
      <c r="C299" s="230">
        <v>0</v>
      </c>
      <c r="D299" s="227"/>
    </row>
    <row r="300" spans="1:4" ht="12.75" x14ac:dyDescent="0.2">
      <c r="A300" s="127" t="s">
        <v>1475</v>
      </c>
      <c r="B300" s="127"/>
      <c r="C300" s="230">
        <v>0</v>
      </c>
      <c r="D300" s="227"/>
    </row>
    <row r="301" spans="1:4" ht="12.75" x14ac:dyDescent="0.2">
      <c r="A301" s="127" t="s">
        <v>1476</v>
      </c>
      <c r="B301" s="127"/>
      <c r="C301" s="230">
        <v>1.4291814546852677</v>
      </c>
      <c r="D301" s="227"/>
    </row>
    <row r="302" spans="1:4" ht="12.75" x14ac:dyDescent="0.2">
      <c r="A302" s="127" t="s">
        <v>1477</v>
      </c>
      <c r="B302" s="127"/>
      <c r="C302" s="230">
        <v>0</v>
      </c>
      <c r="D302" s="227"/>
    </row>
    <row r="303" spans="1:4" ht="12.75" x14ac:dyDescent="0.2">
      <c r="A303" s="127" t="s">
        <v>1478</v>
      </c>
      <c r="B303" s="127"/>
      <c r="C303" s="230">
        <v>0</v>
      </c>
      <c r="D303" s="227"/>
    </row>
    <row r="304" spans="1:4" ht="12.75" x14ac:dyDescent="0.2">
      <c r="A304" s="127" t="s">
        <v>1479</v>
      </c>
      <c r="B304" s="127"/>
      <c r="C304" s="230">
        <v>0</v>
      </c>
      <c r="D304" s="227"/>
    </row>
    <row r="305" spans="1:4" ht="12.75" x14ac:dyDescent="0.2">
      <c r="A305" s="127" t="s">
        <v>1480</v>
      </c>
      <c r="B305" s="127"/>
      <c r="C305" s="230">
        <v>0</v>
      </c>
      <c r="D305" s="227"/>
    </row>
    <row r="306" spans="1:4" ht="12.75" x14ac:dyDescent="0.2">
      <c r="A306" s="127" t="s">
        <v>1481</v>
      </c>
      <c r="B306" s="127"/>
      <c r="C306" s="230">
        <v>0</v>
      </c>
      <c r="D306" s="227"/>
    </row>
    <row r="307" spans="1:4" ht="12.75" x14ac:dyDescent="0.2">
      <c r="A307" s="127" t="s">
        <v>1482</v>
      </c>
      <c r="B307" s="127"/>
      <c r="C307" s="230">
        <v>0.49477628838873727</v>
      </c>
      <c r="D307" s="227"/>
    </row>
    <row r="308" spans="1:4" ht="12.75" x14ac:dyDescent="0.2">
      <c r="A308" s="127" t="s">
        <v>1483</v>
      </c>
      <c r="B308" s="127"/>
      <c r="C308" s="230">
        <v>0</v>
      </c>
      <c r="D308" s="227"/>
    </row>
    <row r="309" spans="1:4" ht="12.75" x14ac:dyDescent="0.2">
      <c r="A309" s="127" t="s">
        <v>1484</v>
      </c>
      <c r="B309" s="127"/>
      <c r="C309" s="230">
        <v>0</v>
      </c>
      <c r="D309" s="227"/>
    </row>
    <row r="310" spans="1:4" ht="76.5" x14ac:dyDescent="0.2">
      <c r="A310" s="127" t="s">
        <v>1485</v>
      </c>
      <c r="B310" s="127"/>
      <c r="C310" s="230">
        <v>0</v>
      </c>
      <c r="D310" s="227"/>
    </row>
    <row r="311" spans="1:4" ht="63.75" x14ac:dyDescent="0.2">
      <c r="A311" s="127" t="s">
        <v>1486</v>
      </c>
      <c r="B311" s="127"/>
      <c r="C311" s="230">
        <v>0</v>
      </c>
      <c r="D311" s="227"/>
    </row>
    <row r="312" spans="1:4" ht="63.75" x14ac:dyDescent="0.2">
      <c r="A312" s="127" t="s">
        <v>1487</v>
      </c>
      <c r="B312" s="127"/>
      <c r="C312" s="230">
        <v>0</v>
      </c>
      <c r="D312" s="227"/>
    </row>
    <row r="313" spans="1:4" ht="51" x14ac:dyDescent="0.2">
      <c r="A313" s="127" t="s">
        <v>1488</v>
      </c>
      <c r="B313" s="127"/>
      <c r="C313" s="230">
        <v>0</v>
      </c>
      <c r="D313" s="227"/>
    </row>
    <row r="314" spans="1:4" ht="12.75" x14ac:dyDescent="0.2">
      <c r="A314" s="127" t="s">
        <v>1489</v>
      </c>
      <c r="B314" s="127"/>
      <c r="C314" s="230">
        <v>0</v>
      </c>
      <c r="D314" s="227"/>
    </row>
    <row r="315" spans="1:4" ht="25.5" x14ac:dyDescent="0.2">
      <c r="A315" s="127" t="s">
        <v>1490</v>
      </c>
      <c r="B315" s="127"/>
      <c r="C315" s="230">
        <v>0</v>
      </c>
      <c r="D315" s="227"/>
    </row>
    <row r="316" spans="1:4" ht="25.5" x14ac:dyDescent="0.2">
      <c r="A316" s="127" t="s">
        <v>1491</v>
      </c>
      <c r="B316" s="127"/>
      <c r="C316" s="230">
        <v>0</v>
      </c>
      <c r="D316" s="227"/>
    </row>
    <row r="317" spans="1:4" ht="25.5" x14ac:dyDescent="0.2">
      <c r="A317" s="127" t="s">
        <v>1492</v>
      </c>
      <c r="B317" s="127"/>
      <c r="C317" s="230">
        <v>0</v>
      </c>
      <c r="D317" s="227"/>
    </row>
    <row r="318" spans="1:4" ht="25.5" x14ac:dyDescent="0.2">
      <c r="A318" s="127" t="s">
        <v>1493</v>
      </c>
      <c r="B318" s="127"/>
      <c r="C318" s="230">
        <v>0</v>
      </c>
      <c r="D318" s="227"/>
    </row>
    <row r="319" spans="1:4" ht="25.5" x14ac:dyDescent="0.2">
      <c r="A319" s="127" t="s">
        <v>1494</v>
      </c>
      <c r="B319" s="127"/>
      <c r="C319" s="230">
        <v>0</v>
      </c>
      <c r="D319" s="227"/>
    </row>
    <row r="320" spans="1:4" ht="25.5" x14ac:dyDescent="0.2">
      <c r="A320" s="127" t="s">
        <v>1495</v>
      </c>
      <c r="B320" s="127"/>
      <c r="C320" s="230">
        <v>0</v>
      </c>
      <c r="D320" s="227"/>
    </row>
    <row r="321" spans="1:4" ht="25.5" x14ac:dyDescent="0.2">
      <c r="A321" s="127" t="s">
        <v>1496</v>
      </c>
      <c r="B321" s="127"/>
      <c r="C321" s="230">
        <v>0</v>
      </c>
      <c r="D321" s="227"/>
    </row>
    <row r="322" spans="1:4" ht="25.5" x14ac:dyDescent="0.2">
      <c r="A322" s="127" t="s">
        <v>1497</v>
      </c>
      <c r="B322" s="127"/>
      <c r="C322" s="230">
        <v>0</v>
      </c>
      <c r="D322" s="227"/>
    </row>
    <row r="323" spans="1:4" ht="25.5" x14ac:dyDescent="0.2">
      <c r="A323" s="127" t="s">
        <v>1498</v>
      </c>
      <c r="B323" s="127"/>
      <c r="C323" s="230">
        <v>0</v>
      </c>
      <c r="D323" s="227"/>
    </row>
    <row r="324" spans="1:4" ht="12.75" x14ac:dyDescent="0.2">
      <c r="A324" s="127" t="s">
        <v>1499</v>
      </c>
      <c r="B324" s="127"/>
      <c r="C324" s="230">
        <v>0</v>
      </c>
      <c r="D324" s="227"/>
    </row>
    <row r="325" spans="1:4" ht="12.75" x14ac:dyDescent="0.2">
      <c r="A325" s="127" t="s">
        <v>1500</v>
      </c>
      <c r="B325" s="127"/>
      <c r="C325" s="230">
        <v>0</v>
      </c>
      <c r="D325" s="227"/>
    </row>
    <row r="326" spans="1:4" ht="12.75" x14ac:dyDescent="0.2">
      <c r="A326" s="127" t="s">
        <v>1501</v>
      </c>
      <c r="B326" s="127"/>
      <c r="C326" s="230">
        <v>0</v>
      </c>
      <c r="D326" s="227"/>
    </row>
    <row r="327" spans="1:4" ht="25.5" x14ac:dyDescent="0.2">
      <c r="A327" s="127" t="s">
        <v>1502</v>
      </c>
      <c r="B327" s="127"/>
      <c r="C327" s="230">
        <v>0</v>
      </c>
      <c r="D327" s="227"/>
    </row>
    <row r="328" spans="1:4" ht="25.5" x14ac:dyDescent="0.2">
      <c r="A328" s="127" t="s">
        <v>1503</v>
      </c>
      <c r="B328" s="127"/>
      <c r="C328" s="230">
        <v>0</v>
      </c>
      <c r="D328" s="227"/>
    </row>
    <row r="329" spans="1:4" ht="25.5" x14ac:dyDescent="0.2">
      <c r="A329" s="127" t="s">
        <v>1504</v>
      </c>
      <c r="B329" s="127"/>
      <c r="C329" s="230">
        <v>0</v>
      </c>
      <c r="D329" s="227"/>
    </row>
    <row r="330" spans="1:4" ht="25.5" x14ac:dyDescent="0.2">
      <c r="A330" s="127" t="s">
        <v>1505</v>
      </c>
      <c r="B330" s="127"/>
      <c r="C330" s="230">
        <v>0</v>
      </c>
      <c r="D330" s="227"/>
    </row>
    <row r="331" spans="1:4" ht="25.5" x14ac:dyDescent="0.2">
      <c r="A331" s="127" t="s">
        <v>1506</v>
      </c>
      <c r="B331" s="127"/>
      <c r="C331" s="230">
        <v>0</v>
      </c>
      <c r="D331" s="227"/>
    </row>
    <row r="332" spans="1:4" ht="25.5" x14ac:dyDescent="0.2">
      <c r="A332" s="127" t="s">
        <v>1507</v>
      </c>
      <c r="B332" s="127"/>
      <c r="C332" s="230">
        <v>0</v>
      </c>
      <c r="D332" s="227"/>
    </row>
    <row r="333" spans="1:4" ht="25.5" x14ac:dyDescent="0.2">
      <c r="A333" s="127" t="s">
        <v>1508</v>
      </c>
      <c r="B333" s="127"/>
      <c r="C333" s="230">
        <v>0</v>
      </c>
      <c r="D333" s="227"/>
    </row>
    <row r="334" spans="1:4" ht="25.5" x14ac:dyDescent="0.2">
      <c r="A334" s="127" t="s">
        <v>1509</v>
      </c>
      <c r="B334" s="127"/>
      <c r="C334" s="230">
        <v>0</v>
      </c>
      <c r="D334" s="227"/>
    </row>
    <row r="335" spans="1:4" ht="38.25" x14ac:dyDescent="0.2">
      <c r="A335" s="127" t="s">
        <v>1510</v>
      </c>
      <c r="B335" s="127"/>
      <c r="C335" s="230">
        <v>0</v>
      </c>
      <c r="D335" s="227"/>
    </row>
    <row r="336" spans="1:4" ht="25.5" x14ac:dyDescent="0.2">
      <c r="A336" s="127" t="s">
        <v>1511</v>
      </c>
      <c r="B336" s="127"/>
      <c r="C336" s="230">
        <v>0</v>
      </c>
      <c r="D336" s="227"/>
    </row>
    <row r="337" spans="1:4" ht="25.5" x14ac:dyDescent="0.2">
      <c r="A337" s="127" t="s">
        <v>1512</v>
      </c>
      <c r="B337" s="127"/>
      <c r="C337" s="230">
        <v>0</v>
      </c>
      <c r="D337" s="227"/>
    </row>
    <row r="338" spans="1:4" ht="25.5" x14ac:dyDescent="0.2">
      <c r="A338" s="127" t="s">
        <v>1513</v>
      </c>
      <c r="B338" s="127"/>
      <c r="C338" s="230">
        <v>0</v>
      </c>
      <c r="D338" s="227"/>
    </row>
    <row r="339" spans="1:4" ht="25.5" x14ac:dyDescent="0.2">
      <c r="A339" s="127" t="s">
        <v>1514</v>
      </c>
      <c r="B339" s="127"/>
      <c r="C339" s="230">
        <v>0</v>
      </c>
      <c r="D339" s="227"/>
    </row>
    <row r="340" spans="1:4" ht="25.5" x14ac:dyDescent="0.2">
      <c r="A340" s="127" t="s">
        <v>1515</v>
      </c>
      <c r="B340" s="127"/>
      <c r="C340" s="230">
        <v>0</v>
      </c>
      <c r="D340" s="227"/>
    </row>
    <row r="341" spans="1:4" ht="25.5" x14ac:dyDescent="0.2">
      <c r="A341" s="127" t="s">
        <v>1516</v>
      </c>
      <c r="B341" s="127"/>
      <c r="C341" s="230">
        <v>0</v>
      </c>
      <c r="D341" s="227"/>
    </row>
    <row r="342" spans="1:4" ht="12.75" x14ac:dyDescent="0.2">
      <c r="A342" s="127" t="s">
        <v>1517</v>
      </c>
      <c r="B342" s="127"/>
      <c r="C342" s="230">
        <v>0</v>
      </c>
      <c r="D342" s="227"/>
    </row>
    <row r="343" spans="1:4" ht="12.75" x14ac:dyDescent="0.2">
      <c r="A343" s="127" t="s">
        <v>1518</v>
      </c>
      <c r="B343" s="127"/>
      <c r="C343" s="230">
        <v>0</v>
      </c>
      <c r="D343" s="227"/>
    </row>
    <row r="344" spans="1:4" ht="25.5" x14ac:dyDescent="0.2">
      <c r="A344" s="127" t="s">
        <v>1519</v>
      </c>
      <c r="B344" s="127"/>
      <c r="C344" s="230">
        <v>0</v>
      </c>
      <c r="D344" s="227"/>
    </row>
    <row r="345" spans="1:4" ht="12.75" x14ac:dyDescent="0.2">
      <c r="A345" s="127" t="s">
        <v>1520</v>
      </c>
      <c r="B345" s="127"/>
      <c r="C345" s="230">
        <v>0</v>
      </c>
      <c r="D345" s="227"/>
    </row>
    <row r="346" spans="1:4" ht="25.5" x14ac:dyDescent="0.2">
      <c r="A346" s="127" t="s">
        <v>1521</v>
      </c>
      <c r="B346" s="127"/>
      <c r="C346" s="230">
        <v>0</v>
      </c>
      <c r="D346" s="227"/>
    </row>
    <row r="347" spans="1:4" ht="25.5" x14ac:dyDescent="0.2">
      <c r="A347" s="127" t="s">
        <v>1522</v>
      </c>
      <c r="B347" s="127"/>
      <c r="C347" s="230">
        <v>0</v>
      </c>
      <c r="D347" s="227"/>
    </row>
    <row r="348" spans="1:4" ht="25.5" x14ac:dyDescent="0.2">
      <c r="A348" s="127" t="s">
        <v>1523</v>
      </c>
      <c r="B348" s="127"/>
      <c r="C348" s="230">
        <v>0</v>
      </c>
      <c r="D348" s="227"/>
    </row>
    <row r="349" spans="1:4" ht="25.5" x14ac:dyDescent="0.2">
      <c r="A349" s="127" t="s">
        <v>1524</v>
      </c>
      <c r="B349" s="127"/>
      <c r="C349" s="230">
        <v>0</v>
      </c>
      <c r="D349" s="227"/>
    </row>
    <row r="350" spans="1:4" ht="25.5" x14ac:dyDescent="0.2">
      <c r="A350" s="127" t="s">
        <v>1525</v>
      </c>
      <c r="B350" s="127"/>
      <c r="C350" s="230">
        <v>0</v>
      </c>
      <c r="D350" s="227"/>
    </row>
    <row r="351" spans="1:4" ht="25.5" x14ac:dyDescent="0.2">
      <c r="A351" s="127" t="s">
        <v>1526</v>
      </c>
      <c r="B351" s="127"/>
      <c r="C351" s="230">
        <v>0</v>
      </c>
      <c r="D351" s="227"/>
    </row>
    <row r="352" spans="1:4" ht="25.5" x14ac:dyDescent="0.2">
      <c r="A352" s="127" t="s">
        <v>1527</v>
      </c>
      <c r="B352" s="127"/>
      <c r="C352" s="230">
        <v>0</v>
      </c>
      <c r="D352" s="227"/>
    </row>
    <row r="353" spans="1:4" ht="12.75" x14ac:dyDescent="0.2">
      <c r="A353" s="127" t="s">
        <v>1528</v>
      </c>
      <c r="B353" s="127"/>
      <c r="C353" s="230">
        <v>0</v>
      </c>
      <c r="D353" s="227"/>
    </row>
    <row r="354" spans="1:4" ht="25.5" x14ac:dyDescent="0.2">
      <c r="A354" s="127" t="s">
        <v>1529</v>
      </c>
      <c r="B354" s="127"/>
      <c r="C354" s="230">
        <v>0</v>
      </c>
      <c r="D354" s="227"/>
    </row>
    <row r="355" spans="1:4" ht="25.5" x14ac:dyDescent="0.2">
      <c r="A355" s="127" t="s">
        <v>1530</v>
      </c>
      <c r="B355" s="127"/>
      <c r="C355" s="230">
        <v>0</v>
      </c>
      <c r="D355" s="227"/>
    </row>
    <row r="356" spans="1:4" ht="12.75" x14ac:dyDescent="0.2">
      <c r="A356" s="127" t="s">
        <v>1531</v>
      </c>
      <c r="B356" s="127"/>
      <c r="C356" s="230">
        <v>0</v>
      </c>
      <c r="D356" s="227"/>
    </row>
    <row r="357" spans="1:4" ht="12.75" x14ac:dyDescent="0.2">
      <c r="A357" s="127" t="s">
        <v>1532</v>
      </c>
      <c r="B357" s="127"/>
      <c r="C357" s="230">
        <v>0</v>
      </c>
      <c r="D357" s="227"/>
    </row>
    <row r="358" spans="1:4" ht="25.5" x14ac:dyDescent="0.2">
      <c r="A358" s="127" t="s">
        <v>1533</v>
      </c>
      <c r="B358" s="127"/>
      <c r="C358" s="230">
        <v>0</v>
      </c>
      <c r="D358" s="227"/>
    </row>
    <row r="359" spans="1:4" ht="25.5" x14ac:dyDescent="0.2">
      <c r="A359" s="127" t="s">
        <v>1534</v>
      </c>
      <c r="B359" s="127"/>
      <c r="C359" s="230">
        <v>0</v>
      </c>
      <c r="D359" s="227"/>
    </row>
    <row r="360" spans="1:4" ht="25.5" x14ac:dyDescent="0.2">
      <c r="A360" s="127" t="s">
        <v>1535</v>
      </c>
      <c r="B360" s="127"/>
      <c r="C360" s="230">
        <v>0</v>
      </c>
      <c r="D360" s="227"/>
    </row>
    <row r="361" spans="1:4" ht="25.5" x14ac:dyDescent="0.2">
      <c r="A361" s="127" t="s">
        <v>1536</v>
      </c>
      <c r="B361" s="127"/>
      <c r="C361" s="230">
        <v>0</v>
      </c>
      <c r="D361" s="227"/>
    </row>
    <row r="362" spans="1:4" ht="25.5" x14ac:dyDescent="0.2">
      <c r="A362" s="127" t="s">
        <v>1537</v>
      </c>
      <c r="B362" s="127"/>
      <c r="C362" s="230">
        <v>0</v>
      </c>
      <c r="D362" s="227"/>
    </row>
    <row r="363" spans="1:4" ht="25.5" x14ac:dyDescent="0.2">
      <c r="A363" s="127" t="s">
        <v>1538</v>
      </c>
      <c r="B363" s="127"/>
      <c r="C363" s="230">
        <v>0</v>
      </c>
      <c r="D363" s="227"/>
    </row>
    <row r="364" spans="1:4" ht="25.5" x14ac:dyDescent="0.2">
      <c r="A364" s="127" t="s">
        <v>1539</v>
      </c>
      <c r="B364" s="127"/>
      <c r="C364" s="230">
        <v>0</v>
      </c>
      <c r="D364" s="227"/>
    </row>
    <row r="365" spans="1:4" ht="25.5" x14ac:dyDescent="0.2">
      <c r="A365" s="127" t="s">
        <v>1540</v>
      </c>
      <c r="B365" s="127"/>
      <c r="C365" s="230">
        <v>0</v>
      </c>
      <c r="D365" s="227"/>
    </row>
    <row r="366" spans="1:4" ht="25.5" x14ac:dyDescent="0.2">
      <c r="A366" s="127" t="s">
        <v>1541</v>
      </c>
      <c r="B366" s="127"/>
      <c r="C366" s="230">
        <v>0</v>
      </c>
      <c r="D366" s="227"/>
    </row>
    <row r="367" spans="1:4" ht="25.5" x14ac:dyDescent="0.2">
      <c r="A367" s="127" t="s">
        <v>1542</v>
      </c>
      <c r="B367" s="127"/>
      <c r="C367" s="230">
        <v>0</v>
      </c>
      <c r="D367" s="227"/>
    </row>
    <row r="368" spans="1:4" ht="25.5" x14ac:dyDescent="0.2">
      <c r="A368" s="127" t="s">
        <v>1543</v>
      </c>
      <c r="B368" s="127"/>
      <c r="C368" s="230">
        <v>0</v>
      </c>
      <c r="D368" s="227"/>
    </row>
    <row r="369" spans="1:4" ht="25.5" x14ac:dyDescent="0.2">
      <c r="A369" s="127" t="s">
        <v>1544</v>
      </c>
      <c r="B369" s="127"/>
      <c r="C369" s="230">
        <v>0</v>
      </c>
      <c r="D369" s="227"/>
    </row>
    <row r="370" spans="1:4" ht="25.5" x14ac:dyDescent="0.2">
      <c r="A370" s="127" t="s">
        <v>1545</v>
      </c>
      <c r="B370" s="127"/>
      <c r="C370" s="230">
        <v>0</v>
      </c>
      <c r="D370" s="227"/>
    </row>
    <row r="371" spans="1:4" ht="25.5" x14ac:dyDescent="0.2">
      <c r="A371" s="127" t="s">
        <v>1546</v>
      </c>
      <c r="B371" s="127"/>
      <c r="C371" s="230">
        <v>0</v>
      </c>
      <c r="D371" s="227"/>
    </row>
    <row r="372" spans="1:4" ht="25.5" x14ac:dyDescent="0.2">
      <c r="A372" s="127" t="s">
        <v>1547</v>
      </c>
      <c r="B372" s="127"/>
      <c r="C372" s="230">
        <v>0</v>
      </c>
      <c r="D372" s="227"/>
    </row>
    <row r="373" spans="1:4" ht="25.5" x14ac:dyDescent="0.2">
      <c r="A373" s="127" t="s">
        <v>1548</v>
      </c>
      <c r="B373" s="127"/>
      <c r="C373" s="230">
        <v>0</v>
      </c>
      <c r="D373" s="227"/>
    </row>
    <row r="374" spans="1:4" ht="25.5" x14ac:dyDescent="0.2">
      <c r="A374" s="127" t="s">
        <v>1549</v>
      </c>
      <c r="B374" s="127"/>
      <c r="C374" s="230">
        <v>0</v>
      </c>
      <c r="D374" s="227"/>
    </row>
    <row r="375" spans="1:4" ht="12.75" x14ac:dyDescent="0.2">
      <c r="A375" s="127" t="s">
        <v>1550</v>
      </c>
      <c r="B375" s="127"/>
      <c r="C375" s="230">
        <v>0</v>
      </c>
      <c r="D375" s="227"/>
    </row>
    <row r="376" spans="1:4" ht="12.75" x14ac:dyDescent="0.2">
      <c r="A376" s="127" t="s">
        <v>1551</v>
      </c>
      <c r="B376" s="127"/>
      <c r="C376" s="230">
        <v>0</v>
      </c>
      <c r="D376" s="227"/>
    </row>
    <row r="377" spans="1:4" ht="25.5" x14ac:dyDescent="0.2">
      <c r="A377" s="127" t="s">
        <v>1552</v>
      </c>
      <c r="B377" s="127"/>
      <c r="C377" s="230">
        <v>0</v>
      </c>
      <c r="D377" s="227"/>
    </row>
    <row r="378" spans="1:4" ht="25.5" x14ac:dyDescent="0.2">
      <c r="A378" s="127" t="s">
        <v>1553</v>
      </c>
      <c r="B378" s="127"/>
      <c r="C378" s="230">
        <v>0</v>
      </c>
      <c r="D378" s="227"/>
    </row>
    <row r="379" spans="1:4" ht="25.5" x14ac:dyDescent="0.2">
      <c r="A379" s="127" t="s">
        <v>1554</v>
      </c>
      <c r="B379" s="127"/>
      <c r="C379" s="230">
        <v>0</v>
      </c>
      <c r="D379" s="227"/>
    </row>
    <row r="380" spans="1:4" ht="12.75" x14ac:dyDescent="0.2">
      <c r="A380" s="127" t="s">
        <v>1555</v>
      </c>
      <c r="B380" s="127"/>
      <c r="C380" s="230">
        <v>0</v>
      </c>
      <c r="D380" s="227"/>
    </row>
    <row r="381" spans="1:4" ht="25.5" x14ac:dyDescent="0.2">
      <c r="A381" s="127" t="s">
        <v>1556</v>
      </c>
      <c r="B381" s="127"/>
      <c r="C381" s="230">
        <v>0</v>
      </c>
      <c r="D381" s="227"/>
    </row>
    <row r="382" spans="1:4" ht="12.75" x14ac:dyDescent="0.2">
      <c r="A382" s="127" t="s">
        <v>1557</v>
      </c>
      <c r="B382" s="127"/>
      <c r="C382" s="230">
        <v>0</v>
      </c>
      <c r="D382" s="227"/>
    </row>
    <row r="383" spans="1:4" ht="25.5" x14ac:dyDescent="0.2">
      <c r="A383" s="127" t="s">
        <v>1558</v>
      </c>
      <c r="B383" s="127"/>
      <c r="C383" s="230">
        <v>0</v>
      </c>
      <c r="D383" s="227"/>
    </row>
    <row r="384" spans="1:4" ht="25.5" x14ac:dyDescent="0.2">
      <c r="A384" s="127" t="s">
        <v>1559</v>
      </c>
      <c r="B384" s="127"/>
      <c r="C384" s="230">
        <v>0</v>
      </c>
      <c r="D384" s="227"/>
    </row>
    <row r="385" spans="1:4" ht="12.75" x14ac:dyDescent="0.2">
      <c r="A385" s="127" t="s">
        <v>1560</v>
      </c>
      <c r="B385" s="127"/>
      <c r="C385" s="230">
        <v>0</v>
      </c>
      <c r="D385" s="227"/>
    </row>
    <row r="386" spans="1:4" ht="25.5" x14ac:dyDescent="0.2">
      <c r="A386" s="127" t="s">
        <v>1561</v>
      </c>
      <c r="B386" s="127"/>
      <c r="C386" s="230">
        <v>0</v>
      </c>
      <c r="D386" s="227"/>
    </row>
    <row r="387" spans="1:4" ht="25.5" x14ac:dyDescent="0.2">
      <c r="A387" s="127" t="s">
        <v>1562</v>
      </c>
      <c r="B387" s="127"/>
      <c r="C387" s="230">
        <v>0</v>
      </c>
      <c r="D387" s="227"/>
    </row>
    <row r="388" spans="1:4" ht="12.75" x14ac:dyDescent="0.2">
      <c r="A388" s="127" t="s">
        <v>1563</v>
      </c>
      <c r="B388" s="127"/>
      <c r="C388" s="230">
        <v>0</v>
      </c>
      <c r="D388" s="227"/>
    </row>
    <row r="389" spans="1:4" ht="25.5" x14ac:dyDescent="0.2">
      <c r="A389" s="127" t="s">
        <v>1564</v>
      </c>
      <c r="B389" s="127"/>
      <c r="C389" s="230">
        <v>0</v>
      </c>
      <c r="D389" s="227"/>
    </row>
    <row r="390" spans="1:4" ht="25.5" x14ac:dyDescent="0.2">
      <c r="A390" s="127" t="s">
        <v>1565</v>
      </c>
      <c r="B390" s="127"/>
      <c r="C390" s="230">
        <v>0</v>
      </c>
      <c r="D390" s="227"/>
    </row>
    <row r="391" spans="1:4" ht="25.5" x14ac:dyDescent="0.2">
      <c r="A391" s="127" t="s">
        <v>1566</v>
      </c>
      <c r="B391" s="127"/>
      <c r="C391" s="230">
        <v>0</v>
      </c>
      <c r="D391" s="227"/>
    </row>
    <row r="392" spans="1:4" ht="12.75" x14ac:dyDescent="0.2">
      <c r="A392" s="127" t="s">
        <v>1567</v>
      </c>
      <c r="B392" s="127"/>
      <c r="C392" s="230">
        <v>1.2147021194135976</v>
      </c>
      <c r="D392" s="227"/>
    </row>
    <row r="393" spans="1:4" ht="12.75" x14ac:dyDescent="0.2">
      <c r="A393" s="127" t="s">
        <v>1568</v>
      </c>
      <c r="B393" s="127"/>
      <c r="C393" s="230">
        <v>0</v>
      </c>
      <c r="D393" s="227"/>
    </row>
    <row r="394" spans="1:4" ht="12.75" x14ac:dyDescent="0.2">
      <c r="A394" s="127" t="s">
        <v>1569</v>
      </c>
      <c r="B394" s="127"/>
      <c r="C394" s="230">
        <v>0</v>
      </c>
      <c r="D394" s="227"/>
    </row>
    <row r="395" spans="1:4" ht="51" x14ac:dyDescent="0.2">
      <c r="A395" s="127" t="s">
        <v>1570</v>
      </c>
      <c r="B395" s="127"/>
      <c r="C395" s="230">
        <v>0</v>
      </c>
      <c r="D395" s="227"/>
    </row>
    <row r="396" spans="1:4" ht="51" x14ac:dyDescent="0.2">
      <c r="A396" s="127" t="s">
        <v>1571</v>
      </c>
      <c r="B396" s="127"/>
      <c r="C396" s="230">
        <v>0</v>
      </c>
      <c r="D396" s="227"/>
    </row>
    <row r="397" spans="1:4" ht="25.5" x14ac:dyDescent="0.2">
      <c r="A397" s="127" t="s">
        <v>1572</v>
      </c>
      <c r="B397" s="127"/>
      <c r="C397" s="230">
        <v>0</v>
      </c>
      <c r="D397" s="227"/>
    </row>
    <row r="398" spans="1:4" ht="12.75" x14ac:dyDescent="0.2">
      <c r="A398" s="127" t="s">
        <v>1573</v>
      </c>
      <c r="B398" s="127"/>
      <c r="C398" s="230">
        <v>0</v>
      </c>
      <c r="D398" s="227"/>
    </row>
    <row r="399" spans="1:4" ht="12.75" x14ac:dyDescent="0.2">
      <c r="A399" s="127" t="s">
        <v>1574</v>
      </c>
      <c r="B399" s="127"/>
      <c r="C399" s="230">
        <v>0</v>
      </c>
      <c r="D399" s="227"/>
    </row>
    <row r="400" spans="1:4" ht="12.75" x14ac:dyDescent="0.2">
      <c r="A400" s="127" t="s">
        <v>1575</v>
      </c>
      <c r="B400" s="127"/>
      <c r="C400" s="230">
        <v>0</v>
      </c>
      <c r="D400" s="227"/>
    </row>
    <row r="401" spans="1:4" ht="25.5" x14ac:dyDescent="0.2">
      <c r="A401" s="127" t="s">
        <v>1576</v>
      </c>
      <c r="B401" s="127"/>
      <c r="C401" s="230">
        <v>0</v>
      </c>
      <c r="D401" s="227"/>
    </row>
    <row r="402" spans="1:4" ht="12.75" x14ac:dyDescent="0.2">
      <c r="A402" s="127" t="s">
        <v>1577</v>
      </c>
      <c r="B402" s="127"/>
      <c r="C402" s="230">
        <v>0</v>
      </c>
      <c r="D402" s="227"/>
    </row>
    <row r="403" spans="1:4" ht="12.75" x14ac:dyDescent="0.2">
      <c r="A403" s="127" t="s">
        <v>1578</v>
      </c>
      <c r="B403" s="127"/>
      <c r="C403" s="230">
        <v>0</v>
      </c>
      <c r="D403" s="227"/>
    </row>
    <row r="404" spans="1:4" ht="12.75" x14ac:dyDescent="0.2">
      <c r="A404" s="127" t="s">
        <v>1579</v>
      </c>
      <c r="B404" s="127"/>
      <c r="C404" s="230">
        <v>0</v>
      </c>
      <c r="D404" s="227"/>
    </row>
    <row r="405" spans="1:4" ht="12.75" x14ac:dyDescent="0.2">
      <c r="A405" s="127" t="s">
        <v>1580</v>
      </c>
      <c r="B405" s="127"/>
      <c r="C405" s="230">
        <v>0</v>
      </c>
      <c r="D405" s="227"/>
    </row>
    <row r="406" spans="1:4" ht="12.75" x14ac:dyDescent="0.2">
      <c r="A406" s="127" t="s">
        <v>1581</v>
      </c>
      <c r="B406" s="127"/>
      <c r="C406" s="230">
        <v>0</v>
      </c>
      <c r="D406" s="227"/>
    </row>
    <row r="407" spans="1:4" ht="12.75" x14ac:dyDescent="0.2">
      <c r="A407" s="127" t="s">
        <v>1582</v>
      </c>
      <c r="B407" s="127"/>
      <c r="C407" s="230">
        <v>0</v>
      </c>
      <c r="D407" s="227"/>
    </row>
    <row r="408" spans="1:4" ht="12.75" x14ac:dyDescent="0.2">
      <c r="A408" s="127" t="s">
        <v>1583</v>
      </c>
      <c r="B408" s="127"/>
      <c r="C408" s="230">
        <v>0</v>
      </c>
      <c r="D408" s="227"/>
    </row>
    <row r="409" spans="1:4" ht="12.75" x14ac:dyDescent="0.2">
      <c r="A409" s="127" t="s">
        <v>1584</v>
      </c>
      <c r="B409" s="127"/>
      <c r="C409" s="230">
        <v>0</v>
      </c>
      <c r="D409" s="227"/>
    </row>
    <row r="410" spans="1:4" ht="12.75" x14ac:dyDescent="0.2">
      <c r="A410" s="127" t="s">
        <v>1585</v>
      </c>
      <c r="B410" s="127"/>
      <c r="C410" s="230">
        <v>0</v>
      </c>
      <c r="D410" s="227"/>
    </row>
    <row r="411" spans="1:4" ht="12.75" x14ac:dyDescent="0.2">
      <c r="A411" s="127" t="s">
        <v>1586</v>
      </c>
      <c r="B411" s="127"/>
      <c r="C411" s="230">
        <v>0</v>
      </c>
      <c r="D411" s="227"/>
    </row>
    <row r="412" spans="1:4" ht="12.75" x14ac:dyDescent="0.2">
      <c r="A412" s="127" t="s">
        <v>1587</v>
      </c>
      <c r="B412" s="127"/>
      <c r="C412" s="230">
        <v>0</v>
      </c>
      <c r="D412" s="227"/>
    </row>
    <row r="413" spans="1:4" ht="12.75" x14ac:dyDescent="0.2">
      <c r="A413" s="127" t="s">
        <v>1588</v>
      </c>
      <c r="B413" s="127"/>
      <c r="C413" s="230">
        <v>0</v>
      </c>
      <c r="D413" s="227"/>
    </row>
    <row r="414" spans="1:4" ht="12.75" x14ac:dyDescent="0.2">
      <c r="A414" s="127" t="s">
        <v>1589</v>
      </c>
      <c r="B414" s="127"/>
      <c r="C414" s="230">
        <v>0</v>
      </c>
      <c r="D414" s="227"/>
    </row>
    <row r="415" spans="1:4" ht="63.75" x14ac:dyDescent="0.2">
      <c r="A415" s="127" t="s">
        <v>1590</v>
      </c>
      <c r="B415" s="127"/>
      <c r="C415" s="230">
        <v>0</v>
      </c>
      <c r="D415" s="227"/>
    </row>
    <row r="416" spans="1:4" ht="63.75" x14ac:dyDescent="0.2">
      <c r="A416" s="127" t="s">
        <v>1591</v>
      </c>
      <c r="B416" s="127"/>
      <c r="C416" s="230">
        <v>0</v>
      </c>
      <c r="D416" s="227"/>
    </row>
    <row r="417" spans="1:4" ht="63.75" x14ac:dyDescent="0.2">
      <c r="A417" s="127" t="s">
        <v>1592</v>
      </c>
      <c r="B417" s="127"/>
      <c r="C417" s="230">
        <v>0</v>
      </c>
      <c r="D417" s="227"/>
    </row>
    <row r="418" spans="1:4" ht="63.75" x14ac:dyDescent="0.2">
      <c r="A418" s="127" t="s">
        <v>1593</v>
      </c>
      <c r="B418" s="127"/>
      <c r="C418" s="230">
        <v>0</v>
      </c>
      <c r="D418" s="227"/>
    </row>
    <row r="419" spans="1:4" ht="76.5" x14ac:dyDescent="0.2">
      <c r="A419" s="127" t="s">
        <v>1594</v>
      </c>
      <c r="B419" s="127"/>
      <c r="C419" s="230">
        <v>0</v>
      </c>
      <c r="D419" s="227"/>
    </row>
    <row r="420" spans="1:4" ht="51" x14ac:dyDescent="0.2">
      <c r="A420" s="127" t="s">
        <v>1595</v>
      </c>
      <c r="B420" s="127"/>
      <c r="C420" s="230">
        <v>0</v>
      </c>
      <c r="D420" s="227"/>
    </row>
    <row r="421" spans="1:4" ht="63.75" x14ac:dyDescent="0.2">
      <c r="A421" s="127" t="s">
        <v>1596</v>
      </c>
      <c r="B421" s="127"/>
      <c r="C421" s="230">
        <v>0</v>
      </c>
      <c r="D421" s="227"/>
    </row>
    <row r="422" spans="1:4" ht="63.75" x14ac:dyDescent="0.2">
      <c r="A422" s="127" t="s">
        <v>1597</v>
      </c>
      <c r="B422" s="127"/>
      <c r="C422" s="230">
        <v>0</v>
      </c>
      <c r="D422" s="227"/>
    </row>
    <row r="423" spans="1:4" ht="25.5" x14ac:dyDescent="0.2">
      <c r="A423" s="127" t="s">
        <v>1598</v>
      </c>
      <c r="B423" s="127"/>
      <c r="C423" s="230">
        <v>0</v>
      </c>
      <c r="D423" s="227"/>
    </row>
    <row r="424" spans="1:4" ht="25.5" x14ac:dyDescent="0.2">
      <c r="A424" s="127" t="s">
        <v>1599</v>
      </c>
      <c r="B424" s="127"/>
      <c r="C424" s="230">
        <v>0</v>
      </c>
      <c r="D424" s="227"/>
    </row>
    <row r="425" spans="1:4" ht="12.75" x14ac:dyDescent="0.2">
      <c r="A425" s="127" t="s">
        <v>1600</v>
      </c>
      <c r="B425" s="127"/>
      <c r="C425" s="230">
        <v>0</v>
      </c>
      <c r="D425" s="227"/>
    </row>
    <row r="426" spans="1:4" ht="12.75" x14ac:dyDescent="0.2">
      <c r="A426" s="127" t="s">
        <v>1601</v>
      </c>
      <c r="B426" s="127"/>
      <c r="C426" s="230">
        <v>0</v>
      </c>
      <c r="D426" s="227"/>
    </row>
    <row r="427" spans="1:4" ht="38.25" x14ac:dyDescent="0.2">
      <c r="A427" s="127" t="s">
        <v>1602</v>
      </c>
      <c r="B427" s="127"/>
      <c r="C427" s="230">
        <v>0</v>
      </c>
      <c r="D427" s="227"/>
    </row>
    <row r="428" spans="1:4" ht="38.25" x14ac:dyDescent="0.2">
      <c r="A428" s="127" t="s">
        <v>1603</v>
      </c>
      <c r="B428" s="127"/>
      <c r="C428" s="230">
        <v>0</v>
      </c>
      <c r="D428" s="227"/>
    </row>
    <row r="429" spans="1:4" ht="12.75" x14ac:dyDescent="0.2">
      <c r="A429" s="127" t="s">
        <v>1604</v>
      </c>
      <c r="B429" s="127"/>
      <c r="C429" s="230">
        <v>0</v>
      </c>
      <c r="D429" s="227"/>
    </row>
    <row r="430" spans="1:4" ht="25.5" x14ac:dyDescent="0.2">
      <c r="A430" s="127" t="s">
        <v>1605</v>
      </c>
      <c r="B430" s="127"/>
      <c r="C430" s="230">
        <v>0</v>
      </c>
      <c r="D430" s="227"/>
    </row>
    <row r="431" spans="1:4" ht="25.5" x14ac:dyDescent="0.2">
      <c r="A431" s="127" t="s">
        <v>1606</v>
      </c>
      <c r="B431" s="127"/>
      <c r="C431" s="230">
        <v>0</v>
      </c>
      <c r="D431" s="227"/>
    </row>
    <row r="432" spans="1:4" ht="25.5" x14ac:dyDescent="0.2">
      <c r="A432" s="127" t="s">
        <v>1607</v>
      </c>
      <c r="B432" s="127"/>
      <c r="C432" s="230">
        <v>0</v>
      </c>
      <c r="D432" s="227"/>
    </row>
    <row r="433" spans="1:4" ht="38.25" x14ac:dyDescent="0.2">
      <c r="A433" s="127" t="s">
        <v>1608</v>
      </c>
      <c r="B433" s="127"/>
      <c r="C433" s="230">
        <v>0</v>
      </c>
      <c r="D433" s="227"/>
    </row>
    <row r="434" spans="1:4" ht="25.5" x14ac:dyDescent="0.2">
      <c r="A434" s="127" t="s">
        <v>1609</v>
      </c>
      <c r="B434" s="127"/>
      <c r="C434" s="230">
        <v>0</v>
      </c>
      <c r="D434" s="227"/>
    </row>
    <row r="435" spans="1:4" ht="25.5" x14ac:dyDescent="0.2">
      <c r="A435" s="127" t="s">
        <v>1610</v>
      </c>
      <c r="B435" s="127"/>
      <c r="C435" s="230">
        <v>0</v>
      </c>
      <c r="D435" s="227"/>
    </row>
    <row r="436" spans="1:4" ht="25.5" x14ac:dyDescent="0.2">
      <c r="A436" s="127" t="s">
        <v>1611</v>
      </c>
      <c r="B436" s="127"/>
      <c r="C436" s="230">
        <v>0</v>
      </c>
      <c r="D436" s="227"/>
    </row>
    <row r="437" spans="1:4" ht="25.5" x14ac:dyDescent="0.2">
      <c r="A437" s="127" t="s">
        <v>1612</v>
      </c>
      <c r="B437" s="127"/>
      <c r="C437" s="230">
        <v>0</v>
      </c>
      <c r="D437" s="227"/>
    </row>
    <row r="438" spans="1:4" ht="25.5" x14ac:dyDescent="0.2">
      <c r="A438" s="127" t="s">
        <v>1613</v>
      </c>
      <c r="B438" s="127"/>
      <c r="C438" s="230">
        <v>0</v>
      </c>
      <c r="D438" s="227"/>
    </row>
    <row r="439" spans="1:4" ht="38.25" x14ac:dyDescent="0.2">
      <c r="A439" s="127" t="s">
        <v>1614</v>
      </c>
      <c r="B439" s="127"/>
      <c r="C439" s="230">
        <v>0</v>
      </c>
      <c r="D439" s="227"/>
    </row>
    <row r="440" spans="1:4" ht="38.25" x14ac:dyDescent="0.2">
      <c r="A440" s="127" t="s">
        <v>1615</v>
      </c>
      <c r="B440" s="127"/>
      <c r="C440" s="230">
        <v>0</v>
      </c>
      <c r="D440" s="227"/>
    </row>
    <row r="441" spans="1:4" ht="25.5" x14ac:dyDescent="0.2">
      <c r="A441" s="127" t="s">
        <v>1616</v>
      </c>
      <c r="B441" s="127"/>
      <c r="C441" s="230">
        <v>0</v>
      </c>
      <c r="D441" s="227"/>
    </row>
    <row r="442" spans="1:4" ht="25.5" x14ac:dyDescent="0.2">
      <c r="A442" s="127" t="s">
        <v>1617</v>
      </c>
      <c r="B442" s="127"/>
      <c r="C442" s="230">
        <v>0</v>
      </c>
      <c r="D442" s="227"/>
    </row>
    <row r="443" spans="1:4" ht="12.75" x14ac:dyDescent="0.2">
      <c r="A443" s="127" t="s">
        <v>1618</v>
      </c>
      <c r="B443" s="127"/>
      <c r="C443" s="230">
        <v>0</v>
      </c>
      <c r="D443" s="227"/>
    </row>
    <row r="444" spans="1:4" ht="25.5" x14ac:dyDescent="0.2">
      <c r="A444" s="127" t="s">
        <v>1619</v>
      </c>
      <c r="B444" s="127"/>
      <c r="C444" s="230">
        <v>0</v>
      </c>
      <c r="D444" s="227"/>
    </row>
    <row r="445" spans="1:4" ht="12.75" x14ac:dyDescent="0.2">
      <c r="A445" s="127" t="s">
        <v>1620</v>
      </c>
      <c r="B445" s="127"/>
      <c r="C445" s="230">
        <v>0</v>
      </c>
      <c r="D445" s="227"/>
    </row>
    <row r="446" spans="1:4" ht="12.75" x14ac:dyDescent="0.2">
      <c r="A446" s="127" t="s">
        <v>1620</v>
      </c>
      <c r="B446" s="127"/>
      <c r="C446" s="230">
        <v>0</v>
      </c>
      <c r="D446" s="227"/>
    </row>
    <row r="447" spans="1:4" ht="25.5" x14ac:dyDescent="0.2">
      <c r="A447" s="127" t="s">
        <v>1621</v>
      </c>
      <c r="B447" s="127"/>
      <c r="C447" s="230">
        <v>0</v>
      </c>
      <c r="D447" s="227"/>
    </row>
    <row r="448" spans="1:4" ht="25.5" x14ac:dyDescent="0.2">
      <c r="A448" s="127" t="s">
        <v>1622</v>
      </c>
      <c r="B448" s="127"/>
      <c r="C448" s="230">
        <v>0</v>
      </c>
      <c r="D448" s="227"/>
    </row>
    <row r="449" spans="1:4" ht="25.5" x14ac:dyDescent="0.2">
      <c r="A449" s="127" t="s">
        <v>1623</v>
      </c>
      <c r="B449" s="127"/>
      <c r="C449" s="230">
        <v>0</v>
      </c>
      <c r="D449" s="227"/>
    </row>
    <row r="450" spans="1:4" ht="12.75" x14ac:dyDescent="0.2">
      <c r="A450" s="127" t="s">
        <v>1624</v>
      </c>
      <c r="B450" s="127"/>
      <c r="C450" s="230">
        <v>0</v>
      </c>
      <c r="D450" s="227"/>
    </row>
    <row r="451" spans="1:4" ht="25.5" x14ac:dyDescent="0.2">
      <c r="A451" s="127" t="s">
        <v>1625</v>
      </c>
      <c r="B451" s="127"/>
      <c r="C451" s="230">
        <v>0</v>
      </c>
      <c r="D451" s="227"/>
    </row>
    <row r="452" spans="1:4" ht="25.5" x14ac:dyDescent="0.2">
      <c r="A452" s="127" t="s">
        <v>1626</v>
      </c>
      <c r="B452" s="127"/>
      <c r="C452" s="230">
        <v>0</v>
      </c>
      <c r="D452" s="227"/>
    </row>
    <row r="453" spans="1:4" ht="25.5" x14ac:dyDescent="0.2">
      <c r="A453" s="127" t="s">
        <v>1627</v>
      </c>
      <c r="B453" s="127"/>
      <c r="C453" s="230">
        <v>0</v>
      </c>
      <c r="D453" s="227"/>
    </row>
    <row r="454" spans="1:4" ht="25.5" x14ac:dyDescent="0.2">
      <c r="A454" s="127" t="s">
        <v>1628</v>
      </c>
      <c r="B454" s="127"/>
      <c r="C454" s="230">
        <v>0</v>
      </c>
      <c r="D454" s="227"/>
    </row>
    <row r="455" spans="1:4" ht="25.5" x14ac:dyDescent="0.2">
      <c r="A455" s="127" t="s">
        <v>1629</v>
      </c>
      <c r="B455" s="127"/>
      <c r="C455" s="230">
        <v>0</v>
      </c>
      <c r="D455" s="227"/>
    </row>
    <row r="456" spans="1:4" ht="12.75" x14ac:dyDescent="0.2">
      <c r="A456" s="127" t="s">
        <v>1630</v>
      </c>
      <c r="B456" s="127"/>
      <c r="C456" s="230">
        <v>0</v>
      </c>
      <c r="D456" s="227"/>
    </row>
    <row r="457" spans="1:4" ht="38.25" x14ac:dyDescent="0.2">
      <c r="A457" s="127" t="s">
        <v>1631</v>
      </c>
      <c r="B457" s="127"/>
      <c r="C457" s="230">
        <v>0</v>
      </c>
      <c r="D457" s="227"/>
    </row>
    <row r="458" spans="1:4" ht="25.5" x14ac:dyDescent="0.2">
      <c r="A458" s="127" t="s">
        <v>1632</v>
      </c>
      <c r="B458" s="127"/>
      <c r="C458" s="230">
        <v>0</v>
      </c>
      <c r="D458" s="227"/>
    </row>
    <row r="459" spans="1:4" ht="25.5" x14ac:dyDescent="0.2">
      <c r="A459" s="127" t="s">
        <v>1633</v>
      </c>
      <c r="B459" s="127"/>
      <c r="C459" s="230">
        <v>0</v>
      </c>
      <c r="D459" s="227"/>
    </row>
    <row r="460" spans="1:4" ht="25.5" x14ac:dyDescent="0.2">
      <c r="A460" s="127" t="s">
        <v>1634</v>
      </c>
      <c r="B460" s="127"/>
      <c r="C460" s="230">
        <v>0</v>
      </c>
      <c r="D460" s="227"/>
    </row>
    <row r="461" spans="1:4" ht="38.25" x14ac:dyDescent="0.2">
      <c r="A461" s="127" t="s">
        <v>1635</v>
      </c>
      <c r="B461" s="127"/>
      <c r="C461" s="230">
        <v>0</v>
      </c>
      <c r="D461" s="227"/>
    </row>
    <row r="462" spans="1:4" ht="25.5" x14ac:dyDescent="0.2">
      <c r="A462" s="127" t="s">
        <v>1636</v>
      </c>
      <c r="B462" s="127"/>
      <c r="C462" s="230">
        <v>0</v>
      </c>
      <c r="D462" s="227"/>
    </row>
    <row r="463" spans="1:4" ht="25.5" x14ac:dyDescent="0.2">
      <c r="A463" s="127" t="s">
        <v>1637</v>
      </c>
      <c r="B463" s="127"/>
      <c r="C463" s="230">
        <v>0</v>
      </c>
      <c r="D463" s="227"/>
    </row>
    <row r="464" spans="1:4" ht="25.5" x14ac:dyDescent="0.2">
      <c r="A464" s="127" t="s">
        <v>1638</v>
      </c>
      <c r="B464" s="127"/>
      <c r="C464" s="230">
        <v>0</v>
      </c>
      <c r="D464" s="227"/>
    </row>
    <row r="465" spans="1:4" ht="25.5" x14ac:dyDescent="0.2">
      <c r="A465" s="127" t="s">
        <v>1639</v>
      </c>
      <c r="B465" s="127"/>
      <c r="C465" s="230">
        <v>0</v>
      </c>
      <c r="D465" s="227"/>
    </row>
    <row r="466" spans="1:4" ht="25.5" x14ac:dyDescent="0.2">
      <c r="A466" s="127" t="s">
        <v>1640</v>
      </c>
      <c r="B466" s="127"/>
      <c r="C466" s="230">
        <v>0</v>
      </c>
      <c r="D466" s="227"/>
    </row>
    <row r="467" spans="1:4" ht="12.75" x14ac:dyDescent="0.2">
      <c r="A467" s="127" t="s">
        <v>1641</v>
      </c>
      <c r="B467" s="127"/>
      <c r="C467" s="230">
        <v>0</v>
      </c>
      <c r="D467" s="227"/>
    </row>
    <row r="468" spans="1:4" ht="25.5" x14ac:dyDescent="0.2">
      <c r="A468" s="127" t="s">
        <v>1642</v>
      </c>
      <c r="B468" s="127"/>
      <c r="C468" s="230">
        <v>0</v>
      </c>
      <c r="D468" s="227"/>
    </row>
    <row r="469" spans="1:4" ht="25.5" x14ac:dyDescent="0.2">
      <c r="A469" s="127" t="s">
        <v>1643</v>
      </c>
      <c r="B469" s="127"/>
      <c r="C469" s="230">
        <v>0</v>
      </c>
      <c r="D469" s="227"/>
    </row>
    <row r="470" spans="1:4" ht="12.75" x14ac:dyDescent="0.2">
      <c r="A470" s="127" t="s">
        <v>1644</v>
      </c>
      <c r="B470" s="127"/>
      <c r="C470" s="230">
        <v>0</v>
      </c>
      <c r="D470" s="227"/>
    </row>
    <row r="471" spans="1:4" ht="25.5" x14ac:dyDescent="0.2">
      <c r="A471" s="127" t="s">
        <v>1645</v>
      </c>
      <c r="B471" s="127"/>
      <c r="C471" s="230">
        <v>0</v>
      </c>
      <c r="D471" s="227"/>
    </row>
    <row r="472" spans="1:4" ht="38.25" x14ac:dyDescent="0.2">
      <c r="A472" s="127" t="s">
        <v>1646</v>
      </c>
      <c r="B472" s="127"/>
      <c r="C472" s="230">
        <v>0</v>
      </c>
      <c r="D472" s="227"/>
    </row>
    <row r="473" spans="1:4" ht="38.25" x14ac:dyDescent="0.2">
      <c r="A473" s="127" t="s">
        <v>1647</v>
      </c>
      <c r="B473" s="127"/>
      <c r="C473" s="230">
        <v>0</v>
      </c>
      <c r="D473" s="227"/>
    </row>
    <row r="474" spans="1:4" ht="25.5" x14ac:dyDescent="0.2">
      <c r="A474" s="127" t="s">
        <v>1648</v>
      </c>
      <c r="B474" s="127"/>
      <c r="C474" s="230">
        <v>0</v>
      </c>
      <c r="D474" s="227"/>
    </row>
    <row r="475" spans="1:4" ht="25.5" x14ac:dyDescent="0.2">
      <c r="A475" s="127" t="s">
        <v>1649</v>
      </c>
      <c r="B475" s="127"/>
      <c r="C475" s="230">
        <v>0</v>
      </c>
      <c r="D475" s="227"/>
    </row>
    <row r="476" spans="1:4" ht="25.5" x14ac:dyDescent="0.2">
      <c r="A476" s="127" t="s">
        <v>1650</v>
      </c>
      <c r="B476" s="127"/>
      <c r="C476" s="230">
        <v>0</v>
      </c>
      <c r="D476" s="227"/>
    </row>
    <row r="477" spans="1:4" ht="12.75" x14ac:dyDescent="0.2">
      <c r="A477" s="127" t="s">
        <v>1651</v>
      </c>
      <c r="B477" s="127"/>
      <c r="C477" s="230">
        <v>0</v>
      </c>
      <c r="D477" s="227"/>
    </row>
    <row r="478" spans="1:4" ht="25.5" x14ac:dyDescent="0.2">
      <c r="A478" s="127" t="s">
        <v>1652</v>
      </c>
      <c r="B478" s="127"/>
      <c r="C478" s="230">
        <v>0</v>
      </c>
      <c r="D478" s="227"/>
    </row>
    <row r="479" spans="1:4" ht="25.5" x14ac:dyDescent="0.2">
      <c r="A479" s="127" t="s">
        <v>1653</v>
      </c>
      <c r="B479" s="127"/>
      <c r="C479" s="230">
        <v>0</v>
      </c>
      <c r="D479" s="227"/>
    </row>
    <row r="480" spans="1:4" ht="25.5" x14ac:dyDescent="0.2">
      <c r="A480" s="127" t="s">
        <v>1654</v>
      </c>
      <c r="B480" s="127"/>
      <c r="C480" s="230">
        <v>0</v>
      </c>
      <c r="D480" s="227"/>
    </row>
    <row r="481" spans="1:4" ht="25.5" x14ac:dyDescent="0.2">
      <c r="A481" s="127" t="s">
        <v>1655</v>
      </c>
      <c r="B481" s="127"/>
      <c r="C481" s="230">
        <v>0</v>
      </c>
      <c r="D481" s="227"/>
    </row>
    <row r="482" spans="1:4" ht="25.5" x14ac:dyDescent="0.2">
      <c r="A482" s="127" t="s">
        <v>1656</v>
      </c>
      <c r="B482" s="127"/>
      <c r="C482" s="230">
        <v>0</v>
      </c>
      <c r="D482" s="227"/>
    </row>
    <row r="483" spans="1:4" ht="12.75" x14ac:dyDescent="0.2">
      <c r="A483" s="127" t="s">
        <v>1657</v>
      </c>
      <c r="B483" s="127"/>
      <c r="C483" s="230">
        <v>0</v>
      </c>
      <c r="D483" s="227"/>
    </row>
    <row r="484" spans="1:4" ht="12.75" x14ac:dyDescent="0.2">
      <c r="A484" s="127" t="s">
        <v>1658</v>
      </c>
      <c r="B484" s="127"/>
      <c r="C484" s="230">
        <v>0</v>
      </c>
      <c r="D484" s="227"/>
    </row>
    <row r="485" spans="1:4" ht="12.75" x14ac:dyDescent="0.2">
      <c r="A485" s="127" t="s">
        <v>1659</v>
      </c>
      <c r="B485" s="127"/>
      <c r="C485" s="230">
        <v>0</v>
      </c>
      <c r="D485" s="227"/>
    </row>
    <row r="486" spans="1:4" ht="12.75" x14ac:dyDescent="0.2">
      <c r="A486" s="127" t="s">
        <v>1660</v>
      </c>
      <c r="B486" s="127"/>
      <c r="C486" s="230">
        <v>0</v>
      </c>
      <c r="D486" s="227"/>
    </row>
    <row r="487" spans="1:4" ht="12.75" x14ac:dyDescent="0.2">
      <c r="A487" s="127" t="s">
        <v>1661</v>
      </c>
      <c r="B487" s="127"/>
      <c r="C487" s="230">
        <v>0</v>
      </c>
      <c r="D487" s="227"/>
    </row>
    <row r="488" spans="1:4" ht="38.25" x14ac:dyDescent="0.2">
      <c r="A488" s="127" t="s">
        <v>1662</v>
      </c>
      <c r="B488" s="127"/>
      <c r="C488" s="230">
        <v>0</v>
      </c>
      <c r="D488" s="227"/>
    </row>
    <row r="489" spans="1:4" ht="12.75" x14ac:dyDescent="0.2">
      <c r="A489" s="127" t="s">
        <v>1663</v>
      </c>
      <c r="B489" s="127"/>
      <c r="C489" s="230">
        <v>0.71445282183543812</v>
      </c>
      <c r="D489" s="227"/>
    </row>
    <row r="490" spans="1:4" ht="12.75" x14ac:dyDescent="0.2">
      <c r="A490" s="127" t="s">
        <v>1664</v>
      </c>
      <c r="B490" s="127"/>
      <c r="C490" s="230">
        <v>0</v>
      </c>
      <c r="D490" s="227"/>
    </row>
    <row r="491" spans="1:4" ht="12.75" x14ac:dyDescent="0.2">
      <c r="A491" s="127" t="s">
        <v>1665</v>
      </c>
      <c r="B491" s="127"/>
      <c r="C491" s="230">
        <v>0</v>
      </c>
      <c r="D491" s="227"/>
    </row>
    <row r="492" spans="1:4" ht="12.75" x14ac:dyDescent="0.2">
      <c r="A492" s="127" t="s">
        <v>1666</v>
      </c>
      <c r="B492" s="127"/>
      <c r="C492" s="230">
        <v>0</v>
      </c>
      <c r="D492" s="227"/>
    </row>
    <row r="493" spans="1:4" ht="12.75" x14ac:dyDescent="0.2">
      <c r="A493" s="127" t="s">
        <v>1667</v>
      </c>
      <c r="B493" s="127"/>
      <c r="C493" s="230">
        <v>0.11289279438466925</v>
      </c>
      <c r="D493" s="227"/>
    </row>
    <row r="494" spans="1:4" ht="12.75" x14ac:dyDescent="0.2">
      <c r="A494" s="127" t="s">
        <v>1668</v>
      </c>
      <c r="B494" s="127"/>
      <c r="C494" s="230">
        <v>0</v>
      </c>
      <c r="D494" s="227"/>
    </row>
    <row r="495" spans="1:4" ht="12.75" x14ac:dyDescent="0.2">
      <c r="A495" s="127" t="s">
        <v>1669</v>
      </c>
      <c r="B495" s="127"/>
      <c r="C495" s="230">
        <v>0</v>
      </c>
      <c r="D495" s="227"/>
    </row>
    <row r="496" spans="1:4" ht="12.75" x14ac:dyDescent="0.2">
      <c r="A496" s="127" t="s">
        <v>1670</v>
      </c>
      <c r="B496" s="127"/>
      <c r="C496" s="230">
        <v>0</v>
      </c>
      <c r="D496" s="227"/>
    </row>
    <row r="497" spans="1:4" ht="12.75" x14ac:dyDescent="0.2">
      <c r="A497" s="127" t="s">
        <v>1671</v>
      </c>
      <c r="B497" s="127"/>
      <c r="C497" s="230">
        <v>0</v>
      </c>
      <c r="D497" s="227"/>
    </row>
    <row r="498" spans="1:4" ht="25.5" x14ac:dyDescent="0.2">
      <c r="A498" s="127" t="s">
        <v>1672</v>
      </c>
      <c r="B498" s="127"/>
      <c r="C498" s="230">
        <v>0</v>
      </c>
      <c r="D498" s="227"/>
    </row>
    <row r="499" spans="1:4" ht="25.5" x14ac:dyDescent="0.2">
      <c r="A499" s="127" t="s">
        <v>1673</v>
      </c>
      <c r="B499" s="127"/>
      <c r="C499" s="230">
        <v>0</v>
      </c>
      <c r="D499" s="227"/>
    </row>
    <row r="500" spans="1:4" ht="25.5" x14ac:dyDescent="0.2">
      <c r="A500" s="127" t="s">
        <v>1674</v>
      </c>
      <c r="B500" s="127"/>
      <c r="C500" s="230">
        <v>0</v>
      </c>
      <c r="D500" s="227"/>
    </row>
    <row r="501" spans="1:4" ht="12.75" x14ac:dyDescent="0.2">
      <c r="A501" s="127" t="s">
        <v>1675</v>
      </c>
      <c r="B501" s="127"/>
      <c r="C501" s="230">
        <v>0</v>
      </c>
      <c r="D501" s="227"/>
    </row>
    <row r="502" spans="1:4" ht="12.75" x14ac:dyDescent="0.2">
      <c r="A502" s="127" t="s">
        <v>1676</v>
      </c>
      <c r="B502" s="127"/>
      <c r="C502" s="230">
        <v>0</v>
      </c>
      <c r="D502" s="227"/>
    </row>
    <row r="503" spans="1:4" ht="25.5" x14ac:dyDescent="0.2">
      <c r="A503" s="127" t="s">
        <v>1677</v>
      </c>
      <c r="B503" s="127"/>
      <c r="C503" s="230">
        <v>0</v>
      </c>
      <c r="D503" s="227"/>
    </row>
    <row r="504" spans="1:4" ht="12.75" x14ac:dyDescent="0.2">
      <c r="A504" s="127" t="s">
        <v>1678</v>
      </c>
      <c r="B504" s="127"/>
      <c r="C504" s="230">
        <v>0</v>
      </c>
      <c r="D504" s="227"/>
    </row>
    <row r="505" spans="1:4" ht="12.75" x14ac:dyDescent="0.2">
      <c r="A505" s="127" t="s">
        <v>1679</v>
      </c>
      <c r="B505" s="127"/>
      <c r="C505" s="230">
        <v>0</v>
      </c>
      <c r="D505" s="227"/>
    </row>
    <row r="506" spans="1:4" ht="12.75" x14ac:dyDescent="0.2">
      <c r="A506" s="127" t="s">
        <v>1680</v>
      </c>
      <c r="B506" s="127"/>
      <c r="C506" s="230">
        <v>2.3516453994690303</v>
      </c>
      <c r="D506" s="227"/>
    </row>
    <row r="507" spans="1:4" ht="12.75" x14ac:dyDescent="0.2">
      <c r="A507" s="127" t="s">
        <v>1681</v>
      </c>
      <c r="B507" s="127"/>
      <c r="C507" s="230">
        <v>0</v>
      </c>
      <c r="D507" s="227"/>
    </row>
    <row r="508" spans="1:4" ht="12.75" x14ac:dyDescent="0.2">
      <c r="A508" s="127" t="s">
        <v>1682</v>
      </c>
      <c r="B508" s="127"/>
      <c r="C508" s="230">
        <v>0</v>
      </c>
      <c r="D508" s="227"/>
    </row>
    <row r="509" spans="1:4" ht="12.75" x14ac:dyDescent="0.2">
      <c r="A509" s="127" t="s">
        <v>1683</v>
      </c>
      <c r="B509" s="127"/>
      <c r="C509" s="230">
        <v>2.2357588898769603</v>
      </c>
      <c r="D509" s="227"/>
    </row>
    <row r="510" spans="1:4" ht="12.75" x14ac:dyDescent="0.2">
      <c r="A510" s="127" t="s">
        <v>1684</v>
      </c>
      <c r="B510" s="127"/>
      <c r="C510" s="230">
        <v>0</v>
      </c>
      <c r="D510" s="227"/>
    </row>
    <row r="511" spans="1:4" ht="12.75" x14ac:dyDescent="0.2">
      <c r="A511" s="127" t="s">
        <v>1685</v>
      </c>
      <c r="B511" s="127"/>
      <c r="C511" s="230">
        <v>0</v>
      </c>
      <c r="D511" s="227"/>
    </row>
    <row r="512" spans="1:4" ht="25.5" x14ac:dyDescent="0.2">
      <c r="A512" s="127" t="s">
        <v>1686</v>
      </c>
      <c r="B512" s="127"/>
      <c r="C512" s="230">
        <v>0</v>
      </c>
      <c r="D512" s="227"/>
    </row>
    <row r="513" spans="1:4" ht="12.75" x14ac:dyDescent="0.2">
      <c r="A513" s="127" t="s">
        <v>1687</v>
      </c>
      <c r="B513" s="127"/>
      <c r="C513" s="230">
        <v>0</v>
      </c>
      <c r="D513" s="227"/>
    </row>
    <row r="514" spans="1:4" ht="51" x14ac:dyDescent="0.2">
      <c r="A514" s="127" t="s">
        <v>1688</v>
      </c>
      <c r="B514" s="127"/>
      <c r="C514" s="230">
        <v>0.33570152138630976</v>
      </c>
      <c r="D514" s="227"/>
    </row>
    <row r="515" spans="1:4" ht="63.75" x14ac:dyDescent="0.2">
      <c r="A515" s="127" t="s">
        <v>1689</v>
      </c>
      <c r="B515" s="127"/>
      <c r="C515" s="230">
        <v>0.25734740655356075</v>
      </c>
      <c r="D515" s="227"/>
    </row>
    <row r="516" spans="1:4" ht="63.75" x14ac:dyDescent="0.2">
      <c r="A516" s="127" t="s">
        <v>1690</v>
      </c>
      <c r="B516" s="127"/>
      <c r="C516" s="230">
        <v>0</v>
      </c>
      <c r="D516" s="227"/>
    </row>
    <row r="517" spans="1:4" ht="51" x14ac:dyDescent="0.2">
      <c r="A517" s="127" t="s">
        <v>1691</v>
      </c>
      <c r="B517" s="127"/>
      <c r="C517" s="230">
        <v>1.2138993193534901E-2</v>
      </c>
      <c r="D517" s="227"/>
    </row>
    <row r="518" spans="1:4" ht="63.75" x14ac:dyDescent="0.2">
      <c r="A518" s="127" t="s">
        <v>1692</v>
      </c>
      <c r="B518" s="127"/>
      <c r="C518" s="230">
        <v>6.7483926715360576E-2</v>
      </c>
      <c r="D518" s="227"/>
    </row>
    <row r="519" spans="1:4" ht="51" x14ac:dyDescent="0.2">
      <c r="A519" s="127" t="s">
        <v>1693</v>
      </c>
      <c r="B519" s="127"/>
      <c r="C519" s="230">
        <v>0</v>
      </c>
      <c r="D519" s="227"/>
    </row>
    <row r="520" spans="1:4" ht="25.5" x14ac:dyDescent="0.2">
      <c r="A520" s="127" t="s">
        <v>1694</v>
      </c>
      <c r="B520" s="127"/>
      <c r="C520" s="230">
        <v>0</v>
      </c>
      <c r="D520" s="227"/>
    </row>
    <row r="521" spans="1:4" ht="12.75" x14ac:dyDescent="0.2">
      <c r="A521" s="127" t="s">
        <v>1695</v>
      </c>
      <c r="B521" s="127"/>
      <c r="C521" s="230">
        <v>0</v>
      </c>
      <c r="D521" s="227"/>
    </row>
    <row r="522" spans="1:4" ht="12.75" x14ac:dyDescent="0.2">
      <c r="A522" s="127" t="s">
        <v>1696</v>
      </c>
      <c r="B522" s="127"/>
      <c r="C522" s="230">
        <v>0</v>
      </c>
      <c r="D522" s="227"/>
    </row>
    <row r="523" spans="1:4" ht="25.5" x14ac:dyDescent="0.2">
      <c r="A523" s="127" t="s">
        <v>1697</v>
      </c>
      <c r="B523" s="127"/>
      <c r="C523" s="230">
        <v>0</v>
      </c>
      <c r="D523" s="227"/>
    </row>
    <row r="524" spans="1:4" ht="25.5" x14ac:dyDescent="0.2">
      <c r="A524" s="127" t="s">
        <v>1698</v>
      </c>
      <c r="B524" s="127"/>
      <c r="C524" s="230">
        <v>0</v>
      </c>
      <c r="D524" s="227"/>
    </row>
    <row r="525" spans="1:4" ht="25.5" x14ac:dyDescent="0.2">
      <c r="A525" s="127" t="s">
        <v>1699</v>
      </c>
      <c r="B525" s="127"/>
      <c r="C525" s="230">
        <v>0</v>
      </c>
      <c r="D525" s="227"/>
    </row>
    <row r="526" spans="1:4" ht="25.5" x14ac:dyDescent="0.2">
      <c r="A526" s="127" t="s">
        <v>1700</v>
      </c>
      <c r="B526" s="127"/>
      <c r="C526" s="230">
        <v>0</v>
      </c>
      <c r="D526" s="227"/>
    </row>
    <row r="527" spans="1:4" ht="25.5" x14ac:dyDescent="0.2">
      <c r="A527" s="127" t="s">
        <v>1701</v>
      </c>
      <c r="B527" s="127"/>
      <c r="C527" s="230">
        <v>0</v>
      </c>
      <c r="D527" s="227"/>
    </row>
    <row r="528" spans="1:4" ht="38.25" x14ac:dyDescent="0.2">
      <c r="A528" s="127" t="s">
        <v>1702</v>
      </c>
      <c r="B528" s="127"/>
      <c r="C528" s="230">
        <v>0</v>
      </c>
      <c r="D528" s="227"/>
    </row>
    <row r="529" spans="1:4" ht="25.5" x14ac:dyDescent="0.2">
      <c r="A529" s="127" t="s">
        <v>1703</v>
      </c>
      <c r="B529" s="127"/>
      <c r="C529" s="230">
        <v>0</v>
      </c>
      <c r="D529" s="227"/>
    </row>
    <row r="530" spans="1:4" ht="12.75" x14ac:dyDescent="0.2">
      <c r="A530" s="127" t="s">
        <v>1704</v>
      </c>
      <c r="B530" s="127"/>
      <c r="C530" s="230">
        <v>0</v>
      </c>
      <c r="D530" s="227"/>
    </row>
    <row r="531" spans="1:4" ht="25.5" x14ac:dyDescent="0.2">
      <c r="A531" s="127" t="s">
        <v>1705</v>
      </c>
      <c r="B531" s="127"/>
      <c r="C531" s="230">
        <v>0</v>
      </c>
      <c r="D531" s="227"/>
    </row>
    <row r="532" spans="1:4" ht="25.5" x14ac:dyDescent="0.2">
      <c r="A532" s="127" t="s">
        <v>1706</v>
      </c>
      <c r="B532" s="127"/>
      <c r="C532" s="230">
        <v>0</v>
      </c>
      <c r="D532" s="227"/>
    </row>
    <row r="533" spans="1:4" ht="25.5" x14ac:dyDescent="0.2">
      <c r="A533" s="127" t="s">
        <v>1707</v>
      </c>
      <c r="B533" s="127"/>
      <c r="C533" s="230">
        <v>0</v>
      </c>
      <c r="D533" s="227"/>
    </row>
    <row r="534" spans="1:4" ht="25.5" x14ac:dyDescent="0.2">
      <c r="A534" s="127" t="s">
        <v>1708</v>
      </c>
      <c r="B534" s="127"/>
      <c r="C534" s="230">
        <v>0</v>
      </c>
      <c r="D534" s="227"/>
    </row>
    <row r="535" spans="1:4" ht="25.5" x14ac:dyDescent="0.2">
      <c r="A535" s="127" t="s">
        <v>1709</v>
      </c>
      <c r="B535" s="127"/>
      <c r="C535" s="230">
        <v>0</v>
      </c>
      <c r="D535" s="227"/>
    </row>
    <row r="536" spans="1:4" ht="25.5" x14ac:dyDescent="0.2">
      <c r="A536" s="127" t="s">
        <v>1710</v>
      </c>
      <c r="B536" s="127"/>
      <c r="C536" s="230">
        <v>0</v>
      </c>
      <c r="D536" s="227"/>
    </row>
    <row r="537" spans="1:4" ht="25.5" x14ac:dyDescent="0.2">
      <c r="A537" s="127" t="s">
        <v>1711</v>
      </c>
      <c r="B537" s="127"/>
      <c r="C537" s="230">
        <v>0</v>
      </c>
      <c r="D537" s="227"/>
    </row>
    <row r="538" spans="1:4" ht="12.75" x14ac:dyDescent="0.2">
      <c r="A538" s="127" t="s">
        <v>1712</v>
      </c>
      <c r="B538" s="127"/>
      <c r="C538" s="230">
        <v>0</v>
      </c>
      <c r="D538" s="227"/>
    </row>
    <row r="539" spans="1:4" ht="25.5" x14ac:dyDescent="0.2">
      <c r="A539" s="127" t="s">
        <v>1713</v>
      </c>
      <c r="B539" s="127"/>
      <c r="C539" s="230">
        <v>0</v>
      </c>
      <c r="D539" s="227"/>
    </row>
    <row r="540" spans="1:4" ht="25.5" x14ac:dyDescent="0.2">
      <c r="A540" s="127" t="s">
        <v>1714</v>
      </c>
      <c r="B540" s="127"/>
      <c r="C540" s="230">
        <v>0</v>
      </c>
      <c r="D540" s="227"/>
    </row>
    <row r="541" spans="1:4" ht="25.5" x14ac:dyDescent="0.2">
      <c r="A541" s="127" t="s">
        <v>1715</v>
      </c>
      <c r="B541" s="127"/>
      <c r="C541" s="230">
        <v>0</v>
      </c>
      <c r="D541" s="227"/>
    </row>
    <row r="542" spans="1:4" ht="38.25" x14ac:dyDescent="0.2">
      <c r="A542" s="127" t="s">
        <v>1716</v>
      </c>
      <c r="B542" s="127"/>
      <c r="C542" s="230">
        <v>0</v>
      </c>
      <c r="D542" s="227"/>
    </row>
    <row r="543" spans="1:4" ht="38.25" x14ac:dyDescent="0.2">
      <c r="A543" s="127" t="s">
        <v>1717</v>
      </c>
      <c r="B543" s="127"/>
      <c r="C543" s="230">
        <v>0</v>
      </c>
      <c r="D543" s="227"/>
    </row>
    <row r="544" spans="1:4" ht="12.75" x14ac:dyDescent="0.2">
      <c r="A544" s="127" t="s">
        <v>1718</v>
      </c>
      <c r="B544" s="127"/>
      <c r="C544" s="230">
        <v>0</v>
      </c>
      <c r="D544" s="227"/>
    </row>
    <row r="545" spans="1:4" ht="25.5" x14ac:dyDescent="0.2">
      <c r="A545" s="127" t="s">
        <v>1719</v>
      </c>
      <c r="B545" s="127"/>
      <c r="C545" s="230">
        <v>0</v>
      </c>
      <c r="D545" s="227"/>
    </row>
    <row r="546" spans="1:4" ht="25.5" x14ac:dyDescent="0.2">
      <c r="A546" s="127" t="s">
        <v>1720</v>
      </c>
      <c r="B546" s="127"/>
      <c r="C546" s="230">
        <v>0</v>
      </c>
      <c r="D546" s="227"/>
    </row>
    <row r="547" spans="1:4" ht="38.25" x14ac:dyDescent="0.2">
      <c r="A547" s="127" t="s">
        <v>1721</v>
      </c>
      <c r="B547" s="127"/>
      <c r="C547" s="230">
        <v>5.1714827575406446</v>
      </c>
      <c r="D547" s="227"/>
    </row>
    <row r="548" spans="1:4" ht="25.5" x14ac:dyDescent="0.2">
      <c r="A548" s="127" t="s">
        <v>1722</v>
      </c>
      <c r="B548" s="127"/>
      <c r="C548" s="230">
        <v>0</v>
      </c>
      <c r="D548" s="227"/>
    </row>
    <row r="549" spans="1:4" ht="12.75" x14ac:dyDescent="0.2">
      <c r="A549" s="127" t="s">
        <v>1723</v>
      </c>
      <c r="B549" s="127"/>
      <c r="C549" s="230">
        <v>0</v>
      </c>
      <c r="D549" s="227"/>
    </row>
    <row r="550" spans="1:4" ht="25.5" x14ac:dyDescent="0.2">
      <c r="A550" s="127" t="s">
        <v>1724</v>
      </c>
      <c r="B550" s="127"/>
      <c r="C550" s="230">
        <v>0</v>
      </c>
      <c r="D550" s="227"/>
    </row>
    <row r="551" spans="1:4" ht="25.5" x14ac:dyDescent="0.2">
      <c r="A551" s="127" t="s">
        <v>1725</v>
      </c>
      <c r="B551" s="127"/>
      <c r="C551" s="230">
        <v>0</v>
      </c>
      <c r="D551" s="227"/>
    </row>
    <row r="552" spans="1:4" ht="12.75" x14ac:dyDescent="0.2">
      <c r="A552" s="127" t="s">
        <v>1726</v>
      </c>
      <c r="B552" s="127"/>
      <c r="C552" s="230">
        <v>0</v>
      </c>
      <c r="D552" s="227"/>
    </row>
    <row r="553" spans="1:4" ht="25.5" x14ac:dyDescent="0.2">
      <c r="A553" s="127" t="s">
        <v>1727</v>
      </c>
      <c r="B553" s="127"/>
      <c r="C553" s="230">
        <v>0</v>
      </c>
      <c r="D553" s="227"/>
    </row>
    <row r="554" spans="1:4" ht="25.5" x14ac:dyDescent="0.2">
      <c r="A554" s="127" t="s">
        <v>1728</v>
      </c>
      <c r="B554" s="127"/>
      <c r="C554" s="230">
        <v>0</v>
      </c>
      <c r="D554" s="227"/>
    </row>
    <row r="555" spans="1:4" ht="25.5" x14ac:dyDescent="0.2">
      <c r="A555" s="127" t="s">
        <v>1729</v>
      </c>
      <c r="B555" s="127"/>
      <c r="C555" s="230">
        <v>0</v>
      </c>
      <c r="D555" s="227"/>
    </row>
    <row r="556" spans="1:4" ht="25.5" x14ac:dyDescent="0.2">
      <c r="A556" s="127" t="s">
        <v>1730</v>
      </c>
      <c r="B556" s="127"/>
      <c r="C556" s="230">
        <v>0</v>
      </c>
      <c r="D556" s="227"/>
    </row>
    <row r="557" spans="1:4" ht="25.5" x14ac:dyDescent="0.2">
      <c r="A557" s="127" t="s">
        <v>1731</v>
      </c>
      <c r="B557" s="127"/>
      <c r="C557" s="230">
        <v>0</v>
      </c>
      <c r="D557" s="227"/>
    </row>
    <row r="558" spans="1:4" ht="38.25" x14ac:dyDescent="0.2">
      <c r="A558" s="127" t="s">
        <v>1732</v>
      </c>
      <c r="B558" s="127"/>
      <c r="C558" s="230">
        <v>7.3609110093470012</v>
      </c>
      <c r="D558" s="227"/>
    </row>
    <row r="559" spans="1:4" ht="25.5" x14ac:dyDescent="0.2">
      <c r="A559" s="127" t="s">
        <v>1733</v>
      </c>
      <c r="B559" s="127"/>
      <c r="C559" s="230">
        <v>0</v>
      </c>
      <c r="D559" s="227"/>
    </row>
    <row r="560" spans="1:4" ht="25.5" x14ac:dyDescent="0.2">
      <c r="A560" s="127" t="s">
        <v>1734</v>
      </c>
      <c r="B560" s="127"/>
      <c r="C560" s="230">
        <v>0</v>
      </c>
      <c r="D560" s="227"/>
    </row>
    <row r="561" spans="1:4" ht="25.5" x14ac:dyDescent="0.2">
      <c r="A561" s="127" t="s">
        <v>1735</v>
      </c>
      <c r="B561" s="127"/>
      <c r="C561" s="230">
        <v>2.1912786685853174</v>
      </c>
      <c r="D561" s="227"/>
    </row>
    <row r="562" spans="1:4" ht="12.75" x14ac:dyDescent="0.2">
      <c r="A562" s="127" t="s">
        <v>1736</v>
      </c>
      <c r="B562" s="127"/>
      <c r="C562" s="230">
        <v>0</v>
      </c>
      <c r="D562" s="227"/>
    </row>
    <row r="563" spans="1:4" ht="25.5" x14ac:dyDescent="0.2">
      <c r="A563" s="127" t="s">
        <v>1737</v>
      </c>
      <c r="B563" s="127"/>
      <c r="C563" s="230">
        <v>0</v>
      </c>
      <c r="D563" s="227"/>
    </row>
    <row r="564" spans="1:4" ht="25.5" x14ac:dyDescent="0.2">
      <c r="A564" s="127" t="s">
        <v>1738</v>
      </c>
      <c r="B564" s="127"/>
      <c r="C564" s="230">
        <v>0</v>
      </c>
      <c r="D564" s="227"/>
    </row>
    <row r="565" spans="1:4" ht="25.5" x14ac:dyDescent="0.2">
      <c r="A565" s="127" t="s">
        <v>1739</v>
      </c>
      <c r="B565" s="127"/>
      <c r="C565" s="230">
        <v>0</v>
      </c>
      <c r="D565" s="227"/>
    </row>
    <row r="566" spans="1:4" ht="25.5" x14ac:dyDescent="0.2">
      <c r="A566" s="127" t="s">
        <v>1740</v>
      </c>
      <c r="B566" s="127"/>
      <c r="C566" s="230">
        <v>0</v>
      </c>
      <c r="D566" s="227"/>
    </row>
    <row r="567" spans="1:4" ht="25.5" x14ac:dyDescent="0.2">
      <c r="A567" s="127" t="s">
        <v>1741</v>
      </c>
      <c r="B567" s="127"/>
      <c r="C567" s="230">
        <v>0</v>
      </c>
      <c r="D567" s="227"/>
    </row>
    <row r="568" spans="1:4" ht="27.75" customHeight="1" x14ac:dyDescent="0.2">
      <c r="A568" s="127" t="s">
        <v>1742</v>
      </c>
      <c r="B568" s="127"/>
      <c r="C568" s="230">
        <v>0</v>
      </c>
      <c r="D568" s="227"/>
    </row>
    <row r="569" spans="1:4" ht="27.75" customHeight="1" x14ac:dyDescent="0.2">
      <c r="A569" s="127" t="s">
        <v>1743</v>
      </c>
      <c r="B569" s="127"/>
      <c r="C569" s="230">
        <v>0</v>
      </c>
      <c r="D569" s="227"/>
    </row>
    <row r="570" spans="1:4" ht="27.75" customHeight="1" x14ac:dyDescent="0.2">
      <c r="A570" s="127" t="s">
        <v>1744</v>
      </c>
      <c r="B570" s="127"/>
      <c r="C570" s="230">
        <v>0</v>
      </c>
      <c r="D570" s="227"/>
    </row>
    <row r="571" spans="1:4" ht="27.75" customHeight="1" x14ac:dyDescent="0.2">
      <c r="A571" s="127" t="s">
        <v>1745</v>
      </c>
      <c r="B571" s="127"/>
      <c r="C571" s="230">
        <v>0</v>
      </c>
      <c r="D571" s="227"/>
    </row>
    <row r="572" spans="1:4" ht="27.75" customHeight="1" x14ac:dyDescent="0.2">
      <c r="A572" s="127" t="s">
        <v>1746</v>
      </c>
      <c r="B572" s="127"/>
      <c r="C572" s="230">
        <v>0</v>
      </c>
      <c r="D572" s="227"/>
    </row>
    <row r="573" spans="1:4" ht="27.75" customHeight="1" x14ac:dyDescent="0.2">
      <c r="A573" s="127" t="s">
        <v>1747</v>
      </c>
      <c r="B573" s="127"/>
      <c r="C573" s="230">
        <v>0</v>
      </c>
      <c r="D573" s="227"/>
    </row>
    <row r="574" spans="1:4" ht="27.75" customHeight="1" x14ac:dyDescent="0.2">
      <c r="A574" s="127" t="s">
        <v>1748</v>
      </c>
      <c r="B574" s="127"/>
      <c r="C574" s="230">
        <v>0</v>
      </c>
      <c r="D574" s="227"/>
    </row>
    <row r="575" spans="1:4" ht="27.75" customHeight="1" x14ac:dyDescent="0.2">
      <c r="A575" s="127" t="s">
        <v>1749</v>
      </c>
      <c r="B575" s="127"/>
      <c r="C575" s="230">
        <v>0</v>
      </c>
      <c r="D575" s="227"/>
    </row>
    <row r="576" spans="1:4" ht="27.75" customHeight="1" x14ac:dyDescent="0.2">
      <c r="A576" s="127" t="s">
        <v>1750</v>
      </c>
      <c r="B576" s="127"/>
      <c r="C576" s="230">
        <v>0</v>
      </c>
      <c r="D576" s="227"/>
    </row>
    <row r="577" spans="1:4" ht="27.75" customHeight="1" x14ac:dyDescent="0.2">
      <c r="A577" s="127" t="s">
        <v>1751</v>
      </c>
      <c r="B577" s="127"/>
      <c r="C577" s="230">
        <v>0</v>
      </c>
      <c r="D577" s="227"/>
    </row>
    <row r="578" spans="1:4" ht="27.75" customHeight="1" x14ac:dyDescent="0.2">
      <c r="A578" s="127" t="s">
        <v>1752</v>
      </c>
      <c r="B578" s="127"/>
      <c r="C578" s="230">
        <v>0</v>
      </c>
      <c r="D578" s="227"/>
    </row>
    <row r="579" spans="1:4" ht="27.75" customHeight="1" x14ac:dyDescent="0.2">
      <c r="A579" s="127" t="s">
        <v>1753</v>
      </c>
      <c r="B579" s="127"/>
      <c r="C579" s="230">
        <v>0</v>
      </c>
      <c r="D579" s="227"/>
    </row>
    <row r="580" spans="1:4" ht="27.75" customHeight="1" x14ac:dyDescent="0.2">
      <c r="A580" s="127" t="s">
        <v>1754</v>
      </c>
      <c r="B580" s="127"/>
      <c r="C580" s="230">
        <v>0</v>
      </c>
      <c r="D580" s="227"/>
    </row>
    <row r="581" spans="1:4" ht="27.75" customHeight="1" x14ac:dyDescent="0.2">
      <c r="A581" s="127" t="s">
        <v>1755</v>
      </c>
      <c r="B581" s="127"/>
      <c r="C581" s="230">
        <v>0</v>
      </c>
      <c r="D581" s="227"/>
    </row>
    <row r="582" spans="1:4" ht="27.75" customHeight="1" x14ac:dyDescent="0.2">
      <c r="A582" s="127" t="s">
        <v>1756</v>
      </c>
      <c r="B582" s="127"/>
      <c r="C582" s="230">
        <v>0</v>
      </c>
      <c r="D582" s="227"/>
    </row>
    <row r="583" spans="1:4" ht="27.75" customHeight="1" x14ac:dyDescent="0.2">
      <c r="A583" s="127" t="s">
        <v>1757</v>
      </c>
      <c r="B583" s="127"/>
      <c r="C583" s="230">
        <v>0</v>
      </c>
      <c r="D583" s="227"/>
    </row>
    <row r="584" spans="1:4" ht="27.75" customHeight="1" x14ac:dyDescent="0.2">
      <c r="A584" s="127" t="s">
        <v>1758</v>
      </c>
      <c r="B584" s="127"/>
      <c r="C584" s="230">
        <v>0</v>
      </c>
      <c r="D584" s="227"/>
    </row>
    <row r="585" spans="1:4" ht="27.75" customHeight="1" x14ac:dyDescent="0.2">
      <c r="A585" s="127" t="s">
        <v>1759</v>
      </c>
      <c r="B585" s="127"/>
      <c r="C585" s="230">
        <v>0</v>
      </c>
      <c r="D585" s="227"/>
    </row>
    <row r="586" spans="1:4" ht="27.75" customHeight="1" x14ac:dyDescent="0.2">
      <c r="A586" s="127" t="s">
        <v>1760</v>
      </c>
      <c r="B586" s="127"/>
      <c r="C586" s="230">
        <v>0</v>
      </c>
      <c r="D586" s="227"/>
    </row>
    <row r="587" spans="1:4" ht="27.75" customHeight="1" x14ac:dyDescent="0.2">
      <c r="A587" s="127" t="s">
        <v>1761</v>
      </c>
      <c r="B587" s="127"/>
      <c r="C587" s="230">
        <v>0</v>
      </c>
      <c r="D587" s="227"/>
    </row>
    <row r="588" spans="1:4" ht="27.75" customHeight="1" x14ac:dyDescent="0.2">
      <c r="A588" s="127" t="s">
        <v>1762</v>
      </c>
      <c r="B588" s="127"/>
      <c r="C588" s="230">
        <v>0</v>
      </c>
      <c r="D588" s="227"/>
    </row>
    <row r="589" spans="1:4" ht="27.75" customHeight="1" x14ac:dyDescent="0.2">
      <c r="A589" s="127" t="s">
        <v>1763</v>
      </c>
      <c r="B589" s="127"/>
      <c r="C589" s="230">
        <v>0</v>
      </c>
      <c r="D589" s="227"/>
    </row>
    <row r="590" spans="1:4" ht="27.75" customHeight="1" x14ac:dyDescent="0.2">
      <c r="A590" s="127" t="s">
        <v>1764</v>
      </c>
      <c r="B590" s="127"/>
      <c r="C590" s="230">
        <v>0</v>
      </c>
      <c r="D590" s="227"/>
    </row>
    <row r="591" spans="1:4" ht="27.75" customHeight="1" x14ac:dyDescent="0.2">
      <c r="A591" s="127" t="s">
        <v>1765</v>
      </c>
      <c r="B591" s="127"/>
      <c r="C591" s="230">
        <v>0</v>
      </c>
      <c r="D591" s="227"/>
    </row>
    <row r="592" spans="1:4" ht="27.75" customHeight="1" x14ac:dyDescent="0.2">
      <c r="A592" s="127" t="s">
        <v>1766</v>
      </c>
      <c r="B592" s="127"/>
      <c r="C592" s="230">
        <v>0</v>
      </c>
      <c r="D592" s="227"/>
    </row>
    <row r="593" spans="1:4" ht="27.75" customHeight="1" x14ac:dyDescent="0.2">
      <c r="A593" s="127" t="s">
        <v>1767</v>
      </c>
      <c r="B593" s="127"/>
      <c r="C593" s="230">
        <v>0</v>
      </c>
      <c r="D593" s="227"/>
    </row>
    <row r="594" spans="1:4" ht="27.75" customHeight="1" x14ac:dyDescent="0.2">
      <c r="A594" s="127" t="s">
        <v>1768</v>
      </c>
      <c r="B594" s="127"/>
      <c r="C594" s="230">
        <v>0</v>
      </c>
      <c r="D594" s="227"/>
    </row>
    <row r="595" spans="1:4" ht="27.75" customHeight="1" x14ac:dyDescent="0.2">
      <c r="A595" s="127" t="s">
        <v>1769</v>
      </c>
      <c r="B595" s="127"/>
      <c r="C595" s="230">
        <v>0</v>
      </c>
      <c r="D595" s="227"/>
    </row>
    <row r="596" spans="1:4" ht="27.75" customHeight="1" x14ac:dyDescent="0.2">
      <c r="A596" s="127" t="s">
        <v>1770</v>
      </c>
      <c r="B596" s="127"/>
      <c r="C596" s="230">
        <v>0</v>
      </c>
      <c r="D596" s="227"/>
    </row>
    <row r="597" spans="1:4" ht="27.75" customHeight="1" x14ac:dyDescent="0.2">
      <c r="A597" s="127" t="s">
        <v>1771</v>
      </c>
      <c r="B597" s="127"/>
      <c r="C597" s="230">
        <v>0</v>
      </c>
      <c r="D597" s="227"/>
    </row>
    <row r="598" spans="1:4" ht="27.75" customHeight="1" x14ac:dyDescent="0.2">
      <c r="A598" s="127" t="s">
        <v>1772</v>
      </c>
      <c r="B598" s="127"/>
      <c r="C598" s="230">
        <v>0</v>
      </c>
      <c r="D598" s="227"/>
    </row>
    <row r="599" spans="1:4" ht="27.75" customHeight="1" x14ac:dyDescent="0.2">
      <c r="A599" s="127" t="s">
        <v>1773</v>
      </c>
      <c r="B599" s="127"/>
      <c r="C599" s="230">
        <v>0</v>
      </c>
      <c r="D599" s="227"/>
    </row>
    <row r="600" spans="1:4" ht="27.75" customHeight="1" x14ac:dyDescent="0.2">
      <c r="A600" s="127" t="s">
        <v>1774</v>
      </c>
      <c r="B600" s="127"/>
      <c r="C600" s="230">
        <v>0</v>
      </c>
      <c r="D600" s="227"/>
    </row>
    <row r="601" spans="1:4" ht="27.75" customHeight="1" x14ac:dyDescent="0.2">
      <c r="A601" s="127" t="s">
        <v>1775</v>
      </c>
      <c r="B601" s="127"/>
      <c r="C601" s="230">
        <v>0</v>
      </c>
      <c r="D601" s="227"/>
    </row>
    <row r="602" spans="1:4" ht="27.75" customHeight="1" x14ac:dyDescent="0.2">
      <c r="A602" s="127" t="s">
        <v>1776</v>
      </c>
      <c r="B602" s="127"/>
      <c r="C602" s="230">
        <v>0</v>
      </c>
      <c r="D602" s="227"/>
    </row>
    <row r="603" spans="1:4" ht="27.75" customHeight="1" x14ac:dyDescent="0.2">
      <c r="A603" s="127" t="s">
        <v>1777</v>
      </c>
      <c r="B603" s="127"/>
      <c r="C603" s="230">
        <v>0</v>
      </c>
      <c r="D603" s="227"/>
    </row>
    <row r="604" spans="1:4" ht="27.75" customHeight="1" x14ac:dyDescent="0.2">
      <c r="A604" s="127" t="s">
        <v>1778</v>
      </c>
      <c r="B604" s="127"/>
      <c r="C604" s="230">
        <v>0</v>
      </c>
      <c r="D604" s="227"/>
    </row>
    <row r="605" spans="1:4" ht="27.75" customHeight="1" x14ac:dyDescent="0.2">
      <c r="A605" s="127" t="s">
        <v>1779</v>
      </c>
      <c r="B605" s="127"/>
      <c r="C605" s="230">
        <v>0</v>
      </c>
      <c r="D605" s="227"/>
    </row>
    <row r="606" spans="1:4" ht="27.75" customHeight="1" x14ac:dyDescent="0.2">
      <c r="A606" s="127" t="s">
        <v>1780</v>
      </c>
      <c r="B606" s="127"/>
      <c r="C606" s="230">
        <v>0</v>
      </c>
      <c r="D606" s="227"/>
    </row>
    <row r="607" spans="1:4" ht="27.75" customHeight="1" x14ac:dyDescent="0.2">
      <c r="A607" s="127" t="s">
        <v>1781</v>
      </c>
      <c r="B607" s="127"/>
      <c r="C607" s="230">
        <v>0</v>
      </c>
      <c r="D607" s="227"/>
    </row>
    <row r="608" spans="1:4" ht="27.75" customHeight="1" x14ac:dyDescent="0.2">
      <c r="A608" s="127" t="s">
        <v>1782</v>
      </c>
      <c r="B608" s="127"/>
      <c r="C608" s="230">
        <v>0</v>
      </c>
      <c r="D608" s="227"/>
    </row>
    <row r="609" spans="1:4" ht="27.75" customHeight="1" x14ac:dyDescent="0.2">
      <c r="A609" s="127" t="s">
        <v>1783</v>
      </c>
      <c r="B609" s="127"/>
      <c r="C609" s="230">
        <v>0</v>
      </c>
      <c r="D609" s="227"/>
    </row>
    <row r="610" spans="1:4" ht="27.75" customHeight="1" x14ac:dyDescent="0.2">
      <c r="A610" s="127" t="s">
        <v>1784</v>
      </c>
      <c r="B610" s="127"/>
      <c r="C610" s="230">
        <v>0</v>
      </c>
      <c r="D610" s="227"/>
    </row>
    <row r="611" spans="1:4" ht="27.75" customHeight="1" x14ac:dyDescent="0.2">
      <c r="A611" s="127" t="s">
        <v>1785</v>
      </c>
      <c r="B611" s="127"/>
      <c r="C611" s="230">
        <v>0</v>
      </c>
      <c r="D611" s="227"/>
    </row>
    <row r="612" spans="1:4" ht="27.75" customHeight="1" x14ac:dyDescent="0.2">
      <c r="A612" s="127" t="s">
        <v>1786</v>
      </c>
      <c r="B612" s="127"/>
      <c r="C612" s="230">
        <v>0</v>
      </c>
      <c r="D612" s="227"/>
    </row>
    <row r="613" spans="1:4" ht="27.75" customHeight="1" x14ac:dyDescent="0.2">
      <c r="A613" s="127" t="s">
        <v>1787</v>
      </c>
      <c r="B613" s="127"/>
      <c r="C613" s="230">
        <v>0</v>
      </c>
      <c r="D613" s="227"/>
    </row>
    <row r="614" spans="1:4" ht="27.75" customHeight="1" x14ac:dyDescent="0.2">
      <c r="A614" s="127" t="s">
        <v>1788</v>
      </c>
      <c r="B614" s="127"/>
      <c r="C614" s="230">
        <v>0.81932881999419149</v>
      </c>
      <c r="D614" s="227"/>
    </row>
    <row r="615" spans="1:4" ht="27.75" customHeight="1" x14ac:dyDescent="0.2">
      <c r="A615" s="127" t="s">
        <v>1789</v>
      </c>
      <c r="B615" s="127"/>
      <c r="C615" s="230">
        <v>0</v>
      </c>
      <c r="D615" s="227"/>
    </row>
    <row r="616" spans="1:4" ht="27.75" customHeight="1" x14ac:dyDescent="0.2">
      <c r="A616" s="127" t="s">
        <v>1790</v>
      </c>
      <c r="B616" s="127"/>
      <c r="C616" s="230">
        <v>0</v>
      </c>
      <c r="D616" s="227"/>
    </row>
    <row r="617" spans="1:4" ht="27.75" customHeight="1" x14ac:dyDescent="0.2">
      <c r="A617" s="127" t="s">
        <v>1791</v>
      </c>
      <c r="B617" s="127"/>
      <c r="C617" s="230">
        <v>0</v>
      </c>
      <c r="D617" s="227"/>
    </row>
    <row r="618" spans="1:4" ht="27.75" customHeight="1" x14ac:dyDescent="0.2">
      <c r="A618" s="127" t="s">
        <v>1792</v>
      </c>
      <c r="B618" s="127"/>
      <c r="C618" s="230">
        <v>0</v>
      </c>
      <c r="D618" s="227"/>
    </row>
    <row r="619" spans="1:4" ht="27.75" customHeight="1" x14ac:dyDescent="0.2">
      <c r="A619" s="127" t="s">
        <v>1793</v>
      </c>
      <c r="B619" s="127"/>
      <c r="C619" s="230">
        <v>0</v>
      </c>
      <c r="D619" s="227"/>
    </row>
    <row r="620" spans="1:4" ht="27.75" customHeight="1" x14ac:dyDescent="0.2">
      <c r="A620" s="127" t="s">
        <v>1794</v>
      </c>
      <c r="B620" s="127"/>
      <c r="C620" s="230">
        <v>0</v>
      </c>
      <c r="D620" s="227"/>
    </row>
    <row r="621" spans="1:4" ht="27.75" customHeight="1" x14ac:dyDescent="0.2">
      <c r="A621" s="127" t="s">
        <v>1795</v>
      </c>
      <c r="B621" s="127"/>
      <c r="C621" s="230">
        <v>0</v>
      </c>
      <c r="D621" s="227"/>
    </row>
    <row r="622" spans="1:4" ht="27.75" customHeight="1" x14ac:dyDescent="0.2">
      <c r="A622" s="127" t="s">
        <v>1796</v>
      </c>
      <c r="B622" s="127"/>
      <c r="C622" s="230">
        <v>0</v>
      </c>
      <c r="D622" s="227"/>
    </row>
    <row r="623" spans="1:4" ht="27.75" customHeight="1" x14ac:dyDescent="0.2">
      <c r="A623" s="127" t="s">
        <v>1797</v>
      </c>
      <c r="B623" s="127"/>
      <c r="C623" s="230">
        <v>0</v>
      </c>
      <c r="D623" s="227"/>
    </row>
    <row r="624" spans="1:4" ht="27.75" customHeight="1" x14ac:dyDescent="0.2">
      <c r="A624" s="127" t="s">
        <v>1798</v>
      </c>
      <c r="B624" s="127"/>
      <c r="C624" s="230">
        <v>0</v>
      </c>
      <c r="D624" s="227"/>
    </row>
    <row r="625" spans="1:4" ht="27.75" customHeight="1" x14ac:dyDescent="0.2">
      <c r="A625" s="127" t="s">
        <v>1798</v>
      </c>
      <c r="B625" s="127"/>
      <c r="C625" s="230">
        <v>0</v>
      </c>
      <c r="D625" s="227"/>
    </row>
    <row r="626" spans="1:4" ht="27.75" customHeight="1" x14ac:dyDescent="0.2">
      <c r="A626" s="127" t="s">
        <v>1798</v>
      </c>
      <c r="B626" s="127"/>
      <c r="C626" s="230">
        <v>0</v>
      </c>
      <c r="D626" s="227"/>
    </row>
    <row r="627" spans="1:4" ht="27.75" customHeight="1" x14ac:dyDescent="0.2">
      <c r="A627" s="127" t="s">
        <v>1799</v>
      </c>
      <c r="B627" s="127"/>
      <c r="C627" s="230">
        <v>0</v>
      </c>
      <c r="D627" s="227"/>
    </row>
    <row r="628" spans="1:4" ht="27.75" customHeight="1" x14ac:dyDescent="0.2">
      <c r="A628" s="127" t="s">
        <v>1800</v>
      </c>
      <c r="B628" s="127"/>
      <c r="C628" s="230">
        <v>0</v>
      </c>
      <c r="D628" s="227"/>
    </row>
    <row r="629" spans="1:4" ht="27.75" customHeight="1" x14ac:dyDescent="0.2">
      <c r="A629" s="127" t="s">
        <v>1801</v>
      </c>
      <c r="B629" s="127"/>
      <c r="C629" s="230">
        <v>0</v>
      </c>
      <c r="D629" s="227"/>
    </row>
    <row r="630" spans="1:4" ht="27.75" customHeight="1" x14ac:dyDescent="0.2">
      <c r="A630" s="127" t="s">
        <v>1802</v>
      </c>
      <c r="B630" s="127"/>
      <c r="C630" s="230">
        <v>0</v>
      </c>
      <c r="D630" s="227"/>
    </row>
    <row r="631" spans="1:4" ht="27.75" customHeight="1" x14ac:dyDescent="0.2">
      <c r="A631" s="127" t="s">
        <v>1803</v>
      </c>
      <c r="B631" s="127"/>
      <c r="C631" s="230">
        <v>0</v>
      </c>
      <c r="D631" s="227"/>
    </row>
    <row r="632" spans="1:4" ht="27.75" customHeight="1" x14ac:dyDescent="0.2">
      <c r="A632" s="127"/>
      <c r="B632" s="127"/>
      <c r="C632" s="230"/>
      <c r="D632" s="227"/>
    </row>
    <row r="633" spans="1:4" ht="27.75" customHeight="1" x14ac:dyDescent="0.2">
      <c r="A633" s="127"/>
      <c r="B633" s="127"/>
      <c r="C633" s="230"/>
      <c r="D633" s="227"/>
    </row>
    <row r="634" spans="1:4" ht="27.75" customHeight="1" x14ac:dyDescent="0.2">
      <c r="A634" s="127"/>
      <c r="B634" s="127"/>
      <c r="C634" s="230"/>
      <c r="D634" s="227"/>
    </row>
    <row r="635" spans="1:4" ht="27.75" customHeight="1" x14ac:dyDescent="0.2">
      <c r="A635" s="127"/>
      <c r="B635" s="127"/>
      <c r="C635" s="230"/>
      <c r="D635" s="227"/>
    </row>
    <row r="636" spans="1:4" ht="27.75" customHeight="1" x14ac:dyDescent="0.2">
      <c r="A636" s="127"/>
      <c r="B636" s="127"/>
      <c r="C636" s="230"/>
      <c r="D636" s="227"/>
    </row>
    <row r="637" spans="1:4" ht="27.75" customHeight="1" x14ac:dyDescent="0.2">
      <c r="A637" s="127"/>
      <c r="B637" s="127"/>
      <c r="C637" s="230"/>
      <c r="D637" s="227"/>
    </row>
    <row r="638" spans="1:4" ht="27.75" customHeight="1" x14ac:dyDescent="0.2">
      <c r="A638" s="127"/>
      <c r="B638" s="127"/>
      <c r="C638" s="230"/>
      <c r="D638" s="227"/>
    </row>
    <row r="639" spans="1:4" ht="27.75" customHeight="1" x14ac:dyDescent="0.2">
      <c r="A639" s="127"/>
      <c r="B639" s="127"/>
      <c r="C639" s="230"/>
      <c r="D639" s="227"/>
    </row>
    <row r="640" spans="1:4" ht="27.75" customHeight="1" x14ac:dyDescent="0.2">
      <c r="A640" s="127"/>
      <c r="B640" s="127"/>
      <c r="C640" s="230"/>
      <c r="D640" s="227"/>
    </row>
    <row r="641" spans="1:4" ht="27.75" customHeight="1" x14ac:dyDescent="0.2">
      <c r="A641" s="127"/>
      <c r="B641" s="127"/>
      <c r="C641" s="230"/>
      <c r="D641" s="227"/>
    </row>
    <row r="642" spans="1:4" ht="27.75" customHeight="1" x14ac:dyDescent="0.2">
      <c r="A642" s="127"/>
      <c r="B642" s="127"/>
      <c r="C642" s="230"/>
      <c r="D642" s="227"/>
    </row>
    <row r="643" spans="1:4" ht="27.75" customHeight="1" x14ac:dyDescent="0.2">
      <c r="A643" s="127"/>
      <c r="B643" s="127"/>
      <c r="C643" s="230"/>
      <c r="D643" s="227"/>
    </row>
    <row r="644" spans="1:4" ht="27.75" customHeight="1" x14ac:dyDescent="0.2">
      <c r="A644" s="127"/>
      <c r="B644" s="127"/>
      <c r="C644" s="230"/>
      <c r="D644" s="227"/>
    </row>
    <row r="645" spans="1:4" ht="27.75" customHeight="1" x14ac:dyDescent="0.2">
      <c r="A645" s="127"/>
      <c r="B645" s="127"/>
      <c r="C645" s="230"/>
      <c r="D645" s="227"/>
    </row>
    <row r="646" spans="1:4" ht="27.75" customHeight="1" x14ac:dyDescent="0.2">
      <c r="A646" s="127"/>
      <c r="B646" s="127"/>
      <c r="C646" s="230"/>
      <c r="D646" s="227"/>
    </row>
    <row r="647" spans="1:4" ht="27.75" customHeight="1" x14ac:dyDescent="0.2">
      <c r="A647" s="127"/>
      <c r="B647" s="127"/>
      <c r="C647" s="230"/>
      <c r="D647" s="227"/>
    </row>
    <row r="648" spans="1:4" ht="27.75" customHeight="1" x14ac:dyDescent="0.2">
      <c r="A648" s="127"/>
      <c r="B648" s="127"/>
      <c r="C648" s="230"/>
      <c r="D648" s="227"/>
    </row>
    <row r="649" spans="1:4" ht="27.75" customHeight="1" x14ac:dyDescent="0.2">
      <c r="A649" s="127"/>
      <c r="B649" s="127"/>
      <c r="C649" s="230"/>
      <c r="D649" s="227"/>
    </row>
    <row r="650" spans="1:4" ht="27.75" customHeight="1" x14ac:dyDescent="0.2">
      <c r="A650" s="127"/>
      <c r="B650" s="127"/>
      <c r="C650" s="230"/>
      <c r="D650" s="227"/>
    </row>
    <row r="651" spans="1:4" ht="27.75" customHeight="1" x14ac:dyDescent="0.2">
      <c r="A651" s="127"/>
      <c r="B651" s="127"/>
      <c r="C651" s="230"/>
      <c r="D651" s="227"/>
    </row>
    <row r="652" spans="1:4" ht="27.75" customHeight="1" x14ac:dyDescent="0.2">
      <c r="A652" s="127"/>
      <c r="B652" s="127"/>
      <c r="C652" s="230"/>
      <c r="D652" s="227"/>
    </row>
    <row r="653" spans="1:4" ht="27.75" customHeight="1" x14ac:dyDescent="0.2">
      <c r="A653" s="127"/>
      <c r="B653" s="127"/>
      <c r="C653" s="230"/>
      <c r="D653" s="227"/>
    </row>
    <row r="654" spans="1:4" ht="27.75" customHeight="1" x14ac:dyDescent="0.2">
      <c r="A654" s="127"/>
      <c r="B654" s="127"/>
      <c r="C654" s="230"/>
      <c r="D654" s="227"/>
    </row>
    <row r="655" spans="1:4" ht="27.75" customHeight="1" x14ac:dyDescent="0.2">
      <c r="A655" s="127"/>
      <c r="B655" s="127"/>
      <c r="C655" s="230"/>
      <c r="D655" s="227"/>
    </row>
    <row r="656" spans="1:4" ht="27.75" customHeight="1" x14ac:dyDescent="0.2">
      <c r="A656" s="127"/>
      <c r="B656" s="127"/>
      <c r="C656" s="230"/>
      <c r="D656" s="227"/>
    </row>
    <row r="657" spans="1:4" ht="27.75" customHeight="1" x14ac:dyDescent="0.2">
      <c r="A657" s="127"/>
      <c r="B657" s="127"/>
      <c r="C657" s="230"/>
      <c r="D657" s="227"/>
    </row>
    <row r="658" spans="1:4" ht="27.75" customHeight="1" x14ac:dyDescent="0.2">
      <c r="A658" s="127"/>
      <c r="B658" s="127"/>
      <c r="C658" s="230"/>
      <c r="D658" s="227"/>
    </row>
    <row r="659" spans="1:4" ht="27.75" customHeight="1" x14ac:dyDescent="0.2">
      <c r="A659" s="127"/>
      <c r="B659" s="127"/>
      <c r="C659" s="230"/>
      <c r="D659" s="227"/>
    </row>
    <row r="660" spans="1:4" ht="27.75" customHeight="1" x14ac:dyDescent="0.2">
      <c r="A660" s="127"/>
      <c r="B660" s="127"/>
      <c r="C660" s="230"/>
      <c r="D660" s="227"/>
    </row>
    <row r="661" spans="1:4" ht="27.75" customHeight="1" x14ac:dyDescent="0.2">
      <c r="A661" s="127"/>
      <c r="B661" s="127"/>
      <c r="C661" s="230"/>
      <c r="D661" s="227"/>
    </row>
    <row r="662" spans="1:4" ht="27.75" customHeight="1" x14ac:dyDescent="0.2">
      <c r="A662" s="127"/>
      <c r="B662" s="127"/>
      <c r="C662" s="230"/>
      <c r="D662" s="227"/>
    </row>
    <row r="663" spans="1:4" ht="27.75" customHeight="1" x14ac:dyDescent="0.2">
      <c r="A663" s="127"/>
      <c r="B663" s="127"/>
      <c r="C663" s="230"/>
      <c r="D663" s="227"/>
    </row>
    <row r="664" spans="1:4" ht="27.75" customHeight="1" x14ac:dyDescent="0.2">
      <c r="A664" s="127"/>
      <c r="B664" s="127"/>
      <c r="C664" s="230"/>
      <c r="D664" s="227"/>
    </row>
    <row r="665" spans="1:4" ht="27.75" customHeight="1" x14ac:dyDescent="0.2">
      <c r="A665" s="127"/>
      <c r="B665" s="127"/>
      <c r="C665" s="230"/>
      <c r="D665" s="227"/>
    </row>
    <row r="666" spans="1:4" ht="27.75" customHeight="1" x14ac:dyDescent="0.2">
      <c r="A666" s="127"/>
      <c r="B666" s="127"/>
      <c r="C666" s="230"/>
      <c r="D666" s="227"/>
    </row>
    <row r="667" spans="1:4" ht="27.75" customHeight="1" x14ac:dyDescent="0.2">
      <c r="A667" s="127"/>
      <c r="B667" s="127"/>
      <c r="C667" s="230"/>
      <c r="D667" s="227"/>
    </row>
    <row r="668" spans="1:4" ht="27.75" customHeight="1" x14ac:dyDescent="0.2">
      <c r="A668" s="127"/>
      <c r="B668" s="127"/>
      <c r="C668" s="230"/>
      <c r="D668" s="227"/>
    </row>
    <row r="669" spans="1:4" ht="27.75" customHeight="1" x14ac:dyDescent="0.2">
      <c r="A669" s="127"/>
      <c r="B669" s="127"/>
      <c r="C669" s="230"/>
      <c r="D669" s="227"/>
    </row>
    <row r="670" spans="1:4" ht="27.75" customHeight="1" x14ac:dyDescent="0.2">
      <c r="A670" s="127"/>
      <c r="B670" s="127"/>
      <c r="C670" s="230"/>
      <c r="D670" s="227"/>
    </row>
    <row r="671" spans="1:4" ht="27.75" customHeight="1" x14ac:dyDescent="0.2">
      <c r="A671" s="127"/>
      <c r="B671" s="127"/>
      <c r="C671" s="230"/>
      <c r="D671" s="227"/>
    </row>
    <row r="672" spans="1:4" ht="27.75" customHeight="1" x14ac:dyDescent="0.2">
      <c r="A672" s="127"/>
      <c r="B672" s="127"/>
      <c r="C672" s="230"/>
      <c r="D672" s="227"/>
    </row>
    <row r="673" spans="1:4" ht="27.75" customHeight="1" x14ac:dyDescent="0.2">
      <c r="A673" s="127"/>
      <c r="B673" s="127"/>
      <c r="C673" s="230"/>
      <c r="D673" s="227"/>
    </row>
    <row r="674" spans="1:4" ht="27.75" customHeight="1" x14ac:dyDescent="0.2">
      <c r="A674" s="127"/>
      <c r="B674" s="127"/>
      <c r="C674" s="230"/>
      <c r="D674" s="227"/>
    </row>
    <row r="675" spans="1:4" ht="27.75" customHeight="1" x14ac:dyDescent="0.2">
      <c r="A675" s="127"/>
      <c r="B675" s="127"/>
      <c r="C675" s="230"/>
      <c r="D675" s="227"/>
    </row>
    <row r="676" spans="1:4" ht="27.75" customHeight="1" x14ac:dyDescent="0.2">
      <c r="A676" s="127"/>
      <c r="B676" s="127"/>
      <c r="C676" s="230"/>
      <c r="D676" s="227"/>
    </row>
    <row r="677" spans="1:4" ht="27.75" customHeight="1" x14ac:dyDescent="0.2">
      <c r="A677" s="127"/>
      <c r="B677" s="127"/>
      <c r="C677" s="230"/>
      <c r="D677" s="227"/>
    </row>
    <row r="678" spans="1:4" ht="27.75" customHeight="1" x14ac:dyDescent="0.2">
      <c r="A678" s="127"/>
      <c r="B678" s="127"/>
      <c r="C678" s="230"/>
      <c r="D678" s="227"/>
    </row>
    <row r="679" spans="1:4" ht="27.75" customHeight="1" x14ac:dyDescent="0.2">
      <c r="A679" s="127"/>
      <c r="B679" s="127"/>
      <c r="C679" s="230"/>
      <c r="D679" s="227"/>
    </row>
    <row r="680" spans="1:4" ht="27.75" customHeight="1" x14ac:dyDescent="0.2">
      <c r="A680" s="127"/>
      <c r="B680" s="127"/>
      <c r="C680" s="230"/>
      <c r="D680" s="227"/>
    </row>
    <row r="681" spans="1:4" ht="27.75" customHeight="1" x14ac:dyDescent="0.2">
      <c r="A681" s="127"/>
      <c r="B681" s="127"/>
      <c r="C681" s="230"/>
      <c r="D681" s="227"/>
    </row>
    <row r="682" spans="1:4" ht="27.75" customHeight="1" x14ac:dyDescent="0.2">
      <c r="A682" s="127"/>
      <c r="B682" s="127"/>
      <c r="C682" s="230"/>
      <c r="D682" s="227"/>
    </row>
    <row r="683" spans="1:4" ht="27.75" customHeight="1" x14ac:dyDescent="0.2">
      <c r="A683" s="127"/>
      <c r="B683" s="127"/>
      <c r="C683" s="230"/>
      <c r="D683" s="227"/>
    </row>
    <row r="684" spans="1:4" ht="27.75" customHeight="1" x14ac:dyDescent="0.2">
      <c r="A684" s="127"/>
      <c r="B684" s="127"/>
      <c r="C684" s="230"/>
      <c r="D684" s="227"/>
    </row>
    <row r="685" spans="1:4" ht="27.75" customHeight="1" x14ac:dyDescent="0.2">
      <c r="A685" s="127"/>
      <c r="B685" s="127"/>
      <c r="C685" s="230"/>
      <c r="D685" s="227"/>
    </row>
    <row r="686" spans="1:4" ht="27.75" customHeight="1" x14ac:dyDescent="0.2">
      <c r="A686" s="127"/>
      <c r="B686" s="127"/>
      <c r="C686" s="230"/>
      <c r="D686" s="227"/>
    </row>
    <row r="687" spans="1:4" ht="27.75" customHeight="1" x14ac:dyDescent="0.2">
      <c r="A687" s="127"/>
      <c r="B687" s="127"/>
      <c r="C687" s="230"/>
      <c r="D687" s="227"/>
    </row>
    <row r="688" spans="1:4" ht="27.75" customHeight="1" x14ac:dyDescent="0.2">
      <c r="A688" s="127"/>
      <c r="B688" s="127"/>
      <c r="C688" s="230"/>
      <c r="D688" s="227"/>
    </row>
    <row r="689" spans="1:4" ht="27.75" customHeight="1" x14ac:dyDescent="0.2">
      <c r="A689" s="127"/>
      <c r="B689" s="127"/>
      <c r="C689" s="230"/>
      <c r="D689" s="227"/>
    </row>
    <row r="690" spans="1:4" ht="27.75" customHeight="1" x14ac:dyDescent="0.2">
      <c r="A690" s="127"/>
      <c r="B690" s="127"/>
      <c r="C690" s="230"/>
      <c r="D690" s="227"/>
    </row>
    <row r="691" spans="1:4" ht="27.75" customHeight="1" x14ac:dyDescent="0.2">
      <c r="A691" s="127"/>
      <c r="B691" s="127"/>
      <c r="C691" s="230"/>
      <c r="D691" s="227"/>
    </row>
    <row r="692" spans="1:4" ht="27.75" customHeight="1" x14ac:dyDescent="0.2">
      <c r="A692" s="127"/>
      <c r="B692" s="127"/>
      <c r="C692" s="230"/>
      <c r="D692" s="227"/>
    </row>
    <row r="693" spans="1:4" ht="27.75" customHeight="1" x14ac:dyDescent="0.2">
      <c r="A693" s="127"/>
      <c r="B693" s="127"/>
      <c r="C693" s="230"/>
      <c r="D693" s="227"/>
    </row>
    <row r="694" spans="1:4" ht="27.75" customHeight="1" x14ac:dyDescent="0.2">
      <c r="A694" s="127"/>
      <c r="B694" s="127"/>
      <c r="C694" s="230"/>
      <c r="D694" s="227"/>
    </row>
    <row r="695" spans="1:4" ht="27.75" customHeight="1" x14ac:dyDescent="0.2">
      <c r="A695" s="7"/>
      <c r="B695" s="8"/>
      <c r="C695" s="126"/>
      <c r="D695" s="8"/>
    </row>
    <row r="696" spans="1:4" ht="27.75" customHeight="1" x14ac:dyDescent="0.2">
      <c r="A696" s="7"/>
      <c r="B696" s="8"/>
      <c r="C696" s="126"/>
      <c r="D696" s="8"/>
    </row>
    <row r="697" spans="1:4" ht="27.75" customHeight="1" x14ac:dyDescent="0.2">
      <c r="A697" s="7"/>
      <c r="B697" s="8"/>
      <c r="C697" s="126"/>
      <c r="D697" s="8"/>
    </row>
    <row r="698" spans="1:4" ht="27.75" customHeight="1" x14ac:dyDescent="0.2">
      <c r="A698" s="7"/>
      <c r="B698" s="8"/>
      <c r="C698" s="126"/>
      <c r="D698" s="8"/>
    </row>
    <row r="699" spans="1:4" ht="27.75" customHeight="1" x14ac:dyDescent="0.2">
      <c r="A699" s="7"/>
      <c r="B699" s="8"/>
      <c r="C699" s="126"/>
      <c r="D699" s="8"/>
    </row>
    <row r="700" spans="1:4" ht="27.75" customHeight="1" x14ac:dyDescent="0.2">
      <c r="A700" s="7"/>
      <c r="B700" s="8"/>
      <c r="C700" s="126"/>
      <c r="D700" s="8"/>
    </row>
    <row r="701" spans="1:4" ht="27.75" customHeight="1" x14ac:dyDescent="0.2">
      <c r="A701" s="7"/>
      <c r="B701" s="8"/>
      <c r="C701" s="126"/>
      <c r="D701"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sqref="A1:B1"/>
    </sheetView>
  </sheetViews>
  <sheetFormatPr defaultColWidth="11.5703125" defaultRowHeight="12.75" x14ac:dyDescent="0.2"/>
  <cols>
    <col min="1" max="1" width="13.85546875" style="203" customWidth="1"/>
    <col min="2" max="2" width="11.5703125" style="203" customWidth="1"/>
    <col min="3" max="3" width="37.42578125" style="203" bestFit="1" customWidth="1"/>
    <col min="4" max="4" width="40.5703125" style="204" bestFit="1" customWidth="1"/>
    <col min="5" max="6" width="4.7109375" style="203" customWidth="1"/>
    <col min="7" max="7" width="29.140625" style="203" bestFit="1" customWidth="1"/>
    <col min="8" max="8" width="11.5703125" style="203"/>
    <col min="9" max="9" width="60.28515625" style="203" customWidth="1"/>
    <col min="10" max="16384" width="11.5703125" style="203"/>
  </cols>
  <sheetData>
    <row r="1" spans="1:4" ht="26.25" customHeight="1" x14ac:dyDescent="0.2">
      <c r="A1" s="322" t="s">
        <v>86</v>
      </c>
      <c r="B1" s="322"/>
      <c r="D1" s="203"/>
    </row>
    <row r="2" spans="1:4" ht="12.75" customHeight="1" x14ac:dyDescent="0.2">
      <c r="A2" s="222"/>
      <c r="B2" s="222"/>
      <c r="D2" s="203"/>
    </row>
    <row r="3" spans="1:4" ht="12.75" customHeight="1" x14ac:dyDescent="0.2">
      <c r="A3" s="222"/>
      <c r="B3" s="222"/>
      <c r="D3" s="203"/>
    </row>
    <row r="4" spans="1:4" ht="12.75" customHeight="1" x14ac:dyDescent="0.2">
      <c r="A4" s="222"/>
      <c r="B4" s="222"/>
      <c r="D4" s="203"/>
    </row>
    <row r="5" spans="1:4" ht="12.75" customHeight="1" x14ac:dyDescent="0.2">
      <c r="A5" s="222"/>
      <c r="B5" s="222"/>
      <c r="D5" s="203"/>
    </row>
    <row r="6" spans="1:4" ht="12.75" customHeight="1" x14ac:dyDescent="0.2">
      <c r="A6" s="222"/>
      <c r="B6" s="222"/>
      <c r="D6" s="203"/>
    </row>
    <row r="7" spans="1:4" ht="12.75" customHeight="1" x14ac:dyDescent="0.2">
      <c r="A7" s="222"/>
      <c r="B7" s="222"/>
      <c r="D7" s="203"/>
    </row>
    <row r="8" spans="1:4" ht="12.75" customHeight="1" x14ac:dyDescent="0.2">
      <c r="A8" s="222"/>
      <c r="B8" s="222"/>
      <c r="D8" s="203"/>
    </row>
    <row r="9" spans="1:4" ht="12.75" customHeight="1" x14ac:dyDescent="0.2">
      <c r="A9" s="222"/>
      <c r="B9" s="222"/>
      <c r="D9" s="203"/>
    </row>
    <row r="10" spans="1:4" ht="12.75" customHeight="1" x14ac:dyDescent="0.2">
      <c r="A10" s="222"/>
      <c r="B10" s="222"/>
      <c r="D10" s="203"/>
    </row>
    <row r="11" spans="1:4" ht="12.75" customHeight="1" x14ac:dyDescent="0.2">
      <c r="A11" s="222"/>
      <c r="B11" s="222"/>
      <c r="D11" s="203"/>
    </row>
    <row r="12" spans="1:4" ht="12.75" customHeight="1" x14ac:dyDescent="0.2">
      <c r="A12" s="222"/>
      <c r="B12" s="222"/>
      <c r="D12" s="203"/>
    </row>
    <row r="13" spans="1:4" ht="12.75" customHeight="1" x14ac:dyDescent="0.2">
      <c r="A13" s="222"/>
      <c r="B13" s="222"/>
      <c r="D13" s="203"/>
    </row>
    <row r="14" spans="1:4" ht="12.75" customHeight="1" x14ac:dyDescent="0.2">
      <c r="A14" s="222"/>
      <c r="B14" s="222"/>
      <c r="D14" s="203"/>
    </row>
    <row r="15" spans="1:4" ht="12.75" customHeight="1" x14ac:dyDescent="0.2">
      <c r="A15" s="222"/>
      <c r="B15" s="222"/>
      <c r="D15" s="203"/>
    </row>
    <row r="16" spans="1:4" ht="12.75" customHeight="1" x14ac:dyDescent="0.2">
      <c r="A16" s="222"/>
      <c r="B16" s="222"/>
      <c r="D16" s="203"/>
    </row>
    <row r="17" spans="1:9" ht="12.75" customHeight="1" x14ac:dyDescent="0.2">
      <c r="A17" s="222"/>
      <c r="B17" s="222"/>
    </row>
    <row r="18" spans="1:9" ht="12.75" customHeight="1" x14ac:dyDescent="0.2">
      <c r="A18" s="222"/>
      <c r="B18" s="222"/>
    </row>
    <row r="19" spans="1:9" ht="12.75" customHeight="1" x14ac:dyDescent="0.2">
      <c r="A19" s="222"/>
      <c r="B19" s="222"/>
    </row>
    <row r="20" spans="1:9" ht="12.75" customHeight="1" x14ac:dyDescent="0.2">
      <c r="A20" s="222"/>
      <c r="B20" s="222"/>
    </row>
    <row r="21" spans="1:9" ht="12.75" customHeight="1" x14ac:dyDescent="0.2">
      <c r="A21" s="222"/>
      <c r="B21" s="222"/>
    </row>
    <row r="22" spans="1:9" ht="12.75" customHeight="1" x14ac:dyDescent="0.2">
      <c r="A22" s="222"/>
      <c r="B22" s="222"/>
    </row>
    <row r="23" spans="1:9" ht="12.75" customHeight="1" x14ac:dyDescent="0.2">
      <c r="A23" s="222"/>
      <c r="B23" s="222"/>
    </row>
    <row r="24" spans="1:9" ht="12.75" customHeight="1" x14ac:dyDescent="0.2">
      <c r="A24" s="222"/>
      <c r="B24" s="222"/>
    </row>
    <row r="25" spans="1:9" ht="12.75" customHeight="1" x14ac:dyDescent="0.2">
      <c r="A25" s="222"/>
      <c r="B25" s="222"/>
    </row>
    <row r="26" spans="1:9" ht="12.75" customHeight="1" x14ac:dyDescent="0.2">
      <c r="A26" s="222"/>
      <c r="B26" s="222"/>
    </row>
    <row r="27" spans="1:9" ht="12.75" customHeight="1" x14ac:dyDescent="0.2">
      <c r="A27" s="222"/>
      <c r="B27" s="222"/>
    </row>
    <row r="28" spans="1:9" s="202" customFormat="1" ht="51" x14ac:dyDescent="0.2">
      <c r="A28" s="199" t="s">
        <v>235</v>
      </c>
      <c r="B28" s="199" t="s">
        <v>236</v>
      </c>
      <c r="C28" s="199" t="s">
        <v>237</v>
      </c>
      <c r="D28" s="199" t="s">
        <v>238</v>
      </c>
      <c r="E28" s="205"/>
      <c r="F28" s="205"/>
      <c r="G28" s="199" t="s">
        <v>458</v>
      </c>
      <c r="H28" s="199" t="s">
        <v>459</v>
      </c>
      <c r="I28" s="199" t="s">
        <v>460</v>
      </c>
    </row>
    <row r="29" spans="1:9" x14ac:dyDescent="0.2">
      <c r="A29" s="208">
        <v>3</v>
      </c>
      <c r="B29" s="209">
        <v>166</v>
      </c>
      <c r="C29" s="210" t="s">
        <v>239</v>
      </c>
      <c r="D29" s="211" t="s">
        <v>240</v>
      </c>
      <c r="H29" s="206">
        <v>40057</v>
      </c>
      <c r="I29" s="207" t="s">
        <v>461</v>
      </c>
    </row>
    <row r="30" spans="1:9" x14ac:dyDescent="0.2">
      <c r="A30" s="208">
        <v>4</v>
      </c>
      <c r="B30" s="209">
        <v>168</v>
      </c>
      <c r="C30" s="210" t="s">
        <v>239</v>
      </c>
      <c r="D30" s="211" t="s">
        <v>240</v>
      </c>
      <c r="G30" s="207" t="s">
        <v>462</v>
      </c>
      <c r="H30" s="206">
        <v>40275</v>
      </c>
      <c r="I30" s="225" t="s">
        <v>466</v>
      </c>
    </row>
    <row r="31" spans="1:9" x14ac:dyDescent="0.2">
      <c r="A31" s="208">
        <v>5</v>
      </c>
      <c r="B31" s="209">
        <v>100</v>
      </c>
      <c r="C31" s="210" t="s">
        <v>241</v>
      </c>
      <c r="D31" s="211" t="s">
        <v>240</v>
      </c>
      <c r="G31" s="226" t="s">
        <v>469</v>
      </c>
      <c r="H31" s="206">
        <v>40347</v>
      </c>
      <c r="I31" s="203" t="s">
        <v>463</v>
      </c>
    </row>
    <row r="32" spans="1:9" x14ac:dyDescent="0.2">
      <c r="A32" s="208">
        <v>6</v>
      </c>
      <c r="B32" s="209">
        <v>257</v>
      </c>
      <c r="C32" s="210" t="s">
        <v>242</v>
      </c>
      <c r="D32" s="211" t="s">
        <v>240</v>
      </c>
      <c r="G32" s="225" t="s">
        <v>470</v>
      </c>
      <c r="H32" s="206">
        <v>41166</v>
      </c>
      <c r="I32" s="225" t="s">
        <v>471</v>
      </c>
    </row>
    <row r="33" spans="1:9" x14ac:dyDescent="0.2">
      <c r="A33" s="208">
        <v>7</v>
      </c>
      <c r="B33" s="209">
        <v>158</v>
      </c>
      <c r="C33" s="210" t="s">
        <v>242</v>
      </c>
      <c r="D33" s="211" t="s">
        <v>240</v>
      </c>
      <c r="G33" s="226" t="s">
        <v>464</v>
      </c>
      <c r="H33" s="206">
        <v>41178</v>
      </c>
      <c r="I33" s="225" t="s">
        <v>465</v>
      </c>
    </row>
    <row r="34" spans="1:9" x14ac:dyDescent="0.2">
      <c r="A34" s="208">
        <v>8</v>
      </c>
      <c r="B34" s="209">
        <v>159</v>
      </c>
      <c r="C34" s="210" t="s">
        <v>242</v>
      </c>
      <c r="D34" s="211" t="s">
        <v>240</v>
      </c>
      <c r="G34" s="207" t="s">
        <v>564</v>
      </c>
      <c r="H34" s="206">
        <v>41758</v>
      </c>
      <c r="I34" s="203" t="s">
        <v>565</v>
      </c>
    </row>
    <row r="35" spans="1:9" x14ac:dyDescent="0.2">
      <c r="A35" s="208">
        <v>9</v>
      </c>
      <c r="B35" s="209">
        <v>1111</v>
      </c>
      <c r="C35" s="210" t="s">
        <v>242</v>
      </c>
      <c r="D35" s="211" t="s">
        <v>240</v>
      </c>
      <c r="G35" s="203" t="s">
        <v>566</v>
      </c>
      <c r="H35" s="206">
        <v>41758</v>
      </c>
      <c r="I35" s="207" t="s">
        <v>567</v>
      </c>
    </row>
    <row r="36" spans="1:9" x14ac:dyDescent="0.2">
      <c r="A36" s="208">
        <v>10</v>
      </c>
      <c r="B36" s="209">
        <v>1104</v>
      </c>
      <c r="C36" s="210" t="s">
        <v>242</v>
      </c>
      <c r="D36" s="211" t="s">
        <v>240</v>
      </c>
      <c r="G36" s="203" t="s">
        <v>566</v>
      </c>
      <c r="H36" s="206">
        <v>41944</v>
      </c>
      <c r="I36" s="207" t="s">
        <v>568</v>
      </c>
    </row>
    <row r="37" spans="1:9" x14ac:dyDescent="0.2">
      <c r="A37" s="208">
        <v>11</v>
      </c>
      <c r="B37" s="209">
        <v>1112</v>
      </c>
      <c r="C37" s="210" t="s">
        <v>242</v>
      </c>
      <c r="D37" s="211" t="s">
        <v>240</v>
      </c>
      <c r="G37" s="203" t="s">
        <v>673</v>
      </c>
      <c r="H37" s="206">
        <v>42081</v>
      </c>
      <c r="I37" s="203" t="s">
        <v>674</v>
      </c>
    </row>
    <row r="38" spans="1:9" x14ac:dyDescent="0.2">
      <c r="A38" s="208">
        <v>12</v>
      </c>
      <c r="B38" s="209">
        <v>1116</v>
      </c>
      <c r="C38" s="210" t="s">
        <v>242</v>
      </c>
      <c r="D38" s="211" t="s">
        <v>240</v>
      </c>
      <c r="G38" s="203" t="s">
        <v>675</v>
      </c>
      <c r="H38" s="206">
        <v>42081</v>
      </c>
      <c r="I38" s="203" t="s">
        <v>676</v>
      </c>
    </row>
    <row r="39" spans="1:9" x14ac:dyDescent="0.2">
      <c r="A39" s="208">
        <v>13</v>
      </c>
      <c r="B39" s="209">
        <v>139</v>
      </c>
      <c r="C39" s="210" t="s">
        <v>243</v>
      </c>
      <c r="D39" s="211" t="s">
        <v>477</v>
      </c>
      <c r="G39" s="203" t="s">
        <v>677</v>
      </c>
      <c r="H39" s="206">
        <v>42081</v>
      </c>
      <c r="I39" s="203" t="s">
        <v>678</v>
      </c>
    </row>
    <row r="40" spans="1:9" x14ac:dyDescent="0.2">
      <c r="A40" s="208">
        <v>15</v>
      </c>
      <c r="B40" s="209">
        <v>152</v>
      </c>
      <c r="C40" s="210" t="s">
        <v>243</v>
      </c>
      <c r="D40" s="211" t="s">
        <v>477</v>
      </c>
      <c r="G40" s="207" t="s">
        <v>679</v>
      </c>
      <c r="H40" s="206">
        <v>42081</v>
      </c>
      <c r="I40" s="207" t="s">
        <v>680</v>
      </c>
    </row>
    <row r="41" spans="1:9" x14ac:dyDescent="0.2">
      <c r="A41" s="208">
        <v>16</v>
      </c>
      <c r="B41" s="209">
        <v>113</v>
      </c>
      <c r="C41" s="210" t="s">
        <v>244</v>
      </c>
      <c r="D41" s="211" t="s">
        <v>478</v>
      </c>
      <c r="G41" s="203" t="s">
        <v>681</v>
      </c>
      <c r="H41" s="206">
        <v>42081</v>
      </c>
      <c r="I41" s="207" t="s">
        <v>682</v>
      </c>
    </row>
    <row r="42" spans="1:9" x14ac:dyDescent="0.2">
      <c r="A42" s="208">
        <v>17</v>
      </c>
      <c r="B42" s="209">
        <v>125</v>
      </c>
      <c r="C42" s="210" t="s">
        <v>244</v>
      </c>
      <c r="D42" s="211" t="s">
        <v>478</v>
      </c>
      <c r="G42" s="203" t="s">
        <v>683</v>
      </c>
      <c r="H42" s="206">
        <v>42081</v>
      </c>
      <c r="I42" s="203" t="s">
        <v>684</v>
      </c>
    </row>
    <row r="43" spans="1:9" x14ac:dyDescent="0.2">
      <c r="A43" s="208">
        <v>18</v>
      </c>
      <c r="B43" s="209">
        <v>126</v>
      </c>
      <c r="C43" s="210" t="s">
        <v>244</v>
      </c>
      <c r="D43" s="211" t="s">
        <v>478</v>
      </c>
      <c r="G43" s="203" t="s">
        <v>683</v>
      </c>
      <c r="H43" s="206">
        <v>42081</v>
      </c>
      <c r="I43" s="203" t="s">
        <v>685</v>
      </c>
    </row>
    <row r="44" spans="1:9" x14ac:dyDescent="0.2">
      <c r="A44" s="208">
        <v>19</v>
      </c>
      <c r="B44" s="209">
        <v>127</v>
      </c>
      <c r="C44" s="210" t="s">
        <v>244</v>
      </c>
      <c r="D44" s="211" t="s">
        <v>478</v>
      </c>
      <c r="G44" s="203" t="s">
        <v>686</v>
      </c>
      <c r="H44" s="206">
        <v>42081</v>
      </c>
      <c r="I44" s="203" t="s">
        <v>687</v>
      </c>
    </row>
    <row r="45" spans="1:9" x14ac:dyDescent="0.2">
      <c r="A45" s="208">
        <v>20</v>
      </c>
      <c r="B45" s="209">
        <v>129</v>
      </c>
      <c r="C45" s="210" t="s">
        <v>244</v>
      </c>
      <c r="D45" s="211" t="s">
        <v>478</v>
      </c>
      <c r="G45" s="203" t="s">
        <v>688</v>
      </c>
      <c r="H45" s="206">
        <v>42081</v>
      </c>
      <c r="I45" s="203" t="s">
        <v>689</v>
      </c>
    </row>
    <row r="46" spans="1:9" x14ac:dyDescent="0.2">
      <c r="A46" s="208">
        <v>21</v>
      </c>
      <c r="B46" s="209">
        <v>130</v>
      </c>
      <c r="C46" s="210" t="s">
        <v>244</v>
      </c>
      <c r="D46" s="211" t="s">
        <v>478</v>
      </c>
      <c r="G46" s="203" t="s">
        <v>690</v>
      </c>
      <c r="H46" s="206">
        <v>42081</v>
      </c>
      <c r="I46" s="203" t="s">
        <v>687</v>
      </c>
    </row>
    <row r="47" spans="1:9" x14ac:dyDescent="0.2">
      <c r="A47" s="208">
        <v>22</v>
      </c>
      <c r="B47" s="209">
        <v>131</v>
      </c>
      <c r="C47" s="210" t="s">
        <v>244</v>
      </c>
      <c r="D47" s="211" t="s">
        <v>478</v>
      </c>
      <c r="G47" s="203" t="s">
        <v>690</v>
      </c>
      <c r="H47" s="206">
        <v>42081</v>
      </c>
      <c r="I47" s="203" t="s">
        <v>691</v>
      </c>
    </row>
    <row r="48" spans="1:9" x14ac:dyDescent="0.2">
      <c r="A48" s="208">
        <v>23</v>
      </c>
      <c r="B48" s="209">
        <v>136</v>
      </c>
      <c r="C48" s="210" t="s">
        <v>245</v>
      </c>
      <c r="D48" s="211" t="s">
        <v>479</v>
      </c>
      <c r="G48" s="203" t="s">
        <v>692</v>
      </c>
      <c r="H48" s="206">
        <v>42081</v>
      </c>
      <c r="I48" s="203" t="s">
        <v>689</v>
      </c>
    </row>
    <row r="49" spans="1:9" x14ac:dyDescent="0.2">
      <c r="A49" s="208">
        <v>24</v>
      </c>
      <c r="B49" s="209">
        <v>137</v>
      </c>
      <c r="C49" s="210" t="s">
        <v>245</v>
      </c>
      <c r="D49" s="211" t="s">
        <v>478</v>
      </c>
      <c r="G49" s="203" t="s">
        <v>693</v>
      </c>
      <c r="H49" s="206">
        <v>42081</v>
      </c>
      <c r="I49" s="203" t="s">
        <v>687</v>
      </c>
    </row>
    <row r="50" spans="1:9" x14ac:dyDescent="0.2">
      <c r="A50" s="208">
        <v>25</v>
      </c>
      <c r="B50" s="209">
        <v>138</v>
      </c>
      <c r="C50" s="210" t="s">
        <v>245</v>
      </c>
      <c r="D50" s="211" t="s">
        <v>478</v>
      </c>
      <c r="G50" s="203" t="s">
        <v>694</v>
      </c>
      <c r="H50" s="206">
        <v>42081</v>
      </c>
      <c r="I50" s="203" t="s">
        <v>695</v>
      </c>
    </row>
    <row r="51" spans="1:9" x14ac:dyDescent="0.2">
      <c r="A51" s="208">
        <v>26</v>
      </c>
      <c r="B51" s="209">
        <v>141</v>
      </c>
      <c r="C51" s="210" t="s">
        <v>245</v>
      </c>
      <c r="D51" s="211" t="s">
        <v>240</v>
      </c>
      <c r="G51" s="203" t="s">
        <v>696</v>
      </c>
      <c r="H51" s="206">
        <v>42081</v>
      </c>
      <c r="I51" s="203" t="s">
        <v>697</v>
      </c>
    </row>
    <row r="52" spans="1:9" x14ac:dyDescent="0.2">
      <c r="A52" s="208">
        <v>28</v>
      </c>
      <c r="B52" s="209">
        <v>143</v>
      </c>
      <c r="C52" s="210" t="s">
        <v>245</v>
      </c>
      <c r="D52" s="211" t="s">
        <v>240</v>
      </c>
      <c r="G52" s="203" t="s">
        <v>698</v>
      </c>
      <c r="H52" s="206">
        <v>42081</v>
      </c>
      <c r="I52" s="203" t="s">
        <v>699</v>
      </c>
    </row>
    <row r="53" spans="1:9" x14ac:dyDescent="0.2">
      <c r="A53" s="208">
        <v>29</v>
      </c>
      <c r="B53" s="209">
        <v>144</v>
      </c>
      <c r="C53" s="210" t="s">
        <v>245</v>
      </c>
      <c r="D53" s="211" t="s">
        <v>477</v>
      </c>
      <c r="G53" s="203" t="s">
        <v>698</v>
      </c>
      <c r="H53" s="206">
        <v>42081</v>
      </c>
      <c r="I53" s="203" t="s">
        <v>700</v>
      </c>
    </row>
    <row r="54" spans="1:9" x14ac:dyDescent="0.2">
      <c r="A54" s="208">
        <v>30</v>
      </c>
      <c r="B54" s="209">
        <v>145</v>
      </c>
      <c r="C54" s="210" t="s">
        <v>245</v>
      </c>
      <c r="D54" s="211" t="s">
        <v>240</v>
      </c>
      <c r="G54" s="203" t="s">
        <v>701</v>
      </c>
      <c r="H54" s="206">
        <v>42081</v>
      </c>
      <c r="I54" s="203" t="s">
        <v>702</v>
      </c>
    </row>
    <row r="55" spans="1:9" x14ac:dyDescent="0.2">
      <c r="A55" s="208">
        <v>31</v>
      </c>
      <c r="B55" s="209">
        <v>146</v>
      </c>
      <c r="C55" s="210" t="s">
        <v>245</v>
      </c>
      <c r="D55" s="211" t="s">
        <v>240</v>
      </c>
      <c r="G55" s="203" t="s">
        <v>701</v>
      </c>
      <c r="H55" s="206">
        <v>42081</v>
      </c>
      <c r="I55" s="203" t="s">
        <v>703</v>
      </c>
    </row>
    <row r="56" spans="1:9" x14ac:dyDescent="0.2">
      <c r="A56" s="208">
        <v>32</v>
      </c>
      <c r="B56" s="209">
        <v>147</v>
      </c>
      <c r="C56" s="210" t="s">
        <v>245</v>
      </c>
      <c r="D56" s="211" t="s">
        <v>240</v>
      </c>
      <c r="G56" s="207" t="s">
        <v>704</v>
      </c>
      <c r="H56" s="206">
        <v>42089</v>
      </c>
      <c r="I56" s="207" t="s">
        <v>705</v>
      </c>
    </row>
    <row r="57" spans="1:9" x14ac:dyDescent="0.2">
      <c r="A57" s="208">
        <v>33</v>
      </c>
      <c r="B57" s="209">
        <v>228</v>
      </c>
      <c r="C57" s="210" t="s">
        <v>245</v>
      </c>
      <c r="D57" s="211" t="s">
        <v>479</v>
      </c>
      <c r="G57" s="207" t="s">
        <v>688</v>
      </c>
      <c r="H57" s="206">
        <v>42166</v>
      </c>
      <c r="I57" s="207" t="s">
        <v>687</v>
      </c>
    </row>
    <row r="58" spans="1:9" x14ac:dyDescent="0.2">
      <c r="A58" s="208">
        <v>34</v>
      </c>
      <c r="B58" s="209">
        <v>149</v>
      </c>
      <c r="C58" s="210" t="s">
        <v>245</v>
      </c>
      <c r="D58" s="211" t="s">
        <v>479</v>
      </c>
      <c r="G58" s="207" t="s">
        <v>692</v>
      </c>
      <c r="H58" s="206">
        <v>42166</v>
      </c>
      <c r="I58" s="207" t="s">
        <v>687</v>
      </c>
    </row>
    <row r="59" spans="1:9" x14ac:dyDescent="0.2">
      <c r="A59" s="208">
        <v>35</v>
      </c>
      <c r="B59" s="209">
        <v>150</v>
      </c>
      <c r="C59" s="210" t="s">
        <v>245</v>
      </c>
      <c r="D59" s="211" t="s">
        <v>240</v>
      </c>
      <c r="G59" s="207" t="s">
        <v>706</v>
      </c>
      <c r="H59" s="206">
        <v>42166</v>
      </c>
      <c r="I59" s="207" t="s">
        <v>292</v>
      </c>
    </row>
    <row r="60" spans="1:9" x14ac:dyDescent="0.2">
      <c r="A60" s="208">
        <v>36</v>
      </c>
      <c r="B60" s="209">
        <v>151</v>
      </c>
      <c r="C60" s="210" t="s">
        <v>245</v>
      </c>
      <c r="D60" s="211" t="s">
        <v>478</v>
      </c>
      <c r="G60" s="207" t="s">
        <v>707</v>
      </c>
      <c r="H60" s="206">
        <v>42166</v>
      </c>
      <c r="I60" s="207" t="s">
        <v>278</v>
      </c>
    </row>
    <row r="61" spans="1:9" x14ac:dyDescent="0.2">
      <c r="A61" s="208">
        <v>37</v>
      </c>
      <c r="B61" s="209">
        <v>153</v>
      </c>
      <c r="C61" s="210" t="s">
        <v>245</v>
      </c>
      <c r="D61" s="211" t="s">
        <v>478</v>
      </c>
      <c r="G61" s="207" t="s">
        <v>708</v>
      </c>
      <c r="H61" s="206">
        <v>42166</v>
      </c>
      <c r="I61" s="207" t="s">
        <v>376</v>
      </c>
    </row>
    <row r="62" spans="1:9" x14ac:dyDescent="0.2">
      <c r="A62" s="208">
        <v>38</v>
      </c>
      <c r="B62" s="209">
        <v>154</v>
      </c>
      <c r="C62" s="210" t="s">
        <v>245</v>
      </c>
      <c r="D62" s="211" t="s">
        <v>240</v>
      </c>
      <c r="G62" s="207" t="s">
        <v>709</v>
      </c>
      <c r="H62" s="206">
        <v>42166</v>
      </c>
      <c r="I62" s="207" t="s">
        <v>375</v>
      </c>
    </row>
    <row r="63" spans="1:9" x14ac:dyDescent="0.2">
      <c r="A63" s="208">
        <v>39</v>
      </c>
      <c r="B63" s="209">
        <v>155</v>
      </c>
      <c r="C63" s="210" t="s">
        <v>245</v>
      </c>
      <c r="D63" s="211" t="s">
        <v>240</v>
      </c>
      <c r="G63" s="207" t="s">
        <v>710</v>
      </c>
      <c r="H63" s="206">
        <v>42166</v>
      </c>
      <c r="I63" s="207" t="s">
        <v>711</v>
      </c>
    </row>
    <row r="64" spans="1:9" x14ac:dyDescent="0.2">
      <c r="A64" s="208">
        <v>40</v>
      </c>
      <c r="B64" s="209">
        <v>157</v>
      </c>
      <c r="C64" s="210" t="s">
        <v>244</v>
      </c>
      <c r="D64" s="211" t="s">
        <v>478</v>
      </c>
      <c r="G64" s="207" t="s">
        <v>712</v>
      </c>
      <c r="H64" s="206">
        <v>42166</v>
      </c>
      <c r="I64" s="207" t="s">
        <v>713</v>
      </c>
    </row>
    <row r="65" spans="1:9" x14ac:dyDescent="0.2">
      <c r="A65" s="208">
        <v>41</v>
      </c>
      <c r="B65" s="209">
        <v>171</v>
      </c>
      <c r="C65" s="210" t="s">
        <v>246</v>
      </c>
      <c r="D65" s="211" t="s">
        <v>478</v>
      </c>
      <c r="G65" s="207" t="s">
        <v>714</v>
      </c>
      <c r="H65" s="206">
        <v>42166</v>
      </c>
      <c r="I65" s="207" t="s">
        <v>715</v>
      </c>
    </row>
    <row r="66" spans="1:9" x14ac:dyDescent="0.2">
      <c r="A66" s="208">
        <v>42</v>
      </c>
      <c r="B66" s="209">
        <v>173</v>
      </c>
      <c r="C66" s="210" t="s">
        <v>247</v>
      </c>
      <c r="D66" s="211" t="s">
        <v>478</v>
      </c>
      <c r="G66" s="207" t="s">
        <v>716</v>
      </c>
      <c r="H66" s="206">
        <v>42166</v>
      </c>
      <c r="I66" s="207" t="s">
        <v>717</v>
      </c>
    </row>
    <row r="67" spans="1:9" x14ac:dyDescent="0.2">
      <c r="A67" s="208">
        <v>43</v>
      </c>
      <c r="B67" s="209">
        <v>174</v>
      </c>
      <c r="C67" s="210" t="s">
        <v>247</v>
      </c>
      <c r="D67" s="211" t="s">
        <v>478</v>
      </c>
      <c r="G67" s="207" t="s">
        <v>718</v>
      </c>
      <c r="H67" s="206">
        <v>42166</v>
      </c>
      <c r="I67" s="207" t="s">
        <v>719</v>
      </c>
    </row>
    <row r="68" spans="1:9" x14ac:dyDescent="0.2">
      <c r="A68" s="208">
        <v>44</v>
      </c>
      <c r="B68" s="209">
        <v>185</v>
      </c>
      <c r="C68" s="210" t="s">
        <v>246</v>
      </c>
      <c r="D68" s="211" t="s">
        <v>478</v>
      </c>
      <c r="G68" s="207" t="s">
        <v>720</v>
      </c>
      <c r="H68" s="206">
        <v>42166</v>
      </c>
      <c r="I68" s="207" t="s">
        <v>721</v>
      </c>
    </row>
    <row r="69" spans="1:9" x14ac:dyDescent="0.2">
      <c r="A69" s="208">
        <v>45</v>
      </c>
      <c r="B69" s="209">
        <v>19</v>
      </c>
      <c r="C69" s="210" t="s">
        <v>248</v>
      </c>
      <c r="D69" s="211" t="s">
        <v>240</v>
      </c>
      <c r="G69" s="207" t="s">
        <v>722</v>
      </c>
      <c r="H69" s="206">
        <v>42166</v>
      </c>
      <c r="I69" s="207" t="s">
        <v>723</v>
      </c>
    </row>
    <row r="70" spans="1:9" x14ac:dyDescent="0.2">
      <c r="A70" s="208">
        <v>46</v>
      </c>
      <c r="B70" s="209">
        <v>78</v>
      </c>
      <c r="C70" s="210" t="s">
        <v>249</v>
      </c>
      <c r="D70" s="211" t="s">
        <v>240</v>
      </c>
      <c r="G70" s="207" t="s">
        <v>724</v>
      </c>
      <c r="H70" s="206">
        <v>42166</v>
      </c>
      <c r="I70" s="207" t="s">
        <v>725</v>
      </c>
    </row>
    <row r="71" spans="1:9" x14ac:dyDescent="0.2">
      <c r="A71" s="208">
        <v>47</v>
      </c>
      <c r="B71" s="209">
        <v>15</v>
      </c>
      <c r="C71" s="210" t="s">
        <v>250</v>
      </c>
      <c r="D71" s="211" t="s">
        <v>240</v>
      </c>
      <c r="G71" s="207" t="s">
        <v>724</v>
      </c>
      <c r="H71" s="206">
        <v>42166</v>
      </c>
      <c r="I71" s="207" t="s">
        <v>726</v>
      </c>
    </row>
    <row r="72" spans="1:9" x14ac:dyDescent="0.2">
      <c r="A72" s="208">
        <v>48</v>
      </c>
      <c r="B72" s="209">
        <v>79</v>
      </c>
      <c r="C72" s="210" t="s">
        <v>251</v>
      </c>
      <c r="D72" s="211" t="s">
        <v>477</v>
      </c>
      <c r="G72" s="207" t="s">
        <v>727</v>
      </c>
      <c r="H72" s="206">
        <v>42166</v>
      </c>
      <c r="I72" s="207" t="s">
        <v>728</v>
      </c>
    </row>
    <row r="73" spans="1:9" x14ac:dyDescent="0.2">
      <c r="A73" s="208">
        <v>49</v>
      </c>
      <c r="B73" s="209">
        <v>128</v>
      </c>
      <c r="C73" s="210" t="s">
        <v>244</v>
      </c>
      <c r="D73" s="211" t="s">
        <v>240</v>
      </c>
      <c r="G73" s="207" t="s">
        <v>727</v>
      </c>
      <c r="H73" s="206">
        <v>42166</v>
      </c>
      <c r="I73" s="207" t="s">
        <v>729</v>
      </c>
    </row>
    <row r="74" spans="1:9" x14ac:dyDescent="0.2">
      <c r="A74" s="208">
        <v>50</v>
      </c>
      <c r="B74" s="209">
        <v>14</v>
      </c>
      <c r="C74" s="210" t="s">
        <v>252</v>
      </c>
      <c r="D74" s="211" t="s">
        <v>240</v>
      </c>
      <c r="G74" s="207" t="s">
        <v>730</v>
      </c>
      <c r="H74" s="206">
        <v>42166</v>
      </c>
      <c r="I74" s="207" t="s">
        <v>731</v>
      </c>
    </row>
    <row r="75" spans="1:9" x14ac:dyDescent="0.2">
      <c r="A75" s="208">
        <v>51</v>
      </c>
      <c r="B75" s="209">
        <v>112</v>
      </c>
      <c r="C75" s="210" t="s">
        <v>253</v>
      </c>
      <c r="D75" s="211">
        <v>1</v>
      </c>
      <c r="G75" s="207" t="s">
        <v>732</v>
      </c>
      <c r="H75" s="206">
        <v>42166</v>
      </c>
      <c r="I75" s="207" t="s">
        <v>733</v>
      </c>
    </row>
    <row r="76" spans="1:9" x14ac:dyDescent="0.2">
      <c r="A76" s="208">
        <v>51</v>
      </c>
      <c r="B76" s="209">
        <v>120</v>
      </c>
      <c r="C76" s="210" t="s">
        <v>253</v>
      </c>
      <c r="D76" s="211">
        <v>2</v>
      </c>
      <c r="G76" s="207" t="s">
        <v>734</v>
      </c>
      <c r="H76" s="206">
        <v>42166</v>
      </c>
      <c r="I76" s="207" t="s">
        <v>735</v>
      </c>
    </row>
    <row r="77" spans="1:9" x14ac:dyDescent="0.2">
      <c r="A77" s="208">
        <v>52</v>
      </c>
      <c r="B77" s="209">
        <v>114</v>
      </c>
      <c r="C77" s="210" t="s">
        <v>254</v>
      </c>
      <c r="D77" s="211" t="s">
        <v>477</v>
      </c>
      <c r="G77" s="207" t="s">
        <v>736</v>
      </c>
      <c r="H77" s="206">
        <v>42166</v>
      </c>
      <c r="I77" s="207" t="s">
        <v>737</v>
      </c>
    </row>
    <row r="78" spans="1:9" x14ac:dyDescent="0.2">
      <c r="A78" s="208">
        <v>53</v>
      </c>
      <c r="B78" s="209">
        <v>115</v>
      </c>
      <c r="C78" s="210" t="s">
        <v>254</v>
      </c>
      <c r="D78" s="211" t="s">
        <v>477</v>
      </c>
      <c r="G78" s="207" t="s">
        <v>738</v>
      </c>
      <c r="H78" s="206">
        <v>42166</v>
      </c>
      <c r="I78" s="207" t="s">
        <v>739</v>
      </c>
    </row>
    <row r="79" spans="1:9" x14ac:dyDescent="0.2">
      <c r="A79" s="208">
        <v>55</v>
      </c>
      <c r="B79" s="209">
        <v>117</v>
      </c>
      <c r="C79" s="210" t="s">
        <v>254</v>
      </c>
      <c r="D79" s="211" t="s">
        <v>477</v>
      </c>
      <c r="G79" s="207" t="s">
        <v>740</v>
      </c>
      <c r="H79" s="206">
        <v>42166</v>
      </c>
      <c r="I79" s="207" t="s">
        <v>741</v>
      </c>
    </row>
    <row r="80" spans="1:9" x14ac:dyDescent="0.2">
      <c r="A80" s="208">
        <v>56</v>
      </c>
      <c r="B80" s="209">
        <v>118</v>
      </c>
      <c r="C80" s="210" t="s">
        <v>254</v>
      </c>
      <c r="D80" s="211" t="s">
        <v>477</v>
      </c>
      <c r="G80" s="207" t="s">
        <v>742</v>
      </c>
      <c r="H80" s="206">
        <v>42166</v>
      </c>
      <c r="I80" s="207" t="s">
        <v>743</v>
      </c>
    </row>
    <row r="81" spans="1:9" x14ac:dyDescent="0.2">
      <c r="A81" s="208">
        <v>57</v>
      </c>
      <c r="B81" s="209">
        <v>119</v>
      </c>
      <c r="C81" s="210" t="s">
        <v>254</v>
      </c>
      <c r="D81" s="211" t="s">
        <v>240</v>
      </c>
      <c r="G81" s="207" t="s">
        <v>744</v>
      </c>
      <c r="H81" s="206">
        <v>42166</v>
      </c>
      <c r="I81" s="207" t="s">
        <v>745</v>
      </c>
    </row>
    <row r="82" spans="1:9" x14ac:dyDescent="0.2">
      <c r="A82" s="208">
        <v>58</v>
      </c>
      <c r="B82" s="209">
        <v>21</v>
      </c>
      <c r="C82" s="210" t="s">
        <v>292</v>
      </c>
      <c r="D82" s="211">
        <v>1</v>
      </c>
      <c r="G82" s="207" t="s">
        <v>744</v>
      </c>
      <c r="H82" s="206">
        <v>42166</v>
      </c>
      <c r="I82" s="207" t="s">
        <v>746</v>
      </c>
    </row>
    <row r="83" spans="1:9" x14ac:dyDescent="0.2">
      <c r="A83" s="208">
        <v>58</v>
      </c>
      <c r="B83" s="209">
        <v>175</v>
      </c>
      <c r="C83" s="210" t="s">
        <v>292</v>
      </c>
      <c r="D83" s="211">
        <v>1</v>
      </c>
      <c r="G83" s="207" t="s">
        <v>747</v>
      </c>
      <c r="H83" s="206">
        <v>42166</v>
      </c>
      <c r="I83" s="207" t="s">
        <v>748</v>
      </c>
    </row>
    <row r="84" spans="1:9" x14ac:dyDescent="0.2">
      <c r="A84" s="208">
        <v>59</v>
      </c>
      <c r="B84" s="209">
        <v>121</v>
      </c>
      <c r="C84" s="210" t="s">
        <v>254</v>
      </c>
      <c r="D84" s="211" t="s">
        <v>477</v>
      </c>
    </row>
    <row r="85" spans="1:9" x14ac:dyDescent="0.2">
      <c r="A85" s="208">
        <v>60</v>
      </c>
      <c r="B85" s="209">
        <v>122</v>
      </c>
      <c r="C85" s="210" t="s">
        <v>254</v>
      </c>
      <c r="D85" s="211" t="s">
        <v>240</v>
      </c>
    </row>
    <row r="86" spans="1:9" x14ac:dyDescent="0.2">
      <c r="A86" s="208">
        <v>62</v>
      </c>
      <c r="B86" s="209">
        <v>1119</v>
      </c>
      <c r="C86" s="210" t="s">
        <v>255</v>
      </c>
      <c r="D86" s="211" t="s">
        <v>480</v>
      </c>
    </row>
    <row r="87" spans="1:9" x14ac:dyDescent="0.2">
      <c r="A87" s="208">
        <v>63</v>
      </c>
      <c r="B87" s="209">
        <v>172</v>
      </c>
      <c r="C87" s="210" t="s">
        <v>247</v>
      </c>
      <c r="D87" s="211" t="s">
        <v>477</v>
      </c>
    </row>
    <row r="88" spans="1:9" x14ac:dyDescent="0.2">
      <c r="A88" s="208">
        <v>64</v>
      </c>
      <c r="B88" s="209">
        <v>1105</v>
      </c>
      <c r="C88" s="210" t="s">
        <v>254</v>
      </c>
      <c r="D88" s="211" t="s">
        <v>240</v>
      </c>
    </row>
    <row r="89" spans="1:9" x14ac:dyDescent="0.2">
      <c r="A89" s="208">
        <v>65</v>
      </c>
      <c r="B89" s="209">
        <v>10</v>
      </c>
      <c r="C89" s="210" t="s">
        <v>256</v>
      </c>
      <c r="D89" s="211" t="s">
        <v>240</v>
      </c>
    </row>
    <row r="90" spans="1:9" x14ac:dyDescent="0.2">
      <c r="A90" s="208">
        <v>66</v>
      </c>
      <c r="B90" s="209">
        <v>1106</v>
      </c>
      <c r="C90" s="210" t="s">
        <v>256</v>
      </c>
      <c r="D90" s="211" t="s">
        <v>240</v>
      </c>
    </row>
    <row r="91" spans="1:9" x14ac:dyDescent="0.2">
      <c r="A91" s="208">
        <v>67</v>
      </c>
      <c r="B91" s="209">
        <v>102</v>
      </c>
      <c r="C91" s="210" t="s">
        <v>257</v>
      </c>
      <c r="D91" s="211" t="s">
        <v>478</v>
      </c>
    </row>
    <row r="92" spans="1:9" x14ac:dyDescent="0.2">
      <c r="A92" s="208">
        <v>71</v>
      </c>
      <c r="B92" s="209">
        <v>109</v>
      </c>
      <c r="C92" s="210" t="s">
        <v>257</v>
      </c>
      <c r="D92" s="211" t="s">
        <v>240</v>
      </c>
    </row>
    <row r="93" spans="1:9" x14ac:dyDescent="0.2">
      <c r="A93" s="208">
        <v>72</v>
      </c>
      <c r="B93" s="209">
        <v>111</v>
      </c>
      <c r="C93" s="210" t="s">
        <v>257</v>
      </c>
      <c r="D93" s="211" t="s">
        <v>240</v>
      </c>
    </row>
    <row r="94" spans="1:9" x14ac:dyDescent="0.2">
      <c r="A94" s="208">
        <v>73</v>
      </c>
      <c r="B94" s="209">
        <v>156</v>
      </c>
      <c r="C94" s="210" t="s">
        <v>257</v>
      </c>
      <c r="D94" s="211" t="s">
        <v>478</v>
      </c>
    </row>
    <row r="95" spans="1:9" x14ac:dyDescent="0.2">
      <c r="A95" s="208">
        <v>74</v>
      </c>
      <c r="B95" s="209">
        <v>17</v>
      </c>
      <c r="C95" s="210" t="s">
        <v>258</v>
      </c>
      <c r="D95" s="211" t="s">
        <v>240</v>
      </c>
    </row>
    <row r="96" spans="1:9" x14ac:dyDescent="0.2">
      <c r="A96" s="208">
        <v>75</v>
      </c>
      <c r="B96" s="209">
        <v>62</v>
      </c>
      <c r="C96" s="210" t="s">
        <v>259</v>
      </c>
      <c r="D96" s="211" t="s">
        <v>240</v>
      </c>
    </row>
    <row r="97" spans="1:4" x14ac:dyDescent="0.2">
      <c r="A97" s="208">
        <v>76</v>
      </c>
      <c r="B97" s="209">
        <v>63</v>
      </c>
      <c r="C97" s="210" t="s">
        <v>259</v>
      </c>
      <c r="D97" s="211" t="s">
        <v>240</v>
      </c>
    </row>
    <row r="98" spans="1:4" x14ac:dyDescent="0.2">
      <c r="A98" s="208">
        <v>77</v>
      </c>
      <c r="B98" s="209">
        <v>134</v>
      </c>
      <c r="C98" s="210" t="s">
        <v>259</v>
      </c>
      <c r="D98" s="211" t="s">
        <v>240</v>
      </c>
    </row>
    <row r="99" spans="1:4" x14ac:dyDescent="0.2">
      <c r="A99" s="208">
        <v>78</v>
      </c>
      <c r="B99" s="209">
        <v>13</v>
      </c>
      <c r="C99" s="210" t="s">
        <v>260</v>
      </c>
      <c r="D99" s="211" t="s">
        <v>240</v>
      </c>
    </row>
    <row r="100" spans="1:4" x14ac:dyDescent="0.2">
      <c r="A100" s="208">
        <v>79</v>
      </c>
      <c r="B100" s="209">
        <v>97</v>
      </c>
      <c r="C100" s="210" t="s">
        <v>261</v>
      </c>
      <c r="D100" s="211">
        <v>2</v>
      </c>
    </row>
    <row r="101" spans="1:4" x14ac:dyDescent="0.2">
      <c r="A101" s="208">
        <v>79</v>
      </c>
      <c r="B101" s="209">
        <v>164</v>
      </c>
      <c r="C101" s="210" t="s">
        <v>261</v>
      </c>
      <c r="D101" s="211">
        <v>1</v>
      </c>
    </row>
    <row r="102" spans="1:4" x14ac:dyDescent="0.2">
      <c r="A102" s="208">
        <v>80</v>
      </c>
      <c r="B102" s="209">
        <v>96</v>
      </c>
      <c r="C102" s="210" t="s">
        <v>262</v>
      </c>
      <c r="D102" s="211" t="s">
        <v>240</v>
      </c>
    </row>
    <row r="103" spans="1:4" x14ac:dyDescent="0.2">
      <c r="A103" s="208">
        <v>81</v>
      </c>
      <c r="B103" s="209">
        <v>60</v>
      </c>
      <c r="C103" s="210" t="s">
        <v>263</v>
      </c>
      <c r="D103" s="211" t="s">
        <v>240</v>
      </c>
    </row>
    <row r="104" spans="1:4" x14ac:dyDescent="0.2">
      <c r="A104" s="208">
        <v>82</v>
      </c>
      <c r="B104" s="209">
        <v>83</v>
      </c>
      <c r="C104" s="210" t="s">
        <v>264</v>
      </c>
      <c r="D104" s="211" t="s">
        <v>240</v>
      </c>
    </row>
    <row r="105" spans="1:4" x14ac:dyDescent="0.2">
      <c r="A105" s="208">
        <v>83</v>
      </c>
      <c r="B105" s="209">
        <v>84</v>
      </c>
      <c r="C105" s="210" t="s">
        <v>264</v>
      </c>
      <c r="D105" s="211" t="s">
        <v>240</v>
      </c>
    </row>
    <row r="106" spans="1:4" x14ac:dyDescent="0.2">
      <c r="A106" s="208">
        <v>84</v>
      </c>
      <c r="B106" s="209">
        <v>85</v>
      </c>
      <c r="C106" s="210" t="s">
        <v>264</v>
      </c>
      <c r="D106" s="211" t="s">
        <v>240</v>
      </c>
    </row>
    <row r="107" spans="1:4" x14ac:dyDescent="0.2">
      <c r="A107" s="208">
        <v>85</v>
      </c>
      <c r="B107" s="209">
        <v>86</v>
      </c>
      <c r="C107" s="210" t="s">
        <v>264</v>
      </c>
      <c r="D107" s="211" t="s">
        <v>240</v>
      </c>
    </row>
    <row r="108" spans="1:4" x14ac:dyDescent="0.2">
      <c r="A108" s="208">
        <v>86</v>
      </c>
      <c r="B108" s="209">
        <v>1107</v>
      </c>
      <c r="C108" s="210" t="s">
        <v>264</v>
      </c>
      <c r="D108" s="211" t="s">
        <v>240</v>
      </c>
    </row>
    <row r="109" spans="1:4" x14ac:dyDescent="0.2">
      <c r="A109" s="208">
        <v>87</v>
      </c>
      <c r="B109" s="209">
        <v>1109</v>
      </c>
      <c r="C109" s="210" t="s">
        <v>264</v>
      </c>
      <c r="D109" s="211" t="s">
        <v>240</v>
      </c>
    </row>
    <row r="110" spans="1:4" x14ac:dyDescent="0.2">
      <c r="A110" s="208">
        <v>88</v>
      </c>
      <c r="B110" s="209">
        <v>1113</v>
      </c>
      <c r="C110" s="210" t="s">
        <v>264</v>
      </c>
      <c r="D110" s="211" t="s">
        <v>240</v>
      </c>
    </row>
    <row r="111" spans="1:4" x14ac:dyDescent="0.2">
      <c r="A111" s="208">
        <v>91</v>
      </c>
      <c r="B111" s="209">
        <v>3</v>
      </c>
      <c r="C111" s="210" t="s">
        <v>265</v>
      </c>
      <c r="D111" s="211" t="s">
        <v>240</v>
      </c>
    </row>
    <row r="112" spans="1:4" x14ac:dyDescent="0.2">
      <c r="A112" s="208">
        <v>92</v>
      </c>
      <c r="B112" s="209">
        <v>4</v>
      </c>
      <c r="C112" s="210" t="s">
        <v>265</v>
      </c>
      <c r="D112" s="211" t="s">
        <v>240</v>
      </c>
    </row>
    <row r="113" spans="1:4" x14ac:dyDescent="0.2">
      <c r="A113" s="208">
        <v>93</v>
      </c>
      <c r="B113" s="209">
        <v>30</v>
      </c>
      <c r="C113" s="210" t="s">
        <v>266</v>
      </c>
      <c r="D113" s="211">
        <v>1</v>
      </c>
    </row>
    <row r="114" spans="1:4" x14ac:dyDescent="0.2">
      <c r="A114" s="208">
        <v>93</v>
      </c>
      <c r="B114" s="209">
        <v>214</v>
      </c>
      <c r="C114" s="210" t="s">
        <v>266</v>
      </c>
      <c r="D114" s="211">
        <v>2</v>
      </c>
    </row>
    <row r="115" spans="1:4" x14ac:dyDescent="0.2">
      <c r="A115" s="208">
        <v>94</v>
      </c>
      <c r="B115" s="209">
        <v>1108</v>
      </c>
      <c r="C115" s="210" t="s">
        <v>265</v>
      </c>
      <c r="D115" s="211" t="s">
        <v>240</v>
      </c>
    </row>
    <row r="116" spans="1:4" x14ac:dyDescent="0.2">
      <c r="A116" s="208">
        <v>95</v>
      </c>
      <c r="B116" s="209">
        <v>1110</v>
      </c>
      <c r="C116" s="210" t="s">
        <v>265</v>
      </c>
      <c r="D116" s="211" t="s">
        <v>240</v>
      </c>
    </row>
    <row r="117" spans="1:4" x14ac:dyDescent="0.2">
      <c r="A117" s="208">
        <v>96</v>
      </c>
      <c r="B117" s="209">
        <v>1114</v>
      </c>
      <c r="C117" s="210" t="s">
        <v>265</v>
      </c>
      <c r="D117" s="211" t="s">
        <v>240</v>
      </c>
    </row>
    <row r="118" spans="1:4" x14ac:dyDescent="0.2">
      <c r="A118" s="208">
        <v>97</v>
      </c>
      <c r="B118" s="209">
        <v>54</v>
      </c>
      <c r="C118" s="210" t="s">
        <v>267</v>
      </c>
      <c r="D118" s="211" t="s">
        <v>240</v>
      </c>
    </row>
    <row r="119" spans="1:4" x14ac:dyDescent="0.2">
      <c r="A119" s="208">
        <v>98</v>
      </c>
      <c r="B119" s="209">
        <v>12</v>
      </c>
      <c r="C119" s="210" t="s">
        <v>268</v>
      </c>
      <c r="D119" s="211" t="s">
        <v>240</v>
      </c>
    </row>
    <row r="120" spans="1:4" x14ac:dyDescent="0.2">
      <c r="A120" s="208">
        <v>99</v>
      </c>
      <c r="B120" s="209">
        <v>75</v>
      </c>
      <c r="C120" s="210" t="s">
        <v>269</v>
      </c>
      <c r="D120" s="211" t="s">
        <v>477</v>
      </c>
    </row>
    <row r="121" spans="1:4" x14ac:dyDescent="0.2">
      <c r="A121" s="208">
        <v>100</v>
      </c>
      <c r="B121" s="209">
        <v>76</v>
      </c>
      <c r="C121" s="210" t="s">
        <v>269</v>
      </c>
      <c r="D121" s="211" t="s">
        <v>477</v>
      </c>
    </row>
    <row r="122" spans="1:4" x14ac:dyDescent="0.2">
      <c r="A122" s="208">
        <v>101</v>
      </c>
      <c r="B122" s="209">
        <v>7</v>
      </c>
      <c r="C122" s="210" t="s">
        <v>270</v>
      </c>
      <c r="D122" s="211" t="s">
        <v>240</v>
      </c>
    </row>
    <row r="123" spans="1:4" x14ac:dyDescent="0.2">
      <c r="A123" s="208">
        <v>102</v>
      </c>
      <c r="B123" s="209">
        <v>8</v>
      </c>
      <c r="C123" s="210" t="s">
        <v>270</v>
      </c>
      <c r="D123" s="211" t="s">
        <v>240</v>
      </c>
    </row>
    <row r="124" spans="1:4" x14ac:dyDescent="0.2">
      <c r="A124" s="208">
        <v>103</v>
      </c>
      <c r="B124" s="209">
        <v>9</v>
      </c>
      <c r="C124" s="210" t="s">
        <v>270</v>
      </c>
      <c r="D124" s="211" t="s">
        <v>240</v>
      </c>
    </row>
    <row r="125" spans="1:4" x14ac:dyDescent="0.2">
      <c r="A125" s="208">
        <v>104</v>
      </c>
      <c r="B125" s="209">
        <v>61</v>
      </c>
      <c r="C125" s="210" t="s">
        <v>271</v>
      </c>
      <c r="D125" s="211" t="s">
        <v>478</v>
      </c>
    </row>
    <row r="126" spans="1:4" x14ac:dyDescent="0.2">
      <c r="A126" s="208">
        <v>105</v>
      </c>
      <c r="B126" s="209">
        <v>65</v>
      </c>
      <c r="C126" s="210" t="s">
        <v>271</v>
      </c>
      <c r="D126" s="211" t="s">
        <v>240</v>
      </c>
    </row>
    <row r="127" spans="1:4" x14ac:dyDescent="0.2">
      <c r="A127" s="208">
        <v>106</v>
      </c>
      <c r="B127" s="209">
        <v>66</v>
      </c>
      <c r="C127" s="210" t="s">
        <v>271</v>
      </c>
      <c r="D127" s="211" t="s">
        <v>478</v>
      </c>
    </row>
    <row r="128" spans="1:4" x14ac:dyDescent="0.2">
      <c r="A128" s="208">
        <v>107</v>
      </c>
      <c r="B128" s="209">
        <v>67</v>
      </c>
      <c r="C128" s="210" t="s">
        <v>271</v>
      </c>
      <c r="D128" s="211" t="s">
        <v>478</v>
      </c>
    </row>
    <row r="129" spans="1:4" x14ac:dyDescent="0.2">
      <c r="A129" s="208">
        <v>108</v>
      </c>
      <c r="B129" s="209">
        <v>68</v>
      </c>
      <c r="C129" s="210" t="s">
        <v>271</v>
      </c>
      <c r="D129" s="211" t="s">
        <v>478</v>
      </c>
    </row>
    <row r="130" spans="1:4" x14ac:dyDescent="0.2">
      <c r="A130" s="208">
        <v>109</v>
      </c>
      <c r="B130" s="209">
        <v>69</v>
      </c>
      <c r="C130" s="210" t="s">
        <v>271</v>
      </c>
      <c r="D130" s="211" t="s">
        <v>240</v>
      </c>
    </row>
    <row r="131" spans="1:4" x14ac:dyDescent="0.2">
      <c r="A131" s="208">
        <v>110</v>
      </c>
      <c r="B131" s="209">
        <v>1348</v>
      </c>
      <c r="C131" s="210" t="s">
        <v>271</v>
      </c>
      <c r="D131" s="211" t="s">
        <v>240</v>
      </c>
    </row>
    <row r="132" spans="1:4" x14ac:dyDescent="0.2">
      <c r="A132" s="208">
        <v>111</v>
      </c>
      <c r="B132" s="209">
        <v>91</v>
      </c>
      <c r="C132" s="210" t="s">
        <v>272</v>
      </c>
      <c r="D132" s="211" t="s">
        <v>240</v>
      </c>
    </row>
    <row r="133" spans="1:4" x14ac:dyDescent="0.2">
      <c r="A133" s="208">
        <v>112</v>
      </c>
      <c r="B133" s="209">
        <v>22</v>
      </c>
      <c r="C133" s="210" t="s">
        <v>273</v>
      </c>
      <c r="D133" s="211" t="s">
        <v>477</v>
      </c>
    </row>
    <row r="134" spans="1:4" x14ac:dyDescent="0.2">
      <c r="A134" s="208">
        <v>113</v>
      </c>
      <c r="B134" s="209">
        <v>23</v>
      </c>
      <c r="C134" s="210" t="s">
        <v>273</v>
      </c>
      <c r="D134" s="211" t="s">
        <v>477</v>
      </c>
    </row>
    <row r="135" spans="1:4" x14ac:dyDescent="0.2">
      <c r="A135" s="208">
        <v>115</v>
      </c>
      <c r="B135" s="209">
        <v>25</v>
      </c>
      <c r="C135" s="210" t="s">
        <v>273</v>
      </c>
      <c r="D135" s="211" t="s">
        <v>240</v>
      </c>
    </row>
    <row r="136" spans="1:4" x14ac:dyDescent="0.2">
      <c r="A136" s="208">
        <v>116</v>
      </c>
      <c r="B136" s="209">
        <v>26</v>
      </c>
      <c r="C136" s="210" t="s">
        <v>273</v>
      </c>
      <c r="D136" s="211" t="s">
        <v>240</v>
      </c>
    </row>
    <row r="137" spans="1:4" x14ac:dyDescent="0.2">
      <c r="A137" s="208">
        <v>117</v>
      </c>
      <c r="B137" s="209">
        <v>1349</v>
      </c>
      <c r="C137" s="210" t="s">
        <v>273</v>
      </c>
      <c r="D137" s="211" t="s">
        <v>240</v>
      </c>
    </row>
    <row r="138" spans="1:4" x14ac:dyDescent="0.2">
      <c r="A138" s="208">
        <v>118</v>
      </c>
      <c r="B138" s="209">
        <v>6</v>
      </c>
      <c r="C138" s="210" t="s">
        <v>274</v>
      </c>
      <c r="D138" s="211" t="s">
        <v>240</v>
      </c>
    </row>
    <row r="139" spans="1:4" x14ac:dyDescent="0.2">
      <c r="A139" s="208">
        <v>119</v>
      </c>
      <c r="B139" s="209">
        <v>1350</v>
      </c>
      <c r="C139" s="210" t="s">
        <v>274</v>
      </c>
      <c r="D139" s="211" t="s">
        <v>240</v>
      </c>
    </row>
    <row r="140" spans="1:4" x14ac:dyDescent="0.2">
      <c r="A140" s="208">
        <v>120</v>
      </c>
      <c r="B140" s="209">
        <v>11</v>
      </c>
      <c r="C140" s="210" t="s">
        <v>247</v>
      </c>
      <c r="D140" s="211" t="s">
        <v>240</v>
      </c>
    </row>
    <row r="141" spans="1:4" x14ac:dyDescent="0.2">
      <c r="A141" s="208">
        <v>121</v>
      </c>
      <c r="B141" s="209">
        <v>26</v>
      </c>
      <c r="C141" s="210" t="s">
        <v>275</v>
      </c>
      <c r="D141" s="211">
        <v>2</v>
      </c>
    </row>
    <row r="142" spans="1:4" x14ac:dyDescent="0.2">
      <c r="A142" s="208">
        <v>121</v>
      </c>
      <c r="B142" s="209">
        <v>224</v>
      </c>
      <c r="C142" s="210" t="s">
        <v>275</v>
      </c>
      <c r="D142" s="211">
        <v>1</v>
      </c>
    </row>
    <row r="143" spans="1:4" x14ac:dyDescent="0.2">
      <c r="A143" s="208">
        <v>122</v>
      </c>
      <c r="B143" s="209">
        <v>201</v>
      </c>
      <c r="C143" s="210" t="s">
        <v>276</v>
      </c>
      <c r="D143" s="211">
        <v>1</v>
      </c>
    </row>
    <row r="144" spans="1:4" x14ac:dyDescent="0.2">
      <c r="A144" s="208">
        <v>122</v>
      </c>
      <c r="B144" s="209">
        <v>245</v>
      </c>
      <c r="C144" s="210" t="s">
        <v>276</v>
      </c>
      <c r="D144" s="211">
        <v>2</v>
      </c>
    </row>
    <row r="145" spans="1:4" x14ac:dyDescent="0.2">
      <c r="A145" s="208">
        <v>123</v>
      </c>
      <c r="B145" s="209">
        <v>1307</v>
      </c>
      <c r="C145" s="210" t="s">
        <v>277</v>
      </c>
      <c r="D145" s="211">
        <v>1</v>
      </c>
    </row>
    <row r="146" spans="1:4" x14ac:dyDescent="0.2">
      <c r="A146" s="208">
        <v>124</v>
      </c>
      <c r="B146" s="209">
        <v>1319</v>
      </c>
      <c r="C146" s="210" t="s">
        <v>277</v>
      </c>
      <c r="D146" s="211">
        <v>1</v>
      </c>
    </row>
    <row r="147" spans="1:4" x14ac:dyDescent="0.2">
      <c r="A147" s="208">
        <v>125</v>
      </c>
      <c r="B147" s="209">
        <v>1315</v>
      </c>
      <c r="C147" s="210" t="s">
        <v>277</v>
      </c>
      <c r="D147" s="211">
        <v>1</v>
      </c>
    </row>
    <row r="148" spans="1:4" x14ac:dyDescent="0.2">
      <c r="A148" s="208">
        <v>126</v>
      </c>
      <c r="B148" s="209">
        <v>1193</v>
      </c>
      <c r="C148" s="210" t="s">
        <v>278</v>
      </c>
      <c r="D148" s="211">
        <v>1</v>
      </c>
    </row>
    <row r="149" spans="1:4" x14ac:dyDescent="0.2">
      <c r="A149" s="208">
        <v>126</v>
      </c>
      <c r="B149" s="209">
        <v>1194</v>
      </c>
      <c r="C149" s="210" t="s">
        <v>278</v>
      </c>
      <c r="D149" s="211">
        <v>2</v>
      </c>
    </row>
    <row r="150" spans="1:4" x14ac:dyDescent="0.2">
      <c r="A150" s="208">
        <v>127</v>
      </c>
      <c r="B150" s="209">
        <v>80</v>
      </c>
      <c r="C150" s="210" t="s">
        <v>279</v>
      </c>
      <c r="D150" s="211" t="s">
        <v>478</v>
      </c>
    </row>
    <row r="151" spans="1:4" x14ac:dyDescent="0.2">
      <c r="A151" s="208">
        <v>127</v>
      </c>
      <c r="B151" s="209">
        <v>148</v>
      </c>
      <c r="C151" s="210" t="s">
        <v>279</v>
      </c>
      <c r="D151" s="211">
        <v>1</v>
      </c>
    </row>
    <row r="152" spans="1:4" x14ac:dyDescent="0.2">
      <c r="A152" s="208">
        <v>127</v>
      </c>
      <c r="B152" s="209">
        <v>221</v>
      </c>
      <c r="C152" s="210" t="s">
        <v>279</v>
      </c>
      <c r="D152" s="211" t="s">
        <v>480</v>
      </c>
    </row>
    <row r="153" spans="1:4" x14ac:dyDescent="0.2">
      <c r="A153" s="208">
        <v>128</v>
      </c>
      <c r="B153" s="209">
        <v>1120</v>
      </c>
      <c r="C153" s="210" t="s">
        <v>280</v>
      </c>
      <c r="D153" s="211">
        <v>1</v>
      </c>
    </row>
    <row r="154" spans="1:4" x14ac:dyDescent="0.2">
      <c r="A154" s="208">
        <v>128</v>
      </c>
      <c r="B154" s="209">
        <v>1121</v>
      </c>
      <c r="C154" s="210" t="s">
        <v>280</v>
      </c>
      <c r="D154" s="211">
        <v>1</v>
      </c>
    </row>
    <row r="155" spans="1:4" x14ac:dyDescent="0.2">
      <c r="A155" s="208">
        <v>128</v>
      </c>
      <c r="B155" s="209">
        <v>1122</v>
      </c>
      <c r="C155" s="210" t="s">
        <v>280</v>
      </c>
      <c r="D155" s="211">
        <v>2</v>
      </c>
    </row>
    <row r="156" spans="1:4" x14ac:dyDescent="0.2">
      <c r="A156" s="208">
        <v>129</v>
      </c>
      <c r="B156" s="209">
        <v>169</v>
      </c>
      <c r="C156" s="210" t="s">
        <v>279</v>
      </c>
      <c r="D156" s="211">
        <v>1</v>
      </c>
    </row>
    <row r="157" spans="1:4" x14ac:dyDescent="0.2">
      <c r="A157" s="208">
        <v>129</v>
      </c>
      <c r="B157" s="209">
        <v>202</v>
      </c>
      <c r="C157" s="210" t="s">
        <v>279</v>
      </c>
      <c r="D157" s="211">
        <v>1</v>
      </c>
    </row>
    <row r="158" spans="1:4" x14ac:dyDescent="0.2">
      <c r="A158" s="208">
        <v>129</v>
      </c>
      <c r="B158" s="209">
        <v>222</v>
      </c>
      <c r="C158" s="210" t="s">
        <v>279</v>
      </c>
      <c r="D158" s="211">
        <v>2</v>
      </c>
    </row>
    <row r="159" spans="1:4" x14ac:dyDescent="0.2">
      <c r="A159" s="208">
        <v>130</v>
      </c>
      <c r="B159" s="209">
        <v>1308</v>
      </c>
      <c r="C159" s="210" t="s">
        <v>281</v>
      </c>
      <c r="D159" s="211">
        <v>1</v>
      </c>
    </row>
    <row r="160" spans="1:4" x14ac:dyDescent="0.2">
      <c r="A160" s="208">
        <v>130</v>
      </c>
      <c r="B160" s="209">
        <v>1309</v>
      </c>
      <c r="C160" s="210" t="s">
        <v>281</v>
      </c>
      <c r="D160" s="211">
        <v>1</v>
      </c>
    </row>
    <row r="161" spans="1:4" x14ac:dyDescent="0.2">
      <c r="A161" s="208">
        <v>130</v>
      </c>
      <c r="B161" s="209">
        <v>1310</v>
      </c>
      <c r="C161" s="210" t="s">
        <v>281</v>
      </c>
      <c r="D161" s="211">
        <v>2</v>
      </c>
    </row>
    <row r="162" spans="1:4" x14ac:dyDescent="0.2">
      <c r="A162" s="208">
        <v>131</v>
      </c>
      <c r="B162" s="209">
        <v>1311</v>
      </c>
      <c r="C162" s="210" t="s">
        <v>281</v>
      </c>
      <c r="D162" s="211">
        <v>1</v>
      </c>
    </row>
    <row r="163" spans="1:4" x14ac:dyDescent="0.2">
      <c r="A163" s="208">
        <v>131</v>
      </c>
      <c r="B163" s="209">
        <v>1312</v>
      </c>
      <c r="C163" s="210" t="s">
        <v>281</v>
      </c>
      <c r="D163" s="211">
        <v>1</v>
      </c>
    </row>
    <row r="164" spans="1:4" x14ac:dyDescent="0.2">
      <c r="A164" s="208">
        <v>131</v>
      </c>
      <c r="B164" s="209">
        <v>1313</v>
      </c>
      <c r="C164" s="210" t="s">
        <v>281</v>
      </c>
      <c r="D164" s="211">
        <v>2</v>
      </c>
    </row>
    <row r="165" spans="1:4" x14ac:dyDescent="0.2">
      <c r="A165" s="208">
        <v>132</v>
      </c>
      <c r="B165" s="209">
        <v>92</v>
      </c>
      <c r="C165" s="210" t="s">
        <v>282</v>
      </c>
      <c r="D165" s="211" t="s">
        <v>477</v>
      </c>
    </row>
    <row r="166" spans="1:4" x14ac:dyDescent="0.2">
      <c r="A166" s="208">
        <v>132</v>
      </c>
      <c r="B166" s="209">
        <v>210</v>
      </c>
      <c r="C166" s="210" t="s">
        <v>282</v>
      </c>
      <c r="D166" s="211">
        <v>2</v>
      </c>
    </row>
    <row r="167" spans="1:4" x14ac:dyDescent="0.2">
      <c r="A167" s="208">
        <v>132</v>
      </c>
      <c r="B167" s="209">
        <v>234</v>
      </c>
      <c r="C167" s="210" t="s">
        <v>282</v>
      </c>
      <c r="D167" s="211" t="s">
        <v>477</v>
      </c>
    </row>
    <row r="168" spans="1:4" x14ac:dyDescent="0.2">
      <c r="A168" s="208">
        <v>132</v>
      </c>
      <c r="B168" s="209">
        <v>236</v>
      </c>
      <c r="C168" s="210" t="s">
        <v>282</v>
      </c>
      <c r="D168" s="211" t="s">
        <v>477</v>
      </c>
    </row>
    <row r="169" spans="1:4" x14ac:dyDescent="0.2">
      <c r="A169" s="208">
        <v>133</v>
      </c>
      <c r="B169" s="209">
        <v>92</v>
      </c>
      <c r="C169" s="210" t="s">
        <v>282</v>
      </c>
      <c r="D169" s="211">
        <v>1</v>
      </c>
    </row>
    <row r="170" spans="1:4" x14ac:dyDescent="0.2">
      <c r="A170" s="208">
        <v>133</v>
      </c>
      <c r="B170" s="209">
        <v>210</v>
      </c>
      <c r="C170" s="210" t="s">
        <v>282</v>
      </c>
      <c r="D170" s="211">
        <v>2</v>
      </c>
    </row>
    <row r="171" spans="1:4" x14ac:dyDescent="0.2">
      <c r="A171" s="208">
        <v>133</v>
      </c>
      <c r="B171" s="209">
        <v>233</v>
      </c>
      <c r="C171" s="210" t="s">
        <v>282</v>
      </c>
      <c r="D171" s="211">
        <v>1</v>
      </c>
    </row>
    <row r="172" spans="1:4" x14ac:dyDescent="0.2">
      <c r="A172" s="208">
        <v>133</v>
      </c>
      <c r="B172" s="209">
        <v>246</v>
      </c>
      <c r="C172" s="210" t="s">
        <v>282</v>
      </c>
      <c r="D172" s="211">
        <v>1</v>
      </c>
    </row>
    <row r="173" spans="1:4" x14ac:dyDescent="0.2">
      <c r="A173" s="208">
        <v>134</v>
      </c>
      <c r="B173" s="209">
        <v>101</v>
      </c>
      <c r="C173" s="210" t="s">
        <v>282</v>
      </c>
      <c r="D173" s="211">
        <v>1</v>
      </c>
    </row>
    <row r="174" spans="1:4" x14ac:dyDescent="0.2">
      <c r="A174" s="208">
        <v>134</v>
      </c>
      <c r="B174" s="209">
        <v>210</v>
      </c>
      <c r="C174" s="210" t="s">
        <v>282</v>
      </c>
      <c r="D174" s="211">
        <v>2</v>
      </c>
    </row>
    <row r="175" spans="1:4" x14ac:dyDescent="0.2">
      <c r="A175" s="208">
        <v>134</v>
      </c>
      <c r="B175" s="209">
        <v>232</v>
      </c>
      <c r="C175" s="210" t="s">
        <v>282</v>
      </c>
      <c r="D175" s="211">
        <v>1</v>
      </c>
    </row>
    <row r="176" spans="1:4" x14ac:dyDescent="0.2">
      <c r="A176" s="208">
        <v>134</v>
      </c>
      <c r="B176" s="209">
        <v>250</v>
      </c>
      <c r="C176" s="210" t="s">
        <v>282</v>
      </c>
      <c r="D176" s="211">
        <v>1</v>
      </c>
    </row>
    <row r="177" spans="1:4" x14ac:dyDescent="0.2">
      <c r="A177" s="208">
        <v>135</v>
      </c>
      <c r="B177" s="209">
        <v>38</v>
      </c>
      <c r="C177" s="210" t="s">
        <v>282</v>
      </c>
      <c r="D177" s="211">
        <v>1</v>
      </c>
    </row>
    <row r="178" spans="1:4" x14ac:dyDescent="0.2">
      <c r="A178" s="208">
        <v>135</v>
      </c>
      <c r="B178" s="209">
        <v>80</v>
      </c>
      <c r="C178" s="210" t="s">
        <v>282</v>
      </c>
      <c r="D178" s="211">
        <v>1</v>
      </c>
    </row>
    <row r="179" spans="1:4" x14ac:dyDescent="0.2">
      <c r="A179" s="208">
        <v>135</v>
      </c>
      <c r="B179" s="209">
        <v>221</v>
      </c>
      <c r="C179" s="210" t="s">
        <v>282</v>
      </c>
      <c r="D179" s="211" t="s">
        <v>480</v>
      </c>
    </row>
    <row r="180" spans="1:4" x14ac:dyDescent="0.2">
      <c r="A180" s="208">
        <v>135</v>
      </c>
      <c r="B180" s="209">
        <v>247</v>
      </c>
      <c r="C180" s="210" t="s">
        <v>282</v>
      </c>
      <c r="D180" s="211">
        <v>1</v>
      </c>
    </row>
    <row r="181" spans="1:4" x14ac:dyDescent="0.2">
      <c r="A181" s="208">
        <v>136</v>
      </c>
      <c r="B181" s="209">
        <v>124</v>
      </c>
      <c r="C181" s="210" t="s">
        <v>282</v>
      </c>
      <c r="D181" s="211">
        <v>1</v>
      </c>
    </row>
    <row r="182" spans="1:4" x14ac:dyDescent="0.2">
      <c r="A182" s="208">
        <v>136</v>
      </c>
      <c r="B182" s="209">
        <v>202</v>
      </c>
      <c r="C182" s="210" t="s">
        <v>282</v>
      </c>
      <c r="D182" s="211">
        <v>1</v>
      </c>
    </row>
    <row r="183" spans="1:4" x14ac:dyDescent="0.2">
      <c r="A183" s="208">
        <v>136</v>
      </c>
      <c r="B183" s="209">
        <v>222</v>
      </c>
      <c r="C183" s="210" t="s">
        <v>282</v>
      </c>
      <c r="D183" s="211">
        <v>2</v>
      </c>
    </row>
    <row r="184" spans="1:4" x14ac:dyDescent="0.2">
      <c r="A184" s="208">
        <v>136</v>
      </c>
      <c r="B184" s="209">
        <v>246</v>
      </c>
      <c r="C184" s="210" t="s">
        <v>282</v>
      </c>
      <c r="D184" s="211">
        <v>1</v>
      </c>
    </row>
    <row r="185" spans="1:4" x14ac:dyDescent="0.2">
      <c r="A185" s="208">
        <v>137</v>
      </c>
      <c r="B185" s="209">
        <v>203</v>
      </c>
      <c r="C185" s="210" t="s">
        <v>282</v>
      </c>
      <c r="D185" s="211" t="s">
        <v>283</v>
      </c>
    </row>
    <row r="186" spans="1:4" x14ac:dyDescent="0.2">
      <c r="A186" s="208">
        <v>137</v>
      </c>
      <c r="B186" s="209">
        <v>222</v>
      </c>
      <c r="C186" s="210" t="s">
        <v>282</v>
      </c>
      <c r="D186" s="211" t="s">
        <v>283</v>
      </c>
    </row>
    <row r="187" spans="1:4" x14ac:dyDescent="0.2">
      <c r="A187" s="208">
        <v>137</v>
      </c>
      <c r="B187" s="209">
        <v>223</v>
      </c>
      <c r="C187" s="210" t="s">
        <v>282</v>
      </c>
      <c r="D187" s="211" t="s">
        <v>283</v>
      </c>
    </row>
    <row r="188" spans="1:4" x14ac:dyDescent="0.2">
      <c r="A188" s="208">
        <v>137</v>
      </c>
      <c r="B188" s="209">
        <v>229</v>
      </c>
      <c r="C188" s="210" t="s">
        <v>282</v>
      </c>
      <c r="D188" s="211" t="s">
        <v>283</v>
      </c>
    </row>
    <row r="189" spans="1:4" x14ac:dyDescent="0.2">
      <c r="A189" s="208">
        <v>138</v>
      </c>
      <c r="B189" s="209">
        <v>5</v>
      </c>
      <c r="C189" s="210" t="s">
        <v>282</v>
      </c>
      <c r="D189" s="211" t="s">
        <v>477</v>
      </c>
    </row>
    <row r="190" spans="1:4" x14ac:dyDescent="0.2">
      <c r="A190" s="208">
        <v>138</v>
      </c>
      <c r="B190" s="209">
        <v>88</v>
      </c>
      <c r="C190" s="210" t="s">
        <v>282</v>
      </c>
      <c r="D190" s="211" t="s">
        <v>477</v>
      </c>
    </row>
    <row r="191" spans="1:4" x14ac:dyDescent="0.2">
      <c r="A191" s="208">
        <v>138</v>
      </c>
      <c r="B191" s="209">
        <v>208</v>
      </c>
      <c r="C191" s="210" t="s">
        <v>282</v>
      </c>
      <c r="D191" s="211">
        <v>2</v>
      </c>
    </row>
    <row r="192" spans="1:4" x14ac:dyDescent="0.2">
      <c r="A192" s="208">
        <v>138</v>
      </c>
      <c r="B192" s="209">
        <v>235</v>
      </c>
      <c r="C192" s="210" t="s">
        <v>282</v>
      </c>
      <c r="D192" s="211" t="s">
        <v>477</v>
      </c>
    </row>
    <row r="193" spans="1:4" x14ac:dyDescent="0.2">
      <c r="A193" s="208">
        <v>140</v>
      </c>
      <c r="B193" s="209">
        <v>1395</v>
      </c>
      <c r="C193" s="210" t="s">
        <v>266</v>
      </c>
      <c r="D193" s="211">
        <v>2</v>
      </c>
    </row>
    <row r="194" spans="1:4" x14ac:dyDescent="0.2">
      <c r="A194" s="208">
        <v>140</v>
      </c>
      <c r="B194" s="209">
        <v>1396</v>
      </c>
      <c r="C194" s="210" t="s">
        <v>266</v>
      </c>
      <c r="D194" s="211">
        <v>1</v>
      </c>
    </row>
    <row r="195" spans="1:4" x14ac:dyDescent="0.2">
      <c r="A195" s="208">
        <v>141</v>
      </c>
      <c r="B195" s="209">
        <v>189</v>
      </c>
      <c r="C195" s="210" t="s">
        <v>284</v>
      </c>
      <c r="D195" s="211">
        <v>1</v>
      </c>
    </row>
    <row r="196" spans="1:4" x14ac:dyDescent="0.2">
      <c r="A196" s="208">
        <v>141</v>
      </c>
      <c r="B196" s="209">
        <v>210</v>
      </c>
      <c r="C196" s="210" t="s">
        <v>284</v>
      </c>
      <c r="D196" s="211">
        <v>2</v>
      </c>
    </row>
    <row r="197" spans="1:4" x14ac:dyDescent="0.2">
      <c r="A197" s="208">
        <v>141</v>
      </c>
      <c r="B197" s="209">
        <v>233</v>
      </c>
      <c r="C197" s="210" t="s">
        <v>284</v>
      </c>
      <c r="D197" s="211">
        <v>1</v>
      </c>
    </row>
    <row r="198" spans="1:4" x14ac:dyDescent="0.2">
      <c r="A198" s="208">
        <v>141</v>
      </c>
      <c r="B198" s="209">
        <v>249</v>
      </c>
      <c r="C198" s="210" t="s">
        <v>284</v>
      </c>
      <c r="D198" s="211">
        <v>1</v>
      </c>
    </row>
    <row r="199" spans="1:4" x14ac:dyDescent="0.2">
      <c r="A199" s="208">
        <v>141</v>
      </c>
      <c r="B199" s="209">
        <v>252</v>
      </c>
      <c r="C199" s="210" t="s">
        <v>284</v>
      </c>
      <c r="D199" s="211">
        <v>1</v>
      </c>
    </row>
    <row r="200" spans="1:4" x14ac:dyDescent="0.2">
      <c r="A200" s="208">
        <v>142</v>
      </c>
      <c r="B200" s="209">
        <v>132</v>
      </c>
      <c r="C200" s="210" t="s">
        <v>284</v>
      </c>
      <c r="D200" s="211">
        <v>1</v>
      </c>
    </row>
    <row r="201" spans="1:4" x14ac:dyDescent="0.2">
      <c r="A201" s="208">
        <v>142</v>
      </c>
      <c r="B201" s="209">
        <v>206</v>
      </c>
      <c r="C201" s="210" t="s">
        <v>284</v>
      </c>
      <c r="D201" s="211">
        <v>2</v>
      </c>
    </row>
    <row r="202" spans="1:4" x14ac:dyDescent="0.2">
      <c r="A202" s="208">
        <v>142</v>
      </c>
      <c r="B202" s="209">
        <v>230</v>
      </c>
      <c r="C202" s="210" t="s">
        <v>284</v>
      </c>
      <c r="D202" s="211">
        <v>1</v>
      </c>
    </row>
    <row r="203" spans="1:4" x14ac:dyDescent="0.2">
      <c r="A203" s="208">
        <v>142</v>
      </c>
      <c r="B203" s="209">
        <v>249</v>
      </c>
      <c r="C203" s="210" t="s">
        <v>284</v>
      </c>
      <c r="D203" s="211">
        <v>1</v>
      </c>
    </row>
    <row r="204" spans="1:4" x14ac:dyDescent="0.2">
      <c r="A204" s="208">
        <v>142</v>
      </c>
      <c r="B204" s="209">
        <v>252</v>
      </c>
      <c r="C204" s="210" t="s">
        <v>284</v>
      </c>
      <c r="D204" s="211">
        <v>1</v>
      </c>
    </row>
    <row r="205" spans="1:4" x14ac:dyDescent="0.2">
      <c r="A205" s="208">
        <v>143</v>
      </c>
      <c r="B205" s="209">
        <v>47</v>
      </c>
      <c r="C205" s="210" t="s">
        <v>269</v>
      </c>
      <c r="D205" s="211" t="s">
        <v>240</v>
      </c>
    </row>
    <row r="206" spans="1:4" x14ac:dyDescent="0.2">
      <c r="A206" s="208">
        <v>144</v>
      </c>
      <c r="B206" s="209">
        <v>93</v>
      </c>
      <c r="C206" s="210" t="s">
        <v>285</v>
      </c>
      <c r="D206" s="211">
        <v>1</v>
      </c>
    </row>
    <row r="207" spans="1:4" x14ac:dyDescent="0.2">
      <c r="A207" s="208">
        <v>144</v>
      </c>
      <c r="B207" s="209">
        <v>208</v>
      </c>
      <c r="C207" s="210" t="s">
        <v>285</v>
      </c>
      <c r="D207" s="211">
        <v>2</v>
      </c>
    </row>
    <row r="208" spans="1:4" x14ac:dyDescent="0.2">
      <c r="A208" s="208">
        <v>144</v>
      </c>
      <c r="B208" s="209">
        <v>239</v>
      </c>
      <c r="C208" s="210" t="s">
        <v>285</v>
      </c>
      <c r="D208" s="211">
        <v>1</v>
      </c>
    </row>
    <row r="209" spans="1:4" x14ac:dyDescent="0.2">
      <c r="A209" s="208">
        <v>144</v>
      </c>
      <c r="B209" s="209">
        <v>243</v>
      </c>
      <c r="C209" s="210" t="s">
        <v>285</v>
      </c>
      <c r="D209" s="211">
        <v>1</v>
      </c>
    </row>
    <row r="210" spans="1:4" x14ac:dyDescent="0.2">
      <c r="A210" s="208">
        <v>144</v>
      </c>
      <c r="B210" s="209">
        <v>248</v>
      </c>
      <c r="C210" s="210" t="s">
        <v>285</v>
      </c>
      <c r="D210" s="211">
        <v>1</v>
      </c>
    </row>
    <row r="211" spans="1:4" x14ac:dyDescent="0.2">
      <c r="A211" s="208">
        <v>144</v>
      </c>
      <c r="B211" s="209">
        <v>251</v>
      </c>
      <c r="C211" s="210" t="s">
        <v>285</v>
      </c>
      <c r="D211" s="211">
        <v>1</v>
      </c>
    </row>
    <row r="212" spans="1:4" x14ac:dyDescent="0.2">
      <c r="A212" s="208">
        <v>145</v>
      </c>
      <c r="B212" s="209">
        <v>210</v>
      </c>
      <c r="C212" s="210" t="s">
        <v>285</v>
      </c>
      <c r="D212" s="211">
        <v>2</v>
      </c>
    </row>
    <row r="213" spans="1:4" x14ac:dyDescent="0.2">
      <c r="A213" s="208">
        <v>145</v>
      </c>
      <c r="B213" s="209">
        <v>249</v>
      </c>
      <c r="C213" s="210" t="s">
        <v>285</v>
      </c>
      <c r="D213" s="211">
        <v>1</v>
      </c>
    </row>
    <row r="214" spans="1:4" x14ac:dyDescent="0.2">
      <c r="A214" s="208">
        <v>145</v>
      </c>
      <c r="B214" s="209">
        <v>92</v>
      </c>
      <c r="C214" s="210" t="s">
        <v>285</v>
      </c>
      <c r="D214" s="211" t="s">
        <v>477</v>
      </c>
    </row>
    <row r="215" spans="1:4" x14ac:dyDescent="0.2">
      <c r="A215" s="208">
        <v>145</v>
      </c>
      <c r="B215" s="209">
        <v>240</v>
      </c>
      <c r="C215" s="210" t="s">
        <v>285</v>
      </c>
      <c r="D215" s="211" t="s">
        <v>477</v>
      </c>
    </row>
    <row r="216" spans="1:4" x14ac:dyDescent="0.2">
      <c r="A216" s="208">
        <v>145</v>
      </c>
      <c r="B216" s="209">
        <v>244</v>
      </c>
      <c r="C216" s="210" t="s">
        <v>285</v>
      </c>
      <c r="D216" s="211" t="s">
        <v>477</v>
      </c>
    </row>
    <row r="217" spans="1:4" x14ac:dyDescent="0.2">
      <c r="A217" s="208">
        <v>145</v>
      </c>
      <c r="B217" s="209">
        <v>252</v>
      </c>
      <c r="C217" s="210" t="s">
        <v>285</v>
      </c>
      <c r="D217" s="211">
        <v>1</v>
      </c>
    </row>
    <row r="218" spans="1:4" x14ac:dyDescent="0.2">
      <c r="A218" s="208">
        <v>146</v>
      </c>
      <c r="B218" s="209">
        <v>73</v>
      </c>
      <c r="C218" s="210" t="s">
        <v>285</v>
      </c>
      <c r="D218" s="211">
        <v>1</v>
      </c>
    </row>
    <row r="219" spans="1:4" x14ac:dyDescent="0.2">
      <c r="A219" s="208">
        <v>146</v>
      </c>
      <c r="B219" s="209">
        <v>93</v>
      </c>
      <c r="C219" s="210" t="s">
        <v>285</v>
      </c>
      <c r="D219" s="211">
        <v>1</v>
      </c>
    </row>
    <row r="220" spans="1:4" x14ac:dyDescent="0.2">
      <c r="A220" s="208">
        <v>146</v>
      </c>
      <c r="B220" s="209">
        <v>208</v>
      </c>
      <c r="C220" s="210" t="s">
        <v>285</v>
      </c>
      <c r="D220" s="211">
        <v>2</v>
      </c>
    </row>
    <row r="221" spans="1:4" x14ac:dyDescent="0.2">
      <c r="A221" s="208">
        <v>146</v>
      </c>
      <c r="B221" s="209">
        <v>239</v>
      </c>
      <c r="C221" s="210" t="s">
        <v>285</v>
      </c>
      <c r="D221" s="211">
        <v>1</v>
      </c>
    </row>
    <row r="222" spans="1:4" x14ac:dyDescent="0.2">
      <c r="A222" s="208">
        <v>146</v>
      </c>
      <c r="B222" s="209">
        <v>248</v>
      </c>
      <c r="C222" s="210" t="s">
        <v>285</v>
      </c>
      <c r="D222" s="211">
        <v>1</v>
      </c>
    </row>
    <row r="223" spans="1:4" x14ac:dyDescent="0.2">
      <c r="A223" s="208">
        <v>146</v>
      </c>
      <c r="B223" s="209">
        <v>251</v>
      </c>
      <c r="C223" s="210" t="s">
        <v>285</v>
      </c>
      <c r="D223" s="211">
        <v>1</v>
      </c>
    </row>
    <row r="224" spans="1:4" x14ac:dyDescent="0.2">
      <c r="A224" s="208">
        <v>147</v>
      </c>
      <c r="B224" s="209">
        <v>99</v>
      </c>
      <c r="C224" s="210" t="s">
        <v>285</v>
      </c>
      <c r="D224" s="211">
        <v>1</v>
      </c>
    </row>
    <row r="225" spans="1:4" x14ac:dyDescent="0.2">
      <c r="A225" s="208">
        <v>147</v>
      </c>
      <c r="B225" s="209">
        <v>206</v>
      </c>
      <c r="C225" s="210" t="s">
        <v>285</v>
      </c>
      <c r="D225" s="211">
        <v>2</v>
      </c>
    </row>
    <row r="226" spans="1:4" x14ac:dyDescent="0.2">
      <c r="A226" s="208">
        <v>147</v>
      </c>
      <c r="B226" s="209">
        <v>238</v>
      </c>
      <c r="C226" s="210" t="s">
        <v>285</v>
      </c>
      <c r="D226" s="211">
        <v>1</v>
      </c>
    </row>
    <row r="227" spans="1:4" x14ac:dyDescent="0.2">
      <c r="A227" s="208">
        <v>147</v>
      </c>
      <c r="B227" s="209">
        <v>242</v>
      </c>
      <c r="C227" s="210" t="s">
        <v>285</v>
      </c>
      <c r="D227" s="211">
        <v>1</v>
      </c>
    </row>
    <row r="228" spans="1:4" x14ac:dyDescent="0.2">
      <c r="A228" s="208">
        <v>147</v>
      </c>
      <c r="B228" s="209">
        <v>249</v>
      </c>
      <c r="C228" s="210" t="s">
        <v>285</v>
      </c>
      <c r="D228" s="211">
        <v>1</v>
      </c>
    </row>
    <row r="229" spans="1:4" x14ac:dyDescent="0.2">
      <c r="A229" s="208">
        <v>147</v>
      </c>
      <c r="B229" s="209">
        <v>252</v>
      </c>
      <c r="C229" s="210" t="s">
        <v>285</v>
      </c>
      <c r="D229" s="211">
        <v>1</v>
      </c>
    </row>
    <row r="230" spans="1:4" x14ac:dyDescent="0.2">
      <c r="A230" s="208">
        <v>148</v>
      </c>
      <c r="B230" s="209">
        <v>1152</v>
      </c>
      <c r="C230" s="210" t="s">
        <v>286</v>
      </c>
      <c r="D230" s="211" t="s">
        <v>480</v>
      </c>
    </row>
    <row r="231" spans="1:4" x14ac:dyDescent="0.2">
      <c r="A231" s="208">
        <v>149</v>
      </c>
      <c r="B231" s="209">
        <v>1394</v>
      </c>
      <c r="C231" s="210" t="s">
        <v>287</v>
      </c>
      <c r="D231" s="211">
        <v>2</v>
      </c>
    </row>
    <row r="232" spans="1:4" x14ac:dyDescent="0.2">
      <c r="A232" s="208">
        <v>150</v>
      </c>
      <c r="B232" s="209">
        <v>42</v>
      </c>
      <c r="C232" s="210" t="s">
        <v>278</v>
      </c>
      <c r="D232" s="211">
        <v>1</v>
      </c>
    </row>
    <row r="233" spans="1:4" x14ac:dyDescent="0.2">
      <c r="A233" s="208">
        <v>150</v>
      </c>
      <c r="B233" s="209">
        <v>207</v>
      </c>
      <c r="C233" s="210" t="s">
        <v>278</v>
      </c>
      <c r="D233" s="211">
        <v>2</v>
      </c>
    </row>
    <row r="234" spans="1:4" x14ac:dyDescent="0.2">
      <c r="A234" s="208">
        <v>151</v>
      </c>
      <c r="B234" s="209">
        <v>43</v>
      </c>
      <c r="C234" s="210" t="s">
        <v>278</v>
      </c>
      <c r="D234" s="211">
        <v>1</v>
      </c>
    </row>
    <row r="235" spans="1:4" x14ac:dyDescent="0.2">
      <c r="A235" s="208">
        <v>151</v>
      </c>
      <c r="B235" s="209">
        <v>210</v>
      </c>
      <c r="C235" s="210" t="s">
        <v>278</v>
      </c>
      <c r="D235" s="211" t="s">
        <v>480</v>
      </c>
    </row>
    <row r="236" spans="1:4" x14ac:dyDescent="0.2">
      <c r="A236" s="208">
        <v>152</v>
      </c>
      <c r="B236" s="209">
        <v>45</v>
      </c>
      <c r="C236" s="210" t="s">
        <v>278</v>
      </c>
      <c r="D236" s="211">
        <v>1</v>
      </c>
    </row>
    <row r="237" spans="1:4" x14ac:dyDescent="0.2">
      <c r="A237" s="208">
        <v>152</v>
      </c>
      <c r="B237" s="209">
        <v>211</v>
      </c>
      <c r="C237" s="210" t="s">
        <v>278</v>
      </c>
      <c r="D237" s="211">
        <v>2</v>
      </c>
    </row>
    <row r="238" spans="1:4" x14ac:dyDescent="0.2">
      <c r="A238" s="208">
        <v>153</v>
      </c>
      <c r="B238" s="209">
        <v>46</v>
      </c>
      <c r="C238" s="210" t="s">
        <v>278</v>
      </c>
      <c r="D238" s="211">
        <v>1</v>
      </c>
    </row>
    <row r="239" spans="1:4" x14ac:dyDescent="0.2">
      <c r="A239" s="208">
        <v>153</v>
      </c>
      <c r="B239" s="209">
        <v>212</v>
      </c>
      <c r="C239" s="210" t="s">
        <v>278</v>
      </c>
      <c r="D239" s="211">
        <v>2</v>
      </c>
    </row>
    <row r="240" spans="1:4" x14ac:dyDescent="0.2">
      <c r="A240" s="208">
        <v>154</v>
      </c>
      <c r="B240" s="209">
        <v>39</v>
      </c>
      <c r="C240" s="210" t="s">
        <v>278</v>
      </c>
      <c r="D240" s="211">
        <v>1</v>
      </c>
    </row>
    <row r="241" spans="1:4" x14ac:dyDescent="0.2">
      <c r="A241" s="208">
        <v>154</v>
      </c>
      <c r="B241" s="209">
        <v>221</v>
      </c>
      <c r="C241" s="210" t="s">
        <v>278</v>
      </c>
      <c r="D241" s="211">
        <v>2</v>
      </c>
    </row>
    <row r="242" spans="1:4" x14ac:dyDescent="0.2">
      <c r="A242" s="208">
        <v>155</v>
      </c>
      <c r="B242" s="209">
        <v>51</v>
      </c>
      <c r="C242" s="210" t="s">
        <v>266</v>
      </c>
      <c r="D242" s="211" t="s">
        <v>477</v>
      </c>
    </row>
    <row r="243" spans="1:4" x14ac:dyDescent="0.2">
      <c r="A243" s="208">
        <v>155</v>
      </c>
      <c r="B243" s="209">
        <v>200</v>
      </c>
      <c r="C243" s="210" t="s">
        <v>266</v>
      </c>
      <c r="D243" s="211" t="s">
        <v>477</v>
      </c>
    </row>
    <row r="244" spans="1:4" x14ac:dyDescent="0.2">
      <c r="A244" s="208">
        <v>156</v>
      </c>
      <c r="B244" s="209">
        <v>1000</v>
      </c>
      <c r="C244" s="210" t="s">
        <v>278</v>
      </c>
      <c r="D244" s="211">
        <v>2</v>
      </c>
    </row>
    <row r="245" spans="1:4" x14ac:dyDescent="0.2">
      <c r="A245" s="208">
        <v>156</v>
      </c>
      <c r="B245" s="209">
        <v>1001</v>
      </c>
      <c r="C245" s="210" t="s">
        <v>278</v>
      </c>
      <c r="D245" s="211">
        <v>1</v>
      </c>
    </row>
    <row r="246" spans="1:4" x14ac:dyDescent="0.2">
      <c r="A246" s="208">
        <v>157</v>
      </c>
      <c r="B246" s="209">
        <v>1002</v>
      </c>
      <c r="C246" s="210" t="s">
        <v>278</v>
      </c>
      <c r="D246" s="211">
        <v>2</v>
      </c>
    </row>
    <row r="247" spans="1:4" x14ac:dyDescent="0.2">
      <c r="A247" s="208">
        <v>157</v>
      </c>
      <c r="B247" s="209">
        <v>1003</v>
      </c>
      <c r="C247" s="210" t="s">
        <v>278</v>
      </c>
      <c r="D247" s="211">
        <v>1</v>
      </c>
    </row>
    <row r="248" spans="1:4" x14ac:dyDescent="0.2">
      <c r="A248" s="208">
        <v>158</v>
      </c>
      <c r="B248" s="209">
        <v>1008</v>
      </c>
      <c r="C248" s="210" t="s">
        <v>278</v>
      </c>
      <c r="D248" s="211">
        <v>2</v>
      </c>
    </row>
    <row r="249" spans="1:4" x14ac:dyDescent="0.2">
      <c r="A249" s="208">
        <v>158</v>
      </c>
      <c r="B249" s="209">
        <v>1009</v>
      </c>
      <c r="C249" s="210" t="s">
        <v>278</v>
      </c>
      <c r="D249" s="211">
        <v>1</v>
      </c>
    </row>
    <row r="250" spans="1:4" x14ac:dyDescent="0.2">
      <c r="A250" s="208">
        <v>159</v>
      </c>
      <c r="B250" s="209">
        <v>28</v>
      </c>
      <c r="C250" s="210" t="s">
        <v>254</v>
      </c>
      <c r="D250" s="211" t="s">
        <v>479</v>
      </c>
    </row>
    <row r="251" spans="1:4" x14ac:dyDescent="0.2">
      <c r="A251" s="208">
        <v>160</v>
      </c>
      <c r="B251" s="209">
        <v>1014</v>
      </c>
      <c r="C251" s="210" t="s">
        <v>278</v>
      </c>
      <c r="D251" s="211">
        <v>2</v>
      </c>
    </row>
    <row r="252" spans="1:4" x14ac:dyDescent="0.2">
      <c r="A252" s="208">
        <v>160</v>
      </c>
      <c r="B252" s="209">
        <v>1015</v>
      </c>
      <c r="C252" s="210" t="s">
        <v>278</v>
      </c>
      <c r="D252" s="211">
        <v>1</v>
      </c>
    </row>
    <row r="253" spans="1:4" x14ac:dyDescent="0.2">
      <c r="A253" s="208">
        <v>161</v>
      </c>
      <c r="B253" s="209">
        <v>1018</v>
      </c>
      <c r="C253" s="210" t="s">
        <v>278</v>
      </c>
      <c r="D253" s="211">
        <v>2</v>
      </c>
    </row>
    <row r="254" spans="1:4" x14ac:dyDescent="0.2">
      <c r="A254" s="208">
        <v>161</v>
      </c>
      <c r="B254" s="209">
        <v>1019</v>
      </c>
      <c r="C254" s="210" t="s">
        <v>278</v>
      </c>
      <c r="D254" s="211">
        <v>1</v>
      </c>
    </row>
    <row r="255" spans="1:4" x14ac:dyDescent="0.2">
      <c r="A255" s="208">
        <v>162</v>
      </c>
      <c r="B255" s="209">
        <v>1020</v>
      </c>
      <c r="C255" s="210" t="s">
        <v>278</v>
      </c>
      <c r="D255" s="211">
        <v>2</v>
      </c>
    </row>
    <row r="256" spans="1:4" x14ac:dyDescent="0.2">
      <c r="A256" s="208">
        <v>162</v>
      </c>
      <c r="B256" s="209">
        <v>1021</v>
      </c>
      <c r="C256" s="210" t="s">
        <v>278</v>
      </c>
      <c r="D256" s="211">
        <v>1</v>
      </c>
    </row>
    <row r="257" spans="1:4" x14ac:dyDescent="0.2">
      <c r="A257" s="208">
        <v>163</v>
      </c>
      <c r="B257" s="209">
        <v>1034</v>
      </c>
      <c r="C257" s="210" t="s">
        <v>278</v>
      </c>
      <c r="D257" s="211">
        <v>2</v>
      </c>
    </row>
    <row r="258" spans="1:4" x14ac:dyDescent="0.2">
      <c r="A258" s="208">
        <v>163</v>
      </c>
      <c r="B258" s="209">
        <v>1035</v>
      </c>
      <c r="C258" s="210" t="s">
        <v>278</v>
      </c>
      <c r="D258" s="211">
        <v>1</v>
      </c>
    </row>
    <row r="259" spans="1:4" x14ac:dyDescent="0.2">
      <c r="A259" s="208">
        <v>164</v>
      </c>
      <c r="B259" s="209">
        <v>1037</v>
      </c>
      <c r="C259" s="210" t="s">
        <v>278</v>
      </c>
      <c r="D259" s="211">
        <v>2</v>
      </c>
    </row>
    <row r="260" spans="1:4" x14ac:dyDescent="0.2">
      <c r="A260" s="208">
        <v>164</v>
      </c>
      <c r="B260" s="209">
        <v>1038</v>
      </c>
      <c r="C260" s="210" t="s">
        <v>278</v>
      </c>
      <c r="D260" s="211">
        <v>1</v>
      </c>
    </row>
    <row r="261" spans="1:4" x14ac:dyDescent="0.2">
      <c r="A261" s="208">
        <v>165</v>
      </c>
      <c r="B261" s="209">
        <v>1039</v>
      </c>
      <c r="C261" s="210" t="s">
        <v>278</v>
      </c>
      <c r="D261" s="211">
        <v>2</v>
      </c>
    </row>
    <row r="262" spans="1:4" x14ac:dyDescent="0.2">
      <c r="A262" s="208">
        <v>165</v>
      </c>
      <c r="B262" s="209">
        <v>1040</v>
      </c>
      <c r="C262" s="210" t="s">
        <v>278</v>
      </c>
      <c r="D262" s="211">
        <v>1</v>
      </c>
    </row>
    <row r="263" spans="1:4" x14ac:dyDescent="0.2">
      <c r="A263" s="208">
        <v>166</v>
      </c>
      <c r="B263" s="209">
        <v>1048</v>
      </c>
      <c r="C263" s="210" t="s">
        <v>278</v>
      </c>
      <c r="D263" s="211">
        <v>2</v>
      </c>
    </row>
    <row r="264" spans="1:4" x14ac:dyDescent="0.2">
      <c r="A264" s="208">
        <v>166</v>
      </c>
      <c r="B264" s="209">
        <v>1049</v>
      </c>
      <c r="C264" s="210" t="s">
        <v>278</v>
      </c>
      <c r="D264" s="211">
        <v>1</v>
      </c>
    </row>
    <row r="265" spans="1:4" x14ac:dyDescent="0.2">
      <c r="A265" s="208">
        <v>167</v>
      </c>
      <c r="B265" s="209">
        <v>1055</v>
      </c>
      <c r="C265" s="210" t="s">
        <v>278</v>
      </c>
      <c r="D265" s="211">
        <v>1</v>
      </c>
    </row>
    <row r="266" spans="1:4" x14ac:dyDescent="0.2">
      <c r="A266" s="208">
        <v>167</v>
      </c>
      <c r="B266" s="209">
        <v>1056</v>
      </c>
      <c r="C266" s="210" t="s">
        <v>278</v>
      </c>
      <c r="D266" s="211">
        <v>2</v>
      </c>
    </row>
    <row r="267" spans="1:4" x14ac:dyDescent="0.2">
      <c r="A267" s="208">
        <v>168</v>
      </c>
      <c r="B267" s="209">
        <v>1057</v>
      </c>
      <c r="C267" s="210" t="s">
        <v>278</v>
      </c>
      <c r="D267" s="211">
        <v>1</v>
      </c>
    </row>
    <row r="268" spans="1:4" x14ac:dyDescent="0.2">
      <c r="A268" s="208">
        <v>168</v>
      </c>
      <c r="B268" s="209">
        <v>1058</v>
      </c>
      <c r="C268" s="210" t="s">
        <v>278</v>
      </c>
      <c r="D268" s="211">
        <v>2</v>
      </c>
    </row>
    <row r="269" spans="1:4" x14ac:dyDescent="0.2">
      <c r="A269" s="208">
        <v>169</v>
      </c>
      <c r="B269" s="209">
        <v>1059</v>
      </c>
      <c r="C269" s="210" t="s">
        <v>278</v>
      </c>
      <c r="D269" s="211">
        <v>1</v>
      </c>
    </row>
    <row r="270" spans="1:4" x14ac:dyDescent="0.2">
      <c r="A270" s="208">
        <v>169</v>
      </c>
      <c r="B270" s="209">
        <v>1060</v>
      </c>
      <c r="C270" s="210" t="s">
        <v>278</v>
      </c>
      <c r="D270" s="211">
        <v>2</v>
      </c>
    </row>
    <row r="271" spans="1:4" x14ac:dyDescent="0.2">
      <c r="A271" s="208">
        <v>170</v>
      </c>
      <c r="B271" s="209">
        <v>1061</v>
      </c>
      <c r="C271" s="210" t="s">
        <v>278</v>
      </c>
      <c r="D271" s="211">
        <v>1</v>
      </c>
    </row>
    <row r="272" spans="1:4" x14ac:dyDescent="0.2">
      <c r="A272" s="208">
        <v>170</v>
      </c>
      <c r="B272" s="209">
        <v>1062</v>
      </c>
      <c r="C272" s="210" t="s">
        <v>278</v>
      </c>
      <c r="D272" s="211">
        <v>2</v>
      </c>
    </row>
    <row r="273" spans="1:4" x14ac:dyDescent="0.2">
      <c r="A273" s="208">
        <v>171</v>
      </c>
      <c r="B273" s="209">
        <v>1063</v>
      </c>
      <c r="C273" s="210" t="s">
        <v>278</v>
      </c>
      <c r="D273" s="211">
        <v>1</v>
      </c>
    </row>
    <row r="274" spans="1:4" x14ac:dyDescent="0.2">
      <c r="A274" s="208">
        <v>171</v>
      </c>
      <c r="B274" s="209">
        <v>1064</v>
      </c>
      <c r="C274" s="210" t="s">
        <v>278</v>
      </c>
      <c r="D274" s="211">
        <v>2</v>
      </c>
    </row>
    <row r="275" spans="1:4" x14ac:dyDescent="0.2">
      <c r="A275" s="208">
        <v>172</v>
      </c>
      <c r="B275" s="209">
        <v>1065</v>
      </c>
      <c r="C275" s="210" t="s">
        <v>278</v>
      </c>
      <c r="D275" s="211">
        <v>1</v>
      </c>
    </row>
    <row r="276" spans="1:4" x14ac:dyDescent="0.2">
      <c r="A276" s="208">
        <v>172</v>
      </c>
      <c r="B276" s="209">
        <v>1066</v>
      </c>
      <c r="C276" s="210" t="s">
        <v>278</v>
      </c>
      <c r="D276" s="211">
        <v>2</v>
      </c>
    </row>
    <row r="277" spans="1:4" x14ac:dyDescent="0.2">
      <c r="A277" s="208">
        <v>173</v>
      </c>
      <c r="B277" s="209">
        <v>1067</v>
      </c>
      <c r="C277" s="210" t="s">
        <v>278</v>
      </c>
      <c r="D277" s="211">
        <v>1</v>
      </c>
    </row>
    <row r="278" spans="1:4" x14ac:dyDescent="0.2">
      <c r="A278" s="208">
        <v>173</v>
      </c>
      <c r="B278" s="209">
        <v>1068</v>
      </c>
      <c r="C278" s="210" t="s">
        <v>278</v>
      </c>
      <c r="D278" s="211">
        <v>2</v>
      </c>
    </row>
    <row r="279" spans="1:4" x14ac:dyDescent="0.2">
      <c r="A279" s="208">
        <v>174</v>
      </c>
      <c r="B279" s="209">
        <v>1071</v>
      </c>
      <c r="C279" s="210" t="s">
        <v>278</v>
      </c>
      <c r="D279" s="211">
        <v>1</v>
      </c>
    </row>
    <row r="280" spans="1:4" x14ac:dyDescent="0.2">
      <c r="A280" s="208">
        <v>174</v>
      </c>
      <c r="B280" s="209">
        <v>1072</v>
      </c>
      <c r="C280" s="210" t="s">
        <v>278</v>
      </c>
      <c r="D280" s="211">
        <v>2</v>
      </c>
    </row>
    <row r="281" spans="1:4" x14ac:dyDescent="0.2">
      <c r="A281" s="208">
        <v>175</v>
      </c>
      <c r="B281" s="209">
        <v>1078</v>
      </c>
      <c r="C281" s="210" t="s">
        <v>278</v>
      </c>
      <c r="D281" s="211">
        <v>1</v>
      </c>
    </row>
    <row r="282" spans="1:4" x14ac:dyDescent="0.2">
      <c r="A282" s="208">
        <v>175</v>
      </c>
      <c r="B282" s="209">
        <v>1079</v>
      </c>
      <c r="C282" s="210" t="s">
        <v>278</v>
      </c>
      <c r="D282" s="211">
        <v>2</v>
      </c>
    </row>
    <row r="283" spans="1:4" x14ac:dyDescent="0.2">
      <c r="A283" s="208">
        <v>176</v>
      </c>
      <c r="B283" s="209">
        <v>1124</v>
      </c>
      <c r="C283" s="210" t="s">
        <v>278</v>
      </c>
      <c r="D283" s="211">
        <v>1</v>
      </c>
    </row>
    <row r="284" spans="1:4" x14ac:dyDescent="0.2">
      <c r="A284" s="208">
        <v>176</v>
      </c>
      <c r="B284" s="209">
        <v>1125</v>
      </c>
      <c r="C284" s="210" t="s">
        <v>278</v>
      </c>
      <c r="D284" s="211">
        <v>2</v>
      </c>
    </row>
    <row r="285" spans="1:4" x14ac:dyDescent="0.2">
      <c r="A285" s="208">
        <v>177</v>
      </c>
      <c r="B285" s="209">
        <v>1126</v>
      </c>
      <c r="C285" s="210" t="s">
        <v>278</v>
      </c>
      <c r="D285" s="211">
        <v>1</v>
      </c>
    </row>
    <row r="286" spans="1:4" x14ac:dyDescent="0.2">
      <c r="A286" s="208">
        <v>177</v>
      </c>
      <c r="B286" s="209">
        <v>1127</v>
      </c>
      <c r="C286" s="210" t="s">
        <v>278</v>
      </c>
      <c r="D286" s="211">
        <v>2</v>
      </c>
    </row>
    <row r="287" spans="1:4" x14ac:dyDescent="0.2">
      <c r="A287" s="208">
        <v>178</v>
      </c>
      <c r="B287" s="209">
        <v>1128</v>
      </c>
      <c r="C287" s="210" t="s">
        <v>288</v>
      </c>
      <c r="D287" s="211">
        <v>1</v>
      </c>
    </row>
    <row r="288" spans="1:4" x14ac:dyDescent="0.2">
      <c r="A288" s="208">
        <v>178</v>
      </c>
      <c r="B288" s="209">
        <v>1129</v>
      </c>
      <c r="C288" s="210" t="s">
        <v>288</v>
      </c>
      <c r="D288" s="211">
        <v>2</v>
      </c>
    </row>
    <row r="289" spans="1:4" x14ac:dyDescent="0.2">
      <c r="A289" s="208">
        <v>179</v>
      </c>
      <c r="B289" s="209">
        <v>1139</v>
      </c>
      <c r="C289" s="210" t="s">
        <v>278</v>
      </c>
      <c r="D289" s="211">
        <v>1</v>
      </c>
    </row>
    <row r="290" spans="1:4" x14ac:dyDescent="0.2">
      <c r="A290" s="208">
        <v>179</v>
      </c>
      <c r="B290" s="209">
        <v>1140</v>
      </c>
      <c r="C290" s="210" t="s">
        <v>278</v>
      </c>
      <c r="D290" s="211">
        <v>2</v>
      </c>
    </row>
    <row r="291" spans="1:4" x14ac:dyDescent="0.2">
      <c r="A291" s="208">
        <v>180</v>
      </c>
      <c r="B291" s="209">
        <v>1141</v>
      </c>
      <c r="C291" s="210" t="s">
        <v>278</v>
      </c>
      <c r="D291" s="211">
        <v>1</v>
      </c>
    </row>
    <row r="292" spans="1:4" x14ac:dyDescent="0.2">
      <c r="A292" s="208">
        <v>180</v>
      </c>
      <c r="B292" s="209">
        <v>1142</v>
      </c>
      <c r="C292" s="210" t="s">
        <v>278</v>
      </c>
      <c r="D292" s="211">
        <v>2</v>
      </c>
    </row>
    <row r="293" spans="1:4" x14ac:dyDescent="0.2">
      <c r="A293" s="208">
        <v>181</v>
      </c>
      <c r="B293" s="209">
        <v>1143</v>
      </c>
      <c r="C293" s="210" t="s">
        <v>278</v>
      </c>
      <c r="D293" s="211">
        <v>1</v>
      </c>
    </row>
    <row r="294" spans="1:4" x14ac:dyDescent="0.2">
      <c r="A294" s="208">
        <v>181</v>
      </c>
      <c r="B294" s="209">
        <v>1144</v>
      </c>
      <c r="C294" s="210" t="s">
        <v>278</v>
      </c>
      <c r="D294" s="211">
        <v>2</v>
      </c>
    </row>
    <row r="295" spans="1:4" x14ac:dyDescent="0.2">
      <c r="A295" s="208">
        <v>182</v>
      </c>
      <c r="B295" s="209">
        <v>1145</v>
      </c>
      <c r="C295" s="210" t="s">
        <v>278</v>
      </c>
      <c r="D295" s="211">
        <v>1</v>
      </c>
    </row>
    <row r="296" spans="1:4" x14ac:dyDescent="0.2">
      <c r="A296" s="208">
        <v>182</v>
      </c>
      <c r="B296" s="209">
        <v>1146</v>
      </c>
      <c r="C296" s="210" t="s">
        <v>278</v>
      </c>
      <c r="D296" s="211">
        <v>2</v>
      </c>
    </row>
    <row r="297" spans="1:4" x14ac:dyDescent="0.2">
      <c r="A297" s="208">
        <v>183</v>
      </c>
      <c r="B297" s="209">
        <v>1147</v>
      </c>
      <c r="C297" s="210" t="s">
        <v>278</v>
      </c>
      <c r="D297" s="211">
        <v>1</v>
      </c>
    </row>
    <row r="298" spans="1:4" x14ac:dyDescent="0.2">
      <c r="A298" s="208">
        <v>183</v>
      </c>
      <c r="B298" s="209">
        <v>1148</v>
      </c>
      <c r="C298" s="210" t="s">
        <v>278</v>
      </c>
      <c r="D298" s="211">
        <v>2</v>
      </c>
    </row>
    <row r="299" spans="1:4" x14ac:dyDescent="0.2">
      <c r="A299" s="208">
        <v>184</v>
      </c>
      <c r="B299" s="209">
        <v>1149</v>
      </c>
      <c r="C299" s="210" t="s">
        <v>278</v>
      </c>
      <c r="D299" s="211">
        <v>1</v>
      </c>
    </row>
    <row r="300" spans="1:4" x14ac:dyDescent="0.2">
      <c r="A300" s="208">
        <v>184</v>
      </c>
      <c r="B300" s="209">
        <v>1150</v>
      </c>
      <c r="C300" s="210" t="s">
        <v>278</v>
      </c>
      <c r="D300" s="211">
        <v>2</v>
      </c>
    </row>
    <row r="301" spans="1:4" x14ac:dyDescent="0.2">
      <c r="A301" s="208">
        <v>185</v>
      </c>
      <c r="B301" s="209">
        <v>1151</v>
      </c>
      <c r="C301" s="210" t="s">
        <v>278</v>
      </c>
      <c r="D301" s="211">
        <v>1</v>
      </c>
    </row>
    <row r="302" spans="1:4" x14ac:dyDescent="0.2">
      <c r="A302" s="208">
        <v>185</v>
      </c>
      <c r="B302" s="209">
        <v>1152</v>
      </c>
      <c r="C302" s="210" t="s">
        <v>278</v>
      </c>
      <c r="D302" s="211">
        <v>2</v>
      </c>
    </row>
    <row r="303" spans="1:4" x14ac:dyDescent="0.2">
      <c r="A303" s="208">
        <v>186</v>
      </c>
      <c r="B303" s="209">
        <v>1153</v>
      </c>
      <c r="C303" s="210" t="s">
        <v>278</v>
      </c>
      <c r="D303" s="211">
        <v>1</v>
      </c>
    </row>
    <row r="304" spans="1:4" x14ac:dyDescent="0.2">
      <c r="A304" s="208">
        <v>186</v>
      </c>
      <c r="B304" s="209">
        <v>1154</v>
      </c>
      <c r="C304" s="210" t="s">
        <v>278</v>
      </c>
      <c r="D304" s="211">
        <v>2</v>
      </c>
    </row>
    <row r="305" spans="1:4" x14ac:dyDescent="0.2">
      <c r="A305" s="208">
        <v>187</v>
      </c>
      <c r="B305" s="209">
        <v>1324</v>
      </c>
      <c r="C305" s="210" t="s">
        <v>278</v>
      </c>
      <c r="D305" s="211">
        <v>2</v>
      </c>
    </row>
    <row r="306" spans="1:4" x14ac:dyDescent="0.2">
      <c r="A306" s="208">
        <v>187</v>
      </c>
      <c r="B306" s="209">
        <v>1325</v>
      </c>
      <c r="C306" s="210" t="s">
        <v>278</v>
      </c>
      <c r="D306" s="211">
        <v>1</v>
      </c>
    </row>
    <row r="307" spans="1:4" x14ac:dyDescent="0.2">
      <c r="A307" s="208">
        <v>188</v>
      </c>
      <c r="B307" s="209">
        <v>1191</v>
      </c>
      <c r="C307" s="210" t="s">
        <v>278</v>
      </c>
      <c r="D307" s="211">
        <v>2</v>
      </c>
    </row>
    <row r="308" spans="1:4" x14ac:dyDescent="0.2">
      <c r="A308" s="208">
        <v>188</v>
      </c>
      <c r="B308" s="209">
        <v>1192</v>
      </c>
      <c r="C308" s="210" t="s">
        <v>278</v>
      </c>
      <c r="D308" s="211">
        <v>1</v>
      </c>
    </row>
    <row r="309" spans="1:4" x14ac:dyDescent="0.2">
      <c r="A309" s="208">
        <v>189</v>
      </c>
      <c r="B309" s="209">
        <v>1233</v>
      </c>
      <c r="C309" s="210" t="s">
        <v>278</v>
      </c>
      <c r="D309" s="211" t="s">
        <v>477</v>
      </c>
    </row>
    <row r="310" spans="1:4" x14ac:dyDescent="0.2">
      <c r="A310" s="208">
        <v>189</v>
      </c>
      <c r="B310" s="209">
        <v>1234</v>
      </c>
      <c r="C310" s="210" t="s">
        <v>278</v>
      </c>
      <c r="D310" s="211" t="s">
        <v>477</v>
      </c>
    </row>
    <row r="311" spans="1:4" x14ac:dyDescent="0.2">
      <c r="A311" s="208">
        <v>190</v>
      </c>
      <c r="B311" s="209">
        <v>1238</v>
      </c>
      <c r="C311" s="210" t="s">
        <v>278</v>
      </c>
      <c r="D311" s="211" t="s">
        <v>477</v>
      </c>
    </row>
    <row r="312" spans="1:4" x14ac:dyDescent="0.2">
      <c r="A312" s="208">
        <v>190</v>
      </c>
      <c r="B312" s="209">
        <v>1239</v>
      </c>
      <c r="C312" s="210" t="s">
        <v>278</v>
      </c>
      <c r="D312" s="211" t="s">
        <v>477</v>
      </c>
    </row>
    <row r="313" spans="1:4" x14ac:dyDescent="0.2">
      <c r="A313" s="208">
        <v>191</v>
      </c>
      <c r="B313" s="209">
        <v>1240</v>
      </c>
      <c r="C313" s="210" t="s">
        <v>278</v>
      </c>
      <c r="D313" s="211" t="s">
        <v>477</v>
      </c>
    </row>
    <row r="314" spans="1:4" x14ac:dyDescent="0.2">
      <c r="A314" s="208">
        <v>191</v>
      </c>
      <c r="B314" s="209">
        <v>1241</v>
      </c>
      <c r="C314" s="210" t="s">
        <v>278</v>
      </c>
      <c r="D314" s="211" t="s">
        <v>477</v>
      </c>
    </row>
    <row r="315" spans="1:4" x14ac:dyDescent="0.2">
      <c r="A315" s="208">
        <v>192</v>
      </c>
      <c r="B315" s="209">
        <v>1242</v>
      </c>
      <c r="C315" s="210" t="s">
        <v>278</v>
      </c>
      <c r="D315" s="211" t="s">
        <v>477</v>
      </c>
    </row>
    <row r="316" spans="1:4" x14ac:dyDescent="0.2">
      <c r="A316" s="208">
        <v>192</v>
      </c>
      <c r="B316" s="209">
        <v>1243</v>
      </c>
      <c r="C316" s="210" t="s">
        <v>278</v>
      </c>
      <c r="D316" s="211" t="s">
        <v>477</v>
      </c>
    </row>
    <row r="317" spans="1:4" x14ac:dyDescent="0.2">
      <c r="A317" s="208">
        <v>193</v>
      </c>
      <c r="B317" s="209">
        <v>1244</v>
      </c>
      <c r="C317" s="210" t="s">
        <v>278</v>
      </c>
      <c r="D317" s="211" t="s">
        <v>477</v>
      </c>
    </row>
    <row r="318" spans="1:4" x14ac:dyDescent="0.2">
      <c r="A318" s="208">
        <v>193</v>
      </c>
      <c r="B318" s="209">
        <v>1245</v>
      </c>
      <c r="C318" s="210" t="s">
        <v>278</v>
      </c>
      <c r="D318" s="211" t="s">
        <v>477</v>
      </c>
    </row>
    <row r="319" spans="1:4" x14ac:dyDescent="0.2">
      <c r="A319" s="208">
        <v>194</v>
      </c>
      <c r="B319" s="209">
        <v>1246</v>
      </c>
      <c r="C319" s="210" t="s">
        <v>278</v>
      </c>
      <c r="D319" s="211" t="s">
        <v>477</v>
      </c>
    </row>
    <row r="320" spans="1:4" x14ac:dyDescent="0.2">
      <c r="A320" s="208">
        <v>194</v>
      </c>
      <c r="B320" s="209">
        <v>1247</v>
      </c>
      <c r="C320" s="210" t="s">
        <v>278</v>
      </c>
      <c r="D320" s="211" t="s">
        <v>477</v>
      </c>
    </row>
    <row r="321" spans="1:4" x14ac:dyDescent="0.2">
      <c r="A321" s="208">
        <v>195</v>
      </c>
      <c r="B321" s="209">
        <v>1248</v>
      </c>
      <c r="C321" s="210" t="s">
        <v>278</v>
      </c>
      <c r="D321" s="211" t="s">
        <v>477</v>
      </c>
    </row>
    <row r="322" spans="1:4" x14ac:dyDescent="0.2">
      <c r="A322" s="208">
        <v>195</v>
      </c>
      <c r="B322" s="209">
        <v>1249</v>
      </c>
      <c r="C322" s="210" t="s">
        <v>278</v>
      </c>
      <c r="D322" s="211" t="s">
        <v>477</v>
      </c>
    </row>
    <row r="323" spans="1:4" x14ac:dyDescent="0.2">
      <c r="A323" s="208">
        <v>196</v>
      </c>
      <c r="B323" s="209">
        <v>1250</v>
      </c>
      <c r="C323" s="210" t="s">
        <v>278</v>
      </c>
      <c r="D323" s="211" t="s">
        <v>477</v>
      </c>
    </row>
    <row r="324" spans="1:4" x14ac:dyDescent="0.2">
      <c r="A324" s="208">
        <v>196</v>
      </c>
      <c r="B324" s="209">
        <v>1251</v>
      </c>
      <c r="C324" s="210" t="s">
        <v>278</v>
      </c>
      <c r="D324" s="211" t="s">
        <v>477</v>
      </c>
    </row>
    <row r="325" spans="1:4" x14ac:dyDescent="0.2">
      <c r="A325" s="208">
        <v>197</v>
      </c>
      <c r="B325" s="209">
        <v>1252</v>
      </c>
      <c r="C325" s="210" t="s">
        <v>278</v>
      </c>
      <c r="D325" s="211" t="s">
        <v>477</v>
      </c>
    </row>
    <row r="326" spans="1:4" x14ac:dyDescent="0.2">
      <c r="A326" s="208">
        <v>197</v>
      </c>
      <c r="B326" s="209">
        <v>1253</v>
      </c>
      <c r="C326" s="210" t="s">
        <v>278</v>
      </c>
      <c r="D326" s="211" t="s">
        <v>477</v>
      </c>
    </row>
    <row r="327" spans="1:4" x14ac:dyDescent="0.2">
      <c r="A327" s="208">
        <v>198</v>
      </c>
      <c r="B327" s="209">
        <v>1254</v>
      </c>
      <c r="C327" s="210" t="s">
        <v>278</v>
      </c>
      <c r="D327" s="211" t="s">
        <v>477</v>
      </c>
    </row>
    <row r="328" spans="1:4" x14ac:dyDescent="0.2">
      <c r="A328" s="208">
        <v>198</v>
      </c>
      <c r="B328" s="209">
        <v>1255</v>
      </c>
      <c r="C328" s="210" t="s">
        <v>278</v>
      </c>
      <c r="D328" s="211" t="s">
        <v>477</v>
      </c>
    </row>
    <row r="329" spans="1:4" x14ac:dyDescent="0.2">
      <c r="A329" s="208">
        <v>199</v>
      </c>
      <c r="B329" s="209">
        <v>1256</v>
      </c>
      <c r="C329" s="210" t="s">
        <v>278</v>
      </c>
      <c r="D329" s="211" t="s">
        <v>477</v>
      </c>
    </row>
    <row r="330" spans="1:4" x14ac:dyDescent="0.2">
      <c r="A330" s="208">
        <v>199</v>
      </c>
      <c r="B330" s="209">
        <v>1257</v>
      </c>
      <c r="C330" s="210" t="s">
        <v>278</v>
      </c>
      <c r="D330" s="211" t="s">
        <v>477</v>
      </c>
    </row>
    <row r="331" spans="1:4" x14ac:dyDescent="0.2">
      <c r="A331" s="208">
        <v>201</v>
      </c>
      <c r="B331" s="209">
        <v>1265</v>
      </c>
      <c r="C331" s="210" t="s">
        <v>278</v>
      </c>
      <c r="D331" s="211" t="s">
        <v>477</v>
      </c>
    </row>
    <row r="332" spans="1:4" x14ac:dyDescent="0.2">
      <c r="A332" s="208">
        <v>201</v>
      </c>
      <c r="B332" s="209">
        <v>1266</v>
      </c>
      <c r="C332" s="210" t="s">
        <v>278</v>
      </c>
      <c r="D332" s="211" t="s">
        <v>477</v>
      </c>
    </row>
    <row r="333" spans="1:4" x14ac:dyDescent="0.2">
      <c r="A333" s="208">
        <v>202</v>
      </c>
      <c r="B333" s="209">
        <v>1267</v>
      </c>
      <c r="C333" s="210" t="s">
        <v>278</v>
      </c>
      <c r="D333" s="211" t="s">
        <v>477</v>
      </c>
    </row>
    <row r="334" spans="1:4" x14ac:dyDescent="0.2">
      <c r="A334" s="208">
        <v>202</v>
      </c>
      <c r="B334" s="209">
        <v>1268</v>
      </c>
      <c r="C334" s="210" t="s">
        <v>278</v>
      </c>
      <c r="D334" s="211" t="s">
        <v>477</v>
      </c>
    </row>
    <row r="335" spans="1:4" x14ac:dyDescent="0.2">
      <c r="A335" s="208">
        <v>203</v>
      </c>
      <c r="B335" s="209">
        <v>1269</v>
      </c>
      <c r="C335" s="210" t="s">
        <v>278</v>
      </c>
      <c r="D335" s="211" t="s">
        <v>477</v>
      </c>
    </row>
    <row r="336" spans="1:4" x14ac:dyDescent="0.2">
      <c r="A336" s="208">
        <v>203</v>
      </c>
      <c r="B336" s="209">
        <v>1270</v>
      </c>
      <c r="C336" s="210" t="s">
        <v>278</v>
      </c>
      <c r="D336" s="211" t="s">
        <v>477</v>
      </c>
    </row>
    <row r="337" spans="1:4" x14ac:dyDescent="0.2">
      <c r="A337" s="208">
        <v>204</v>
      </c>
      <c r="B337" s="209">
        <v>1271</v>
      </c>
      <c r="C337" s="210" t="s">
        <v>278</v>
      </c>
      <c r="D337" s="211" t="s">
        <v>477</v>
      </c>
    </row>
    <row r="338" spans="1:4" x14ac:dyDescent="0.2">
      <c r="A338" s="208">
        <v>204</v>
      </c>
      <c r="B338" s="209">
        <v>1272</v>
      </c>
      <c r="C338" s="210" t="s">
        <v>278</v>
      </c>
      <c r="D338" s="211" t="s">
        <v>477</v>
      </c>
    </row>
    <row r="339" spans="1:4" x14ac:dyDescent="0.2">
      <c r="A339" s="208">
        <v>205</v>
      </c>
      <c r="B339" s="209">
        <v>1273</v>
      </c>
      <c r="C339" s="210" t="s">
        <v>278</v>
      </c>
      <c r="D339" s="211" t="s">
        <v>477</v>
      </c>
    </row>
    <row r="340" spans="1:4" x14ac:dyDescent="0.2">
      <c r="A340" s="208">
        <v>205</v>
      </c>
      <c r="B340" s="209">
        <v>1274</v>
      </c>
      <c r="C340" s="210" t="s">
        <v>278</v>
      </c>
      <c r="D340" s="211" t="s">
        <v>477</v>
      </c>
    </row>
    <row r="341" spans="1:4" x14ac:dyDescent="0.2">
      <c r="A341" s="208">
        <v>206</v>
      </c>
      <c r="B341" s="209">
        <v>1275</v>
      </c>
      <c r="C341" s="210" t="s">
        <v>278</v>
      </c>
      <c r="D341" s="211" t="s">
        <v>477</v>
      </c>
    </row>
    <row r="342" spans="1:4" x14ac:dyDescent="0.2">
      <c r="A342" s="208">
        <v>206</v>
      </c>
      <c r="B342" s="209">
        <v>1276</v>
      </c>
      <c r="C342" s="210" t="s">
        <v>278</v>
      </c>
      <c r="D342" s="211" t="s">
        <v>477</v>
      </c>
    </row>
    <row r="343" spans="1:4" x14ac:dyDescent="0.2">
      <c r="A343" s="208">
        <v>207</v>
      </c>
      <c r="B343" s="209">
        <v>1277</v>
      </c>
      <c r="C343" s="210" t="s">
        <v>278</v>
      </c>
      <c r="D343" s="211" t="s">
        <v>477</v>
      </c>
    </row>
    <row r="344" spans="1:4" x14ac:dyDescent="0.2">
      <c r="A344" s="208">
        <v>207</v>
      </c>
      <c r="B344" s="209">
        <v>1278</v>
      </c>
      <c r="C344" s="210" t="s">
        <v>278</v>
      </c>
      <c r="D344" s="211" t="s">
        <v>477</v>
      </c>
    </row>
    <row r="345" spans="1:4" x14ac:dyDescent="0.2">
      <c r="A345" s="208">
        <v>208</v>
      </c>
      <c r="B345" s="209">
        <v>1279</v>
      </c>
      <c r="C345" s="210" t="s">
        <v>278</v>
      </c>
      <c r="D345" s="211" t="s">
        <v>477</v>
      </c>
    </row>
    <row r="346" spans="1:4" x14ac:dyDescent="0.2">
      <c r="A346" s="208">
        <v>208</v>
      </c>
      <c r="B346" s="209">
        <v>1280</v>
      </c>
      <c r="C346" s="210" t="s">
        <v>278</v>
      </c>
      <c r="D346" s="211" t="s">
        <v>477</v>
      </c>
    </row>
    <row r="347" spans="1:4" x14ac:dyDescent="0.2">
      <c r="A347" s="208">
        <v>209</v>
      </c>
      <c r="B347" s="209">
        <v>1286</v>
      </c>
      <c r="C347" s="210" t="s">
        <v>278</v>
      </c>
      <c r="D347" s="211">
        <v>2</v>
      </c>
    </row>
    <row r="348" spans="1:4" x14ac:dyDescent="0.2">
      <c r="A348" s="208">
        <v>209</v>
      </c>
      <c r="B348" s="209">
        <v>1287</v>
      </c>
      <c r="C348" s="210" t="s">
        <v>278</v>
      </c>
      <c r="D348" s="211">
        <v>1</v>
      </c>
    </row>
    <row r="349" spans="1:4" x14ac:dyDescent="0.2">
      <c r="A349" s="208">
        <v>210</v>
      </c>
      <c r="B349" s="209">
        <v>1293</v>
      </c>
      <c r="C349" s="210" t="s">
        <v>278</v>
      </c>
      <c r="D349" s="211">
        <v>2</v>
      </c>
    </row>
    <row r="350" spans="1:4" x14ac:dyDescent="0.2">
      <c r="A350" s="208">
        <v>210</v>
      </c>
      <c r="B350" s="209">
        <v>1294</v>
      </c>
      <c r="C350" s="210" t="s">
        <v>278</v>
      </c>
      <c r="D350" s="211">
        <v>1</v>
      </c>
    </row>
    <row r="351" spans="1:4" x14ac:dyDescent="0.2">
      <c r="A351" s="208">
        <v>211</v>
      </c>
      <c r="B351" s="209">
        <v>1295</v>
      </c>
      <c r="C351" s="210" t="s">
        <v>278</v>
      </c>
      <c r="D351" s="211">
        <v>2</v>
      </c>
    </row>
    <row r="352" spans="1:4" x14ac:dyDescent="0.2">
      <c r="A352" s="208">
        <v>211</v>
      </c>
      <c r="B352" s="209">
        <v>1296</v>
      </c>
      <c r="C352" s="210" t="s">
        <v>278</v>
      </c>
      <c r="D352" s="211">
        <v>1</v>
      </c>
    </row>
    <row r="353" spans="1:4" x14ac:dyDescent="0.2">
      <c r="A353" s="208">
        <v>212</v>
      </c>
      <c r="B353" s="209">
        <v>1297</v>
      </c>
      <c r="C353" s="210" t="s">
        <v>278</v>
      </c>
      <c r="D353" s="211">
        <v>2</v>
      </c>
    </row>
    <row r="354" spans="1:4" x14ac:dyDescent="0.2">
      <c r="A354" s="208">
        <v>212</v>
      </c>
      <c r="B354" s="209">
        <v>1298</v>
      </c>
      <c r="C354" s="210" t="s">
        <v>278</v>
      </c>
      <c r="D354" s="211">
        <v>1</v>
      </c>
    </row>
    <row r="355" spans="1:4" x14ac:dyDescent="0.2">
      <c r="A355" s="208">
        <v>213</v>
      </c>
      <c r="B355" s="209">
        <v>1299</v>
      </c>
      <c r="C355" s="210" t="s">
        <v>278</v>
      </c>
      <c r="D355" s="211">
        <v>2</v>
      </c>
    </row>
    <row r="356" spans="1:4" x14ac:dyDescent="0.2">
      <c r="A356" s="208">
        <v>213</v>
      </c>
      <c r="B356" s="209">
        <v>1300</v>
      </c>
      <c r="C356" s="210" t="s">
        <v>278</v>
      </c>
      <c r="D356" s="211">
        <v>1</v>
      </c>
    </row>
    <row r="357" spans="1:4" x14ac:dyDescent="0.2">
      <c r="A357" s="208">
        <v>214</v>
      </c>
      <c r="B357" s="209">
        <v>1326</v>
      </c>
      <c r="C357" s="210" t="s">
        <v>278</v>
      </c>
      <c r="D357" s="211">
        <v>2</v>
      </c>
    </row>
    <row r="358" spans="1:4" x14ac:dyDescent="0.2">
      <c r="A358" s="208">
        <v>214</v>
      </c>
      <c r="B358" s="209">
        <v>1327</v>
      </c>
      <c r="C358" s="210" t="s">
        <v>278</v>
      </c>
      <c r="D358" s="211">
        <v>1</v>
      </c>
    </row>
    <row r="359" spans="1:4" x14ac:dyDescent="0.2">
      <c r="A359" s="208">
        <v>215</v>
      </c>
      <c r="B359" s="209">
        <v>1328</v>
      </c>
      <c r="C359" s="210" t="s">
        <v>278</v>
      </c>
      <c r="D359" s="211">
        <v>2</v>
      </c>
    </row>
    <row r="360" spans="1:4" x14ac:dyDescent="0.2">
      <c r="A360" s="208">
        <v>215</v>
      </c>
      <c r="B360" s="209">
        <v>1329</v>
      </c>
      <c r="C360" s="210" t="s">
        <v>278</v>
      </c>
      <c r="D360" s="211">
        <v>1</v>
      </c>
    </row>
    <row r="361" spans="1:4" x14ac:dyDescent="0.2">
      <c r="A361" s="208">
        <v>216</v>
      </c>
      <c r="B361" s="209">
        <v>1330</v>
      </c>
      <c r="C361" s="210" t="s">
        <v>278</v>
      </c>
      <c r="D361" s="211">
        <v>2</v>
      </c>
    </row>
    <row r="362" spans="1:4" x14ac:dyDescent="0.2">
      <c r="A362" s="208">
        <v>216</v>
      </c>
      <c r="B362" s="209">
        <v>1331</v>
      </c>
      <c r="C362" s="210" t="s">
        <v>278</v>
      </c>
      <c r="D362" s="211">
        <v>1</v>
      </c>
    </row>
    <row r="363" spans="1:4" x14ac:dyDescent="0.2">
      <c r="A363" s="208">
        <v>217</v>
      </c>
      <c r="B363" s="209">
        <v>1332</v>
      </c>
      <c r="C363" s="210" t="s">
        <v>278</v>
      </c>
      <c r="D363" s="211">
        <v>2</v>
      </c>
    </row>
    <row r="364" spans="1:4" x14ac:dyDescent="0.2">
      <c r="A364" s="208">
        <v>217</v>
      </c>
      <c r="B364" s="209">
        <v>1333</v>
      </c>
      <c r="C364" s="210" t="s">
        <v>278</v>
      </c>
      <c r="D364" s="211">
        <v>1</v>
      </c>
    </row>
    <row r="365" spans="1:4" x14ac:dyDescent="0.2">
      <c r="A365" s="208">
        <v>218</v>
      </c>
      <c r="B365" s="209">
        <v>1334</v>
      </c>
      <c r="C365" s="210" t="s">
        <v>278</v>
      </c>
      <c r="D365" s="211">
        <v>2</v>
      </c>
    </row>
    <row r="366" spans="1:4" x14ac:dyDescent="0.2">
      <c r="A366" s="208">
        <v>218</v>
      </c>
      <c r="B366" s="209">
        <v>1335</v>
      </c>
      <c r="C366" s="210" t="s">
        <v>278</v>
      </c>
      <c r="D366" s="211">
        <v>1</v>
      </c>
    </row>
    <row r="367" spans="1:4" x14ac:dyDescent="0.2">
      <c r="A367" s="208">
        <v>219</v>
      </c>
      <c r="B367" s="209">
        <v>1336</v>
      </c>
      <c r="C367" s="210" t="s">
        <v>278</v>
      </c>
      <c r="D367" s="211">
        <v>2</v>
      </c>
    </row>
    <row r="368" spans="1:4" x14ac:dyDescent="0.2">
      <c r="A368" s="208">
        <v>219</v>
      </c>
      <c r="B368" s="209">
        <v>1337</v>
      </c>
      <c r="C368" s="210" t="s">
        <v>278</v>
      </c>
      <c r="D368" s="211">
        <v>1</v>
      </c>
    </row>
    <row r="369" spans="1:4" x14ac:dyDescent="0.2">
      <c r="A369" s="208">
        <v>220</v>
      </c>
      <c r="B369" s="209">
        <v>1338</v>
      </c>
      <c r="C369" s="210" t="s">
        <v>278</v>
      </c>
      <c r="D369" s="211">
        <v>2</v>
      </c>
    </row>
    <row r="370" spans="1:4" x14ac:dyDescent="0.2">
      <c r="A370" s="208">
        <v>220</v>
      </c>
      <c r="B370" s="209">
        <v>1339</v>
      </c>
      <c r="C370" s="210" t="s">
        <v>278</v>
      </c>
      <c r="D370" s="211">
        <v>1</v>
      </c>
    </row>
    <row r="371" spans="1:4" x14ac:dyDescent="0.2">
      <c r="A371" s="208">
        <v>221</v>
      </c>
      <c r="B371" s="209">
        <v>1340</v>
      </c>
      <c r="C371" s="210" t="s">
        <v>278</v>
      </c>
      <c r="D371" s="211">
        <v>2</v>
      </c>
    </row>
    <row r="372" spans="1:4" x14ac:dyDescent="0.2">
      <c r="A372" s="208">
        <v>221</v>
      </c>
      <c r="B372" s="209">
        <v>1341</v>
      </c>
      <c r="C372" s="210" t="s">
        <v>278</v>
      </c>
      <c r="D372" s="211">
        <v>1</v>
      </c>
    </row>
    <row r="373" spans="1:4" x14ac:dyDescent="0.2">
      <c r="A373" s="208">
        <v>222</v>
      </c>
      <c r="B373" s="209">
        <v>1342</v>
      </c>
      <c r="C373" s="210" t="s">
        <v>278</v>
      </c>
      <c r="D373" s="211">
        <v>2</v>
      </c>
    </row>
    <row r="374" spans="1:4" x14ac:dyDescent="0.2">
      <c r="A374" s="208">
        <v>222</v>
      </c>
      <c r="B374" s="209">
        <v>1343</v>
      </c>
      <c r="C374" s="210" t="s">
        <v>278</v>
      </c>
      <c r="D374" s="211">
        <v>1</v>
      </c>
    </row>
    <row r="375" spans="1:4" x14ac:dyDescent="0.2">
      <c r="A375" s="208">
        <v>223</v>
      </c>
      <c r="B375" s="209">
        <v>1344</v>
      </c>
      <c r="C375" s="210" t="s">
        <v>278</v>
      </c>
      <c r="D375" s="211">
        <v>2</v>
      </c>
    </row>
    <row r="376" spans="1:4" x14ac:dyDescent="0.2">
      <c r="A376" s="208">
        <v>223</v>
      </c>
      <c r="B376" s="209">
        <v>1345</v>
      </c>
      <c r="C376" s="210" t="s">
        <v>278</v>
      </c>
      <c r="D376" s="211">
        <v>1</v>
      </c>
    </row>
    <row r="377" spans="1:4" x14ac:dyDescent="0.2">
      <c r="A377" s="208">
        <v>224</v>
      </c>
      <c r="B377" s="209">
        <v>1353</v>
      </c>
      <c r="C377" s="210" t="s">
        <v>278</v>
      </c>
      <c r="D377" s="211">
        <v>2</v>
      </c>
    </row>
    <row r="378" spans="1:4" x14ac:dyDescent="0.2">
      <c r="A378" s="208">
        <v>224</v>
      </c>
      <c r="B378" s="209">
        <v>1354</v>
      </c>
      <c r="C378" s="210" t="s">
        <v>278</v>
      </c>
      <c r="D378" s="211">
        <v>1</v>
      </c>
    </row>
    <row r="379" spans="1:4" x14ac:dyDescent="0.2">
      <c r="A379" s="208">
        <v>225</v>
      </c>
      <c r="B379" s="209">
        <v>1355</v>
      </c>
      <c r="C379" s="210" t="s">
        <v>278</v>
      </c>
      <c r="D379" s="211">
        <v>2</v>
      </c>
    </row>
    <row r="380" spans="1:4" x14ac:dyDescent="0.2">
      <c r="A380" s="208">
        <v>225</v>
      </c>
      <c r="B380" s="209">
        <v>1356</v>
      </c>
      <c r="C380" s="210" t="s">
        <v>278</v>
      </c>
      <c r="D380" s="211">
        <v>1</v>
      </c>
    </row>
    <row r="381" spans="1:4" x14ac:dyDescent="0.2">
      <c r="A381" s="208">
        <v>226</v>
      </c>
      <c r="B381" s="209">
        <v>1357</v>
      </c>
      <c r="C381" s="210" t="s">
        <v>278</v>
      </c>
      <c r="D381" s="211">
        <v>2</v>
      </c>
    </row>
    <row r="382" spans="1:4" x14ac:dyDescent="0.2">
      <c r="A382" s="208">
        <v>226</v>
      </c>
      <c r="B382" s="209">
        <v>1358</v>
      </c>
      <c r="C382" s="210" t="s">
        <v>278</v>
      </c>
      <c r="D382" s="211">
        <v>1</v>
      </c>
    </row>
    <row r="383" spans="1:4" x14ac:dyDescent="0.2">
      <c r="A383" s="208">
        <v>227</v>
      </c>
      <c r="B383" s="209">
        <v>1359</v>
      </c>
      <c r="C383" s="210" t="s">
        <v>278</v>
      </c>
      <c r="D383" s="211">
        <v>2</v>
      </c>
    </row>
    <row r="384" spans="1:4" x14ac:dyDescent="0.2">
      <c r="A384" s="208">
        <v>227</v>
      </c>
      <c r="B384" s="209">
        <v>1360</v>
      </c>
      <c r="C384" s="210" t="s">
        <v>278</v>
      </c>
      <c r="D384" s="211">
        <v>1</v>
      </c>
    </row>
    <row r="385" spans="1:4" x14ac:dyDescent="0.2">
      <c r="A385" s="208">
        <v>228</v>
      </c>
      <c r="B385" s="209">
        <v>1361</v>
      </c>
      <c r="C385" s="210" t="s">
        <v>289</v>
      </c>
      <c r="D385" s="211" t="s">
        <v>240</v>
      </c>
    </row>
    <row r="386" spans="1:4" x14ac:dyDescent="0.2">
      <c r="A386" s="208">
        <v>228</v>
      </c>
      <c r="B386" s="209">
        <v>1399</v>
      </c>
      <c r="C386" s="210" t="s">
        <v>289</v>
      </c>
      <c r="D386" s="211" t="s">
        <v>240</v>
      </c>
    </row>
    <row r="387" spans="1:4" x14ac:dyDescent="0.2">
      <c r="A387" s="208">
        <v>229</v>
      </c>
      <c r="B387" s="209">
        <v>1362</v>
      </c>
      <c r="C387" s="210" t="s">
        <v>289</v>
      </c>
      <c r="D387" s="211" t="s">
        <v>240</v>
      </c>
    </row>
    <row r="388" spans="1:4" x14ac:dyDescent="0.2">
      <c r="A388" s="208">
        <v>229</v>
      </c>
      <c r="B388" s="209">
        <v>1400</v>
      </c>
      <c r="C388" s="210" t="s">
        <v>289</v>
      </c>
      <c r="D388" s="211" t="s">
        <v>240</v>
      </c>
    </row>
    <row r="389" spans="1:4" x14ac:dyDescent="0.2">
      <c r="A389" s="208">
        <v>230</v>
      </c>
      <c r="B389" s="209">
        <v>1363</v>
      </c>
      <c r="C389" s="210" t="s">
        <v>278</v>
      </c>
      <c r="D389" s="211" t="s">
        <v>240</v>
      </c>
    </row>
    <row r="390" spans="1:4" x14ac:dyDescent="0.2">
      <c r="A390" s="208">
        <v>230</v>
      </c>
      <c r="B390" s="209">
        <v>1401</v>
      </c>
      <c r="C390" s="210" t="s">
        <v>278</v>
      </c>
      <c r="D390" s="211" t="s">
        <v>240</v>
      </c>
    </row>
    <row r="391" spans="1:4" x14ac:dyDescent="0.2">
      <c r="A391" s="208">
        <v>231</v>
      </c>
      <c r="B391" s="209">
        <v>1371</v>
      </c>
      <c r="C391" s="210" t="s">
        <v>266</v>
      </c>
      <c r="D391" s="211">
        <v>2</v>
      </c>
    </row>
    <row r="392" spans="1:4" x14ac:dyDescent="0.2">
      <c r="A392" s="208">
        <v>231</v>
      </c>
      <c r="B392" s="209">
        <v>1372</v>
      </c>
      <c r="C392" s="210" t="s">
        <v>266</v>
      </c>
      <c r="D392" s="211">
        <v>1</v>
      </c>
    </row>
    <row r="393" spans="1:4" x14ac:dyDescent="0.2">
      <c r="A393" s="208">
        <v>233</v>
      </c>
      <c r="B393" s="209">
        <v>1375</v>
      </c>
      <c r="C393" s="210" t="s">
        <v>266</v>
      </c>
      <c r="D393" s="211">
        <v>2</v>
      </c>
    </row>
    <row r="394" spans="1:4" x14ac:dyDescent="0.2">
      <c r="A394" s="208">
        <v>233</v>
      </c>
      <c r="B394" s="209">
        <v>1376</v>
      </c>
      <c r="C394" s="210" t="s">
        <v>266</v>
      </c>
      <c r="D394" s="211">
        <v>1</v>
      </c>
    </row>
    <row r="395" spans="1:4" x14ac:dyDescent="0.2">
      <c r="A395" s="208">
        <v>234</v>
      </c>
      <c r="B395" s="209">
        <v>1377</v>
      </c>
      <c r="C395" s="210" t="s">
        <v>266</v>
      </c>
      <c r="D395" s="211">
        <v>2</v>
      </c>
    </row>
    <row r="396" spans="1:4" x14ac:dyDescent="0.2">
      <c r="A396" s="208">
        <v>234</v>
      </c>
      <c r="B396" s="209">
        <v>1378</v>
      </c>
      <c r="C396" s="210" t="s">
        <v>266</v>
      </c>
      <c r="D396" s="211">
        <v>1</v>
      </c>
    </row>
    <row r="397" spans="1:4" x14ac:dyDescent="0.2">
      <c r="A397" s="208">
        <v>235</v>
      </c>
      <c r="B397" s="209">
        <v>1379</v>
      </c>
      <c r="C397" s="210" t="s">
        <v>266</v>
      </c>
      <c r="D397" s="211">
        <v>2</v>
      </c>
    </row>
    <row r="398" spans="1:4" x14ac:dyDescent="0.2">
      <c r="A398" s="208">
        <v>235</v>
      </c>
      <c r="B398" s="209">
        <v>1380</v>
      </c>
      <c r="C398" s="210" t="s">
        <v>266</v>
      </c>
      <c r="D398" s="211">
        <v>1</v>
      </c>
    </row>
    <row r="399" spans="1:4" x14ac:dyDescent="0.2">
      <c r="A399" s="208">
        <v>236</v>
      </c>
      <c r="B399" s="209">
        <v>1381</v>
      </c>
      <c r="C399" s="210" t="s">
        <v>266</v>
      </c>
      <c r="D399" s="211">
        <v>2</v>
      </c>
    </row>
    <row r="400" spans="1:4" x14ac:dyDescent="0.2">
      <c r="A400" s="208">
        <v>236</v>
      </c>
      <c r="B400" s="209">
        <v>1382</v>
      </c>
      <c r="C400" s="210" t="s">
        <v>266</v>
      </c>
      <c r="D400" s="211">
        <v>1</v>
      </c>
    </row>
    <row r="401" spans="1:4" x14ac:dyDescent="0.2">
      <c r="A401" s="208">
        <v>237</v>
      </c>
      <c r="B401" s="209">
        <v>1383</v>
      </c>
      <c r="C401" s="210" t="s">
        <v>266</v>
      </c>
      <c r="D401" s="211">
        <v>2</v>
      </c>
    </row>
    <row r="402" spans="1:4" x14ac:dyDescent="0.2">
      <c r="A402" s="208">
        <v>237</v>
      </c>
      <c r="B402" s="209">
        <v>1384</v>
      </c>
      <c r="C402" s="210" t="s">
        <v>266</v>
      </c>
      <c r="D402" s="211">
        <v>1</v>
      </c>
    </row>
    <row r="403" spans="1:4" x14ac:dyDescent="0.2">
      <c r="A403" s="208">
        <v>238</v>
      </c>
      <c r="B403" s="209">
        <v>1385</v>
      </c>
      <c r="C403" s="210" t="s">
        <v>278</v>
      </c>
      <c r="D403" s="211">
        <v>2</v>
      </c>
    </row>
    <row r="404" spans="1:4" x14ac:dyDescent="0.2">
      <c r="A404" s="208">
        <v>238</v>
      </c>
      <c r="B404" s="209">
        <v>1386</v>
      </c>
      <c r="C404" s="210" t="s">
        <v>278</v>
      </c>
      <c r="D404" s="211">
        <v>1</v>
      </c>
    </row>
    <row r="405" spans="1:4" x14ac:dyDescent="0.2">
      <c r="A405" s="208">
        <v>241</v>
      </c>
      <c r="B405" s="209">
        <v>1042</v>
      </c>
      <c r="C405" s="210" t="s">
        <v>290</v>
      </c>
      <c r="D405" s="211">
        <v>2</v>
      </c>
    </row>
    <row r="406" spans="1:4" x14ac:dyDescent="0.2">
      <c r="A406" s="208">
        <v>241</v>
      </c>
      <c r="B406" s="209">
        <v>1043</v>
      </c>
      <c r="C406" s="210" t="s">
        <v>290</v>
      </c>
      <c r="D406" s="211">
        <v>1</v>
      </c>
    </row>
    <row r="407" spans="1:4" x14ac:dyDescent="0.2">
      <c r="A407" s="208">
        <v>242</v>
      </c>
      <c r="B407" s="209">
        <v>44</v>
      </c>
      <c r="C407" s="210" t="s">
        <v>291</v>
      </c>
      <c r="D407" s="211">
        <v>1</v>
      </c>
    </row>
    <row r="408" spans="1:4" x14ac:dyDescent="0.2">
      <c r="A408" s="208">
        <v>242</v>
      </c>
      <c r="B408" s="209">
        <v>208</v>
      </c>
      <c r="C408" s="210" t="s">
        <v>291</v>
      </c>
      <c r="D408" s="211">
        <v>2</v>
      </c>
    </row>
    <row r="409" spans="1:4" x14ac:dyDescent="0.2">
      <c r="A409" s="208">
        <v>243</v>
      </c>
      <c r="B409" s="209">
        <v>21</v>
      </c>
      <c r="C409" s="210" t="s">
        <v>292</v>
      </c>
      <c r="D409" s="211">
        <v>1</v>
      </c>
    </row>
    <row r="410" spans="1:4" x14ac:dyDescent="0.2">
      <c r="A410" s="208">
        <v>243</v>
      </c>
      <c r="B410" s="209">
        <v>231</v>
      </c>
      <c r="C410" s="210" t="s">
        <v>292</v>
      </c>
      <c r="D410" s="211" t="s">
        <v>481</v>
      </c>
    </row>
    <row r="411" spans="1:4" x14ac:dyDescent="0.2">
      <c r="A411" s="208">
        <v>244</v>
      </c>
      <c r="B411" s="209">
        <v>40</v>
      </c>
      <c r="C411" s="210" t="s">
        <v>278</v>
      </c>
      <c r="D411" s="211">
        <v>1</v>
      </c>
    </row>
    <row r="412" spans="1:4" x14ac:dyDescent="0.2">
      <c r="A412" s="208">
        <v>244</v>
      </c>
      <c r="B412" s="209">
        <v>206</v>
      </c>
      <c r="C412" s="210" t="s">
        <v>278</v>
      </c>
      <c r="D412" s="211">
        <v>2</v>
      </c>
    </row>
    <row r="413" spans="1:4" x14ac:dyDescent="0.2">
      <c r="A413" s="208">
        <v>245</v>
      </c>
      <c r="B413" s="209">
        <v>1012</v>
      </c>
      <c r="C413" s="210" t="s">
        <v>291</v>
      </c>
      <c r="D413" s="211">
        <v>2</v>
      </c>
    </row>
    <row r="414" spans="1:4" x14ac:dyDescent="0.2">
      <c r="A414" s="208">
        <v>245</v>
      </c>
      <c r="B414" s="209">
        <v>1013</v>
      </c>
      <c r="C414" s="210" t="s">
        <v>291</v>
      </c>
      <c r="D414" s="211">
        <v>1</v>
      </c>
    </row>
    <row r="415" spans="1:4" x14ac:dyDescent="0.2">
      <c r="A415" s="208">
        <v>246</v>
      </c>
      <c r="B415" s="209">
        <v>160</v>
      </c>
      <c r="C415" s="210" t="s">
        <v>293</v>
      </c>
      <c r="D415" s="211">
        <v>2</v>
      </c>
    </row>
    <row r="416" spans="1:4" x14ac:dyDescent="0.2">
      <c r="A416" s="208">
        <v>246</v>
      </c>
      <c r="B416" s="209">
        <v>276</v>
      </c>
      <c r="C416" s="210" t="s">
        <v>293</v>
      </c>
      <c r="D416" s="211">
        <v>1</v>
      </c>
    </row>
    <row r="417" spans="1:4" x14ac:dyDescent="0.2">
      <c r="A417" s="208">
        <v>246</v>
      </c>
      <c r="B417" s="209">
        <v>277</v>
      </c>
      <c r="C417" s="210" t="s">
        <v>293</v>
      </c>
      <c r="D417" s="211">
        <v>1</v>
      </c>
    </row>
    <row r="418" spans="1:4" x14ac:dyDescent="0.2">
      <c r="A418" s="208">
        <v>247</v>
      </c>
      <c r="B418" s="209">
        <v>1288</v>
      </c>
      <c r="C418" s="210" t="s">
        <v>291</v>
      </c>
      <c r="D418" s="211">
        <v>1</v>
      </c>
    </row>
    <row r="419" spans="1:4" x14ac:dyDescent="0.2">
      <c r="A419" s="208">
        <v>247</v>
      </c>
      <c r="B419" s="209">
        <v>1289</v>
      </c>
      <c r="C419" s="210" t="s">
        <v>291</v>
      </c>
      <c r="D419" s="211">
        <v>2</v>
      </c>
    </row>
    <row r="420" spans="1:4" x14ac:dyDescent="0.2">
      <c r="A420" s="208">
        <v>248</v>
      </c>
      <c r="B420" s="209">
        <v>1174</v>
      </c>
      <c r="C420" s="210" t="s">
        <v>278</v>
      </c>
      <c r="D420" s="211">
        <v>1</v>
      </c>
    </row>
    <row r="421" spans="1:4" x14ac:dyDescent="0.2">
      <c r="A421" s="208">
        <v>248</v>
      </c>
      <c r="B421" s="209">
        <v>1175</v>
      </c>
      <c r="C421" s="210" t="s">
        <v>278</v>
      </c>
      <c r="D421" s="211">
        <v>2</v>
      </c>
    </row>
    <row r="422" spans="1:4" x14ac:dyDescent="0.2">
      <c r="A422" s="208">
        <v>249</v>
      </c>
      <c r="B422" s="209">
        <v>1351</v>
      </c>
      <c r="C422" s="210" t="s">
        <v>291</v>
      </c>
      <c r="D422" s="211">
        <v>2</v>
      </c>
    </row>
    <row r="423" spans="1:4" x14ac:dyDescent="0.2">
      <c r="A423" s="208">
        <v>249</v>
      </c>
      <c r="B423" s="209">
        <v>1352</v>
      </c>
      <c r="C423" s="210" t="s">
        <v>291</v>
      </c>
      <c r="D423" s="211">
        <v>1</v>
      </c>
    </row>
    <row r="424" spans="1:4" x14ac:dyDescent="0.2">
      <c r="A424" s="208">
        <v>250</v>
      </c>
      <c r="B424" s="209">
        <v>206</v>
      </c>
      <c r="C424" s="210" t="s">
        <v>294</v>
      </c>
      <c r="D424" s="211" t="s">
        <v>240</v>
      </c>
    </row>
    <row r="425" spans="1:4" x14ac:dyDescent="0.2">
      <c r="A425" s="208">
        <v>251</v>
      </c>
      <c r="B425" s="209">
        <v>210</v>
      </c>
      <c r="C425" s="210" t="s">
        <v>294</v>
      </c>
      <c r="D425" s="211" t="s">
        <v>240</v>
      </c>
    </row>
    <row r="426" spans="1:4" x14ac:dyDescent="0.2">
      <c r="A426" s="208">
        <v>252</v>
      </c>
      <c r="B426" s="209">
        <v>212</v>
      </c>
      <c r="C426" s="210" t="s">
        <v>294</v>
      </c>
      <c r="D426" s="211" t="s">
        <v>240</v>
      </c>
    </row>
    <row r="427" spans="1:4" x14ac:dyDescent="0.2">
      <c r="A427" s="208">
        <v>253</v>
      </c>
      <c r="B427" s="209">
        <v>1290</v>
      </c>
      <c r="C427" s="210" t="s">
        <v>294</v>
      </c>
      <c r="D427" s="211" t="s">
        <v>240</v>
      </c>
    </row>
    <row r="428" spans="1:4" x14ac:dyDescent="0.2">
      <c r="A428" s="208">
        <v>254</v>
      </c>
      <c r="B428" s="209">
        <v>1316</v>
      </c>
      <c r="C428" s="210" t="s">
        <v>295</v>
      </c>
      <c r="D428" s="211">
        <v>2</v>
      </c>
    </row>
    <row r="429" spans="1:4" x14ac:dyDescent="0.2">
      <c r="A429" s="208">
        <v>254</v>
      </c>
      <c r="B429" s="209">
        <v>1317</v>
      </c>
      <c r="C429" s="210" t="s">
        <v>295</v>
      </c>
      <c r="D429" s="211">
        <v>1</v>
      </c>
    </row>
    <row r="430" spans="1:4" x14ac:dyDescent="0.2">
      <c r="A430" s="208">
        <v>255</v>
      </c>
      <c r="B430" s="209">
        <v>1320</v>
      </c>
      <c r="C430" s="210" t="s">
        <v>296</v>
      </c>
      <c r="D430" s="211">
        <v>2</v>
      </c>
    </row>
    <row r="431" spans="1:4" x14ac:dyDescent="0.2">
      <c r="A431" s="208">
        <v>255</v>
      </c>
      <c r="B431" s="209">
        <v>1321</v>
      </c>
      <c r="C431" s="210" t="s">
        <v>296</v>
      </c>
      <c r="D431" s="211">
        <v>1</v>
      </c>
    </row>
    <row r="432" spans="1:4" x14ac:dyDescent="0.2">
      <c r="A432" s="208">
        <v>257</v>
      </c>
      <c r="B432" s="209">
        <v>57</v>
      </c>
      <c r="C432" s="210" t="s">
        <v>297</v>
      </c>
      <c r="D432" s="211">
        <v>1</v>
      </c>
    </row>
    <row r="433" spans="1:4" x14ac:dyDescent="0.2">
      <c r="A433" s="208">
        <v>257</v>
      </c>
      <c r="B433" s="209">
        <v>196</v>
      </c>
      <c r="C433" s="210" t="s">
        <v>297</v>
      </c>
      <c r="D433" s="211">
        <v>2</v>
      </c>
    </row>
    <row r="434" spans="1:4" x14ac:dyDescent="0.2">
      <c r="A434" s="208">
        <v>258</v>
      </c>
      <c r="B434" s="209">
        <v>56</v>
      </c>
      <c r="C434" s="210" t="s">
        <v>298</v>
      </c>
      <c r="D434" s="211">
        <v>1</v>
      </c>
    </row>
    <row r="435" spans="1:4" x14ac:dyDescent="0.2">
      <c r="A435" s="208">
        <v>258</v>
      </c>
      <c r="B435" s="209">
        <v>195</v>
      </c>
      <c r="C435" s="210" t="s">
        <v>298</v>
      </c>
      <c r="D435" s="211">
        <v>2</v>
      </c>
    </row>
    <row r="436" spans="1:4" x14ac:dyDescent="0.2">
      <c r="A436" s="208">
        <v>259</v>
      </c>
      <c r="B436" s="209">
        <v>94</v>
      </c>
      <c r="C436" s="210" t="s">
        <v>299</v>
      </c>
      <c r="D436" s="211">
        <v>1</v>
      </c>
    </row>
    <row r="437" spans="1:4" x14ac:dyDescent="0.2">
      <c r="A437" s="208">
        <v>259</v>
      </c>
      <c r="B437" s="209">
        <v>167</v>
      </c>
      <c r="C437" s="210" t="s">
        <v>299</v>
      </c>
      <c r="D437" s="211">
        <v>2</v>
      </c>
    </row>
    <row r="438" spans="1:4" x14ac:dyDescent="0.2">
      <c r="A438" s="208">
        <v>260</v>
      </c>
      <c r="B438" s="209">
        <v>59</v>
      </c>
      <c r="C438" s="210" t="s">
        <v>298</v>
      </c>
      <c r="D438" s="211" t="s">
        <v>477</v>
      </c>
    </row>
    <row r="439" spans="1:4" x14ac:dyDescent="0.2">
      <c r="A439" s="208">
        <v>260</v>
      </c>
      <c r="B439" s="209">
        <v>191</v>
      </c>
      <c r="C439" s="210" t="s">
        <v>298</v>
      </c>
      <c r="D439" s="211" t="s">
        <v>477</v>
      </c>
    </row>
    <row r="440" spans="1:4" x14ac:dyDescent="0.2">
      <c r="A440" s="208">
        <v>261</v>
      </c>
      <c r="B440" s="209">
        <v>55</v>
      </c>
      <c r="C440" s="210" t="s">
        <v>298</v>
      </c>
      <c r="D440" s="211">
        <v>1</v>
      </c>
    </row>
    <row r="441" spans="1:4" x14ac:dyDescent="0.2">
      <c r="A441" s="208">
        <v>261</v>
      </c>
      <c r="B441" s="209">
        <v>194</v>
      </c>
      <c r="C441" s="210" t="s">
        <v>298</v>
      </c>
      <c r="D441" s="211" t="s">
        <v>480</v>
      </c>
    </row>
    <row r="442" spans="1:4" x14ac:dyDescent="0.2">
      <c r="A442" s="208">
        <v>262</v>
      </c>
      <c r="B442" s="209">
        <v>57</v>
      </c>
      <c r="C442" s="210" t="s">
        <v>298</v>
      </c>
      <c r="D442" s="211">
        <v>1</v>
      </c>
    </row>
    <row r="443" spans="1:4" x14ac:dyDescent="0.2">
      <c r="A443" s="208">
        <v>262</v>
      </c>
      <c r="B443" s="209">
        <v>196</v>
      </c>
      <c r="C443" s="210" t="s">
        <v>298</v>
      </c>
      <c r="D443" s="211" t="s">
        <v>482</v>
      </c>
    </row>
    <row r="444" spans="1:4" x14ac:dyDescent="0.2">
      <c r="A444" s="208">
        <v>263</v>
      </c>
      <c r="B444" s="209">
        <v>1010</v>
      </c>
      <c r="C444" s="210" t="s">
        <v>298</v>
      </c>
      <c r="D444" s="211">
        <v>2</v>
      </c>
    </row>
    <row r="445" spans="1:4" x14ac:dyDescent="0.2">
      <c r="A445" s="208">
        <v>263</v>
      </c>
      <c r="B445" s="209">
        <v>1011</v>
      </c>
      <c r="C445" s="210" t="s">
        <v>298</v>
      </c>
      <c r="D445" s="211">
        <v>1</v>
      </c>
    </row>
    <row r="446" spans="1:4" x14ac:dyDescent="0.2">
      <c r="A446" s="208">
        <v>264</v>
      </c>
      <c r="B446" s="209">
        <v>1069</v>
      </c>
      <c r="C446" s="210" t="s">
        <v>298</v>
      </c>
      <c r="D446" s="211">
        <v>1</v>
      </c>
    </row>
    <row r="447" spans="1:4" x14ac:dyDescent="0.2">
      <c r="A447" s="208">
        <v>264</v>
      </c>
      <c r="B447" s="209">
        <v>1070</v>
      </c>
      <c r="C447" s="210" t="s">
        <v>298</v>
      </c>
      <c r="D447" s="211">
        <v>2</v>
      </c>
    </row>
    <row r="448" spans="1:4" x14ac:dyDescent="0.2">
      <c r="A448" s="208">
        <v>265</v>
      </c>
      <c r="B448" s="209">
        <v>190</v>
      </c>
      <c r="C448" s="210" t="s">
        <v>300</v>
      </c>
      <c r="D448" s="211" t="s">
        <v>479</v>
      </c>
    </row>
    <row r="449" spans="1:4" x14ac:dyDescent="0.2">
      <c r="A449" s="208">
        <v>266</v>
      </c>
      <c r="B449" s="209">
        <v>191</v>
      </c>
      <c r="C449" s="210" t="s">
        <v>300</v>
      </c>
      <c r="D449" s="211" t="s">
        <v>240</v>
      </c>
    </row>
    <row r="450" spans="1:4" x14ac:dyDescent="0.2">
      <c r="A450" s="208">
        <v>267</v>
      </c>
      <c r="B450" s="209">
        <v>192</v>
      </c>
      <c r="C450" s="210" t="s">
        <v>300</v>
      </c>
      <c r="D450" s="211" t="s">
        <v>240</v>
      </c>
    </row>
    <row r="451" spans="1:4" x14ac:dyDescent="0.2">
      <c r="A451" s="208">
        <v>268</v>
      </c>
      <c r="B451" s="209">
        <v>193</v>
      </c>
      <c r="C451" s="210" t="s">
        <v>300</v>
      </c>
      <c r="D451" s="211" t="s">
        <v>479</v>
      </c>
    </row>
    <row r="452" spans="1:4" x14ac:dyDescent="0.2">
      <c r="A452" s="208">
        <v>269</v>
      </c>
      <c r="B452" s="209">
        <v>194</v>
      </c>
      <c r="C452" s="210" t="s">
        <v>300</v>
      </c>
      <c r="D452" s="211" t="s">
        <v>240</v>
      </c>
    </row>
    <row r="453" spans="1:4" x14ac:dyDescent="0.2">
      <c r="A453" s="208">
        <v>270</v>
      </c>
      <c r="B453" s="209">
        <v>196</v>
      </c>
      <c r="C453" s="210" t="s">
        <v>300</v>
      </c>
      <c r="D453" s="211" t="s">
        <v>479</v>
      </c>
    </row>
    <row r="454" spans="1:4" x14ac:dyDescent="0.2">
      <c r="A454" s="208">
        <v>271</v>
      </c>
      <c r="B454" s="209">
        <v>1088</v>
      </c>
      <c r="C454" s="210" t="s">
        <v>300</v>
      </c>
      <c r="D454" s="211" t="s">
        <v>240</v>
      </c>
    </row>
    <row r="455" spans="1:4" x14ac:dyDescent="0.2">
      <c r="A455" s="208">
        <v>272</v>
      </c>
      <c r="B455" s="209">
        <v>1089</v>
      </c>
      <c r="C455" s="210" t="s">
        <v>300</v>
      </c>
      <c r="D455" s="211" t="s">
        <v>240</v>
      </c>
    </row>
    <row r="456" spans="1:4" x14ac:dyDescent="0.2">
      <c r="A456" s="208">
        <v>273</v>
      </c>
      <c r="B456" s="209">
        <v>1090</v>
      </c>
      <c r="C456" s="210" t="s">
        <v>300</v>
      </c>
      <c r="D456" s="211" t="s">
        <v>240</v>
      </c>
    </row>
    <row r="457" spans="1:4" x14ac:dyDescent="0.2">
      <c r="A457" s="208">
        <v>274</v>
      </c>
      <c r="B457" s="209">
        <v>1115</v>
      </c>
      <c r="C457" s="210" t="s">
        <v>300</v>
      </c>
      <c r="D457" s="211" t="s">
        <v>240</v>
      </c>
    </row>
    <row r="458" spans="1:4" x14ac:dyDescent="0.2">
      <c r="A458" s="208">
        <v>276</v>
      </c>
      <c r="B458" s="209">
        <v>1347</v>
      </c>
      <c r="C458" s="210" t="s">
        <v>300</v>
      </c>
      <c r="D458" s="211" t="s">
        <v>240</v>
      </c>
    </row>
    <row r="459" spans="1:4" x14ac:dyDescent="0.2">
      <c r="A459" s="208">
        <v>277</v>
      </c>
      <c r="B459" s="209">
        <v>52</v>
      </c>
      <c r="C459" s="210" t="s">
        <v>301</v>
      </c>
      <c r="D459" s="211" t="s">
        <v>240</v>
      </c>
    </row>
    <row r="460" spans="1:4" x14ac:dyDescent="0.2">
      <c r="A460" s="208">
        <v>278</v>
      </c>
      <c r="B460" s="209">
        <v>105</v>
      </c>
      <c r="C460" s="210" t="s">
        <v>302</v>
      </c>
      <c r="D460" s="211" t="s">
        <v>240</v>
      </c>
    </row>
    <row r="461" spans="1:4" x14ac:dyDescent="0.2">
      <c r="A461" s="208">
        <v>279</v>
      </c>
      <c r="B461" s="209">
        <v>16</v>
      </c>
      <c r="C461" s="210" t="s">
        <v>303</v>
      </c>
      <c r="D461" s="211" t="s">
        <v>240</v>
      </c>
    </row>
    <row r="462" spans="1:4" x14ac:dyDescent="0.2">
      <c r="A462" s="208">
        <v>280</v>
      </c>
      <c r="B462" s="209">
        <v>170</v>
      </c>
      <c r="C462" s="210" t="s">
        <v>304</v>
      </c>
      <c r="D462" s="211" t="s">
        <v>477</v>
      </c>
    </row>
    <row r="463" spans="1:4" x14ac:dyDescent="0.2">
      <c r="A463" s="208">
        <v>281</v>
      </c>
      <c r="B463" s="209">
        <v>11</v>
      </c>
      <c r="C463" s="210" t="s">
        <v>305</v>
      </c>
      <c r="D463" s="211">
        <v>2</v>
      </c>
    </row>
    <row r="464" spans="1:4" x14ac:dyDescent="0.2">
      <c r="A464" s="208">
        <v>281</v>
      </c>
      <c r="B464" s="209">
        <v>95</v>
      </c>
      <c r="C464" s="210" t="s">
        <v>305</v>
      </c>
      <c r="D464" s="211">
        <v>1</v>
      </c>
    </row>
    <row r="465" spans="1:4" x14ac:dyDescent="0.2">
      <c r="A465" s="208">
        <v>283</v>
      </c>
      <c r="B465" s="209">
        <v>1016</v>
      </c>
      <c r="C465" s="210" t="s">
        <v>306</v>
      </c>
      <c r="D465" s="211">
        <v>1</v>
      </c>
    </row>
    <row r="466" spans="1:4" x14ac:dyDescent="0.2">
      <c r="A466" s="208">
        <v>283</v>
      </c>
      <c r="B466" s="209">
        <v>1017</v>
      </c>
      <c r="C466" s="210" t="s">
        <v>306</v>
      </c>
      <c r="D466" s="211">
        <v>2</v>
      </c>
    </row>
    <row r="467" spans="1:4" x14ac:dyDescent="0.2">
      <c r="A467" s="208">
        <v>284</v>
      </c>
      <c r="B467" s="209">
        <v>177</v>
      </c>
      <c r="C467" s="210" t="s">
        <v>247</v>
      </c>
      <c r="D467" s="211" t="s">
        <v>240</v>
      </c>
    </row>
    <row r="468" spans="1:4" x14ac:dyDescent="0.2">
      <c r="A468" s="208">
        <v>285</v>
      </c>
      <c r="B468" s="209">
        <v>178</v>
      </c>
      <c r="C468" s="210" t="s">
        <v>247</v>
      </c>
      <c r="D468" s="211" t="s">
        <v>477</v>
      </c>
    </row>
    <row r="469" spans="1:4" x14ac:dyDescent="0.2">
      <c r="A469" s="208">
        <v>286</v>
      </c>
      <c r="B469" s="209">
        <v>103</v>
      </c>
      <c r="C469" s="210" t="s">
        <v>307</v>
      </c>
      <c r="D469" s="211" t="s">
        <v>240</v>
      </c>
    </row>
    <row r="470" spans="1:4" x14ac:dyDescent="0.2">
      <c r="A470" s="208">
        <v>287</v>
      </c>
      <c r="B470" s="209">
        <v>1364</v>
      </c>
      <c r="C470" s="210" t="s">
        <v>308</v>
      </c>
      <c r="D470" s="211" t="s">
        <v>240</v>
      </c>
    </row>
    <row r="471" spans="1:4" x14ac:dyDescent="0.2">
      <c r="A471" s="208">
        <v>287</v>
      </c>
      <c r="B471" s="209">
        <v>1402</v>
      </c>
      <c r="C471" s="210" t="s">
        <v>308</v>
      </c>
      <c r="D471" s="211" t="s">
        <v>240</v>
      </c>
    </row>
    <row r="472" spans="1:4" x14ac:dyDescent="0.2">
      <c r="A472" s="208">
        <v>288</v>
      </c>
      <c r="B472" s="209">
        <v>1036</v>
      </c>
      <c r="C472" s="210" t="s">
        <v>309</v>
      </c>
      <c r="D472" s="211" t="s">
        <v>240</v>
      </c>
    </row>
    <row r="473" spans="1:4" x14ac:dyDescent="0.2">
      <c r="A473" s="208">
        <v>289</v>
      </c>
      <c r="B473" s="209">
        <v>1041</v>
      </c>
      <c r="C473" s="210" t="s">
        <v>309</v>
      </c>
      <c r="D473" s="211" t="s">
        <v>240</v>
      </c>
    </row>
    <row r="474" spans="1:4" x14ac:dyDescent="0.2">
      <c r="A474" s="208">
        <v>290</v>
      </c>
      <c r="B474" s="209">
        <v>1050</v>
      </c>
      <c r="C474" s="210" t="s">
        <v>309</v>
      </c>
      <c r="D474" s="211" t="s">
        <v>240</v>
      </c>
    </row>
    <row r="475" spans="1:4" x14ac:dyDescent="0.2">
      <c r="A475" s="208">
        <v>291</v>
      </c>
      <c r="B475" s="209">
        <v>1051</v>
      </c>
      <c r="C475" s="210" t="s">
        <v>309</v>
      </c>
      <c r="D475" s="211" t="s">
        <v>240</v>
      </c>
    </row>
    <row r="476" spans="1:4" x14ac:dyDescent="0.2">
      <c r="A476" s="208">
        <v>292</v>
      </c>
      <c r="B476" s="209">
        <v>1052</v>
      </c>
      <c r="C476" s="210" t="s">
        <v>309</v>
      </c>
      <c r="D476" s="211" t="s">
        <v>240</v>
      </c>
    </row>
    <row r="477" spans="1:4" x14ac:dyDescent="0.2">
      <c r="A477" s="208">
        <v>297</v>
      </c>
      <c r="B477" s="209">
        <v>1367</v>
      </c>
      <c r="C477" s="210" t="s">
        <v>309</v>
      </c>
      <c r="D477" s="211" t="s">
        <v>240</v>
      </c>
    </row>
    <row r="478" spans="1:4" x14ac:dyDescent="0.2">
      <c r="A478" s="208">
        <v>298</v>
      </c>
      <c r="B478" s="209">
        <v>1368</v>
      </c>
      <c r="C478" s="210" t="s">
        <v>309</v>
      </c>
      <c r="D478" s="211" t="s">
        <v>240</v>
      </c>
    </row>
    <row r="479" spans="1:4" x14ac:dyDescent="0.2">
      <c r="A479" s="208">
        <v>299</v>
      </c>
      <c r="B479" s="209">
        <v>1053</v>
      </c>
      <c r="C479" s="210" t="s">
        <v>309</v>
      </c>
      <c r="D479" s="211" t="s">
        <v>240</v>
      </c>
    </row>
    <row r="480" spans="1:4" x14ac:dyDescent="0.2">
      <c r="A480" s="208">
        <v>300</v>
      </c>
      <c r="B480" s="209">
        <v>1080</v>
      </c>
      <c r="C480" s="210" t="s">
        <v>310</v>
      </c>
      <c r="D480" s="211">
        <v>1</v>
      </c>
    </row>
    <row r="481" spans="1:4" x14ac:dyDescent="0.2">
      <c r="A481" s="208">
        <v>300</v>
      </c>
      <c r="B481" s="209">
        <v>1081</v>
      </c>
      <c r="C481" s="210" t="s">
        <v>310</v>
      </c>
      <c r="D481" s="211">
        <v>1</v>
      </c>
    </row>
    <row r="482" spans="1:4" x14ac:dyDescent="0.2">
      <c r="A482" s="208">
        <v>301</v>
      </c>
      <c r="B482" s="209">
        <v>1095</v>
      </c>
      <c r="C482" s="210" t="s">
        <v>311</v>
      </c>
      <c r="D482" s="211">
        <v>1</v>
      </c>
    </row>
    <row r="483" spans="1:4" x14ac:dyDescent="0.2">
      <c r="A483" s="208">
        <v>301</v>
      </c>
      <c r="B483" s="209">
        <v>1096</v>
      </c>
      <c r="C483" s="210" t="s">
        <v>311</v>
      </c>
      <c r="D483" s="211">
        <v>1</v>
      </c>
    </row>
    <row r="484" spans="1:4" x14ac:dyDescent="0.2">
      <c r="A484" s="208">
        <v>302</v>
      </c>
      <c r="B484" s="209">
        <v>1101</v>
      </c>
      <c r="C484" s="210" t="s">
        <v>312</v>
      </c>
      <c r="D484" s="211">
        <v>1</v>
      </c>
    </row>
    <row r="485" spans="1:4" x14ac:dyDescent="0.2">
      <c r="A485" s="208">
        <v>302</v>
      </c>
      <c r="B485" s="209">
        <v>1102</v>
      </c>
      <c r="C485" s="210" t="s">
        <v>312</v>
      </c>
      <c r="D485" s="211">
        <v>1</v>
      </c>
    </row>
    <row r="486" spans="1:4" x14ac:dyDescent="0.2">
      <c r="A486" s="208">
        <v>303</v>
      </c>
      <c r="B486" s="209">
        <v>1054</v>
      </c>
      <c r="C486" s="210" t="s">
        <v>309</v>
      </c>
      <c r="D486" s="211" t="s">
        <v>240</v>
      </c>
    </row>
    <row r="487" spans="1:4" x14ac:dyDescent="0.2">
      <c r="A487" s="208">
        <v>304</v>
      </c>
      <c r="B487" s="209">
        <v>1083</v>
      </c>
      <c r="C487" s="210" t="s">
        <v>309</v>
      </c>
      <c r="D487" s="211" t="s">
        <v>240</v>
      </c>
    </row>
    <row r="488" spans="1:4" x14ac:dyDescent="0.2">
      <c r="A488" s="208">
        <v>305</v>
      </c>
      <c r="B488" s="209">
        <v>1084</v>
      </c>
      <c r="C488" s="210" t="s">
        <v>313</v>
      </c>
      <c r="D488" s="211">
        <v>1</v>
      </c>
    </row>
    <row r="489" spans="1:4" x14ac:dyDescent="0.2">
      <c r="A489" s="208">
        <v>305</v>
      </c>
      <c r="B489" s="209">
        <v>1085</v>
      </c>
      <c r="C489" s="210" t="s">
        <v>313</v>
      </c>
      <c r="D489" s="211">
        <v>2</v>
      </c>
    </row>
    <row r="490" spans="1:4" x14ac:dyDescent="0.2">
      <c r="A490" s="208">
        <v>306</v>
      </c>
      <c r="B490" s="209">
        <v>1086</v>
      </c>
      <c r="C490" s="210" t="s">
        <v>313</v>
      </c>
      <c r="D490" s="211">
        <v>1</v>
      </c>
    </row>
    <row r="491" spans="1:4" x14ac:dyDescent="0.2">
      <c r="A491" s="208">
        <v>306</v>
      </c>
      <c r="B491" s="209">
        <v>1087</v>
      </c>
      <c r="C491" s="210" t="s">
        <v>313</v>
      </c>
      <c r="D491" s="211">
        <v>2</v>
      </c>
    </row>
    <row r="492" spans="1:4" x14ac:dyDescent="0.2">
      <c r="A492" s="208">
        <v>307</v>
      </c>
      <c r="B492" s="209">
        <v>1091</v>
      </c>
      <c r="C492" s="210" t="s">
        <v>313</v>
      </c>
      <c r="D492" s="211">
        <v>1</v>
      </c>
    </row>
    <row r="493" spans="1:4" x14ac:dyDescent="0.2">
      <c r="A493" s="208">
        <v>307</v>
      </c>
      <c r="B493" s="209">
        <v>1092</v>
      </c>
      <c r="C493" s="210" t="s">
        <v>313</v>
      </c>
      <c r="D493" s="211">
        <v>2</v>
      </c>
    </row>
    <row r="494" spans="1:4" x14ac:dyDescent="0.2">
      <c r="A494" s="208">
        <v>308</v>
      </c>
      <c r="B494" s="209">
        <v>1093</v>
      </c>
      <c r="C494" s="210" t="s">
        <v>313</v>
      </c>
      <c r="D494" s="211">
        <v>1</v>
      </c>
    </row>
    <row r="495" spans="1:4" x14ac:dyDescent="0.2">
      <c r="A495" s="208">
        <v>308</v>
      </c>
      <c r="B495" s="209">
        <v>1094</v>
      </c>
      <c r="C495" s="210" t="s">
        <v>313</v>
      </c>
      <c r="D495" s="211">
        <v>2</v>
      </c>
    </row>
    <row r="496" spans="1:4" x14ac:dyDescent="0.2">
      <c r="A496" s="208">
        <v>309</v>
      </c>
      <c r="B496" s="209">
        <v>1098</v>
      </c>
      <c r="C496" s="210" t="s">
        <v>314</v>
      </c>
      <c r="D496" s="211">
        <v>1</v>
      </c>
    </row>
    <row r="497" spans="1:4" x14ac:dyDescent="0.2">
      <c r="A497" s="208">
        <v>309</v>
      </c>
      <c r="B497" s="209">
        <v>1099</v>
      </c>
      <c r="C497" s="210" t="s">
        <v>314</v>
      </c>
      <c r="D497" s="211">
        <v>1</v>
      </c>
    </row>
    <row r="498" spans="1:4" x14ac:dyDescent="0.2">
      <c r="A498" s="208">
        <v>310</v>
      </c>
      <c r="B498" s="209">
        <v>1155</v>
      </c>
      <c r="C498" s="210" t="s">
        <v>315</v>
      </c>
      <c r="D498" s="211">
        <v>2</v>
      </c>
    </row>
    <row r="499" spans="1:4" x14ac:dyDescent="0.2">
      <c r="A499" s="208">
        <v>310</v>
      </c>
      <c r="B499" s="209">
        <v>1156</v>
      </c>
      <c r="C499" s="210" t="s">
        <v>315</v>
      </c>
      <c r="D499" s="211">
        <v>1</v>
      </c>
    </row>
    <row r="500" spans="1:4" x14ac:dyDescent="0.2">
      <c r="A500" s="208">
        <v>312</v>
      </c>
      <c r="B500" s="209">
        <v>1154</v>
      </c>
      <c r="C500" s="210" t="s">
        <v>316</v>
      </c>
      <c r="D500" s="211">
        <v>2</v>
      </c>
    </row>
    <row r="501" spans="1:4" x14ac:dyDescent="0.2">
      <c r="A501" s="208">
        <v>313</v>
      </c>
      <c r="B501" s="209">
        <v>1006</v>
      </c>
      <c r="C501" s="210" t="s">
        <v>317</v>
      </c>
      <c r="D501" s="211" t="s">
        <v>240</v>
      </c>
    </row>
    <row r="502" spans="1:4" x14ac:dyDescent="0.2">
      <c r="A502" s="208">
        <v>314</v>
      </c>
      <c r="B502" s="209">
        <v>104</v>
      </c>
      <c r="C502" s="210" t="s">
        <v>318</v>
      </c>
      <c r="D502" s="211" t="s">
        <v>477</v>
      </c>
    </row>
    <row r="503" spans="1:4" x14ac:dyDescent="0.2">
      <c r="A503" s="208">
        <v>315</v>
      </c>
      <c r="B503" s="209">
        <v>178</v>
      </c>
      <c r="C503" s="210" t="s">
        <v>319</v>
      </c>
      <c r="D503" s="211" t="s">
        <v>477</v>
      </c>
    </row>
    <row r="504" spans="1:4" x14ac:dyDescent="0.2">
      <c r="A504" s="208">
        <v>315</v>
      </c>
      <c r="B504" s="209">
        <v>227</v>
      </c>
      <c r="C504" s="210" t="s">
        <v>319</v>
      </c>
      <c r="D504" s="211" t="s">
        <v>477</v>
      </c>
    </row>
    <row r="505" spans="1:4" x14ac:dyDescent="0.2">
      <c r="A505" s="208">
        <v>316</v>
      </c>
      <c r="B505" s="209">
        <v>53</v>
      </c>
      <c r="C505" s="210" t="s">
        <v>320</v>
      </c>
      <c r="D505" s="211">
        <v>2</v>
      </c>
    </row>
    <row r="506" spans="1:4" x14ac:dyDescent="0.2">
      <c r="A506" s="208">
        <v>316</v>
      </c>
      <c r="B506" s="209">
        <v>198</v>
      </c>
      <c r="C506" s="210" t="s">
        <v>320</v>
      </c>
      <c r="D506" s="211">
        <v>1</v>
      </c>
    </row>
    <row r="507" spans="1:4" x14ac:dyDescent="0.2">
      <c r="A507" s="208">
        <v>317</v>
      </c>
      <c r="B507" s="209">
        <v>70</v>
      </c>
      <c r="C507" s="210" t="s">
        <v>320</v>
      </c>
      <c r="D507" s="211" t="s">
        <v>482</v>
      </c>
    </row>
    <row r="508" spans="1:4" x14ac:dyDescent="0.2">
      <c r="A508" s="208">
        <v>317</v>
      </c>
      <c r="B508" s="209">
        <v>183</v>
      </c>
      <c r="C508" s="210" t="s">
        <v>320</v>
      </c>
      <c r="D508" s="211" t="s">
        <v>483</v>
      </c>
    </row>
    <row r="509" spans="1:4" x14ac:dyDescent="0.2">
      <c r="A509" s="208">
        <v>318</v>
      </c>
      <c r="B509" s="209">
        <v>74</v>
      </c>
      <c r="C509" s="210" t="s">
        <v>320</v>
      </c>
      <c r="D509" s="211">
        <v>1</v>
      </c>
    </row>
    <row r="510" spans="1:4" x14ac:dyDescent="0.2">
      <c r="A510" s="208">
        <v>318</v>
      </c>
      <c r="B510" s="209">
        <v>180</v>
      </c>
      <c r="C510" s="210" t="s">
        <v>320</v>
      </c>
      <c r="D510" s="211">
        <v>1</v>
      </c>
    </row>
    <row r="511" spans="1:4" x14ac:dyDescent="0.2">
      <c r="A511" s="208">
        <v>319</v>
      </c>
      <c r="B511" s="209">
        <v>71</v>
      </c>
      <c r="C511" s="210" t="s">
        <v>321</v>
      </c>
      <c r="D511" s="211" t="s">
        <v>486</v>
      </c>
    </row>
    <row r="512" spans="1:4" x14ac:dyDescent="0.2">
      <c r="A512" s="208">
        <v>319</v>
      </c>
      <c r="B512" s="209">
        <v>183</v>
      </c>
      <c r="C512" s="210" t="s">
        <v>321</v>
      </c>
      <c r="D512" s="211" t="s">
        <v>484</v>
      </c>
    </row>
    <row r="513" spans="1:4" x14ac:dyDescent="0.2">
      <c r="A513" s="208">
        <v>320</v>
      </c>
      <c r="B513" s="209">
        <v>72</v>
      </c>
      <c r="C513" s="210" t="s">
        <v>320</v>
      </c>
      <c r="D513" s="211">
        <v>2</v>
      </c>
    </row>
    <row r="514" spans="1:4" x14ac:dyDescent="0.2">
      <c r="A514" s="208">
        <v>320</v>
      </c>
      <c r="B514" s="209">
        <v>184</v>
      </c>
      <c r="C514" s="210" t="s">
        <v>320</v>
      </c>
      <c r="D514" s="211">
        <v>1</v>
      </c>
    </row>
    <row r="515" spans="1:4" x14ac:dyDescent="0.2">
      <c r="A515" s="208">
        <v>321</v>
      </c>
      <c r="B515" s="209">
        <v>1004</v>
      </c>
      <c r="C515" s="210" t="s">
        <v>320</v>
      </c>
      <c r="D515" s="211">
        <v>1</v>
      </c>
    </row>
    <row r="516" spans="1:4" x14ac:dyDescent="0.2">
      <c r="A516" s="208">
        <v>321</v>
      </c>
      <c r="B516" s="209">
        <v>1005</v>
      </c>
      <c r="C516" s="210" t="s">
        <v>320</v>
      </c>
      <c r="D516" s="211">
        <v>1</v>
      </c>
    </row>
    <row r="517" spans="1:4" x14ac:dyDescent="0.2">
      <c r="A517" s="208">
        <v>322</v>
      </c>
      <c r="B517" s="209">
        <v>1073</v>
      </c>
      <c r="C517" s="210" t="s">
        <v>320</v>
      </c>
      <c r="D517" s="211">
        <v>1</v>
      </c>
    </row>
    <row r="518" spans="1:4" x14ac:dyDescent="0.2">
      <c r="A518" s="208">
        <v>322</v>
      </c>
      <c r="B518" s="209">
        <v>1074</v>
      </c>
      <c r="C518" s="210" t="s">
        <v>320</v>
      </c>
      <c r="D518" s="211">
        <v>1</v>
      </c>
    </row>
    <row r="519" spans="1:4" x14ac:dyDescent="0.2">
      <c r="A519" s="208">
        <v>323</v>
      </c>
      <c r="B519" s="209">
        <v>1284</v>
      </c>
      <c r="C519" s="210" t="s">
        <v>320</v>
      </c>
      <c r="D519" s="211">
        <v>1</v>
      </c>
    </row>
    <row r="520" spans="1:4" x14ac:dyDescent="0.2">
      <c r="A520" s="208">
        <v>323</v>
      </c>
      <c r="B520" s="209">
        <v>1285</v>
      </c>
      <c r="C520" s="210" t="s">
        <v>320</v>
      </c>
      <c r="D520" s="211" t="s">
        <v>485</v>
      </c>
    </row>
    <row r="521" spans="1:4" x14ac:dyDescent="0.2">
      <c r="A521" s="208">
        <v>324</v>
      </c>
      <c r="B521" s="209">
        <v>1007</v>
      </c>
      <c r="C521" s="210" t="s">
        <v>322</v>
      </c>
      <c r="D521" s="211">
        <v>1</v>
      </c>
    </row>
    <row r="522" spans="1:4" x14ac:dyDescent="0.2">
      <c r="A522" s="208">
        <v>325</v>
      </c>
      <c r="B522" s="209">
        <v>183</v>
      </c>
      <c r="C522" s="210" t="s">
        <v>323</v>
      </c>
      <c r="D522" s="211">
        <v>1</v>
      </c>
    </row>
    <row r="523" spans="1:4" x14ac:dyDescent="0.2">
      <c r="A523" s="208">
        <v>325</v>
      </c>
      <c r="B523" s="209">
        <v>186</v>
      </c>
      <c r="C523" s="210" t="s">
        <v>323</v>
      </c>
      <c r="D523" s="211">
        <v>1</v>
      </c>
    </row>
    <row r="524" spans="1:4" x14ac:dyDescent="0.2">
      <c r="A524" s="208">
        <v>325</v>
      </c>
      <c r="B524" s="209">
        <v>206</v>
      </c>
      <c r="C524" s="210" t="s">
        <v>323</v>
      </c>
      <c r="D524" s="211">
        <v>2</v>
      </c>
    </row>
    <row r="525" spans="1:4" x14ac:dyDescent="0.2">
      <c r="A525" s="208">
        <v>326</v>
      </c>
      <c r="B525" s="209">
        <v>184</v>
      </c>
      <c r="C525" s="210" t="s">
        <v>323</v>
      </c>
      <c r="D525" s="211">
        <v>1</v>
      </c>
    </row>
    <row r="526" spans="1:4" x14ac:dyDescent="0.2">
      <c r="A526" s="208">
        <v>326</v>
      </c>
      <c r="B526" s="209">
        <v>187</v>
      </c>
      <c r="C526" s="210" t="s">
        <v>323</v>
      </c>
      <c r="D526" s="211" t="s">
        <v>482</v>
      </c>
    </row>
    <row r="527" spans="1:4" x14ac:dyDescent="0.2">
      <c r="A527" s="208">
        <v>326</v>
      </c>
      <c r="B527" s="209">
        <v>210</v>
      </c>
      <c r="C527" s="210" t="s">
        <v>323</v>
      </c>
      <c r="D527" s="211" t="s">
        <v>482</v>
      </c>
    </row>
    <row r="528" spans="1:4" x14ac:dyDescent="0.2">
      <c r="A528" s="208">
        <v>327</v>
      </c>
      <c r="B528" s="209">
        <v>135</v>
      </c>
      <c r="C528" s="210" t="s">
        <v>323</v>
      </c>
      <c r="D528" s="211">
        <v>1</v>
      </c>
    </row>
    <row r="529" spans="1:4" x14ac:dyDescent="0.2">
      <c r="A529" s="208">
        <v>327</v>
      </c>
      <c r="B529" s="209">
        <v>198</v>
      </c>
      <c r="C529" s="210" t="s">
        <v>323</v>
      </c>
      <c r="D529" s="211">
        <v>1</v>
      </c>
    </row>
    <row r="530" spans="1:4" x14ac:dyDescent="0.2">
      <c r="A530" s="208">
        <v>327</v>
      </c>
      <c r="B530" s="209">
        <v>222</v>
      </c>
      <c r="C530" s="210" t="s">
        <v>323</v>
      </c>
      <c r="D530" s="211">
        <v>2</v>
      </c>
    </row>
    <row r="531" spans="1:4" x14ac:dyDescent="0.2">
      <c r="A531" s="208">
        <v>328</v>
      </c>
      <c r="B531" s="209">
        <v>1022</v>
      </c>
      <c r="C531" s="210" t="s">
        <v>323</v>
      </c>
      <c r="D531" s="211">
        <v>1</v>
      </c>
    </row>
    <row r="532" spans="1:4" x14ac:dyDescent="0.2">
      <c r="A532" s="208">
        <v>328</v>
      </c>
      <c r="B532" s="209">
        <v>1023</v>
      </c>
      <c r="C532" s="210" t="s">
        <v>323</v>
      </c>
      <c r="D532" s="211">
        <v>2</v>
      </c>
    </row>
    <row r="533" spans="1:4" x14ac:dyDescent="0.2">
      <c r="A533" s="208">
        <v>328</v>
      </c>
      <c r="B533" s="209">
        <v>1024</v>
      </c>
      <c r="C533" s="210" t="s">
        <v>323</v>
      </c>
      <c r="D533" s="211">
        <v>1</v>
      </c>
    </row>
    <row r="534" spans="1:4" x14ac:dyDescent="0.2">
      <c r="A534" s="208">
        <v>329</v>
      </c>
      <c r="B534" s="209">
        <v>1027</v>
      </c>
      <c r="C534" s="210" t="s">
        <v>323</v>
      </c>
      <c r="D534" s="211">
        <v>1</v>
      </c>
    </row>
    <row r="535" spans="1:4" x14ac:dyDescent="0.2">
      <c r="A535" s="208">
        <v>329</v>
      </c>
      <c r="B535" s="209">
        <v>1028</v>
      </c>
      <c r="C535" s="210" t="s">
        <v>323</v>
      </c>
      <c r="D535" s="211">
        <v>2</v>
      </c>
    </row>
    <row r="536" spans="1:4" x14ac:dyDescent="0.2">
      <c r="A536" s="208">
        <v>329</v>
      </c>
      <c r="B536" s="209">
        <v>1029</v>
      </c>
      <c r="C536" s="210" t="s">
        <v>323</v>
      </c>
      <c r="D536" s="211">
        <v>1</v>
      </c>
    </row>
    <row r="537" spans="1:4" x14ac:dyDescent="0.2">
      <c r="A537" s="208">
        <v>330</v>
      </c>
      <c r="B537" s="209">
        <v>1075</v>
      </c>
      <c r="C537" s="210" t="s">
        <v>323</v>
      </c>
      <c r="D537" s="211">
        <v>2</v>
      </c>
    </row>
    <row r="538" spans="1:4" x14ac:dyDescent="0.2">
      <c r="A538" s="208">
        <v>330</v>
      </c>
      <c r="B538" s="209">
        <v>1076</v>
      </c>
      <c r="C538" s="210" t="s">
        <v>323</v>
      </c>
      <c r="D538" s="211">
        <v>1</v>
      </c>
    </row>
    <row r="539" spans="1:4" x14ac:dyDescent="0.2">
      <c r="A539" s="208">
        <v>330</v>
      </c>
      <c r="B539" s="209">
        <v>1077</v>
      </c>
      <c r="C539" s="210" t="s">
        <v>323</v>
      </c>
      <c r="D539" s="211">
        <v>2</v>
      </c>
    </row>
    <row r="540" spans="1:4" x14ac:dyDescent="0.2">
      <c r="A540" s="208">
        <v>331</v>
      </c>
      <c r="B540" s="209">
        <v>1167</v>
      </c>
      <c r="C540" s="210" t="s">
        <v>323</v>
      </c>
      <c r="D540" s="211">
        <v>1</v>
      </c>
    </row>
    <row r="541" spans="1:4" x14ac:dyDescent="0.2">
      <c r="A541" s="208">
        <v>331</v>
      </c>
      <c r="B541" s="209">
        <v>1168</v>
      </c>
      <c r="C541" s="210" t="s">
        <v>323</v>
      </c>
      <c r="D541" s="211">
        <v>1</v>
      </c>
    </row>
    <row r="542" spans="1:4" x14ac:dyDescent="0.2">
      <c r="A542" s="208">
        <v>331</v>
      </c>
      <c r="B542" s="209">
        <v>1169</v>
      </c>
      <c r="C542" s="210" t="s">
        <v>323</v>
      </c>
      <c r="D542" s="211">
        <v>2</v>
      </c>
    </row>
    <row r="543" spans="1:4" x14ac:dyDescent="0.2">
      <c r="A543" s="208">
        <v>332</v>
      </c>
      <c r="B543" s="209">
        <v>1235</v>
      </c>
      <c r="C543" s="210" t="s">
        <v>323</v>
      </c>
      <c r="D543" s="211" t="s">
        <v>477</v>
      </c>
    </row>
    <row r="544" spans="1:4" x14ac:dyDescent="0.2">
      <c r="A544" s="208">
        <v>332</v>
      </c>
      <c r="B544" s="209">
        <v>1236</v>
      </c>
      <c r="C544" s="210" t="s">
        <v>323</v>
      </c>
      <c r="D544" s="211" t="s">
        <v>477</v>
      </c>
    </row>
    <row r="545" spans="1:4" x14ac:dyDescent="0.2">
      <c r="A545" s="208">
        <v>332</v>
      </c>
      <c r="B545" s="209">
        <v>1237</v>
      </c>
      <c r="C545" s="210" t="s">
        <v>323</v>
      </c>
      <c r="D545" s="211" t="s">
        <v>477</v>
      </c>
    </row>
    <row r="546" spans="1:4" x14ac:dyDescent="0.2">
      <c r="A546" s="208">
        <v>334</v>
      </c>
      <c r="B546" s="209">
        <v>1131</v>
      </c>
      <c r="C546" s="210" t="s">
        <v>324</v>
      </c>
      <c r="D546" s="211">
        <v>1</v>
      </c>
    </row>
    <row r="547" spans="1:4" x14ac:dyDescent="0.2">
      <c r="A547" s="208">
        <v>334</v>
      </c>
      <c r="B547" s="209">
        <v>1132</v>
      </c>
      <c r="C547" s="210" t="s">
        <v>324</v>
      </c>
      <c r="D547" s="211">
        <v>1</v>
      </c>
    </row>
    <row r="548" spans="1:4" x14ac:dyDescent="0.2">
      <c r="A548" s="208">
        <v>334</v>
      </c>
      <c r="B548" s="209">
        <v>1133</v>
      </c>
      <c r="C548" s="210" t="s">
        <v>324</v>
      </c>
      <c r="D548" s="211">
        <v>2</v>
      </c>
    </row>
    <row r="549" spans="1:4" x14ac:dyDescent="0.2">
      <c r="A549" s="208">
        <v>335</v>
      </c>
      <c r="B549" s="209">
        <v>18</v>
      </c>
      <c r="C549" s="210" t="s">
        <v>325</v>
      </c>
      <c r="D549" s="211">
        <v>1</v>
      </c>
    </row>
    <row r="550" spans="1:4" x14ac:dyDescent="0.2">
      <c r="A550" s="208">
        <v>336</v>
      </c>
      <c r="B550" s="209">
        <v>20</v>
      </c>
      <c r="C550" s="210" t="s">
        <v>326</v>
      </c>
      <c r="D550" s="211" t="s">
        <v>240</v>
      </c>
    </row>
    <row r="551" spans="1:4" x14ac:dyDescent="0.2">
      <c r="A551" s="208">
        <v>337</v>
      </c>
      <c r="B551" s="209">
        <v>82</v>
      </c>
      <c r="C551" s="210" t="s">
        <v>326</v>
      </c>
      <c r="D551" s="211" t="s">
        <v>240</v>
      </c>
    </row>
    <row r="552" spans="1:4" x14ac:dyDescent="0.2">
      <c r="A552" s="208">
        <v>338</v>
      </c>
      <c r="B552" s="209">
        <v>1365</v>
      </c>
      <c r="C552" s="210" t="s">
        <v>327</v>
      </c>
      <c r="D552" s="211">
        <v>2</v>
      </c>
    </row>
    <row r="553" spans="1:4" x14ac:dyDescent="0.2">
      <c r="A553" s="208">
        <v>338</v>
      </c>
      <c r="B553" s="209">
        <v>1366</v>
      </c>
      <c r="C553" s="210" t="s">
        <v>327</v>
      </c>
      <c r="D553" s="211">
        <v>1</v>
      </c>
    </row>
    <row r="554" spans="1:4" x14ac:dyDescent="0.2">
      <c r="A554" s="208">
        <v>339</v>
      </c>
      <c r="B554" s="209">
        <v>1025</v>
      </c>
      <c r="C554" s="210" t="s">
        <v>328</v>
      </c>
      <c r="D554" s="211" t="s">
        <v>240</v>
      </c>
    </row>
    <row r="555" spans="1:4" x14ac:dyDescent="0.2">
      <c r="A555" s="208">
        <v>340</v>
      </c>
      <c r="B555" s="209">
        <v>1030</v>
      </c>
      <c r="C555" s="210" t="s">
        <v>328</v>
      </c>
      <c r="D555" s="211" t="s">
        <v>240</v>
      </c>
    </row>
    <row r="556" spans="1:4" x14ac:dyDescent="0.2">
      <c r="A556" s="208">
        <v>341</v>
      </c>
      <c r="B556" s="209">
        <v>1032</v>
      </c>
      <c r="C556" s="210" t="s">
        <v>328</v>
      </c>
      <c r="D556" s="211" t="s">
        <v>240</v>
      </c>
    </row>
    <row r="557" spans="1:4" x14ac:dyDescent="0.2">
      <c r="A557" s="208">
        <v>342</v>
      </c>
      <c r="B557" s="209">
        <v>1123</v>
      </c>
      <c r="C557" s="210" t="s">
        <v>329</v>
      </c>
      <c r="D557" s="211">
        <v>2</v>
      </c>
    </row>
    <row r="558" spans="1:4" x14ac:dyDescent="0.2">
      <c r="A558" s="208">
        <v>343</v>
      </c>
      <c r="B558" s="209">
        <v>1134</v>
      </c>
      <c r="C558" s="210" t="s">
        <v>330</v>
      </c>
      <c r="D558" s="211">
        <v>2</v>
      </c>
    </row>
    <row r="559" spans="1:4" x14ac:dyDescent="0.2">
      <c r="A559" s="208">
        <v>344</v>
      </c>
      <c r="B559" s="209">
        <v>1135</v>
      </c>
      <c r="C559" s="210" t="s">
        <v>331</v>
      </c>
      <c r="D559" s="211">
        <v>1</v>
      </c>
    </row>
    <row r="560" spans="1:4" x14ac:dyDescent="0.2">
      <c r="A560" s="208">
        <v>344</v>
      </c>
      <c r="B560" s="209">
        <v>1136</v>
      </c>
      <c r="C560" s="210" t="s">
        <v>331</v>
      </c>
      <c r="D560" s="211" t="s">
        <v>240</v>
      </c>
    </row>
    <row r="561" spans="1:4" x14ac:dyDescent="0.2">
      <c r="A561" s="208">
        <v>344</v>
      </c>
      <c r="B561" s="209">
        <v>1137</v>
      </c>
      <c r="C561" s="210" t="s">
        <v>331</v>
      </c>
      <c r="D561" s="211">
        <v>2</v>
      </c>
    </row>
    <row r="562" spans="1:4" x14ac:dyDescent="0.2">
      <c r="A562" s="208">
        <v>345</v>
      </c>
      <c r="B562" s="209">
        <v>1138</v>
      </c>
      <c r="C562" s="210" t="s">
        <v>332</v>
      </c>
      <c r="D562" s="211">
        <v>2</v>
      </c>
    </row>
    <row r="563" spans="1:4" x14ac:dyDescent="0.2">
      <c r="A563" s="208">
        <v>346</v>
      </c>
      <c r="B563" s="209">
        <v>1130</v>
      </c>
      <c r="C563" s="210" t="s">
        <v>333</v>
      </c>
      <c r="D563" s="211" t="s">
        <v>479</v>
      </c>
    </row>
    <row r="564" spans="1:4" x14ac:dyDescent="0.2">
      <c r="A564" s="208">
        <v>347</v>
      </c>
      <c r="B564" s="209">
        <v>48</v>
      </c>
      <c r="C564" s="210" t="s">
        <v>334</v>
      </c>
      <c r="D564" s="211" t="s">
        <v>240</v>
      </c>
    </row>
    <row r="565" spans="1:4" x14ac:dyDescent="0.2">
      <c r="A565" s="208">
        <v>348</v>
      </c>
      <c r="B565" s="209">
        <v>49</v>
      </c>
      <c r="C565" s="210" t="s">
        <v>334</v>
      </c>
      <c r="D565" s="211" t="s">
        <v>240</v>
      </c>
    </row>
    <row r="566" spans="1:4" x14ac:dyDescent="0.2">
      <c r="A566" s="208">
        <v>349</v>
      </c>
      <c r="B566" s="209">
        <v>50</v>
      </c>
      <c r="C566" s="210" t="s">
        <v>278</v>
      </c>
      <c r="D566" s="211">
        <v>1</v>
      </c>
    </row>
    <row r="567" spans="1:4" x14ac:dyDescent="0.2">
      <c r="A567" s="208">
        <v>349</v>
      </c>
      <c r="B567" s="209">
        <v>222</v>
      </c>
      <c r="C567" s="210" t="s">
        <v>278</v>
      </c>
      <c r="D567" s="211">
        <v>2</v>
      </c>
    </row>
    <row r="568" spans="1:4" x14ac:dyDescent="0.2">
      <c r="A568" s="208">
        <v>350</v>
      </c>
      <c r="B568" s="209">
        <v>1047</v>
      </c>
      <c r="C568" s="210" t="s">
        <v>335</v>
      </c>
      <c r="D568" s="211" t="s">
        <v>240</v>
      </c>
    </row>
    <row r="569" spans="1:4" x14ac:dyDescent="0.2">
      <c r="A569" s="208">
        <v>351</v>
      </c>
      <c r="B569" s="209">
        <v>1082</v>
      </c>
      <c r="C569" s="210" t="s">
        <v>336</v>
      </c>
      <c r="D569" s="211">
        <v>1</v>
      </c>
    </row>
    <row r="570" spans="1:4" x14ac:dyDescent="0.2">
      <c r="A570" s="208">
        <v>352</v>
      </c>
      <c r="B570" s="209">
        <v>1097</v>
      </c>
      <c r="C570" s="210" t="s">
        <v>337</v>
      </c>
      <c r="D570" s="211">
        <v>1</v>
      </c>
    </row>
    <row r="571" spans="1:4" x14ac:dyDescent="0.2">
      <c r="A571" s="208">
        <v>353</v>
      </c>
      <c r="B571" s="209">
        <v>1103</v>
      </c>
      <c r="C571" s="210" t="s">
        <v>338</v>
      </c>
      <c r="D571" s="211">
        <v>1</v>
      </c>
    </row>
    <row r="572" spans="1:4" x14ac:dyDescent="0.2">
      <c r="A572" s="208">
        <v>354</v>
      </c>
      <c r="B572" s="209">
        <v>64</v>
      </c>
      <c r="C572" s="210" t="s">
        <v>254</v>
      </c>
      <c r="D572" s="211" t="s">
        <v>477</v>
      </c>
    </row>
    <row r="573" spans="1:4" x14ac:dyDescent="0.2">
      <c r="A573" s="208">
        <v>355</v>
      </c>
      <c r="B573" s="209">
        <v>1392</v>
      </c>
      <c r="C573" s="210" t="s">
        <v>339</v>
      </c>
      <c r="D573" s="211">
        <v>1</v>
      </c>
    </row>
    <row r="574" spans="1:4" x14ac:dyDescent="0.2">
      <c r="A574" s="208">
        <v>355</v>
      </c>
      <c r="B574" s="209">
        <v>1393</v>
      </c>
      <c r="C574" s="210" t="s">
        <v>339</v>
      </c>
      <c r="D574" s="211">
        <v>1</v>
      </c>
    </row>
    <row r="575" spans="1:4" x14ac:dyDescent="0.2">
      <c r="A575" s="208">
        <v>357</v>
      </c>
      <c r="B575" s="209">
        <v>1200</v>
      </c>
      <c r="C575" s="210" t="s">
        <v>340</v>
      </c>
      <c r="D575" s="211" t="s">
        <v>477</v>
      </c>
    </row>
    <row r="576" spans="1:4" x14ac:dyDescent="0.2">
      <c r="A576" s="208">
        <v>357</v>
      </c>
      <c r="B576" s="209">
        <v>1201</v>
      </c>
      <c r="C576" s="210" t="s">
        <v>340</v>
      </c>
      <c r="D576" s="211" t="s">
        <v>477</v>
      </c>
    </row>
    <row r="577" spans="1:4" x14ac:dyDescent="0.2">
      <c r="A577" s="208">
        <v>358</v>
      </c>
      <c r="B577" s="209">
        <v>1202</v>
      </c>
      <c r="C577" s="210" t="s">
        <v>340</v>
      </c>
      <c r="D577" s="211" t="s">
        <v>477</v>
      </c>
    </row>
    <row r="578" spans="1:4" x14ac:dyDescent="0.2">
      <c r="A578" s="208">
        <v>358</v>
      </c>
      <c r="B578" s="209">
        <v>1203</v>
      </c>
      <c r="C578" s="210" t="s">
        <v>340</v>
      </c>
      <c r="D578" s="211" t="s">
        <v>477</v>
      </c>
    </row>
    <row r="579" spans="1:4" x14ac:dyDescent="0.2">
      <c r="A579" s="208">
        <v>359</v>
      </c>
      <c r="B579" s="209">
        <v>1204</v>
      </c>
      <c r="C579" s="210" t="s">
        <v>340</v>
      </c>
      <c r="D579" s="211" t="s">
        <v>477</v>
      </c>
    </row>
    <row r="580" spans="1:4" x14ac:dyDescent="0.2">
      <c r="A580" s="208">
        <v>359</v>
      </c>
      <c r="B580" s="209">
        <v>1205</v>
      </c>
      <c r="C580" s="210" t="s">
        <v>340</v>
      </c>
      <c r="D580" s="211" t="s">
        <v>477</v>
      </c>
    </row>
    <row r="581" spans="1:4" x14ac:dyDescent="0.2">
      <c r="A581" s="208">
        <v>360</v>
      </c>
      <c r="B581" s="209">
        <v>1206</v>
      </c>
      <c r="C581" s="210" t="s">
        <v>340</v>
      </c>
      <c r="D581" s="211" t="s">
        <v>477</v>
      </c>
    </row>
    <row r="582" spans="1:4" x14ac:dyDescent="0.2">
      <c r="A582" s="208">
        <v>360</v>
      </c>
      <c r="B582" s="209">
        <v>1207</v>
      </c>
      <c r="C582" s="210" t="s">
        <v>340</v>
      </c>
      <c r="D582" s="211" t="s">
        <v>477</v>
      </c>
    </row>
    <row r="583" spans="1:4" x14ac:dyDescent="0.2">
      <c r="A583" s="208">
        <v>361</v>
      </c>
      <c r="B583" s="209">
        <v>1208</v>
      </c>
      <c r="C583" s="210" t="s">
        <v>340</v>
      </c>
      <c r="D583" s="211" t="s">
        <v>477</v>
      </c>
    </row>
    <row r="584" spans="1:4" x14ac:dyDescent="0.2">
      <c r="A584" s="208">
        <v>361</v>
      </c>
      <c r="B584" s="209">
        <v>1209</v>
      </c>
      <c r="C584" s="210" t="s">
        <v>340</v>
      </c>
      <c r="D584" s="211" t="s">
        <v>477</v>
      </c>
    </row>
    <row r="585" spans="1:4" x14ac:dyDescent="0.2">
      <c r="A585" s="208">
        <v>362</v>
      </c>
      <c r="B585" s="209">
        <v>1210</v>
      </c>
      <c r="C585" s="210" t="s">
        <v>340</v>
      </c>
      <c r="D585" s="211" t="s">
        <v>477</v>
      </c>
    </row>
    <row r="586" spans="1:4" x14ac:dyDescent="0.2">
      <c r="A586" s="208">
        <v>362</v>
      </c>
      <c r="B586" s="209">
        <v>1211</v>
      </c>
      <c r="C586" s="210" t="s">
        <v>340</v>
      </c>
      <c r="D586" s="211" t="s">
        <v>477</v>
      </c>
    </row>
    <row r="587" spans="1:4" x14ac:dyDescent="0.2">
      <c r="A587" s="208">
        <v>363</v>
      </c>
      <c r="B587" s="209">
        <v>1212</v>
      </c>
      <c r="C587" s="210" t="s">
        <v>340</v>
      </c>
      <c r="D587" s="211" t="s">
        <v>477</v>
      </c>
    </row>
    <row r="588" spans="1:4" x14ac:dyDescent="0.2">
      <c r="A588" s="208">
        <v>363</v>
      </c>
      <c r="B588" s="209">
        <v>1213</v>
      </c>
      <c r="C588" s="210" t="s">
        <v>340</v>
      </c>
      <c r="D588" s="211" t="s">
        <v>477</v>
      </c>
    </row>
    <row r="589" spans="1:4" x14ac:dyDescent="0.2">
      <c r="A589" s="208">
        <v>364</v>
      </c>
      <c r="B589" s="209">
        <v>1214</v>
      </c>
      <c r="C589" s="210" t="s">
        <v>340</v>
      </c>
      <c r="D589" s="211" t="s">
        <v>477</v>
      </c>
    </row>
    <row r="590" spans="1:4" x14ac:dyDescent="0.2">
      <c r="A590" s="208">
        <v>364</v>
      </c>
      <c r="B590" s="209">
        <v>1215</v>
      </c>
      <c r="C590" s="210" t="s">
        <v>340</v>
      </c>
      <c r="D590" s="211" t="s">
        <v>477</v>
      </c>
    </row>
    <row r="591" spans="1:4" x14ac:dyDescent="0.2">
      <c r="A591" s="208">
        <v>365</v>
      </c>
      <c r="B591" s="209">
        <v>1216</v>
      </c>
      <c r="C591" s="210" t="s">
        <v>340</v>
      </c>
      <c r="D591" s="211" t="s">
        <v>477</v>
      </c>
    </row>
    <row r="592" spans="1:4" x14ac:dyDescent="0.2">
      <c r="A592" s="208">
        <v>365</v>
      </c>
      <c r="B592" s="209">
        <v>1217</v>
      </c>
      <c r="C592" s="210" t="s">
        <v>340</v>
      </c>
      <c r="D592" s="211" t="s">
        <v>477</v>
      </c>
    </row>
    <row r="593" spans="1:4" x14ac:dyDescent="0.2">
      <c r="A593" s="208">
        <v>366</v>
      </c>
      <c r="B593" s="209">
        <v>1218</v>
      </c>
      <c r="C593" s="210" t="s">
        <v>340</v>
      </c>
      <c r="D593" s="211" t="s">
        <v>477</v>
      </c>
    </row>
    <row r="594" spans="1:4" x14ac:dyDescent="0.2">
      <c r="A594" s="208">
        <v>366</v>
      </c>
      <c r="B594" s="209">
        <v>1219</v>
      </c>
      <c r="C594" s="210" t="s">
        <v>340</v>
      </c>
      <c r="D594" s="211" t="s">
        <v>477</v>
      </c>
    </row>
    <row r="595" spans="1:4" x14ac:dyDescent="0.2">
      <c r="A595" s="208">
        <v>367</v>
      </c>
      <c r="B595" s="209">
        <v>1220</v>
      </c>
      <c r="C595" s="210" t="s">
        <v>340</v>
      </c>
      <c r="D595" s="211" t="s">
        <v>477</v>
      </c>
    </row>
    <row r="596" spans="1:4" x14ac:dyDescent="0.2">
      <c r="A596" s="208">
        <v>367</v>
      </c>
      <c r="B596" s="209">
        <v>1221</v>
      </c>
      <c r="C596" s="210" t="s">
        <v>340</v>
      </c>
      <c r="D596" s="211" t="s">
        <v>477</v>
      </c>
    </row>
    <row r="597" spans="1:4" x14ac:dyDescent="0.2">
      <c r="A597" s="208">
        <v>368</v>
      </c>
      <c r="B597" s="209">
        <v>1222</v>
      </c>
      <c r="C597" s="210" t="s">
        <v>340</v>
      </c>
      <c r="D597" s="211" t="s">
        <v>477</v>
      </c>
    </row>
    <row r="598" spans="1:4" x14ac:dyDescent="0.2">
      <c r="A598" s="208">
        <v>368</v>
      </c>
      <c r="B598" s="209">
        <v>1223</v>
      </c>
      <c r="C598" s="210" t="s">
        <v>340</v>
      </c>
      <c r="D598" s="211" t="s">
        <v>477</v>
      </c>
    </row>
    <row r="599" spans="1:4" x14ac:dyDescent="0.2">
      <c r="A599" s="208">
        <v>369</v>
      </c>
      <c r="B599" s="209">
        <v>1224</v>
      </c>
      <c r="C599" s="210" t="s">
        <v>340</v>
      </c>
      <c r="D599" s="211" t="s">
        <v>477</v>
      </c>
    </row>
    <row r="600" spans="1:4" x14ac:dyDescent="0.2">
      <c r="A600" s="208">
        <v>369</v>
      </c>
      <c r="B600" s="209">
        <v>1225</v>
      </c>
      <c r="C600" s="210" t="s">
        <v>340</v>
      </c>
      <c r="D600" s="211" t="s">
        <v>477</v>
      </c>
    </row>
    <row r="601" spans="1:4" x14ac:dyDescent="0.2">
      <c r="A601" s="208">
        <v>370</v>
      </c>
      <c r="B601" s="209">
        <v>1226</v>
      </c>
      <c r="C601" s="210" t="s">
        <v>340</v>
      </c>
      <c r="D601" s="211" t="s">
        <v>477</v>
      </c>
    </row>
    <row r="602" spans="1:4" x14ac:dyDescent="0.2">
      <c r="A602" s="208">
        <v>370</v>
      </c>
      <c r="B602" s="209">
        <v>1227</v>
      </c>
      <c r="C602" s="210" t="s">
        <v>340</v>
      </c>
      <c r="D602" s="211" t="s">
        <v>477</v>
      </c>
    </row>
    <row r="603" spans="1:4" x14ac:dyDescent="0.2">
      <c r="A603" s="208">
        <v>371</v>
      </c>
      <c r="B603" s="209">
        <v>1228</v>
      </c>
      <c r="C603" s="210" t="s">
        <v>340</v>
      </c>
      <c r="D603" s="211" t="s">
        <v>477</v>
      </c>
    </row>
    <row r="604" spans="1:4" x14ac:dyDescent="0.2">
      <c r="A604" s="208">
        <v>371</v>
      </c>
      <c r="B604" s="209">
        <v>1229</v>
      </c>
      <c r="C604" s="210" t="s">
        <v>340</v>
      </c>
      <c r="D604" s="211" t="s">
        <v>477</v>
      </c>
    </row>
    <row r="605" spans="1:4" x14ac:dyDescent="0.2">
      <c r="A605" s="208">
        <v>372</v>
      </c>
      <c r="B605" s="209">
        <v>1180</v>
      </c>
      <c r="C605" s="210" t="s">
        <v>320</v>
      </c>
      <c r="D605" s="211">
        <v>1</v>
      </c>
    </row>
    <row r="606" spans="1:4" x14ac:dyDescent="0.2">
      <c r="A606" s="208">
        <v>372</v>
      </c>
      <c r="B606" s="209">
        <v>1181</v>
      </c>
      <c r="C606" s="210" t="s">
        <v>320</v>
      </c>
      <c r="D606" s="211">
        <v>1</v>
      </c>
    </row>
    <row r="607" spans="1:4" x14ac:dyDescent="0.2">
      <c r="A607" s="208">
        <v>373</v>
      </c>
      <c r="B607" s="209">
        <v>31</v>
      </c>
      <c r="C607" s="210" t="s">
        <v>266</v>
      </c>
      <c r="D607" s="211">
        <v>1</v>
      </c>
    </row>
    <row r="608" spans="1:4" x14ac:dyDescent="0.2">
      <c r="A608" s="208">
        <v>373</v>
      </c>
      <c r="B608" s="209">
        <v>213</v>
      </c>
      <c r="C608" s="210" t="s">
        <v>266</v>
      </c>
      <c r="D608" s="211">
        <v>2</v>
      </c>
    </row>
    <row r="609" spans="1:4" x14ac:dyDescent="0.2">
      <c r="A609" s="208">
        <v>374</v>
      </c>
      <c r="B609" s="209">
        <v>30</v>
      </c>
      <c r="C609" s="210" t="s">
        <v>266</v>
      </c>
      <c r="D609" s="211">
        <v>1</v>
      </c>
    </row>
    <row r="610" spans="1:4" x14ac:dyDescent="0.2">
      <c r="A610" s="208">
        <v>374</v>
      </c>
      <c r="B610" s="209">
        <v>214</v>
      </c>
      <c r="C610" s="210" t="s">
        <v>266</v>
      </c>
      <c r="D610" s="211">
        <v>2</v>
      </c>
    </row>
    <row r="611" spans="1:4" x14ac:dyDescent="0.2">
      <c r="A611" s="208">
        <v>375</v>
      </c>
      <c r="B611" s="209">
        <v>32</v>
      </c>
      <c r="C611" s="210" t="s">
        <v>266</v>
      </c>
      <c r="D611" s="211">
        <v>1</v>
      </c>
    </row>
    <row r="612" spans="1:4" x14ac:dyDescent="0.2">
      <c r="A612" s="208">
        <v>375</v>
      </c>
      <c r="B612" s="209">
        <v>215</v>
      </c>
      <c r="C612" s="210" t="s">
        <v>266</v>
      </c>
      <c r="D612" s="211">
        <v>2</v>
      </c>
    </row>
    <row r="613" spans="1:4" x14ac:dyDescent="0.2">
      <c r="A613" s="208">
        <v>376</v>
      </c>
      <c r="B613" s="209">
        <v>34</v>
      </c>
      <c r="C613" s="210" t="s">
        <v>266</v>
      </c>
      <c r="D613" s="211">
        <v>1</v>
      </c>
    </row>
    <row r="614" spans="1:4" x14ac:dyDescent="0.2">
      <c r="A614" s="208">
        <v>376</v>
      </c>
      <c r="B614" s="209">
        <v>216</v>
      </c>
      <c r="C614" s="210" t="s">
        <v>266</v>
      </c>
      <c r="D614" s="211">
        <v>2</v>
      </c>
    </row>
    <row r="615" spans="1:4" x14ac:dyDescent="0.2">
      <c r="A615" s="208">
        <v>377</v>
      </c>
      <c r="B615" s="209">
        <v>35</v>
      </c>
      <c r="C615" s="210" t="s">
        <v>266</v>
      </c>
      <c r="D615" s="211">
        <v>1</v>
      </c>
    </row>
    <row r="616" spans="1:4" x14ac:dyDescent="0.2">
      <c r="A616" s="208">
        <v>377</v>
      </c>
      <c r="B616" s="209">
        <v>217</v>
      </c>
      <c r="C616" s="210" t="s">
        <v>266</v>
      </c>
      <c r="D616" s="211">
        <v>2</v>
      </c>
    </row>
    <row r="617" spans="1:4" x14ac:dyDescent="0.2">
      <c r="A617" s="208">
        <v>378</v>
      </c>
      <c r="B617" s="209">
        <v>36</v>
      </c>
      <c r="C617" s="210" t="s">
        <v>266</v>
      </c>
      <c r="D617" s="211">
        <v>1</v>
      </c>
    </row>
    <row r="618" spans="1:4" x14ac:dyDescent="0.2">
      <c r="A618" s="208">
        <v>378</v>
      </c>
      <c r="B618" s="209">
        <v>218</v>
      </c>
      <c r="C618" s="210" t="s">
        <v>266</v>
      </c>
      <c r="D618" s="211">
        <v>2</v>
      </c>
    </row>
    <row r="619" spans="1:4" x14ac:dyDescent="0.2">
      <c r="A619" s="208">
        <v>380</v>
      </c>
      <c r="B619" s="209">
        <v>37</v>
      </c>
      <c r="C619" s="210" t="s">
        <v>266</v>
      </c>
      <c r="D619" s="211">
        <v>1</v>
      </c>
    </row>
    <row r="620" spans="1:4" x14ac:dyDescent="0.2">
      <c r="A620" s="208">
        <v>380</v>
      </c>
      <c r="B620" s="209">
        <v>220</v>
      </c>
      <c r="C620" s="210" t="s">
        <v>266</v>
      </c>
      <c r="D620" s="211">
        <v>2</v>
      </c>
    </row>
    <row r="621" spans="1:4" x14ac:dyDescent="0.2">
      <c r="A621" s="208">
        <v>381</v>
      </c>
      <c r="B621" s="209">
        <v>1170</v>
      </c>
      <c r="C621" s="210" t="s">
        <v>266</v>
      </c>
      <c r="D621" s="211">
        <v>2</v>
      </c>
    </row>
    <row r="622" spans="1:4" x14ac:dyDescent="0.2">
      <c r="A622" s="208">
        <v>381</v>
      </c>
      <c r="B622" s="209">
        <v>1171</v>
      </c>
      <c r="C622" s="210" t="s">
        <v>266</v>
      </c>
      <c r="D622" s="211">
        <v>1</v>
      </c>
    </row>
    <row r="623" spans="1:4" x14ac:dyDescent="0.2">
      <c r="A623" s="208">
        <v>382</v>
      </c>
      <c r="B623" s="209">
        <v>1172</v>
      </c>
      <c r="C623" s="210" t="s">
        <v>266</v>
      </c>
      <c r="D623" s="211">
        <v>2</v>
      </c>
    </row>
    <row r="624" spans="1:4" x14ac:dyDescent="0.2">
      <c r="A624" s="208">
        <v>382</v>
      </c>
      <c r="B624" s="209">
        <v>1173</v>
      </c>
      <c r="C624" s="210" t="s">
        <v>266</v>
      </c>
      <c r="D624" s="211">
        <v>1</v>
      </c>
    </row>
    <row r="625" spans="1:4" x14ac:dyDescent="0.2">
      <c r="A625" s="208">
        <v>384</v>
      </c>
      <c r="B625" s="209">
        <v>1185</v>
      </c>
      <c r="C625" s="210" t="s">
        <v>278</v>
      </c>
      <c r="D625" s="211">
        <v>1</v>
      </c>
    </row>
    <row r="626" spans="1:4" x14ac:dyDescent="0.2">
      <c r="A626" s="208">
        <v>384</v>
      </c>
      <c r="B626" s="209">
        <v>1186</v>
      </c>
      <c r="C626" s="210" t="s">
        <v>278</v>
      </c>
      <c r="D626" s="211">
        <v>2</v>
      </c>
    </row>
    <row r="627" spans="1:4" x14ac:dyDescent="0.2">
      <c r="A627" s="208">
        <v>385</v>
      </c>
      <c r="B627" s="209">
        <v>1260</v>
      </c>
      <c r="C627" s="210" t="s">
        <v>266</v>
      </c>
      <c r="D627" s="211" t="s">
        <v>477</v>
      </c>
    </row>
    <row r="628" spans="1:4" x14ac:dyDescent="0.2">
      <c r="A628" s="208">
        <v>385</v>
      </c>
      <c r="B628" s="209">
        <v>1261</v>
      </c>
      <c r="C628" s="210" t="s">
        <v>266</v>
      </c>
      <c r="D628" s="211" t="s">
        <v>477</v>
      </c>
    </row>
    <row r="629" spans="1:4" x14ac:dyDescent="0.2">
      <c r="A629" s="208">
        <v>386</v>
      </c>
      <c r="B629" s="209">
        <v>1184</v>
      </c>
      <c r="C629" s="210" t="s">
        <v>247</v>
      </c>
      <c r="D629" s="211" t="s">
        <v>240</v>
      </c>
    </row>
    <row r="630" spans="1:4" x14ac:dyDescent="0.2">
      <c r="A630" s="208">
        <v>387</v>
      </c>
      <c r="B630" s="209">
        <v>1183</v>
      </c>
      <c r="C630" s="210" t="s">
        <v>271</v>
      </c>
      <c r="D630" s="211" t="s">
        <v>240</v>
      </c>
    </row>
    <row r="631" spans="1:4" x14ac:dyDescent="0.2">
      <c r="A631" s="208">
        <v>388</v>
      </c>
      <c r="B631" s="209">
        <v>1262</v>
      </c>
      <c r="C631" s="210" t="s">
        <v>266</v>
      </c>
      <c r="D631" s="211" t="s">
        <v>477</v>
      </c>
    </row>
    <row r="632" spans="1:4" x14ac:dyDescent="0.2">
      <c r="A632" s="208">
        <v>388</v>
      </c>
      <c r="B632" s="209">
        <v>1263</v>
      </c>
      <c r="C632" s="210" t="s">
        <v>266</v>
      </c>
      <c r="D632" s="211" t="s">
        <v>477</v>
      </c>
    </row>
    <row r="633" spans="1:4" x14ac:dyDescent="0.2">
      <c r="A633" s="208">
        <v>389</v>
      </c>
      <c r="B633" s="209">
        <v>1182</v>
      </c>
      <c r="C633" s="210" t="s">
        <v>257</v>
      </c>
      <c r="D633" s="211" t="s">
        <v>240</v>
      </c>
    </row>
    <row r="634" spans="1:4" x14ac:dyDescent="0.2">
      <c r="A634" s="208">
        <v>390</v>
      </c>
      <c r="B634" s="209">
        <v>1291</v>
      </c>
      <c r="C634" s="210" t="s">
        <v>266</v>
      </c>
      <c r="D634" s="211">
        <v>2</v>
      </c>
    </row>
    <row r="635" spans="1:4" x14ac:dyDescent="0.2">
      <c r="A635" s="208">
        <v>390</v>
      </c>
      <c r="B635" s="209">
        <v>1292</v>
      </c>
      <c r="C635" s="210" t="s">
        <v>266</v>
      </c>
      <c r="D635" s="211">
        <v>1</v>
      </c>
    </row>
    <row r="636" spans="1:4" x14ac:dyDescent="0.2">
      <c r="A636" s="208">
        <v>391</v>
      </c>
      <c r="B636" s="209">
        <v>29</v>
      </c>
      <c r="C636" s="210" t="s">
        <v>341</v>
      </c>
      <c r="D636" s="211" t="s">
        <v>240</v>
      </c>
    </row>
    <row r="637" spans="1:4" x14ac:dyDescent="0.2">
      <c r="A637" s="208">
        <v>392</v>
      </c>
      <c r="B637" s="209">
        <v>90</v>
      </c>
      <c r="C637" s="210" t="s">
        <v>342</v>
      </c>
      <c r="D637" s="211">
        <v>1</v>
      </c>
    </row>
    <row r="638" spans="1:4" x14ac:dyDescent="0.2">
      <c r="A638" s="208">
        <v>393</v>
      </c>
      <c r="B638" s="209">
        <v>1</v>
      </c>
      <c r="C638" s="210" t="s">
        <v>343</v>
      </c>
      <c r="D638" s="211">
        <v>1</v>
      </c>
    </row>
    <row r="639" spans="1:4" x14ac:dyDescent="0.2">
      <c r="A639" s="208">
        <v>394</v>
      </c>
      <c r="B639" s="209">
        <v>1176</v>
      </c>
      <c r="C639" s="210" t="s">
        <v>299</v>
      </c>
      <c r="D639" s="211">
        <v>1</v>
      </c>
    </row>
    <row r="640" spans="1:4" x14ac:dyDescent="0.2">
      <c r="A640" s="208">
        <v>394</v>
      </c>
      <c r="B640" s="209">
        <v>1177</v>
      </c>
      <c r="C640" s="210" t="s">
        <v>299</v>
      </c>
      <c r="D640" s="211">
        <v>2</v>
      </c>
    </row>
    <row r="641" spans="1:4" x14ac:dyDescent="0.2">
      <c r="A641" s="208">
        <v>395</v>
      </c>
      <c r="B641" s="209">
        <v>1044</v>
      </c>
      <c r="C641" s="210" t="s">
        <v>344</v>
      </c>
      <c r="D641" s="211">
        <v>2</v>
      </c>
    </row>
    <row r="642" spans="1:4" x14ac:dyDescent="0.2">
      <c r="A642" s="208">
        <v>395</v>
      </c>
      <c r="B642" s="209">
        <v>1045</v>
      </c>
      <c r="C642" s="210" t="s">
        <v>344</v>
      </c>
      <c r="D642" s="211">
        <v>1</v>
      </c>
    </row>
    <row r="643" spans="1:4" x14ac:dyDescent="0.2">
      <c r="A643" s="208">
        <v>395</v>
      </c>
      <c r="B643" s="209">
        <v>1046</v>
      </c>
      <c r="C643" s="210" t="s">
        <v>344</v>
      </c>
      <c r="D643" s="211">
        <v>1</v>
      </c>
    </row>
    <row r="644" spans="1:4" x14ac:dyDescent="0.2">
      <c r="A644" s="208">
        <v>396</v>
      </c>
      <c r="B644" s="209">
        <v>1323</v>
      </c>
      <c r="C644" s="210" t="s">
        <v>276</v>
      </c>
      <c r="D644" s="211">
        <v>1</v>
      </c>
    </row>
    <row r="645" spans="1:4" x14ac:dyDescent="0.2">
      <c r="A645" s="208">
        <v>397</v>
      </c>
      <c r="B645" s="209">
        <v>1346</v>
      </c>
      <c r="C645" s="210" t="s">
        <v>345</v>
      </c>
      <c r="D645" s="211">
        <v>1</v>
      </c>
    </row>
    <row r="646" spans="1:4" x14ac:dyDescent="0.2">
      <c r="A646" s="208">
        <v>398</v>
      </c>
      <c r="B646" s="209">
        <v>72</v>
      </c>
      <c r="C646" s="210" t="s">
        <v>346</v>
      </c>
      <c r="D646" s="211">
        <v>2</v>
      </c>
    </row>
    <row r="647" spans="1:4" x14ac:dyDescent="0.2">
      <c r="A647" s="208">
        <v>399</v>
      </c>
      <c r="B647" s="209">
        <v>27</v>
      </c>
      <c r="C647" s="210" t="s">
        <v>347</v>
      </c>
      <c r="D647" s="211" t="s">
        <v>485</v>
      </c>
    </row>
    <row r="648" spans="1:4" x14ac:dyDescent="0.2">
      <c r="A648" s="208">
        <v>400</v>
      </c>
      <c r="B648" s="209">
        <v>58</v>
      </c>
      <c r="C648" s="210" t="s">
        <v>298</v>
      </c>
      <c r="D648" s="211">
        <v>1</v>
      </c>
    </row>
    <row r="649" spans="1:4" x14ac:dyDescent="0.2">
      <c r="A649" s="208">
        <v>400</v>
      </c>
      <c r="B649" s="209">
        <v>190</v>
      </c>
      <c r="C649" s="210" t="s">
        <v>298</v>
      </c>
      <c r="D649" s="211" t="s">
        <v>482</v>
      </c>
    </row>
    <row r="650" spans="1:4" x14ac:dyDescent="0.2">
      <c r="A650" s="208">
        <v>401</v>
      </c>
      <c r="B650" s="209">
        <v>1157</v>
      </c>
      <c r="C650" s="210" t="s">
        <v>348</v>
      </c>
      <c r="D650" s="211" t="s">
        <v>240</v>
      </c>
    </row>
    <row r="651" spans="1:4" x14ac:dyDescent="0.2">
      <c r="A651" s="208">
        <v>403</v>
      </c>
      <c r="B651" s="209">
        <v>1178</v>
      </c>
      <c r="C651" s="210" t="s">
        <v>253</v>
      </c>
      <c r="D651" s="211">
        <v>1</v>
      </c>
    </row>
    <row r="652" spans="1:4" x14ac:dyDescent="0.2">
      <c r="A652" s="208">
        <v>403</v>
      </c>
      <c r="B652" s="209">
        <v>1179</v>
      </c>
      <c r="C652" s="210" t="s">
        <v>253</v>
      </c>
      <c r="D652" s="211">
        <v>2</v>
      </c>
    </row>
    <row r="653" spans="1:4" x14ac:dyDescent="0.2">
      <c r="A653" s="208">
        <v>404</v>
      </c>
      <c r="B653" s="209">
        <v>1161</v>
      </c>
      <c r="C653" s="210" t="s">
        <v>349</v>
      </c>
      <c r="D653" s="211">
        <v>2</v>
      </c>
    </row>
    <row r="654" spans="1:4" x14ac:dyDescent="0.2">
      <c r="A654" s="208">
        <v>404</v>
      </c>
      <c r="B654" s="209">
        <v>1162</v>
      </c>
      <c r="C654" s="210" t="s">
        <v>349</v>
      </c>
      <c r="D654" s="211">
        <v>1</v>
      </c>
    </row>
    <row r="655" spans="1:4" x14ac:dyDescent="0.2">
      <c r="A655" s="208">
        <v>405</v>
      </c>
      <c r="B655" s="209">
        <v>1163</v>
      </c>
      <c r="C655" s="210" t="s">
        <v>350</v>
      </c>
      <c r="D655" s="211" t="s">
        <v>240</v>
      </c>
    </row>
    <row r="656" spans="1:4" x14ac:dyDescent="0.2">
      <c r="A656" s="208">
        <v>406</v>
      </c>
      <c r="B656" s="209">
        <v>77</v>
      </c>
      <c r="C656" s="210" t="s">
        <v>351</v>
      </c>
      <c r="D656" s="211" t="s">
        <v>240</v>
      </c>
    </row>
    <row r="657" spans="1:4" x14ac:dyDescent="0.2">
      <c r="A657" s="208">
        <v>407</v>
      </c>
      <c r="B657" s="209">
        <v>81</v>
      </c>
      <c r="C657" s="210" t="s">
        <v>352</v>
      </c>
      <c r="D657" s="211" t="s">
        <v>240</v>
      </c>
    </row>
    <row r="658" spans="1:4" x14ac:dyDescent="0.2">
      <c r="A658" s="208">
        <v>408</v>
      </c>
      <c r="B658" s="209">
        <v>87</v>
      </c>
      <c r="C658" s="210" t="s">
        <v>353</v>
      </c>
      <c r="D658" s="211" t="s">
        <v>240</v>
      </c>
    </row>
    <row r="659" spans="1:4" x14ac:dyDescent="0.2">
      <c r="A659" s="208">
        <v>409</v>
      </c>
      <c r="B659" s="209">
        <v>89</v>
      </c>
      <c r="C659" s="210" t="s">
        <v>354</v>
      </c>
      <c r="D659" s="211" t="s">
        <v>240</v>
      </c>
    </row>
    <row r="660" spans="1:4" x14ac:dyDescent="0.2">
      <c r="A660" s="208">
        <v>410</v>
      </c>
      <c r="B660" s="209">
        <v>98</v>
      </c>
      <c r="C660" s="210" t="s">
        <v>355</v>
      </c>
      <c r="D660" s="211" t="s">
        <v>240</v>
      </c>
    </row>
    <row r="661" spans="1:4" x14ac:dyDescent="0.2">
      <c r="A661" s="208">
        <v>411</v>
      </c>
      <c r="B661" s="209">
        <v>106</v>
      </c>
      <c r="C661" s="210" t="s">
        <v>356</v>
      </c>
      <c r="D661" s="211" t="s">
        <v>240</v>
      </c>
    </row>
    <row r="662" spans="1:4" x14ac:dyDescent="0.2">
      <c r="A662" s="208">
        <v>412</v>
      </c>
      <c r="B662" s="209">
        <v>107</v>
      </c>
      <c r="C662" s="210" t="s">
        <v>357</v>
      </c>
      <c r="D662" s="211" t="s">
        <v>240</v>
      </c>
    </row>
    <row r="663" spans="1:4" x14ac:dyDescent="0.2">
      <c r="A663" s="208">
        <v>413</v>
      </c>
      <c r="B663" s="209">
        <v>108</v>
      </c>
      <c r="C663" s="210" t="s">
        <v>358</v>
      </c>
      <c r="D663" s="211" t="s">
        <v>240</v>
      </c>
    </row>
    <row r="664" spans="1:4" x14ac:dyDescent="0.2">
      <c r="A664" s="208">
        <v>414</v>
      </c>
      <c r="B664" s="209">
        <v>110</v>
      </c>
      <c r="C664" s="210" t="s">
        <v>359</v>
      </c>
      <c r="D664" s="211" t="s">
        <v>240</v>
      </c>
    </row>
    <row r="665" spans="1:4" x14ac:dyDescent="0.2">
      <c r="A665" s="208">
        <v>415</v>
      </c>
      <c r="B665" s="209">
        <v>165</v>
      </c>
      <c r="C665" s="210" t="s">
        <v>360</v>
      </c>
      <c r="D665" s="211" t="s">
        <v>240</v>
      </c>
    </row>
    <row r="666" spans="1:4" x14ac:dyDescent="0.2">
      <c r="A666" s="208">
        <v>416</v>
      </c>
      <c r="B666" s="209">
        <v>179</v>
      </c>
      <c r="C666" s="210" t="s">
        <v>361</v>
      </c>
      <c r="D666" s="211" t="s">
        <v>240</v>
      </c>
    </row>
    <row r="667" spans="1:4" x14ac:dyDescent="0.2">
      <c r="A667" s="208">
        <v>417</v>
      </c>
      <c r="B667" s="209">
        <v>209</v>
      </c>
      <c r="C667" s="210" t="s">
        <v>362</v>
      </c>
      <c r="D667" s="211" t="s">
        <v>240</v>
      </c>
    </row>
    <row r="668" spans="1:4" x14ac:dyDescent="0.2">
      <c r="A668" s="208">
        <v>418</v>
      </c>
      <c r="B668" s="209">
        <v>188</v>
      </c>
      <c r="C668" s="210" t="s">
        <v>363</v>
      </c>
      <c r="D668" s="211" t="s">
        <v>240</v>
      </c>
    </row>
    <row r="669" spans="1:4" x14ac:dyDescent="0.2">
      <c r="A669" s="208">
        <v>419</v>
      </c>
      <c r="B669" s="209">
        <v>176</v>
      </c>
      <c r="C669" s="210" t="s">
        <v>364</v>
      </c>
      <c r="D669" s="211" t="s">
        <v>240</v>
      </c>
    </row>
    <row r="670" spans="1:4" x14ac:dyDescent="0.2">
      <c r="A670" s="208">
        <v>420</v>
      </c>
      <c r="B670" s="209">
        <v>253</v>
      </c>
      <c r="C670" s="210" t="s">
        <v>365</v>
      </c>
      <c r="D670" s="211" t="s">
        <v>240</v>
      </c>
    </row>
    <row r="671" spans="1:4" x14ac:dyDescent="0.2">
      <c r="A671" s="208">
        <v>421</v>
      </c>
      <c r="B671" s="209">
        <v>222</v>
      </c>
      <c r="C671" s="210" t="s">
        <v>366</v>
      </c>
      <c r="D671" s="211" t="s">
        <v>240</v>
      </c>
    </row>
    <row r="672" spans="1:4" x14ac:dyDescent="0.2">
      <c r="A672" s="208">
        <v>422</v>
      </c>
      <c r="B672" s="209">
        <v>254</v>
      </c>
      <c r="C672" s="210" t="s">
        <v>367</v>
      </c>
      <c r="D672" s="211" t="s">
        <v>240</v>
      </c>
    </row>
    <row r="673" spans="1:4" x14ac:dyDescent="0.2">
      <c r="A673" s="208">
        <v>423</v>
      </c>
      <c r="B673" s="209">
        <v>255</v>
      </c>
      <c r="C673" s="210" t="s">
        <v>368</v>
      </c>
      <c r="D673" s="211" t="s">
        <v>240</v>
      </c>
    </row>
    <row r="674" spans="1:4" x14ac:dyDescent="0.2">
      <c r="A674" s="208">
        <v>424</v>
      </c>
      <c r="B674" s="209">
        <v>256</v>
      </c>
      <c r="C674" s="210" t="s">
        <v>369</v>
      </c>
      <c r="D674" s="211" t="s">
        <v>240</v>
      </c>
    </row>
    <row r="675" spans="1:4" x14ac:dyDescent="0.2">
      <c r="A675" s="208">
        <v>425</v>
      </c>
      <c r="B675" s="209">
        <v>1100</v>
      </c>
      <c r="C675" s="210" t="s">
        <v>370</v>
      </c>
      <c r="D675" s="211">
        <v>2</v>
      </c>
    </row>
    <row r="676" spans="1:4" x14ac:dyDescent="0.2">
      <c r="A676" s="208">
        <v>426</v>
      </c>
      <c r="B676" s="209">
        <v>1189</v>
      </c>
      <c r="C676" s="210" t="s">
        <v>278</v>
      </c>
      <c r="D676" s="211">
        <v>1</v>
      </c>
    </row>
    <row r="677" spans="1:4" x14ac:dyDescent="0.2">
      <c r="A677" s="208">
        <v>426</v>
      </c>
      <c r="B677" s="209">
        <v>1190</v>
      </c>
      <c r="C677" s="210" t="s">
        <v>278</v>
      </c>
      <c r="D677" s="211">
        <v>2</v>
      </c>
    </row>
    <row r="678" spans="1:4" x14ac:dyDescent="0.2">
      <c r="A678" s="208">
        <v>427</v>
      </c>
      <c r="B678" s="209">
        <v>1118</v>
      </c>
      <c r="C678" s="210" t="s">
        <v>371</v>
      </c>
      <c r="D678" s="211">
        <v>1</v>
      </c>
    </row>
    <row r="679" spans="1:4" x14ac:dyDescent="0.2">
      <c r="A679" s="208">
        <v>427</v>
      </c>
      <c r="B679" s="209">
        <v>1119</v>
      </c>
      <c r="C679" s="210" t="s">
        <v>371</v>
      </c>
      <c r="D679" s="211" t="s">
        <v>480</v>
      </c>
    </row>
    <row r="680" spans="1:4" x14ac:dyDescent="0.2">
      <c r="A680" s="208">
        <v>428</v>
      </c>
      <c r="B680" s="209">
        <v>258</v>
      </c>
      <c r="C680" s="210" t="s">
        <v>372</v>
      </c>
      <c r="D680" s="211" t="s">
        <v>373</v>
      </c>
    </row>
    <row r="681" spans="1:4" x14ac:dyDescent="0.2">
      <c r="A681" s="208">
        <v>428</v>
      </c>
      <c r="B681" s="209">
        <v>259</v>
      </c>
      <c r="C681" s="210" t="s">
        <v>372</v>
      </c>
      <c r="D681" s="211" t="s">
        <v>373</v>
      </c>
    </row>
    <row r="682" spans="1:4" x14ac:dyDescent="0.2">
      <c r="A682" s="208">
        <v>429</v>
      </c>
      <c r="B682" s="209">
        <v>260</v>
      </c>
      <c r="C682" s="210" t="s">
        <v>374</v>
      </c>
      <c r="D682" s="211" t="s">
        <v>373</v>
      </c>
    </row>
    <row r="683" spans="1:4" x14ac:dyDescent="0.2">
      <c r="A683" s="208">
        <v>429</v>
      </c>
      <c r="B683" s="209">
        <v>261</v>
      </c>
      <c r="C683" s="210" t="s">
        <v>374</v>
      </c>
      <c r="D683" s="211" t="s">
        <v>373</v>
      </c>
    </row>
    <row r="684" spans="1:4" x14ac:dyDescent="0.2">
      <c r="A684" s="208">
        <v>430</v>
      </c>
      <c r="B684" s="209">
        <v>264</v>
      </c>
      <c r="C684" s="210" t="s">
        <v>375</v>
      </c>
      <c r="D684" s="211" t="s">
        <v>373</v>
      </c>
    </row>
    <row r="685" spans="1:4" x14ac:dyDescent="0.2">
      <c r="A685" s="208">
        <v>430</v>
      </c>
      <c r="B685" s="209">
        <v>265</v>
      </c>
      <c r="C685" s="210" t="s">
        <v>375</v>
      </c>
      <c r="D685" s="211" t="s">
        <v>373</v>
      </c>
    </row>
    <row r="686" spans="1:4" x14ac:dyDescent="0.2">
      <c r="A686" s="208">
        <v>431</v>
      </c>
      <c r="B686" s="209">
        <v>262</v>
      </c>
      <c r="C686" s="210" t="s">
        <v>376</v>
      </c>
      <c r="D686" s="211" t="s">
        <v>373</v>
      </c>
    </row>
    <row r="687" spans="1:4" x14ac:dyDescent="0.2">
      <c r="A687" s="208">
        <v>431</v>
      </c>
      <c r="B687" s="209">
        <v>263</v>
      </c>
      <c r="C687" s="210" t="s">
        <v>376</v>
      </c>
      <c r="D687" s="211" t="s">
        <v>373</v>
      </c>
    </row>
    <row r="688" spans="1:4" x14ac:dyDescent="0.2">
      <c r="A688" s="208">
        <v>432</v>
      </c>
      <c r="B688" s="209">
        <v>1397</v>
      </c>
      <c r="C688" s="210" t="s">
        <v>278</v>
      </c>
      <c r="D688" s="211">
        <v>1</v>
      </c>
    </row>
    <row r="689" spans="1:4" x14ac:dyDescent="0.2">
      <c r="A689" s="208">
        <v>432</v>
      </c>
      <c r="B689" s="209">
        <v>1398</v>
      </c>
      <c r="C689" s="210" t="s">
        <v>278</v>
      </c>
      <c r="D689" s="211">
        <v>2</v>
      </c>
    </row>
    <row r="690" spans="1:4" x14ac:dyDescent="0.2">
      <c r="A690" s="208">
        <v>434</v>
      </c>
      <c r="B690" s="209">
        <v>269</v>
      </c>
      <c r="C690" s="210" t="s">
        <v>377</v>
      </c>
      <c r="D690" s="211" t="s">
        <v>477</v>
      </c>
    </row>
    <row r="691" spans="1:4" x14ac:dyDescent="0.2">
      <c r="A691" s="208">
        <v>435</v>
      </c>
      <c r="B691" s="209">
        <v>270</v>
      </c>
      <c r="C691" s="210" t="s">
        <v>378</v>
      </c>
      <c r="D691" s="211">
        <v>1</v>
      </c>
    </row>
    <row r="692" spans="1:4" x14ac:dyDescent="0.2">
      <c r="A692" s="208">
        <v>435</v>
      </c>
      <c r="B692" s="209">
        <v>271</v>
      </c>
      <c r="C692" s="210" t="s">
        <v>378</v>
      </c>
      <c r="D692" s="211">
        <v>1</v>
      </c>
    </row>
    <row r="693" spans="1:4" x14ac:dyDescent="0.2">
      <c r="A693" s="208">
        <v>435</v>
      </c>
      <c r="B693" s="209">
        <v>272</v>
      </c>
      <c r="C693" s="210" t="s">
        <v>378</v>
      </c>
      <c r="D693" s="211">
        <v>2</v>
      </c>
    </row>
    <row r="694" spans="1:4" x14ac:dyDescent="0.2">
      <c r="A694" s="208">
        <v>436</v>
      </c>
      <c r="B694" s="209">
        <v>273</v>
      </c>
      <c r="C694" s="210" t="s">
        <v>379</v>
      </c>
      <c r="D694" s="211">
        <v>1</v>
      </c>
    </row>
    <row r="695" spans="1:4" x14ac:dyDescent="0.2">
      <c r="A695" s="208">
        <v>436</v>
      </c>
      <c r="B695" s="209">
        <v>274</v>
      </c>
      <c r="C695" s="210" t="s">
        <v>379</v>
      </c>
      <c r="D695" s="211">
        <v>1</v>
      </c>
    </row>
    <row r="696" spans="1:4" x14ac:dyDescent="0.2">
      <c r="A696" s="208">
        <v>436</v>
      </c>
      <c r="B696" s="209">
        <v>275</v>
      </c>
      <c r="C696" s="210" t="s">
        <v>379</v>
      </c>
      <c r="D696" s="211">
        <v>2</v>
      </c>
    </row>
    <row r="697" spans="1:4" x14ac:dyDescent="0.2">
      <c r="A697" s="208">
        <v>437</v>
      </c>
      <c r="B697" s="209">
        <v>1403</v>
      </c>
      <c r="C697" s="210" t="s">
        <v>380</v>
      </c>
      <c r="D697" s="211">
        <v>2</v>
      </c>
    </row>
    <row r="698" spans="1:4" x14ac:dyDescent="0.2">
      <c r="A698" s="208">
        <v>437</v>
      </c>
      <c r="B698" s="209">
        <v>1404</v>
      </c>
      <c r="C698" s="210" t="s">
        <v>380</v>
      </c>
      <c r="D698" s="211">
        <v>1</v>
      </c>
    </row>
    <row r="699" spans="1:4" x14ac:dyDescent="0.2">
      <c r="A699" s="208">
        <v>437</v>
      </c>
      <c r="B699" s="209">
        <v>1405</v>
      </c>
      <c r="C699" s="210" t="s">
        <v>380</v>
      </c>
      <c r="D699" s="211">
        <v>1</v>
      </c>
    </row>
    <row r="700" spans="1:4" x14ac:dyDescent="0.2">
      <c r="A700" s="208">
        <v>439</v>
      </c>
      <c r="B700" s="209">
        <v>346</v>
      </c>
      <c r="C700" s="210" t="s">
        <v>381</v>
      </c>
      <c r="D700" s="211">
        <v>2</v>
      </c>
    </row>
    <row r="701" spans="1:4" x14ac:dyDescent="0.2">
      <c r="A701" s="208">
        <v>439</v>
      </c>
      <c r="B701" s="209">
        <v>349</v>
      </c>
      <c r="C701" s="210" t="s">
        <v>381</v>
      </c>
      <c r="D701" s="211">
        <v>1</v>
      </c>
    </row>
    <row r="702" spans="1:4" x14ac:dyDescent="0.2">
      <c r="A702" s="208">
        <v>440</v>
      </c>
      <c r="B702" s="209">
        <v>210</v>
      </c>
      <c r="C702" s="210" t="s">
        <v>382</v>
      </c>
      <c r="D702" s="211">
        <v>2</v>
      </c>
    </row>
    <row r="703" spans="1:4" x14ac:dyDescent="0.2">
      <c r="A703" s="208">
        <v>440</v>
      </c>
      <c r="B703" s="209">
        <v>347</v>
      </c>
      <c r="C703" s="210" t="s">
        <v>382</v>
      </c>
      <c r="D703" s="211" t="s">
        <v>477</v>
      </c>
    </row>
    <row r="704" spans="1:4" x14ac:dyDescent="0.2">
      <c r="A704" s="208">
        <v>440</v>
      </c>
      <c r="B704" s="209">
        <v>348</v>
      </c>
      <c r="C704" s="210" t="s">
        <v>382</v>
      </c>
      <c r="D704" s="211" t="s">
        <v>477</v>
      </c>
    </row>
    <row r="705" spans="1:4" x14ac:dyDescent="0.2">
      <c r="A705" s="208">
        <v>441</v>
      </c>
      <c r="B705" s="209">
        <v>206</v>
      </c>
      <c r="C705" s="210" t="s">
        <v>282</v>
      </c>
      <c r="D705" s="211">
        <v>2</v>
      </c>
    </row>
    <row r="706" spans="1:4" x14ac:dyDescent="0.2">
      <c r="A706" s="208">
        <v>441</v>
      </c>
      <c r="B706" s="209">
        <v>350</v>
      </c>
      <c r="C706" s="210" t="s">
        <v>282</v>
      </c>
      <c r="D706" s="211">
        <v>1</v>
      </c>
    </row>
    <row r="707" spans="1:4" x14ac:dyDescent="0.2">
      <c r="A707" s="208">
        <v>441</v>
      </c>
      <c r="B707" s="209">
        <v>351</v>
      </c>
      <c r="C707" s="210" t="s">
        <v>282</v>
      </c>
      <c r="D707" s="211">
        <v>1</v>
      </c>
    </row>
    <row r="708" spans="1:4" x14ac:dyDescent="0.2">
      <c r="A708" s="208">
        <v>441</v>
      </c>
      <c r="B708" s="209">
        <v>352</v>
      </c>
      <c r="C708" s="210" t="s">
        <v>282</v>
      </c>
      <c r="D708" s="211">
        <v>1</v>
      </c>
    </row>
    <row r="709" spans="1:4" x14ac:dyDescent="0.2">
      <c r="A709" s="208">
        <v>442</v>
      </c>
      <c r="B709" s="209">
        <v>356</v>
      </c>
      <c r="C709" s="210" t="s">
        <v>278</v>
      </c>
      <c r="D709" s="211" t="s">
        <v>477</v>
      </c>
    </row>
    <row r="710" spans="1:4" x14ac:dyDescent="0.2">
      <c r="A710" s="208">
        <v>442</v>
      </c>
      <c r="B710" s="209">
        <v>357</v>
      </c>
      <c r="C710" s="210" t="s">
        <v>278</v>
      </c>
      <c r="D710" s="211" t="s">
        <v>477</v>
      </c>
    </row>
    <row r="711" spans="1:4" x14ac:dyDescent="0.2">
      <c r="A711" s="208">
        <v>443</v>
      </c>
      <c r="B711" s="209">
        <v>358</v>
      </c>
      <c r="C711" s="210" t="s">
        <v>320</v>
      </c>
      <c r="D711" s="211">
        <v>1</v>
      </c>
    </row>
    <row r="712" spans="1:4" x14ac:dyDescent="0.2">
      <c r="A712" s="208">
        <v>443</v>
      </c>
      <c r="B712" s="209">
        <v>359</v>
      </c>
      <c r="C712" s="210" t="s">
        <v>320</v>
      </c>
      <c r="D712" s="211" t="s">
        <v>482</v>
      </c>
    </row>
    <row r="713" spans="1:4" x14ac:dyDescent="0.2">
      <c r="A713" s="208">
        <v>444</v>
      </c>
      <c r="B713" s="209">
        <v>208</v>
      </c>
      <c r="C713" s="210" t="s">
        <v>323</v>
      </c>
      <c r="D713" s="211">
        <v>2</v>
      </c>
    </row>
    <row r="714" spans="1:4" x14ac:dyDescent="0.2">
      <c r="A714" s="208">
        <v>444</v>
      </c>
      <c r="B714" s="209">
        <v>358</v>
      </c>
      <c r="C714" s="210" t="s">
        <v>323</v>
      </c>
      <c r="D714" s="211" t="s">
        <v>485</v>
      </c>
    </row>
    <row r="715" spans="1:4" x14ac:dyDescent="0.2">
      <c r="A715" s="208">
        <v>444</v>
      </c>
      <c r="B715" s="209">
        <v>360</v>
      </c>
      <c r="C715" s="210" t="s">
        <v>323</v>
      </c>
      <c r="D715" s="211" t="s">
        <v>485</v>
      </c>
    </row>
    <row r="716" spans="1:4" x14ac:dyDescent="0.2">
      <c r="A716" s="208">
        <v>445</v>
      </c>
      <c r="B716" s="209">
        <v>1406</v>
      </c>
      <c r="C716" s="210" t="s">
        <v>383</v>
      </c>
      <c r="D716" s="211">
        <v>1</v>
      </c>
    </row>
    <row r="717" spans="1:4" x14ac:dyDescent="0.2">
      <c r="A717" s="208">
        <v>445</v>
      </c>
      <c r="B717" s="209">
        <v>1407</v>
      </c>
      <c r="C717" s="210" t="s">
        <v>383</v>
      </c>
      <c r="D717" s="211">
        <v>2</v>
      </c>
    </row>
    <row r="718" spans="1:4" x14ac:dyDescent="0.2">
      <c r="A718" s="208">
        <v>446</v>
      </c>
      <c r="B718" s="209">
        <v>1408</v>
      </c>
      <c r="C718" s="210" t="s">
        <v>383</v>
      </c>
      <c r="D718" s="211">
        <v>1</v>
      </c>
    </row>
    <row r="719" spans="1:4" x14ac:dyDescent="0.2">
      <c r="A719" s="208">
        <v>446</v>
      </c>
      <c r="B719" s="209">
        <v>1409</v>
      </c>
      <c r="C719" s="210" t="s">
        <v>383</v>
      </c>
      <c r="D719" s="211">
        <v>2</v>
      </c>
    </row>
    <row r="720" spans="1:4" x14ac:dyDescent="0.2">
      <c r="A720" s="208">
        <v>447</v>
      </c>
      <c r="B720" s="209">
        <v>206</v>
      </c>
      <c r="C720" s="210" t="s">
        <v>294</v>
      </c>
      <c r="D720" s="211">
        <v>2</v>
      </c>
    </row>
    <row r="721" spans="1:4" x14ac:dyDescent="0.2">
      <c r="A721" s="208">
        <v>448</v>
      </c>
      <c r="B721" s="209">
        <v>1125</v>
      </c>
      <c r="C721" s="210" t="s">
        <v>294</v>
      </c>
      <c r="D721" s="211">
        <v>2</v>
      </c>
    </row>
    <row r="722" spans="1:4" x14ac:dyDescent="0.2">
      <c r="A722" s="208">
        <v>449</v>
      </c>
      <c r="B722" s="209">
        <v>1127</v>
      </c>
      <c r="C722" s="210" t="s">
        <v>294</v>
      </c>
      <c r="D722" s="211">
        <v>2</v>
      </c>
    </row>
    <row r="723" spans="1:4" x14ac:dyDescent="0.2">
      <c r="A723" s="208">
        <v>450</v>
      </c>
      <c r="B723" s="209">
        <v>1129</v>
      </c>
      <c r="C723" s="210" t="s">
        <v>294</v>
      </c>
      <c r="D723" s="211">
        <v>2</v>
      </c>
    </row>
    <row r="724" spans="1:4" x14ac:dyDescent="0.2">
      <c r="A724" s="208">
        <v>451</v>
      </c>
      <c r="B724" s="209">
        <v>1140</v>
      </c>
      <c r="C724" s="210" t="s">
        <v>294</v>
      </c>
      <c r="D724" s="211">
        <v>2</v>
      </c>
    </row>
    <row r="725" spans="1:4" x14ac:dyDescent="0.2">
      <c r="A725" s="208">
        <v>452</v>
      </c>
      <c r="B725" s="209">
        <v>1142</v>
      </c>
      <c r="C725" s="210" t="s">
        <v>294</v>
      </c>
      <c r="D725" s="211">
        <v>2</v>
      </c>
    </row>
    <row r="726" spans="1:4" x14ac:dyDescent="0.2">
      <c r="A726" s="208">
        <v>453</v>
      </c>
      <c r="B726" s="209">
        <v>1144</v>
      </c>
      <c r="C726" s="210" t="s">
        <v>294</v>
      </c>
      <c r="D726" s="211">
        <v>2</v>
      </c>
    </row>
    <row r="727" spans="1:4" x14ac:dyDescent="0.2">
      <c r="A727" s="208">
        <v>454</v>
      </c>
      <c r="B727" s="209">
        <v>1146</v>
      </c>
      <c r="C727" s="210" t="s">
        <v>294</v>
      </c>
      <c r="D727" s="211">
        <v>2</v>
      </c>
    </row>
    <row r="728" spans="1:4" x14ac:dyDescent="0.2">
      <c r="A728" s="208">
        <v>455</v>
      </c>
      <c r="B728" s="209">
        <v>1148</v>
      </c>
      <c r="C728" s="210" t="s">
        <v>294</v>
      </c>
      <c r="D728" s="211">
        <v>2</v>
      </c>
    </row>
    <row r="729" spans="1:4" x14ac:dyDescent="0.2">
      <c r="A729" s="208">
        <v>456</v>
      </c>
      <c r="B729" s="209">
        <v>1150</v>
      </c>
      <c r="C729" s="210" t="s">
        <v>294</v>
      </c>
      <c r="D729" s="211">
        <v>2</v>
      </c>
    </row>
    <row r="730" spans="1:4" x14ac:dyDescent="0.2">
      <c r="A730" s="208">
        <v>459</v>
      </c>
      <c r="B730" s="209">
        <v>1398</v>
      </c>
      <c r="C730" s="210" t="s">
        <v>294</v>
      </c>
      <c r="D730" s="211">
        <v>2</v>
      </c>
    </row>
    <row r="731" spans="1:4" x14ac:dyDescent="0.2">
      <c r="A731" s="208">
        <v>460</v>
      </c>
      <c r="B731" s="209">
        <v>361</v>
      </c>
      <c r="C731" s="210" t="s">
        <v>384</v>
      </c>
      <c r="D731" s="211" t="s">
        <v>240</v>
      </c>
    </row>
    <row r="732" spans="1:4" x14ac:dyDescent="0.2">
      <c r="A732" s="208">
        <v>461</v>
      </c>
      <c r="B732" s="209">
        <v>361</v>
      </c>
      <c r="C732" s="210" t="s">
        <v>384</v>
      </c>
      <c r="D732" s="211" t="s">
        <v>240</v>
      </c>
    </row>
    <row r="733" spans="1:4" x14ac:dyDescent="0.2">
      <c r="A733" s="208">
        <v>462</v>
      </c>
      <c r="B733" s="209">
        <v>362</v>
      </c>
      <c r="C733" s="210" t="s">
        <v>385</v>
      </c>
      <c r="D733" s="211" t="s">
        <v>240</v>
      </c>
    </row>
    <row r="734" spans="1:4" x14ac:dyDescent="0.2">
      <c r="A734" s="208">
        <v>463</v>
      </c>
      <c r="B734" s="209">
        <v>363</v>
      </c>
      <c r="C734" s="210" t="s">
        <v>386</v>
      </c>
      <c r="D734" s="211" t="s">
        <v>240</v>
      </c>
    </row>
    <row r="735" spans="1:4" x14ac:dyDescent="0.2">
      <c r="A735" s="208">
        <v>464</v>
      </c>
      <c r="B735" s="209">
        <v>364</v>
      </c>
      <c r="C735" s="210" t="s">
        <v>387</v>
      </c>
      <c r="D735" s="211">
        <v>1</v>
      </c>
    </row>
    <row r="736" spans="1:4" x14ac:dyDescent="0.2">
      <c r="A736" s="208">
        <v>464</v>
      </c>
      <c r="B736" s="209">
        <v>365</v>
      </c>
      <c r="C736" s="210" t="s">
        <v>387</v>
      </c>
      <c r="D736" s="211">
        <v>1</v>
      </c>
    </row>
    <row r="737" spans="1:4" x14ac:dyDescent="0.2">
      <c r="A737" s="208">
        <v>465</v>
      </c>
      <c r="B737" s="209">
        <v>1410</v>
      </c>
      <c r="C737" s="210" t="s">
        <v>388</v>
      </c>
      <c r="D737" s="211">
        <v>1</v>
      </c>
    </row>
    <row r="738" spans="1:4" x14ac:dyDescent="0.2">
      <c r="A738" s="208">
        <v>465</v>
      </c>
      <c r="B738" s="209">
        <v>1411</v>
      </c>
      <c r="C738" s="210" t="s">
        <v>388</v>
      </c>
      <c r="D738" s="211">
        <v>1</v>
      </c>
    </row>
    <row r="739" spans="1:4" x14ac:dyDescent="0.2">
      <c r="A739" s="208">
        <v>466</v>
      </c>
      <c r="B739" s="209">
        <v>366</v>
      </c>
      <c r="C739" s="210" t="s">
        <v>389</v>
      </c>
      <c r="D739" s="211" t="s">
        <v>477</v>
      </c>
    </row>
    <row r="740" spans="1:4" x14ac:dyDescent="0.2">
      <c r="A740" s="208">
        <v>467</v>
      </c>
      <c r="B740" s="209">
        <v>367</v>
      </c>
      <c r="C740" s="210" t="s">
        <v>389</v>
      </c>
      <c r="D740" s="211" t="s">
        <v>477</v>
      </c>
    </row>
    <row r="741" spans="1:4" x14ac:dyDescent="0.2">
      <c r="A741" s="208">
        <v>468</v>
      </c>
      <c r="B741" s="209">
        <v>368</v>
      </c>
      <c r="C741" s="210" t="s">
        <v>389</v>
      </c>
      <c r="D741" s="211" t="s">
        <v>477</v>
      </c>
    </row>
    <row r="742" spans="1:4" x14ac:dyDescent="0.2">
      <c r="A742" s="208">
        <v>469</v>
      </c>
      <c r="B742" s="209">
        <v>369</v>
      </c>
      <c r="C742" s="210" t="s">
        <v>389</v>
      </c>
      <c r="D742" s="211" t="s">
        <v>477</v>
      </c>
    </row>
    <row r="743" spans="1:4" x14ac:dyDescent="0.2">
      <c r="A743" s="208">
        <v>470</v>
      </c>
      <c r="B743" s="209">
        <v>370</v>
      </c>
      <c r="C743" s="210" t="s">
        <v>389</v>
      </c>
      <c r="D743" s="211" t="s">
        <v>477</v>
      </c>
    </row>
    <row r="744" spans="1:4" x14ac:dyDescent="0.2">
      <c r="A744" s="208">
        <v>473</v>
      </c>
      <c r="B744" s="209">
        <v>1412</v>
      </c>
      <c r="C744" s="210" t="s">
        <v>390</v>
      </c>
      <c r="D744" s="211">
        <v>1</v>
      </c>
    </row>
    <row r="745" spans="1:4" x14ac:dyDescent="0.2">
      <c r="A745" s="208">
        <v>473</v>
      </c>
      <c r="B745" s="209">
        <v>1413</v>
      </c>
      <c r="C745" s="210" t="s">
        <v>390</v>
      </c>
      <c r="D745" s="211">
        <v>2</v>
      </c>
    </row>
    <row r="746" spans="1:4" x14ac:dyDescent="0.2">
      <c r="A746" s="208">
        <v>474</v>
      </c>
      <c r="B746" s="209">
        <v>1414</v>
      </c>
      <c r="C746" s="210" t="s">
        <v>391</v>
      </c>
      <c r="D746" s="211" t="s">
        <v>240</v>
      </c>
    </row>
    <row r="747" spans="1:4" x14ac:dyDescent="0.2">
      <c r="A747" s="208">
        <v>475</v>
      </c>
      <c r="B747" s="209">
        <v>1415</v>
      </c>
      <c r="C747" s="210" t="s">
        <v>392</v>
      </c>
      <c r="D747" s="211">
        <v>1</v>
      </c>
    </row>
    <row r="748" spans="1:4" x14ac:dyDescent="0.2">
      <c r="A748" s="208">
        <v>475</v>
      </c>
      <c r="B748" s="209">
        <v>1416</v>
      </c>
      <c r="C748" s="210" t="s">
        <v>392</v>
      </c>
      <c r="D748" s="211">
        <v>2</v>
      </c>
    </row>
    <row r="749" spans="1:4" x14ac:dyDescent="0.2">
      <c r="A749" s="208">
        <v>476</v>
      </c>
      <c r="B749" s="209">
        <v>1417</v>
      </c>
      <c r="C749" s="210" t="s">
        <v>393</v>
      </c>
      <c r="D749" s="211" t="s">
        <v>240</v>
      </c>
    </row>
    <row r="750" spans="1:4" x14ac:dyDescent="0.2">
      <c r="A750" s="208">
        <v>477</v>
      </c>
      <c r="B750" s="209">
        <v>1418</v>
      </c>
      <c r="C750" s="210" t="s">
        <v>393</v>
      </c>
      <c r="D750" s="211" t="s">
        <v>240</v>
      </c>
    </row>
    <row r="751" spans="1:4" x14ac:dyDescent="0.2">
      <c r="A751" s="208">
        <v>478</v>
      </c>
      <c r="B751" s="209">
        <v>1419</v>
      </c>
      <c r="C751" s="210" t="s">
        <v>323</v>
      </c>
      <c r="D751" s="211">
        <v>1</v>
      </c>
    </row>
    <row r="752" spans="1:4" x14ac:dyDescent="0.2">
      <c r="A752" s="208">
        <v>478</v>
      </c>
      <c r="B752" s="209">
        <v>1420</v>
      </c>
      <c r="C752" s="210" t="s">
        <v>323</v>
      </c>
      <c r="D752" s="211">
        <v>1</v>
      </c>
    </row>
    <row r="753" spans="1:4" x14ac:dyDescent="0.2">
      <c r="A753" s="208">
        <v>478</v>
      </c>
      <c r="B753" s="209">
        <v>1421</v>
      </c>
      <c r="C753" s="210" t="s">
        <v>323</v>
      </c>
      <c r="D753" s="211">
        <v>2</v>
      </c>
    </row>
    <row r="754" spans="1:4" x14ac:dyDescent="0.2">
      <c r="A754" s="208">
        <v>479</v>
      </c>
      <c r="B754" s="209">
        <v>1424</v>
      </c>
      <c r="C754" s="210" t="s">
        <v>381</v>
      </c>
      <c r="D754" s="211">
        <v>2</v>
      </c>
    </row>
    <row r="755" spans="1:4" x14ac:dyDescent="0.2">
      <c r="A755" s="208">
        <v>479</v>
      </c>
      <c r="B755" s="209">
        <v>1425</v>
      </c>
      <c r="C755" s="210" t="s">
        <v>381</v>
      </c>
      <c r="D755" s="211">
        <v>1</v>
      </c>
    </row>
    <row r="756" spans="1:4" x14ac:dyDescent="0.2">
      <c r="A756" s="208">
        <v>480</v>
      </c>
      <c r="B756" s="209">
        <v>1426</v>
      </c>
      <c r="C756" s="210" t="s">
        <v>381</v>
      </c>
      <c r="D756" s="211">
        <v>2</v>
      </c>
    </row>
    <row r="757" spans="1:4" x14ac:dyDescent="0.2">
      <c r="A757" s="208">
        <v>480</v>
      </c>
      <c r="B757" s="209">
        <v>1427</v>
      </c>
      <c r="C757" s="210" t="s">
        <v>381</v>
      </c>
      <c r="D757" s="211">
        <v>1</v>
      </c>
    </row>
    <row r="758" spans="1:4" x14ac:dyDescent="0.2">
      <c r="A758" s="208">
        <v>481</v>
      </c>
      <c r="B758" s="209">
        <v>1428</v>
      </c>
      <c r="C758" s="210" t="s">
        <v>381</v>
      </c>
      <c r="D758" s="211">
        <v>2</v>
      </c>
    </row>
    <row r="759" spans="1:4" x14ac:dyDescent="0.2">
      <c r="A759" s="208">
        <v>481</v>
      </c>
      <c r="B759" s="209">
        <v>1429</v>
      </c>
      <c r="C759" s="210" t="s">
        <v>381</v>
      </c>
      <c r="D759" s="211">
        <v>1</v>
      </c>
    </row>
    <row r="760" spans="1:4" x14ac:dyDescent="0.2">
      <c r="A760" s="208">
        <v>482</v>
      </c>
      <c r="B760" s="209">
        <v>378</v>
      </c>
      <c r="C760" s="210" t="s">
        <v>394</v>
      </c>
      <c r="D760" s="211" t="s">
        <v>395</v>
      </c>
    </row>
    <row r="761" spans="1:4" x14ac:dyDescent="0.2">
      <c r="A761" s="208">
        <v>483</v>
      </c>
      <c r="B761" s="209">
        <v>379</v>
      </c>
      <c r="C761" s="210" t="s">
        <v>396</v>
      </c>
      <c r="D761" s="211" t="s">
        <v>395</v>
      </c>
    </row>
    <row r="762" spans="1:4" x14ac:dyDescent="0.2">
      <c r="A762" s="208">
        <v>484</v>
      </c>
      <c r="B762" s="209">
        <v>380</v>
      </c>
      <c r="C762" s="210" t="s">
        <v>397</v>
      </c>
      <c r="D762" s="211" t="s">
        <v>395</v>
      </c>
    </row>
    <row r="763" spans="1:4" x14ac:dyDescent="0.2">
      <c r="A763" s="208">
        <v>485</v>
      </c>
      <c r="B763" s="209">
        <v>381</v>
      </c>
      <c r="C763" s="210" t="s">
        <v>398</v>
      </c>
      <c r="D763" s="211" t="s">
        <v>395</v>
      </c>
    </row>
    <row r="764" spans="1:4" x14ac:dyDescent="0.2">
      <c r="A764" s="208">
        <v>486</v>
      </c>
      <c r="B764" s="209">
        <v>382</v>
      </c>
      <c r="C764" s="210" t="s">
        <v>399</v>
      </c>
      <c r="D764" s="211" t="s">
        <v>395</v>
      </c>
    </row>
    <row r="765" spans="1:4" x14ac:dyDescent="0.2">
      <c r="A765" s="208">
        <v>487</v>
      </c>
      <c r="B765" s="209">
        <v>383</v>
      </c>
      <c r="C765" s="210" t="s">
        <v>400</v>
      </c>
      <c r="D765" s="211" t="s">
        <v>395</v>
      </c>
    </row>
    <row r="766" spans="1:4" x14ac:dyDescent="0.2">
      <c r="A766" s="208">
        <v>488</v>
      </c>
      <c r="B766" s="209">
        <v>384</v>
      </c>
      <c r="C766" s="210" t="s">
        <v>401</v>
      </c>
      <c r="D766" s="211" t="s">
        <v>395</v>
      </c>
    </row>
    <row r="767" spans="1:4" x14ac:dyDescent="0.2">
      <c r="A767" s="208">
        <v>489</v>
      </c>
      <c r="B767" s="209">
        <v>385</v>
      </c>
      <c r="C767" s="210" t="s">
        <v>402</v>
      </c>
      <c r="D767" s="211" t="s">
        <v>395</v>
      </c>
    </row>
    <row r="768" spans="1:4" x14ac:dyDescent="0.2">
      <c r="A768" s="208">
        <v>490</v>
      </c>
      <c r="B768" s="209">
        <v>386</v>
      </c>
      <c r="C768" s="210" t="s">
        <v>403</v>
      </c>
      <c r="D768" s="211" t="s">
        <v>395</v>
      </c>
    </row>
    <row r="769" spans="1:4" x14ac:dyDescent="0.2">
      <c r="A769" s="208">
        <v>491</v>
      </c>
      <c r="B769" s="209">
        <v>387</v>
      </c>
      <c r="C769" s="210" t="s">
        <v>404</v>
      </c>
      <c r="D769" s="211" t="s">
        <v>395</v>
      </c>
    </row>
    <row r="770" spans="1:4" x14ac:dyDescent="0.2">
      <c r="A770" s="208">
        <v>492</v>
      </c>
      <c r="B770" s="209">
        <v>388</v>
      </c>
      <c r="C770" s="210" t="s">
        <v>405</v>
      </c>
      <c r="D770" s="211" t="s">
        <v>395</v>
      </c>
    </row>
    <row r="771" spans="1:4" x14ac:dyDescent="0.2">
      <c r="A771" s="208">
        <v>493</v>
      </c>
      <c r="B771" s="209">
        <v>389</v>
      </c>
      <c r="C771" s="210" t="s">
        <v>406</v>
      </c>
      <c r="D771" s="211" t="s">
        <v>395</v>
      </c>
    </row>
    <row r="772" spans="1:4" x14ac:dyDescent="0.2">
      <c r="A772" s="208">
        <v>494</v>
      </c>
      <c r="B772" s="209">
        <v>390</v>
      </c>
      <c r="C772" s="210" t="s">
        <v>407</v>
      </c>
      <c r="D772" s="211" t="s">
        <v>395</v>
      </c>
    </row>
    <row r="773" spans="1:4" x14ac:dyDescent="0.2">
      <c r="A773" s="208">
        <v>495</v>
      </c>
      <c r="B773" s="209">
        <v>391</v>
      </c>
      <c r="C773" s="210" t="s">
        <v>408</v>
      </c>
      <c r="D773" s="211" t="s">
        <v>395</v>
      </c>
    </row>
    <row r="774" spans="1:4" x14ac:dyDescent="0.2">
      <c r="A774" s="208">
        <v>496</v>
      </c>
      <c r="B774" s="209">
        <v>392</v>
      </c>
      <c r="C774" s="210" t="s">
        <v>409</v>
      </c>
      <c r="D774" s="211" t="s">
        <v>395</v>
      </c>
    </row>
    <row r="775" spans="1:4" x14ac:dyDescent="0.2">
      <c r="A775" s="208">
        <v>497</v>
      </c>
      <c r="B775" s="209">
        <v>393</v>
      </c>
      <c r="C775" s="210" t="s">
        <v>410</v>
      </c>
      <c r="D775" s="211" t="s">
        <v>395</v>
      </c>
    </row>
    <row r="776" spans="1:4" x14ac:dyDescent="0.2">
      <c r="A776" s="208">
        <v>498</v>
      </c>
      <c r="B776" s="209">
        <v>394</v>
      </c>
      <c r="C776" s="210" t="s">
        <v>411</v>
      </c>
      <c r="D776" s="211" t="s">
        <v>395</v>
      </c>
    </row>
    <row r="777" spans="1:4" x14ac:dyDescent="0.2">
      <c r="A777" s="208">
        <v>701</v>
      </c>
      <c r="B777" s="209">
        <v>343</v>
      </c>
      <c r="C777" s="210" t="s">
        <v>412</v>
      </c>
      <c r="D777" s="211" t="s">
        <v>240</v>
      </c>
    </row>
    <row r="778" spans="1:4" x14ac:dyDescent="0.2">
      <c r="A778" s="208">
        <v>702</v>
      </c>
      <c r="B778" s="209">
        <v>344</v>
      </c>
      <c r="C778" s="210" t="s">
        <v>412</v>
      </c>
      <c r="D778" s="211" t="s">
        <v>240</v>
      </c>
    </row>
    <row r="779" spans="1:4" x14ac:dyDescent="0.2">
      <c r="A779" s="208">
        <v>703</v>
      </c>
      <c r="B779" s="209">
        <v>317</v>
      </c>
      <c r="C779" s="210" t="s">
        <v>346</v>
      </c>
      <c r="D779" s="211" t="s">
        <v>240</v>
      </c>
    </row>
    <row r="780" spans="1:4" x14ac:dyDescent="0.2">
      <c r="A780" s="208">
        <v>704</v>
      </c>
      <c r="B780" s="209">
        <v>318</v>
      </c>
      <c r="C780" s="210" t="s">
        <v>346</v>
      </c>
      <c r="D780" s="211" t="s">
        <v>240</v>
      </c>
    </row>
    <row r="781" spans="1:4" x14ac:dyDescent="0.2">
      <c r="A781" s="208">
        <v>705</v>
      </c>
      <c r="B781" s="209">
        <v>319</v>
      </c>
      <c r="C781" s="210" t="s">
        <v>346</v>
      </c>
      <c r="D781" s="211" t="s">
        <v>240</v>
      </c>
    </row>
    <row r="782" spans="1:4" x14ac:dyDescent="0.2">
      <c r="A782" s="208">
        <v>706</v>
      </c>
      <c r="B782" s="209">
        <v>320</v>
      </c>
      <c r="C782" s="210" t="s">
        <v>346</v>
      </c>
      <c r="D782" s="211" t="s">
        <v>240</v>
      </c>
    </row>
    <row r="783" spans="1:4" x14ac:dyDescent="0.2">
      <c r="A783" s="208">
        <v>707</v>
      </c>
      <c r="B783" s="209">
        <v>321</v>
      </c>
      <c r="C783" s="210" t="s">
        <v>346</v>
      </c>
      <c r="D783" s="211" t="s">
        <v>240</v>
      </c>
    </row>
    <row r="784" spans="1:4" x14ac:dyDescent="0.2">
      <c r="A784" s="208">
        <v>708</v>
      </c>
      <c r="B784" s="209">
        <v>322</v>
      </c>
      <c r="C784" s="210" t="s">
        <v>346</v>
      </c>
      <c r="D784" s="211" t="s">
        <v>240</v>
      </c>
    </row>
    <row r="785" spans="1:4" x14ac:dyDescent="0.2">
      <c r="A785" s="208">
        <v>709</v>
      </c>
      <c r="B785" s="209">
        <v>323</v>
      </c>
      <c r="C785" s="210" t="s">
        <v>346</v>
      </c>
      <c r="D785" s="211" t="s">
        <v>240</v>
      </c>
    </row>
    <row r="786" spans="1:4" x14ac:dyDescent="0.2">
      <c r="A786" s="208">
        <v>710</v>
      </c>
      <c r="B786" s="209">
        <v>324</v>
      </c>
      <c r="C786" s="210" t="s">
        <v>346</v>
      </c>
      <c r="D786" s="211" t="s">
        <v>240</v>
      </c>
    </row>
    <row r="787" spans="1:4" x14ac:dyDescent="0.2">
      <c r="A787" s="208">
        <v>711</v>
      </c>
      <c r="B787" s="209">
        <v>325</v>
      </c>
      <c r="C787" s="210" t="s">
        <v>346</v>
      </c>
      <c r="D787" s="211" t="s">
        <v>240</v>
      </c>
    </row>
    <row r="788" spans="1:4" x14ac:dyDescent="0.2">
      <c r="A788" s="208">
        <v>712</v>
      </c>
      <c r="B788" s="209">
        <v>326</v>
      </c>
      <c r="C788" s="210" t="s">
        <v>413</v>
      </c>
      <c r="D788" s="211" t="s">
        <v>240</v>
      </c>
    </row>
    <row r="789" spans="1:4" x14ac:dyDescent="0.2">
      <c r="A789" s="208">
        <v>713</v>
      </c>
      <c r="B789" s="209">
        <v>328</v>
      </c>
      <c r="C789" s="210" t="s">
        <v>413</v>
      </c>
      <c r="D789" s="211" t="s">
        <v>240</v>
      </c>
    </row>
    <row r="790" spans="1:4" x14ac:dyDescent="0.2">
      <c r="A790" s="208">
        <v>714</v>
      </c>
      <c r="B790" s="209">
        <v>329</v>
      </c>
      <c r="C790" s="210" t="s">
        <v>413</v>
      </c>
      <c r="D790" s="211" t="s">
        <v>240</v>
      </c>
    </row>
    <row r="791" spans="1:4" x14ac:dyDescent="0.2">
      <c r="A791" s="208">
        <v>715</v>
      </c>
      <c r="B791" s="209">
        <v>330</v>
      </c>
      <c r="C791" s="210" t="s">
        <v>413</v>
      </c>
      <c r="D791" s="211" t="s">
        <v>240</v>
      </c>
    </row>
    <row r="792" spans="1:4" x14ac:dyDescent="0.2">
      <c r="A792" s="208">
        <v>716</v>
      </c>
      <c r="B792" s="209">
        <v>339</v>
      </c>
      <c r="C792" s="210" t="s">
        <v>414</v>
      </c>
      <c r="D792" s="211" t="s">
        <v>240</v>
      </c>
    </row>
    <row r="793" spans="1:4" x14ac:dyDescent="0.2">
      <c r="A793" s="208">
        <v>717</v>
      </c>
      <c r="B793" s="209">
        <v>340</v>
      </c>
      <c r="C793" s="210" t="s">
        <v>414</v>
      </c>
      <c r="D793" s="211" t="s">
        <v>240</v>
      </c>
    </row>
    <row r="794" spans="1:4" x14ac:dyDescent="0.2">
      <c r="A794" s="208">
        <v>718</v>
      </c>
      <c r="B794" s="209">
        <v>341</v>
      </c>
      <c r="C794" s="210" t="s">
        <v>415</v>
      </c>
      <c r="D794" s="211" t="s">
        <v>240</v>
      </c>
    </row>
    <row r="795" spans="1:4" x14ac:dyDescent="0.2">
      <c r="A795" s="208">
        <v>719</v>
      </c>
      <c r="B795" s="209">
        <v>342</v>
      </c>
      <c r="C795" s="210" t="s">
        <v>415</v>
      </c>
      <c r="D795" s="211" t="s">
        <v>240</v>
      </c>
    </row>
    <row r="796" spans="1:4" x14ac:dyDescent="0.2">
      <c r="A796" s="208">
        <v>720</v>
      </c>
      <c r="B796" s="209">
        <v>331</v>
      </c>
      <c r="C796" s="210" t="s">
        <v>279</v>
      </c>
      <c r="D796" s="211">
        <v>1</v>
      </c>
    </row>
    <row r="797" spans="1:4" x14ac:dyDescent="0.2">
      <c r="A797" s="208">
        <v>720</v>
      </c>
      <c r="B797" s="209">
        <v>332</v>
      </c>
      <c r="C797" s="210" t="s">
        <v>279</v>
      </c>
      <c r="D797" s="211">
        <v>1</v>
      </c>
    </row>
    <row r="798" spans="1:4" x14ac:dyDescent="0.2">
      <c r="A798" s="208">
        <v>720</v>
      </c>
      <c r="B798" s="209">
        <v>333</v>
      </c>
      <c r="C798" s="210" t="s">
        <v>279</v>
      </c>
      <c r="D798" s="211">
        <v>2</v>
      </c>
    </row>
    <row r="799" spans="1:4" x14ac:dyDescent="0.2">
      <c r="A799" s="208">
        <v>721</v>
      </c>
      <c r="B799" s="209">
        <v>327</v>
      </c>
      <c r="C799" s="210" t="s">
        <v>416</v>
      </c>
      <c r="D799" s="211">
        <v>2</v>
      </c>
    </row>
    <row r="800" spans="1:4" x14ac:dyDescent="0.2">
      <c r="A800" s="208">
        <v>721</v>
      </c>
      <c r="B800" s="209">
        <v>336</v>
      </c>
      <c r="C800" s="210" t="s">
        <v>416</v>
      </c>
      <c r="D800" s="211">
        <v>1</v>
      </c>
    </row>
    <row r="801" spans="1:4" x14ac:dyDescent="0.2">
      <c r="A801" s="208">
        <v>722</v>
      </c>
      <c r="B801" s="209">
        <v>13067</v>
      </c>
      <c r="C801" s="210" t="s">
        <v>416</v>
      </c>
      <c r="D801" s="211">
        <v>2</v>
      </c>
    </row>
    <row r="802" spans="1:4" x14ac:dyDescent="0.2">
      <c r="A802" s="208">
        <v>722</v>
      </c>
      <c r="B802" s="209">
        <v>13068</v>
      </c>
      <c r="C802" s="210" t="s">
        <v>416</v>
      </c>
      <c r="D802" s="211">
        <v>1</v>
      </c>
    </row>
    <row r="803" spans="1:4" x14ac:dyDescent="0.2">
      <c r="A803" s="208">
        <v>723</v>
      </c>
      <c r="B803" s="209">
        <v>13070</v>
      </c>
      <c r="C803" s="210" t="s">
        <v>416</v>
      </c>
      <c r="D803" s="211">
        <v>2</v>
      </c>
    </row>
    <row r="804" spans="1:4" x14ac:dyDescent="0.2">
      <c r="A804" s="208">
        <v>723</v>
      </c>
      <c r="B804" s="209">
        <v>13071</v>
      </c>
      <c r="C804" s="210" t="s">
        <v>416</v>
      </c>
      <c r="D804" s="211">
        <v>1</v>
      </c>
    </row>
    <row r="805" spans="1:4" x14ac:dyDescent="0.2">
      <c r="A805" s="208">
        <v>724</v>
      </c>
      <c r="B805" s="209">
        <v>13073</v>
      </c>
      <c r="C805" s="210" t="s">
        <v>416</v>
      </c>
      <c r="D805" s="211">
        <v>2</v>
      </c>
    </row>
    <row r="806" spans="1:4" x14ac:dyDescent="0.2">
      <c r="A806" s="208">
        <v>724</v>
      </c>
      <c r="B806" s="209">
        <v>13074</v>
      </c>
      <c r="C806" s="210" t="s">
        <v>416</v>
      </c>
      <c r="D806" s="211">
        <v>1</v>
      </c>
    </row>
    <row r="807" spans="1:4" x14ac:dyDescent="0.2">
      <c r="A807" s="208">
        <v>725</v>
      </c>
      <c r="B807" s="209">
        <v>13076</v>
      </c>
      <c r="C807" s="210" t="s">
        <v>416</v>
      </c>
      <c r="D807" s="211">
        <v>2</v>
      </c>
    </row>
    <row r="808" spans="1:4" x14ac:dyDescent="0.2">
      <c r="A808" s="208">
        <v>725</v>
      </c>
      <c r="B808" s="209">
        <v>13077</v>
      </c>
      <c r="C808" s="210" t="s">
        <v>416</v>
      </c>
      <c r="D808" s="211">
        <v>1</v>
      </c>
    </row>
    <row r="809" spans="1:4" x14ac:dyDescent="0.2">
      <c r="A809" s="208">
        <v>726</v>
      </c>
      <c r="B809" s="209">
        <v>13079</v>
      </c>
      <c r="C809" s="210" t="s">
        <v>416</v>
      </c>
      <c r="D809" s="211">
        <v>2</v>
      </c>
    </row>
    <row r="810" spans="1:4" x14ac:dyDescent="0.2">
      <c r="A810" s="208">
        <v>726</v>
      </c>
      <c r="B810" s="209">
        <v>13080</v>
      </c>
      <c r="C810" s="210" t="s">
        <v>416</v>
      </c>
      <c r="D810" s="211">
        <v>1</v>
      </c>
    </row>
    <row r="811" spans="1:4" x14ac:dyDescent="0.2">
      <c r="A811" s="208">
        <v>727</v>
      </c>
      <c r="B811" s="209">
        <v>13032</v>
      </c>
      <c r="C811" s="210" t="s">
        <v>416</v>
      </c>
      <c r="D811" s="211">
        <v>2</v>
      </c>
    </row>
    <row r="812" spans="1:4" x14ac:dyDescent="0.2">
      <c r="A812" s="208">
        <v>727</v>
      </c>
      <c r="B812" s="209">
        <v>13033</v>
      </c>
      <c r="C812" s="210" t="s">
        <v>416</v>
      </c>
      <c r="D812" s="211">
        <v>1</v>
      </c>
    </row>
    <row r="813" spans="1:4" x14ac:dyDescent="0.2">
      <c r="A813" s="208">
        <v>728</v>
      </c>
      <c r="B813" s="209">
        <v>13034</v>
      </c>
      <c r="C813" s="210" t="s">
        <v>417</v>
      </c>
      <c r="D813" s="211">
        <v>2</v>
      </c>
    </row>
    <row r="814" spans="1:4" x14ac:dyDescent="0.2">
      <c r="A814" s="208">
        <v>729</v>
      </c>
      <c r="B814" s="209">
        <v>13035</v>
      </c>
      <c r="C814" s="210" t="s">
        <v>416</v>
      </c>
      <c r="D814" s="211">
        <v>2</v>
      </c>
    </row>
    <row r="815" spans="1:4" x14ac:dyDescent="0.2">
      <c r="A815" s="208">
        <v>729</v>
      </c>
      <c r="B815" s="209">
        <v>13036</v>
      </c>
      <c r="C815" s="210" t="s">
        <v>416</v>
      </c>
      <c r="D815" s="211">
        <v>1</v>
      </c>
    </row>
    <row r="816" spans="1:4" x14ac:dyDescent="0.2">
      <c r="A816" s="208">
        <v>730</v>
      </c>
      <c r="B816" s="209">
        <v>13037</v>
      </c>
      <c r="C816" s="210" t="s">
        <v>417</v>
      </c>
      <c r="D816" s="211">
        <v>2</v>
      </c>
    </row>
    <row r="817" spans="1:4" x14ac:dyDescent="0.2">
      <c r="A817" s="208">
        <v>731</v>
      </c>
      <c r="B817" s="209">
        <v>13038</v>
      </c>
      <c r="C817" s="210" t="s">
        <v>416</v>
      </c>
      <c r="D817" s="211">
        <v>2</v>
      </c>
    </row>
    <row r="818" spans="1:4" x14ac:dyDescent="0.2">
      <c r="A818" s="208">
        <v>731</v>
      </c>
      <c r="B818" s="209">
        <v>13039</v>
      </c>
      <c r="C818" s="210" t="s">
        <v>416</v>
      </c>
      <c r="D818" s="211">
        <v>1</v>
      </c>
    </row>
    <row r="819" spans="1:4" x14ac:dyDescent="0.2">
      <c r="A819" s="208">
        <v>732</v>
      </c>
      <c r="B819" s="209">
        <v>13040</v>
      </c>
      <c r="C819" s="210" t="s">
        <v>417</v>
      </c>
      <c r="D819" s="211">
        <v>2</v>
      </c>
    </row>
    <row r="820" spans="1:4" x14ac:dyDescent="0.2">
      <c r="A820" s="208">
        <v>733</v>
      </c>
      <c r="B820" s="209">
        <v>13041</v>
      </c>
      <c r="C820" s="210" t="s">
        <v>416</v>
      </c>
      <c r="D820" s="211">
        <v>2</v>
      </c>
    </row>
    <row r="821" spans="1:4" x14ac:dyDescent="0.2">
      <c r="A821" s="208">
        <v>733</v>
      </c>
      <c r="B821" s="209">
        <v>13042</v>
      </c>
      <c r="C821" s="210" t="s">
        <v>416</v>
      </c>
      <c r="D821" s="211">
        <v>1</v>
      </c>
    </row>
    <row r="822" spans="1:4" x14ac:dyDescent="0.2">
      <c r="A822" s="208">
        <v>734</v>
      </c>
      <c r="B822" s="209">
        <v>13043</v>
      </c>
      <c r="C822" s="210" t="s">
        <v>417</v>
      </c>
      <c r="D822" s="211">
        <v>2</v>
      </c>
    </row>
    <row r="823" spans="1:4" x14ac:dyDescent="0.2">
      <c r="A823" s="208">
        <v>735</v>
      </c>
      <c r="B823" s="209">
        <v>13044</v>
      </c>
      <c r="C823" s="210" t="s">
        <v>416</v>
      </c>
      <c r="D823" s="211">
        <v>2</v>
      </c>
    </row>
    <row r="824" spans="1:4" x14ac:dyDescent="0.2">
      <c r="A824" s="208">
        <v>735</v>
      </c>
      <c r="B824" s="209">
        <v>13045</v>
      </c>
      <c r="C824" s="210" t="s">
        <v>416</v>
      </c>
      <c r="D824" s="211">
        <v>1</v>
      </c>
    </row>
    <row r="825" spans="1:4" x14ac:dyDescent="0.2">
      <c r="A825" s="208">
        <v>736</v>
      </c>
      <c r="B825" s="209">
        <v>13046</v>
      </c>
      <c r="C825" s="210" t="s">
        <v>417</v>
      </c>
      <c r="D825" s="211">
        <v>2</v>
      </c>
    </row>
    <row r="826" spans="1:4" x14ac:dyDescent="0.2">
      <c r="A826" s="208">
        <v>737</v>
      </c>
      <c r="B826" s="209">
        <v>13047</v>
      </c>
      <c r="C826" s="210" t="s">
        <v>416</v>
      </c>
      <c r="D826" s="211">
        <v>2</v>
      </c>
    </row>
    <row r="827" spans="1:4" x14ac:dyDescent="0.2">
      <c r="A827" s="208">
        <v>737</v>
      </c>
      <c r="B827" s="209">
        <v>13048</v>
      </c>
      <c r="C827" s="210" t="s">
        <v>416</v>
      </c>
      <c r="D827" s="211">
        <v>1</v>
      </c>
    </row>
    <row r="828" spans="1:4" x14ac:dyDescent="0.2">
      <c r="A828" s="208">
        <v>738</v>
      </c>
      <c r="B828" s="209">
        <v>13049</v>
      </c>
      <c r="C828" s="210" t="s">
        <v>417</v>
      </c>
      <c r="D828" s="211">
        <v>2</v>
      </c>
    </row>
    <row r="829" spans="1:4" x14ac:dyDescent="0.2">
      <c r="A829" s="208">
        <v>739</v>
      </c>
      <c r="B829" s="209">
        <v>13050</v>
      </c>
      <c r="C829" s="210" t="s">
        <v>416</v>
      </c>
      <c r="D829" s="211">
        <v>2</v>
      </c>
    </row>
    <row r="830" spans="1:4" x14ac:dyDescent="0.2">
      <c r="A830" s="208">
        <v>739</v>
      </c>
      <c r="B830" s="209">
        <v>13051</v>
      </c>
      <c r="C830" s="210" t="s">
        <v>416</v>
      </c>
      <c r="D830" s="211">
        <v>1</v>
      </c>
    </row>
    <row r="831" spans="1:4" x14ac:dyDescent="0.2">
      <c r="A831" s="208">
        <v>740</v>
      </c>
      <c r="B831" s="209">
        <v>13052</v>
      </c>
      <c r="C831" s="210" t="s">
        <v>417</v>
      </c>
      <c r="D831" s="211">
        <v>2</v>
      </c>
    </row>
    <row r="832" spans="1:4" x14ac:dyDescent="0.2">
      <c r="A832" s="208">
        <v>741</v>
      </c>
      <c r="B832" s="209">
        <v>13053</v>
      </c>
      <c r="C832" s="210" t="s">
        <v>416</v>
      </c>
      <c r="D832" s="211">
        <v>2</v>
      </c>
    </row>
    <row r="833" spans="1:4" x14ac:dyDescent="0.2">
      <c r="A833" s="208">
        <v>741</v>
      </c>
      <c r="B833" s="209">
        <v>13054</v>
      </c>
      <c r="C833" s="210" t="s">
        <v>416</v>
      </c>
      <c r="D833" s="211">
        <v>1</v>
      </c>
    </row>
    <row r="834" spans="1:4" x14ac:dyDescent="0.2">
      <c r="A834" s="208">
        <v>742</v>
      </c>
      <c r="B834" s="209">
        <v>13055</v>
      </c>
      <c r="C834" s="210" t="s">
        <v>417</v>
      </c>
      <c r="D834" s="211">
        <v>2</v>
      </c>
    </row>
    <row r="835" spans="1:4" x14ac:dyDescent="0.2">
      <c r="A835" s="208">
        <v>743</v>
      </c>
      <c r="B835" s="209">
        <v>13056</v>
      </c>
      <c r="C835" s="210" t="s">
        <v>416</v>
      </c>
      <c r="D835" s="211">
        <v>2</v>
      </c>
    </row>
    <row r="836" spans="1:4" x14ac:dyDescent="0.2">
      <c r="A836" s="208">
        <v>743</v>
      </c>
      <c r="B836" s="209">
        <v>13057</v>
      </c>
      <c r="C836" s="210" t="s">
        <v>416</v>
      </c>
      <c r="D836" s="211">
        <v>1</v>
      </c>
    </row>
    <row r="837" spans="1:4" x14ac:dyDescent="0.2">
      <c r="A837" s="208">
        <v>744</v>
      </c>
      <c r="B837" s="209">
        <v>13058</v>
      </c>
      <c r="C837" s="210" t="s">
        <v>417</v>
      </c>
      <c r="D837" s="211">
        <v>2</v>
      </c>
    </row>
    <row r="838" spans="1:4" x14ac:dyDescent="0.2">
      <c r="A838" s="208">
        <v>745</v>
      </c>
      <c r="B838" s="209">
        <v>13059</v>
      </c>
      <c r="C838" s="210" t="s">
        <v>416</v>
      </c>
      <c r="D838" s="211">
        <v>2</v>
      </c>
    </row>
    <row r="839" spans="1:4" x14ac:dyDescent="0.2">
      <c r="A839" s="208">
        <v>745</v>
      </c>
      <c r="B839" s="209">
        <v>13060</v>
      </c>
      <c r="C839" s="210" t="s">
        <v>416</v>
      </c>
      <c r="D839" s="211">
        <v>1</v>
      </c>
    </row>
    <row r="840" spans="1:4" x14ac:dyDescent="0.2">
      <c r="A840" s="208">
        <v>746</v>
      </c>
      <c r="B840" s="209">
        <v>13061</v>
      </c>
      <c r="C840" s="210" t="s">
        <v>417</v>
      </c>
      <c r="D840" s="211">
        <v>2</v>
      </c>
    </row>
    <row r="841" spans="1:4" x14ac:dyDescent="0.2">
      <c r="A841" s="208">
        <v>747</v>
      </c>
      <c r="B841" s="209">
        <v>13062</v>
      </c>
      <c r="C841" s="210" t="s">
        <v>416</v>
      </c>
      <c r="D841" s="211">
        <v>2</v>
      </c>
    </row>
    <row r="842" spans="1:4" x14ac:dyDescent="0.2">
      <c r="A842" s="208">
        <v>747</v>
      </c>
      <c r="B842" s="209">
        <v>13063</v>
      </c>
      <c r="C842" s="210" t="s">
        <v>416</v>
      </c>
      <c r="D842" s="211">
        <v>1</v>
      </c>
    </row>
    <row r="843" spans="1:4" x14ac:dyDescent="0.2">
      <c r="A843" s="208">
        <v>748</v>
      </c>
      <c r="B843" s="209">
        <v>13064</v>
      </c>
      <c r="C843" s="210" t="s">
        <v>416</v>
      </c>
      <c r="D843" s="211">
        <v>2</v>
      </c>
    </row>
    <row r="844" spans="1:4" x14ac:dyDescent="0.2">
      <c r="A844" s="208">
        <v>748</v>
      </c>
      <c r="B844" s="209">
        <v>13065</v>
      </c>
      <c r="C844" s="210" t="s">
        <v>416</v>
      </c>
      <c r="D844" s="211">
        <v>1</v>
      </c>
    </row>
    <row r="845" spans="1:4" x14ac:dyDescent="0.2">
      <c r="A845" s="208">
        <v>749</v>
      </c>
      <c r="B845" s="209">
        <v>13066</v>
      </c>
      <c r="C845" s="210" t="s">
        <v>417</v>
      </c>
      <c r="D845" s="211">
        <v>2</v>
      </c>
    </row>
    <row r="846" spans="1:4" x14ac:dyDescent="0.2">
      <c r="A846" s="208">
        <v>752</v>
      </c>
      <c r="B846" s="209">
        <v>13011</v>
      </c>
      <c r="C846" s="210" t="s">
        <v>416</v>
      </c>
      <c r="D846" s="211">
        <v>2</v>
      </c>
    </row>
    <row r="847" spans="1:4" x14ac:dyDescent="0.2">
      <c r="A847" s="208">
        <v>752</v>
      </c>
      <c r="B847" s="209">
        <v>13012</v>
      </c>
      <c r="C847" s="210" t="s">
        <v>416</v>
      </c>
      <c r="D847" s="211">
        <v>1</v>
      </c>
    </row>
    <row r="848" spans="1:4" x14ac:dyDescent="0.2">
      <c r="A848" s="208">
        <v>753</v>
      </c>
      <c r="B848" s="209">
        <v>13013</v>
      </c>
      <c r="C848" s="210" t="s">
        <v>418</v>
      </c>
      <c r="D848" s="211">
        <v>2</v>
      </c>
    </row>
    <row r="849" spans="1:4" x14ac:dyDescent="0.2">
      <c r="A849" s="208">
        <v>754</v>
      </c>
      <c r="B849" s="209">
        <v>13014</v>
      </c>
      <c r="C849" s="210" t="s">
        <v>416</v>
      </c>
      <c r="D849" s="211">
        <v>2</v>
      </c>
    </row>
    <row r="850" spans="1:4" x14ac:dyDescent="0.2">
      <c r="A850" s="208">
        <v>754</v>
      </c>
      <c r="B850" s="209">
        <v>13015</v>
      </c>
      <c r="C850" s="210" t="s">
        <v>416</v>
      </c>
      <c r="D850" s="211">
        <v>1</v>
      </c>
    </row>
    <row r="851" spans="1:4" x14ac:dyDescent="0.2">
      <c r="A851" s="208">
        <v>755</v>
      </c>
      <c r="B851" s="209">
        <v>13016</v>
      </c>
      <c r="C851" s="210" t="s">
        <v>418</v>
      </c>
      <c r="D851" s="211">
        <v>2</v>
      </c>
    </row>
    <row r="852" spans="1:4" x14ac:dyDescent="0.2">
      <c r="A852" s="208">
        <v>756</v>
      </c>
      <c r="B852" s="209">
        <v>13017</v>
      </c>
      <c r="C852" s="210" t="s">
        <v>416</v>
      </c>
      <c r="D852" s="211">
        <v>2</v>
      </c>
    </row>
    <row r="853" spans="1:4" x14ac:dyDescent="0.2">
      <c r="A853" s="208">
        <v>756</v>
      </c>
      <c r="B853" s="209">
        <v>13018</v>
      </c>
      <c r="C853" s="210" t="s">
        <v>416</v>
      </c>
      <c r="D853" s="211">
        <v>1</v>
      </c>
    </row>
    <row r="854" spans="1:4" x14ac:dyDescent="0.2">
      <c r="A854" s="208">
        <v>757</v>
      </c>
      <c r="B854" s="209">
        <v>13019</v>
      </c>
      <c r="C854" s="210" t="s">
        <v>418</v>
      </c>
      <c r="D854" s="211">
        <v>2</v>
      </c>
    </row>
    <row r="855" spans="1:4" x14ac:dyDescent="0.2">
      <c r="A855" s="208">
        <v>758</v>
      </c>
      <c r="B855" s="209">
        <v>13020</v>
      </c>
      <c r="C855" s="210" t="s">
        <v>416</v>
      </c>
      <c r="D855" s="211">
        <v>2</v>
      </c>
    </row>
    <row r="856" spans="1:4" x14ac:dyDescent="0.2">
      <c r="A856" s="208">
        <v>758</v>
      </c>
      <c r="B856" s="209">
        <v>13021</v>
      </c>
      <c r="C856" s="210" t="s">
        <v>416</v>
      </c>
      <c r="D856" s="211">
        <v>1</v>
      </c>
    </row>
    <row r="857" spans="1:4" x14ac:dyDescent="0.2">
      <c r="A857" s="208">
        <v>759</v>
      </c>
      <c r="B857" s="209">
        <v>13022</v>
      </c>
      <c r="C857" s="210" t="s">
        <v>418</v>
      </c>
      <c r="D857" s="211">
        <v>2</v>
      </c>
    </row>
    <row r="858" spans="1:4" x14ac:dyDescent="0.2">
      <c r="A858" s="208">
        <v>760</v>
      </c>
      <c r="B858" s="209">
        <v>13023</v>
      </c>
      <c r="C858" s="210" t="s">
        <v>416</v>
      </c>
      <c r="D858" s="211">
        <v>2</v>
      </c>
    </row>
    <row r="859" spans="1:4" x14ac:dyDescent="0.2">
      <c r="A859" s="208">
        <v>760</v>
      </c>
      <c r="B859" s="209">
        <v>13024</v>
      </c>
      <c r="C859" s="210" t="s">
        <v>416</v>
      </c>
      <c r="D859" s="211">
        <v>1</v>
      </c>
    </row>
    <row r="860" spans="1:4" x14ac:dyDescent="0.2">
      <c r="A860" s="208">
        <v>761</v>
      </c>
      <c r="B860" s="209">
        <v>13025</v>
      </c>
      <c r="C860" s="210" t="s">
        <v>418</v>
      </c>
      <c r="D860" s="211">
        <v>2</v>
      </c>
    </row>
    <row r="861" spans="1:4" x14ac:dyDescent="0.2">
      <c r="A861" s="208">
        <v>762</v>
      </c>
      <c r="B861" s="209">
        <v>13026</v>
      </c>
      <c r="C861" s="210" t="s">
        <v>416</v>
      </c>
      <c r="D861" s="211">
        <v>2</v>
      </c>
    </row>
    <row r="862" spans="1:4" x14ac:dyDescent="0.2">
      <c r="A862" s="208">
        <v>762</v>
      </c>
      <c r="B862" s="209">
        <v>13027</v>
      </c>
      <c r="C862" s="210" t="s">
        <v>416</v>
      </c>
      <c r="D862" s="211">
        <v>1</v>
      </c>
    </row>
    <row r="863" spans="1:4" x14ac:dyDescent="0.2">
      <c r="A863" s="208">
        <v>763</v>
      </c>
      <c r="B863" s="209">
        <v>13028</v>
      </c>
      <c r="C863" s="210" t="s">
        <v>418</v>
      </c>
      <c r="D863" s="211">
        <v>2</v>
      </c>
    </row>
    <row r="864" spans="1:4" x14ac:dyDescent="0.2">
      <c r="A864" s="208">
        <v>764</v>
      </c>
      <c r="B864" s="209">
        <v>13002</v>
      </c>
      <c r="C864" s="210" t="s">
        <v>416</v>
      </c>
      <c r="D864" s="211">
        <v>2</v>
      </c>
    </row>
    <row r="865" spans="1:4" x14ac:dyDescent="0.2">
      <c r="A865" s="208">
        <v>764</v>
      </c>
      <c r="B865" s="209">
        <v>13003</v>
      </c>
      <c r="C865" s="210" t="s">
        <v>416</v>
      </c>
      <c r="D865" s="211">
        <v>1</v>
      </c>
    </row>
    <row r="866" spans="1:4" x14ac:dyDescent="0.2">
      <c r="A866" s="208">
        <v>765</v>
      </c>
      <c r="B866" s="209">
        <v>13004</v>
      </c>
      <c r="C866" s="210" t="s">
        <v>418</v>
      </c>
      <c r="D866" s="211">
        <v>2</v>
      </c>
    </row>
    <row r="867" spans="1:4" x14ac:dyDescent="0.2">
      <c r="A867" s="208">
        <v>766</v>
      </c>
      <c r="B867" s="209">
        <v>13005</v>
      </c>
      <c r="C867" s="210" t="s">
        <v>416</v>
      </c>
      <c r="D867" s="211">
        <v>2</v>
      </c>
    </row>
    <row r="868" spans="1:4" x14ac:dyDescent="0.2">
      <c r="A868" s="208">
        <v>766</v>
      </c>
      <c r="B868" s="209">
        <v>13006</v>
      </c>
      <c r="C868" s="210" t="s">
        <v>416</v>
      </c>
      <c r="D868" s="211">
        <v>1</v>
      </c>
    </row>
    <row r="869" spans="1:4" x14ac:dyDescent="0.2">
      <c r="A869" s="208">
        <v>767</v>
      </c>
      <c r="B869" s="209">
        <v>13007</v>
      </c>
      <c r="C869" s="210" t="s">
        <v>418</v>
      </c>
      <c r="D869" s="211">
        <v>2</v>
      </c>
    </row>
    <row r="870" spans="1:4" x14ac:dyDescent="0.2">
      <c r="A870" s="208">
        <v>768</v>
      </c>
      <c r="B870" s="209">
        <v>13008</v>
      </c>
      <c r="C870" s="210" t="s">
        <v>416</v>
      </c>
      <c r="D870" s="211">
        <v>2</v>
      </c>
    </row>
    <row r="871" spans="1:4" x14ac:dyDescent="0.2">
      <c r="A871" s="208">
        <v>768</v>
      </c>
      <c r="B871" s="209">
        <v>13009</v>
      </c>
      <c r="C871" s="210" t="s">
        <v>416</v>
      </c>
      <c r="D871" s="211">
        <v>1</v>
      </c>
    </row>
    <row r="872" spans="1:4" x14ac:dyDescent="0.2">
      <c r="A872" s="208">
        <v>769</v>
      </c>
      <c r="B872" s="209">
        <v>13010</v>
      </c>
      <c r="C872" s="210" t="s">
        <v>418</v>
      </c>
      <c r="D872" s="211">
        <v>2</v>
      </c>
    </row>
    <row r="873" spans="1:4" x14ac:dyDescent="0.2">
      <c r="A873" s="208">
        <v>770</v>
      </c>
      <c r="B873" s="209">
        <v>13001</v>
      </c>
      <c r="C873" s="210" t="s">
        <v>419</v>
      </c>
      <c r="D873" s="211">
        <v>2</v>
      </c>
    </row>
    <row r="874" spans="1:4" x14ac:dyDescent="0.2">
      <c r="A874" s="208">
        <v>775</v>
      </c>
      <c r="B874" s="209">
        <v>334</v>
      </c>
      <c r="C874" s="210" t="s">
        <v>420</v>
      </c>
      <c r="D874" s="211" t="s">
        <v>240</v>
      </c>
    </row>
    <row r="875" spans="1:4" x14ac:dyDescent="0.2">
      <c r="A875" s="208">
        <v>776</v>
      </c>
      <c r="B875" s="209">
        <v>335</v>
      </c>
      <c r="C875" s="210" t="s">
        <v>420</v>
      </c>
      <c r="D875" s="211" t="s">
        <v>240</v>
      </c>
    </row>
    <row r="876" spans="1:4" x14ac:dyDescent="0.2">
      <c r="A876" s="208">
        <v>781</v>
      </c>
      <c r="B876" s="209">
        <v>327</v>
      </c>
      <c r="C876" s="210" t="s">
        <v>416</v>
      </c>
      <c r="D876" s="211" t="s">
        <v>240</v>
      </c>
    </row>
    <row r="877" spans="1:4" x14ac:dyDescent="0.2">
      <c r="A877" s="208">
        <v>782</v>
      </c>
      <c r="B877" s="209">
        <v>13069</v>
      </c>
      <c r="C877" s="210" t="s">
        <v>416</v>
      </c>
      <c r="D877" s="211">
        <v>1</v>
      </c>
    </row>
    <row r="878" spans="1:4" x14ac:dyDescent="0.2">
      <c r="A878" s="208">
        <v>783</v>
      </c>
      <c r="B878" s="209">
        <v>13072</v>
      </c>
      <c r="C878" s="210" t="s">
        <v>416</v>
      </c>
      <c r="D878" s="211">
        <v>1</v>
      </c>
    </row>
    <row r="879" spans="1:4" x14ac:dyDescent="0.2">
      <c r="A879" s="208">
        <v>784</v>
      </c>
      <c r="B879" s="209">
        <v>13075</v>
      </c>
      <c r="C879" s="210" t="s">
        <v>416</v>
      </c>
      <c r="D879" s="211">
        <v>1</v>
      </c>
    </row>
    <row r="880" spans="1:4" x14ac:dyDescent="0.2">
      <c r="A880" s="208">
        <v>785</v>
      </c>
      <c r="B880" s="209">
        <v>13078</v>
      </c>
      <c r="C880" s="210" t="s">
        <v>416</v>
      </c>
      <c r="D880" s="211">
        <v>1</v>
      </c>
    </row>
    <row r="881" spans="1:4" x14ac:dyDescent="0.2">
      <c r="A881" s="208">
        <v>786</v>
      </c>
      <c r="B881" s="209">
        <v>13081</v>
      </c>
      <c r="C881" s="210" t="s">
        <v>416</v>
      </c>
      <c r="D881" s="211">
        <v>1</v>
      </c>
    </row>
    <row r="882" spans="1:4" x14ac:dyDescent="0.2">
      <c r="A882" s="208">
        <v>787</v>
      </c>
      <c r="B882" s="209">
        <v>13082</v>
      </c>
      <c r="C882" s="210" t="s">
        <v>421</v>
      </c>
      <c r="D882" s="211">
        <v>2</v>
      </c>
    </row>
    <row r="883" spans="1:4" x14ac:dyDescent="0.2">
      <c r="A883" s="208">
        <v>787</v>
      </c>
      <c r="B883" s="209">
        <v>13083</v>
      </c>
      <c r="C883" s="210" t="s">
        <v>421</v>
      </c>
      <c r="D883" s="211">
        <v>1</v>
      </c>
    </row>
    <row r="884" spans="1:4" x14ac:dyDescent="0.2">
      <c r="A884" s="208">
        <v>788</v>
      </c>
      <c r="B884" s="209">
        <v>13084</v>
      </c>
      <c r="C884" s="210" t="s">
        <v>422</v>
      </c>
      <c r="D884" s="211">
        <v>1</v>
      </c>
    </row>
    <row r="885" spans="1:4" x14ac:dyDescent="0.2">
      <c r="A885" s="208">
        <v>789</v>
      </c>
      <c r="B885" s="209">
        <v>13085</v>
      </c>
      <c r="C885" s="210" t="s">
        <v>423</v>
      </c>
      <c r="D885" s="211">
        <v>2</v>
      </c>
    </row>
    <row r="886" spans="1:4" x14ac:dyDescent="0.2">
      <c r="A886" s="208">
        <v>789</v>
      </c>
      <c r="B886" s="209">
        <v>13086</v>
      </c>
      <c r="C886" s="210" t="s">
        <v>423</v>
      </c>
      <c r="D886" s="211">
        <v>1</v>
      </c>
    </row>
    <row r="887" spans="1:4" x14ac:dyDescent="0.2">
      <c r="A887" s="208">
        <v>790</v>
      </c>
      <c r="B887" s="209">
        <v>13087</v>
      </c>
      <c r="C887" s="210" t="s">
        <v>424</v>
      </c>
      <c r="D887" s="211">
        <v>1</v>
      </c>
    </row>
    <row r="888" spans="1:4" x14ac:dyDescent="0.2">
      <c r="A888" s="208">
        <v>791</v>
      </c>
      <c r="B888" s="209">
        <v>13088</v>
      </c>
      <c r="C888" s="210" t="s">
        <v>425</v>
      </c>
      <c r="D888" s="211">
        <v>2</v>
      </c>
    </row>
    <row r="889" spans="1:4" x14ac:dyDescent="0.2">
      <c r="A889" s="208">
        <v>791</v>
      </c>
      <c r="B889" s="209">
        <v>13089</v>
      </c>
      <c r="C889" s="210" t="s">
        <v>425</v>
      </c>
      <c r="D889" s="211">
        <v>1</v>
      </c>
    </row>
    <row r="890" spans="1:4" x14ac:dyDescent="0.2">
      <c r="A890" s="208">
        <v>792</v>
      </c>
      <c r="B890" s="209">
        <v>13090</v>
      </c>
      <c r="C890" s="210" t="s">
        <v>426</v>
      </c>
      <c r="D890" s="211">
        <v>1</v>
      </c>
    </row>
    <row r="891" spans="1:4" x14ac:dyDescent="0.2">
      <c r="A891" s="208">
        <v>793</v>
      </c>
      <c r="B891" s="209">
        <v>13091</v>
      </c>
      <c r="C891" s="210" t="s">
        <v>416</v>
      </c>
      <c r="D891" s="211">
        <v>2</v>
      </c>
    </row>
    <row r="892" spans="1:4" x14ac:dyDescent="0.2">
      <c r="A892" s="208">
        <v>793</v>
      </c>
      <c r="B892" s="209">
        <v>13092</v>
      </c>
      <c r="C892" s="210" t="s">
        <v>416</v>
      </c>
      <c r="D892" s="211">
        <v>1</v>
      </c>
    </row>
    <row r="893" spans="1:4" x14ac:dyDescent="0.2">
      <c r="A893" s="208">
        <v>794</v>
      </c>
      <c r="B893" s="209">
        <v>13093</v>
      </c>
      <c r="C893" s="210" t="s">
        <v>417</v>
      </c>
      <c r="D893" s="211">
        <v>2</v>
      </c>
    </row>
    <row r="894" spans="1:4" x14ac:dyDescent="0.2">
      <c r="A894" s="208">
        <v>801</v>
      </c>
      <c r="B894" s="209">
        <v>306</v>
      </c>
      <c r="C894" s="210" t="s">
        <v>343</v>
      </c>
      <c r="D894" s="211">
        <v>1</v>
      </c>
    </row>
    <row r="895" spans="1:4" x14ac:dyDescent="0.2">
      <c r="A895" s="208">
        <v>802</v>
      </c>
      <c r="B895" s="209">
        <v>14005</v>
      </c>
      <c r="C895" s="210" t="s">
        <v>427</v>
      </c>
      <c r="D895" s="211">
        <v>2</v>
      </c>
    </row>
    <row r="896" spans="1:4" x14ac:dyDescent="0.2">
      <c r="A896" s="208">
        <v>802</v>
      </c>
      <c r="B896" s="209">
        <v>14006</v>
      </c>
      <c r="C896" s="210" t="s">
        <v>427</v>
      </c>
      <c r="D896" s="211">
        <v>1</v>
      </c>
    </row>
    <row r="897" spans="1:4" x14ac:dyDescent="0.2">
      <c r="A897" s="208">
        <v>803</v>
      </c>
      <c r="B897" s="209">
        <v>14007</v>
      </c>
      <c r="C897" s="210" t="s">
        <v>428</v>
      </c>
      <c r="D897" s="211" t="s">
        <v>240</v>
      </c>
    </row>
    <row r="898" spans="1:4" x14ac:dyDescent="0.2">
      <c r="A898" s="208">
        <v>804</v>
      </c>
      <c r="B898" s="209">
        <v>14008</v>
      </c>
      <c r="C898" s="210" t="s">
        <v>427</v>
      </c>
      <c r="D898" s="211">
        <v>2</v>
      </c>
    </row>
    <row r="899" spans="1:4" x14ac:dyDescent="0.2">
      <c r="A899" s="208">
        <v>804</v>
      </c>
      <c r="B899" s="209">
        <v>14009</v>
      </c>
      <c r="C899" s="210" t="s">
        <v>427</v>
      </c>
      <c r="D899" s="211">
        <v>1</v>
      </c>
    </row>
    <row r="900" spans="1:4" x14ac:dyDescent="0.2">
      <c r="A900" s="208">
        <v>805</v>
      </c>
      <c r="B900" s="209">
        <v>14010</v>
      </c>
      <c r="C900" s="210" t="s">
        <v>428</v>
      </c>
      <c r="D900" s="211" t="s">
        <v>240</v>
      </c>
    </row>
    <row r="901" spans="1:4" x14ac:dyDescent="0.2">
      <c r="A901" s="208">
        <v>806</v>
      </c>
      <c r="B901" s="209">
        <v>14011</v>
      </c>
      <c r="C901" s="210" t="s">
        <v>427</v>
      </c>
      <c r="D901" s="211">
        <v>2</v>
      </c>
    </row>
    <row r="902" spans="1:4" x14ac:dyDescent="0.2">
      <c r="A902" s="208">
        <v>806</v>
      </c>
      <c r="B902" s="209">
        <v>14012</v>
      </c>
      <c r="C902" s="210" t="s">
        <v>427</v>
      </c>
      <c r="D902" s="211">
        <v>1</v>
      </c>
    </row>
    <row r="903" spans="1:4" x14ac:dyDescent="0.2">
      <c r="A903" s="208">
        <v>807</v>
      </c>
      <c r="B903" s="209">
        <v>14013</v>
      </c>
      <c r="C903" s="210" t="s">
        <v>428</v>
      </c>
      <c r="D903" s="211" t="s">
        <v>240</v>
      </c>
    </row>
    <row r="904" spans="1:4" x14ac:dyDescent="0.2">
      <c r="A904" s="208">
        <v>808</v>
      </c>
      <c r="B904" s="209">
        <v>14017</v>
      </c>
      <c r="C904" s="210" t="s">
        <v>427</v>
      </c>
      <c r="D904" s="211">
        <v>2</v>
      </c>
    </row>
    <row r="905" spans="1:4" x14ac:dyDescent="0.2">
      <c r="A905" s="208">
        <v>808</v>
      </c>
      <c r="B905" s="209">
        <v>14018</v>
      </c>
      <c r="C905" s="210" t="s">
        <v>427</v>
      </c>
      <c r="D905" s="211">
        <v>1</v>
      </c>
    </row>
    <row r="906" spans="1:4" x14ac:dyDescent="0.2">
      <c r="A906" s="208">
        <v>809</v>
      </c>
      <c r="B906" s="209">
        <v>14019</v>
      </c>
      <c r="C906" s="210" t="s">
        <v>428</v>
      </c>
      <c r="D906" s="211" t="s">
        <v>240</v>
      </c>
    </row>
    <row r="907" spans="1:4" x14ac:dyDescent="0.2">
      <c r="A907" s="208">
        <v>810</v>
      </c>
      <c r="B907" s="209">
        <v>14020</v>
      </c>
      <c r="C907" s="210" t="s">
        <v>427</v>
      </c>
      <c r="D907" s="211">
        <v>2</v>
      </c>
    </row>
    <row r="908" spans="1:4" x14ac:dyDescent="0.2">
      <c r="A908" s="208">
        <v>810</v>
      </c>
      <c r="B908" s="209">
        <v>14021</v>
      </c>
      <c r="C908" s="210" t="s">
        <v>427</v>
      </c>
      <c r="D908" s="211">
        <v>1</v>
      </c>
    </row>
    <row r="909" spans="1:4" x14ac:dyDescent="0.2">
      <c r="A909" s="208">
        <v>811</v>
      </c>
      <c r="B909" s="209">
        <v>14022</v>
      </c>
      <c r="C909" s="210" t="s">
        <v>428</v>
      </c>
      <c r="D909" s="211" t="s">
        <v>240</v>
      </c>
    </row>
    <row r="910" spans="1:4" x14ac:dyDescent="0.2">
      <c r="A910" s="208">
        <v>812</v>
      </c>
      <c r="B910" s="209">
        <v>14023</v>
      </c>
      <c r="C910" s="210" t="s">
        <v>427</v>
      </c>
      <c r="D910" s="211">
        <v>2</v>
      </c>
    </row>
    <row r="911" spans="1:4" x14ac:dyDescent="0.2">
      <c r="A911" s="208">
        <v>812</v>
      </c>
      <c r="B911" s="209">
        <v>14024</v>
      </c>
      <c r="C911" s="210" t="s">
        <v>427</v>
      </c>
      <c r="D911" s="211">
        <v>1</v>
      </c>
    </row>
    <row r="912" spans="1:4" x14ac:dyDescent="0.2">
      <c r="A912" s="208">
        <v>813</v>
      </c>
      <c r="B912" s="209">
        <v>14025</v>
      </c>
      <c r="C912" s="210" t="s">
        <v>428</v>
      </c>
      <c r="D912" s="211" t="s">
        <v>240</v>
      </c>
    </row>
    <row r="913" spans="1:4" x14ac:dyDescent="0.2">
      <c r="A913" s="208">
        <v>814</v>
      </c>
      <c r="B913" s="209">
        <v>14029</v>
      </c>
      <c r="C913" s="210" t="s">
        <v>427</v>
      </c>
      <c r="D913" s="211">
        <v>2</v>
      </c>
    </row>
    <row r="914" spans="1:4" x14ac:dyDescent="0.2">
      <c r="A914" s="208">
        <v>814</v>
      </c>
      <c r="B914" s="209">
        <v>14030</v>
      </c>
      <c r="C914" s="210" t="s">
        <v>427</v>
      </c>
      <c r="D914" s="211">
        <v>1</v>
      </c>
    </row>
    <row r="915" spans="1:4" x14ac:dyDescent="0.2">
      <c r="A915" s="208">
        <v>815</v>
      </c>
      <c r="B915" s="209">
        <v>14031</v>
      </c>
      <c r="C915" s="210" t="s">
        <v>428</v>
      </c>
      <c r="D915" s="211" t="s">
        <v>240</v>
      </c>
    </row>
    <row r="916" spans="1:4" x14ac:dyDescent="0.2">
      <c r="A916" s="208">
        <v>816</v>
      </c>
      <c r="B916" s="209">
        <v>14032</v>
      </c>
      <c r="C916" s="210" t="s">
        <v>427</v>
      </c>
      <c r="D916" s="211">
        <v>2</v>
      </c>
    </row>
    <row r="917" spans="1:4" x14ac:dyDescent="0.2">
      <c r="A917" s="208">
        <v>816</v>
      </c>
      <c r="B917" s="209">
        <v>14033</v>
      </c>
      <c r="C917" s="210" t="s">
        <v>427</v>
      </c>
      <c r="D917" s="211">
        <v>1</v>
      </c>
    </row>
    <row r="918" spans="1:4" x14ac:dyDescent="0.2">
      <c r="A918" s="208">
        <v>817</v>
      </c>
      <c r="B918" s="209">
        <v>14034</v>
      </c>
      <c r="C918" s="210" t="s">
        <v>428</v>
      </c>
      <c r="D918" s="211" t="s">
        <v>240</v>
      </c>
    </row>
    <row r="919" spans="1:4" x14ac:dyDescent="0.2">
      <c r="A919" s="208">
        <v>818</v>
      </c>
      <c r="B919" s="209">
        <v>14035</v>
      </c>
      <c r="C919" s="210" t="s">
        <v>427</v>
      </c>
      <c r="D919" s="211">
        <v>2</v>
      </c>
    </row>
    <row r="920" spans="1:4" x14ac:dyDescent="0.2">
      <c r="A920" s="208">
        <v>818</v>
      </c>
      <c r="B920" s="209">
        <v>14036</v>
      </c>
      <c r="C920" s="210" t="s">
        <v>427</v>
      </c>
      <c r="D920" s="211">
        <v>1</v>
      </c>
    </row>
    <row r="921" spans="1:4" x14ac:dyDescent="0.2">
      <c r="A921" s="208">
        <v>819</v>
      </c>
      <c r="B921" s="209">
        <v>14037</v>
      </c>
      <c r="C921" s="210" t="s">
        <v>428</v>
      </c>
      <c r="D921" s="211" t="s">
        <v>240</v>
      </c>
    </row>
    <row r="922" spans="1:4" x14ac:dyDescent="0.2">
      <c r="A922" s="208">
        <v>820</v>
      </c>
      <c r="B922" s="209">
        <v>14042</v>
      </c>
      <c r="C922" s="210" t="s">
        <v>427</v>
      </c>
      <c r="D922" s="211">
        <v>2</v>
      </c>
    </row>
    <row r="923" spans="1:4" x14ac:dyDescent="0.2">
      <c r="A923" s="208">
        <v>820</v>
      </c>
      <c r="B923" s="209">
        <v>14043</v>
      </c>
      <c r="C923" s="210" t="s">
        <v>427</v>
      </c>
      <c r="D923" s="211">
        <v>1</v>
      </c>
    </row>
    <row r="924" spans="1:4" x14ac:dyDescent="0.2">
      <c r="A924" s="208">
        <v>821</v>
      </c>
      <c r="B924" s="209">
        <v>14044</v>
      </c>
      <c r="C924" s="210" t="s">
        <v>428</v>
      </c>
      <c r="D924" s="211" t="s">
        <v>240</v>
      </c>
    </row>
    <row r="925" spans="1:4" x14ac:dyDescent="0.2">
      <c r="A925" s="208">
        <v>822</v>
      </c>
      <c r="B925" s="209">
        <v>14045</v>
      </c>
      <c r="C925" s="210" t="s">
        <v>427</v>
      </c>
      <c r="D925" s="211">
        <v>2</v>
      </c>
    </row>
    <row r="926" spans="1:4" x14ac:dyDescent="0.2">
      <c r="A926" s="208">
        <v>822</v>
      </c>
      <c r="B926" s="209">
        <v>14046</v>
      </c>
      <c r="C926" s="210" t="s">
        <v>427</v>
      </c>
      <c r="D926" s="211">
        <v>1</v>
      </c>
    </row>
    <row r="927" spans="1:4" x14ac:dyDescent="0.2">
      <c r="A927" s="208">
        <v>823</v>
      </c>
      <c r="B927" s="209">
        <v>14047</v>
      </c>
      <c r="C927" s="210" t="s">
        <v>428</v>
      </c>
      <c r="D927" s="211" t="s">
        <v>240</v>
      </c>
    </row>
    <row r="928" spans="1:4" x14ac:dyDescent="0.2">
      <c r="A928" s="208">
        <v>824</v>
      </c>
      <c r="B928" s="209">
        <v>14048</v>
      </c>
      <c r="C928" s="210" t="s">
        <v>427</v>
      </c>
      <c r="D928" s="211">
        <v>2</v>
      </c>
    </row>
    <row r="929" spans="1:4" x14ac:dyDescent="0.2">
      <c r="A929" s="208">
        <v>824</v>
      </c>
      <c r="B929" s="209">
        <v>14049</v>
      </c>
      <c r="C929" s="210" t="s">
        <v>427</v>
      </c>
      <c r="D929" s="211">
        <v>1</v>
      </c>
    </row>
    <row r="930" spans="1:4" x14ac:dyDescent="0.2">
      <c r="A930" s="208">
        <v>825</v>
      </c>
      <c r="B930" s="209">
        <v>14050</v>
      </c>
      <c r="C930" s="210" t="s">
        <v>428</v>
      </c>
      <c r="D930" s="211" t="s">
        <v>240</v>
      </c>
    </row>
    <row r="931" spans="1:4" x14ac:dyDescent="0.2">
      <c r="A931" s="208">
        <v>826</v>
      </c>
      <c r="B931" s="209">
        <v>14069</v>
      </c>
      <c r="C931" s="210" t="s">
        <v>427</v>
      </c>
      <c r="D931" s="211">
        <v>2</v>
      </c>
    </row>
    <row r="932" spans="1:4" x14ac:dyDescent="0.2">
      <c r="A932" s="208">
        <v>826</v>
      </c>
      <c r="B932" s="209">
        <v>14070</v>
      </c>
      <c r="C932" s="210" t="s">
        <v>427</v>
      </c>
      <c r="D932" s="211">
        <v>1</v>
      </c>
    </row>
    <row r="933" spans="1:4" x14ac:dyDescent="0.2">
      <c r="A933" s="208">
        <v>827</v>
      </c>
      <c r="B933" s="209">
        <v>14071</v>
      </c>
      <c r="C933" s="210" t="s">
        <v>428</v>
      </c>
      <c r="D933" s="211" t="s">
        <v>240</v>
      </c>
    </row>
    <row r="934" spans="1:4" x14ac:dyDescent="0.2">
      <c r="A934" s="208">
        <v>828</v>
      </c>
      <c r="B934" s="209">
        <v>14072</v>
      </c>
      <c r="C934" s="210" t="s">
        <v>427</v>
      </c>
      <c r="D934" s="211">
        <v>2</v>
      </c>
    </row>
    <row r="935" spans="1:4" x14ac:dyDescent="0.2">
      <c r="A935" s="208">
        <v>828</v>
      </c>
      <c r="B935" s="209">
        <v>14073</v>
      </c>
      <c r="C935" s="210" t="s">
        <v>427</v>
      </c>
      <c r="D935" s="211">
        <v>1</v>
      </c>
    </row>
    <row r="936" spans="1:4" x14ac:dyDescent="0.2">
      <c r="A936" s="208">
        <v>829</v>
      </c>
      <c r="B936" s="209">
        <v>14074</v>
      </c>
      <c r="C936" s="210" t="s">
        <v>428</v>
      </c>
      <c r="D936" s="211" t="s">
        <v>240</v>
      </c>
    </row>
    <row r="937" spans="1:4" x14ac:dyDescent="0.2">
      <c r="A937" s="208">
        <v>830</v>
      </c>
      <c r="B937" s="209">
        <v>14075</v>
      </c>
      <c r="C937" s="210" t="s">
        <v>427</v>
      </c>
      <c r="D937" s="211">
        <v>2</v>
      </c>
    </row>
    <row r="938" spans="1:4" x14ac:dyDescent="0.2">
      <c r="A938" s="208">
        <v>830</v>
      </c>
      <c r="B938" s="209">
        <v>14076</v>
      </c>
      <c r="C938" s="210" t="s">
        <v>427</v>
      </c>
      <c r="D938" s="211">
        <v>1</v>
      </c>
    </row>
    <row r="939" spans="1:4" x14ac:dyDescent="0.2">
      <c r="A939" s="208">
        <v>831</v>
      </c>
      <c r="B939" s="209">
        <v>14077</v>
      </c>
      <c r="C939" s="210" t="s">
        <v>428</v>
      </c>
      <c r="D939" s="211" t="s">
        <v>240</v>
      </c>
    </row>
    <row r="940" spans="1:4" x14ac:dyDescent="0.2">
      <c r="A940" s="208">
        <v>832</v>
      </c>
      <c r="B940" s="209">
        <v>14085</v>
      </c>
      <c r="C940" s="210" t="s">
        <v>427</v>
      </c>
      <c r="D940" s="211">
        <v>2</v>
      </c>
    </row>
    <row r="941" spans="1:4" x14ac:dyDescent="0.2">
      <c r="A941" s="208">
        <v>832</v>
      </c>
      <c r="B941" s="209">
        <v>14086</v>
      </c>
      <c r="C941" s="210" t="s">
        <v>427</v>
      </c>
      <c r="D941" s="211">
        <v>1</v>
      </c>
    </row>
    <row r="942" spans="1:4" x14ac:dyDescent="0.2">
      <c r="A942" s="208">
        <v>833</v>
      </c>
      <c r="B942" s="209">
        <v>14087</v>
      </c>
      <c r="C942" s="210" t="s">
        <v>428</v>
      </c>
      <c r="D942" s="211" t="s">
        <v>240</v>
      </c>
    </row>
    <row r="943" spans="1:4" x14ac:dyDescent="0.2">
      <c r="A943" s="208">
        <v>834</v>
      </c>
      <c r="B943" s="209">
        <v>14088</v>
      </c>
      <c r="C943" s="210" t="s">
        <v>427</v>
      </c>
      <c r="D943" s="211">
        <v>2</v>
      </c>
    </row>
    <row r="944" spans="1:4" x14ac:dyDescent="0.2">
      <c r="A944" s="208">
        <v>834</v>
      </c>
      <c r="B944" s="209">
        <v>14089</v>
      </c>
      <c r="C944" s="210" t="s">
        <v>427</v>
      </c>
      <c r="D944" s="211">
        <v>1</v>
      </c>
    </row>
    <row r="945" spans="1:4" x14ac:dyDescent="0.2">
      <c r="A945" s="208">
        <v>835</v>
      </c>
      <c r="B945" s="209">
        <v>14090</v>
      </c>
      <c r="C945" s="210" t="s">
        <v>428</v>
      </c>
      <c r="D945" s="211" t="s">
        <v>240</v>
      </c>
    </row>
    <row r="946" spans="1:4" x14ac:dyDescent="0.2">
      <c r="A946" s="208">
        <v>836</v>
      </c>
      <c r="B946" s="209">
        <v>14091</v>
      </c>
      <c r="C946" s="210" t="s">
        <v>427</v>
      </c>
      <c r="D946" s="211">
        <v>2</v>
      </c>
    </row>
    <row r="947" spans="1:4" x14ac:dyDescent="0.2">
      <c r="A947" s="208">
        <v>836</v>
      </c>
      <c r="B947" s="209">
        <v>14092</v>
      </c>
      <c r="C947" s="210" t="s">
        <v>427</v>
      </c>
      <c r="D947" s="211">
        <v>1</v>
      </c>
    </row>
    <row r="948" spans="1:4" x14ac:dyDescent="0.2">
      <c r="A948" s="208">
        <v>837</v>
      </c>
      <c r="B948" s="209">
        <v>14093</v>
      </c>
      <c r="C948" s="210" t="s">
        <v>428</v>
      </c>
      <c r="D948" s="211" t="s">
        <v>240</v>
      </c>
    </row>
    <row r="949" spans="1:4" x14ac:dyDescent="0.2">
      <c r="A949" s="208">
        <v>838</v>
      </c>
      <c r="B949" s="209">
        <v>14094</v>
      </c>
      <c r="C949" s="210" t="s">
        <v>427</v>
      </c>
      <c r="D949" s="211">
        <v>2</v>
      </c>
    </row>
    <row r="950" spans="1:4" x14ac:dyDescent="0.2">
      <c r="A950" s="208">
        <v>838</v>
      </c>
      <c r="B950" s="209">
        <v>14095</v>
      </c>
      <c r="C950" s="210" t="s">
        <v>427</v>
      </c>
      <c r="D950" s="211">
        <v>1</v>
      </c>
    </row>
    <row r="951" spans="1:4" x14ac:dyDescent="0.2">
      <c r="A951" s="208">
        <v>839</v>
      </c>
      <c r="B951" s="209">
        <v>14096</v>
      </c>
      <c r="C951" s="210" t="s">
        <v>428</v>
      </c>
      <c r="D951" s="211" t="s">
        <v>240</v>
      </c>
    </row>
    <row r="952" spans="1:4" x14ac:dyDescent="0.2">
      <c r="A952" s="208">
        <v>840</v>
      </c>
      <c r="B952" s="209">
        <v>14110</v>
      </c>
      <c r="C952" s="210" t="s">
        <v>427</v>
      </c>
      <c r="D952" s="211">
        <v>2</v>
      </c>
    </row>
    <row r="953" spans="1:4" x14ac:dyDescent="0.2">
      <c r="A953" s="208">
        <v>840</v>
      </c>
      <c r="B953" s="209">
        <v>14111</v>
      </c>
      <c r="C953" s="210" t="s">
        <v>427</v>
      </c>
      <c r="D953" s="211">
        <v>1</v>
      </c>
    </row>
    <row r="954" spans="1:4" x14ac:dyDescent="0.2">
      <c r="A954" s="208">
        <v>841</v>
      </c>
      <c r="B954" s="209">
        <v>14112</v>
      </c>
      <c r="C954" s="210" t="s">
        <v>428</v>
      </c>
      <c r="D954" s="211" t="s">
        <v>240</v>
      </c>
    </row>
    <row r="955" spans="1:4" x14ac:dyDescent="0.2">
      <c r="A955" s="208">
        <v>842</v>
      </c>
      <c r="B955" s="209">
        <v>14113</v>
      </c>
      <c r="C955" s="210" t="s">
        <v>427</v>
      </c>
      <c r="D955" s="211">
        <v>2</v>
      </c>
    </row>
    <row r="956" spans="1:4" x14ac:dyDescent="0.2">
      <c r="A956" s="208">
        <v>842</v>
      </c>
      <c r="B956" s="209">
        <v>14114</v>
      </c>
      <c r="C956" s="210" t="s">
        <v>427</v>
      </c>
      <c r="D956" s="211">
        <v>1</v>
      </c>
    </row>
    <row r="957" spans="1:4" x14ac:dyDescent="0.2">
      <c r="A957" s="208">
        <v>843</v>
      </c>
      <c r="B957" s="209">
        <v>14115</v>
      </c>
      <c r="C957" s="210" t="s">
        <v>428</v>
      </c>
      <c r="D957" s="211" t="s">
        <v>240</v>
      </c>
    </row>
    <row r="958" spans="1:4" x14ac:dyDescent="0.2">
      <c r="A958" s="208">
        <v>844</v>
      </c>
      <c r="B958" s="209">
        <v>14116</v>
      </c>
      <c r="C958" s="210" t="s">
        <v>427</v>
      </c>
      <c r="D958" s="211">
        <v>2</v>
      </c>
    </row>
    <row r="959" spans="1:4" x14ac:dyDescent="0.2">
      <c r="A959" s="208">
        <v>844</v>
      </c>
      <c r="B959" s="209">
        <v>14117</v>
      </c>
      <c r="C959" s="210" t="s">
        <v>427</v>
      </c>
      <c r="D959" s="211">
        <v>1</v>
      </c>
    </row>
    <row r="960" spans="1:4" x14ac:dyDescent="0.2">
      <c r="A960" s="208">
        <v>845</v>
      </c>
      <c r="B960" s="209">
        <v>14118</v>
      </c>
      <c r="C960" s="210" t="s">
        <v>428</v>
      </c>
      <c r="D960" s="211" t="s">
        <v>240</v>
      </c>
    </row>
    <row r="961" spans="1:4" x14ac:dyDescent="0.2">
      <c r="A961" s="208">
        <v>846</v>
      </c>
      <c r="B961" s="209">
        <v>14138</v>
      </c>
      <c r="C961" s="210" t="s">
        <v>427</v>
      </c>
      <c r="D961" s="211">
        <v>2</v>
      </c>
    </row>
    <row r="962" spans="1:4" x14ac:dyDescent="0.2">
      <c r="A962" s="208">
        <v>846</v>
      </c>
      <c r="B962" s="209">
        <v>14139</v>
      </c>
      <c r="C962" s="210" t="s">
        <v>427</v>
      </c>
      <c r="D962" s="211">
        <v>1</v>
      </c>
    </row>
    <row r="963" spans="1:4" x14ac:dyDescent="0.2">
      <c r="A963" s="208">
        <v>847</v>
      </c>
      <c r="B963" s="209">
        <v>14140</v>
      </c>
      <c r="C963" s="210" t="s">
        <v>428</v>
      </c>
      <c r="D963" s="211" t="s">
        <v>240</v>
      </c>
    </row>
    <row r="964" spans="1:4" x14ac:dyDescent="0.2">
      <c r="A964" s="208">
        <v>848</v>
      </c>
      <c r="B964" s="209">
        <v>14141</v>
      </c>
      <c r="C964" s="210" t="s">
        <v>427</v>
      </c>
      <c r="D964" s="211">
        <v>2</v>
      </c>
    </row>
    <row r="965" spans="1:4" x14ac:dyDescent="0.2">
      <c r="A965" s="208">
        <v>848</v>
      </c>
      <c r="B965" s="209">
        <v>14142</v>
      </c>
      <c r="C965" s="210" t="s">
        <v>427</v>
      </c>
      <c r="D965" s="211">
        <v>1</v>
      </c>
    </row>
    <row r="966" spans="1:4" x14ac:dyDescent="0.2">
      <c r="A966" s="208">
        <v>849</v>
      </c>
      <c r="B966" s="209">
        <v>14143</v>
      </c>
      <c r="C966" s="210" t="s">
        <v>428</v>
      </c>
      <c r="D966" s="211" t="s">
        <v>240</v>
      </c>
    </row>
    <row r="967" spans="1:4" x14ac:dyDescent="0.2">
      <c r="A967" s="208">
        <v>850</v>
      </c>
      <c r="B967" s="209">
        <v>14014</v>
      </c>
      <c r="C967" s="210" t="s">
        <v>428</v>
      </c>
      <c r="D967" s="211" t="s">
        <v>240</v>
      </c>
    </row>
    <row r="968" spans="1:4" x14ac:dyDescent="0.2">
      <c r="A968" s="208">
        <v>851</v>
      </c>
      <c r="B968" s="209">
        <v>14038</v>
      </c>
      <c r="C968" s="210" t="s">
        <v>428</v>
      </c>
      <c r="D968" s="211" t="s">
        <v>240</v>
      </c>
    </row>
    <row r="969" spans="1:4" x14ac:dyDescent="0.2">
      <c r="A969" s="208">
        <v>852</v>
      </c>
      <c r="B969" s="209">
        <v>14001</v>
      </c>
      <c r="C969" s="210" t="s">
        <v>427</v>
      </c>
      <c r="D969" s="211">
        <v>2</v>
      </c>
    </row>
    <row r="970" spans="1:4" x14ac:dyDescent="0.2">
      <c r="A970" s="208">
        <v>852</v>
      </c>
      <c r="B970" s="209">
        <v>14002</v>
      </c>
      <c r="C970" s="210" t="s">
        <v>427</v>
      </c>
      <c r="D970" s="211">
        <v>1</v>
      </c>
    </row>
    <row r="971" spans="1:4" x14ac:dyDescent="0.2">
      <c r="A971" s="208">
        <v>853</v>
      </c>
      <c r="B971" s="209">
        <v>14081</v>
      </c>
      <c r="C971" s="210" t="s">
        <v>427</v>
      </c>
      <c r="D971" s="211">
        <v>2</v>
      </c>
    </row>
    <row r="972" spans="1:4" x14ac:dyDescent="0.2">
      <c r="A972" s="208">
        <v>853</v>
      </c>
      <c r="B972" s="209">
        <v>14082</v>
      </c>
      <c r="C972" s="210" t="s">
        <v>427</v>
      </c>
      <c r="D972" s="211">
        <v>1</v>
      </c>
    </row>
    <row r="973" spans="1:4" x14ac:dyDescent="0.2">
      <c r="A973" s="208">
        <v>854</v>
      </c>
      <c r="B973" s="209">
        <v>14083</v>
      </c>
      <c r="C973" s="210" t="s">
        <v>427</v>
      </c>
      <c r="D973" s="211">
        <v>2</v>
      </c>
    </row>
    <row r="974" spans="1:4" x14ac:dyDescent="0.2">
      <c r="A974" s="208">
        <v>854</v>
      </c>
      <c r="B974" s="209">
        <v>14084</v>
      </c>
      <c r="C974" s="210" t="s">
        <v>427</v>
      </c>
      <c r="D974" s="211">
        <v>1</v>
      </c>
    </row>
    <row r="975" spans="1:4" x14ac:dyDescent="0.2">
      <c r="A975" s="208">
        <v>855</v>
      </c>
      <c r="B975" s="209">
        <v>14103</v>
      </c>
      <c r="C975" s="210" t="s">
        <v>427</v>
      </c>
      <c r="D975" s="211">
        <v>2</v>
      </c>
    </row>
    <row r="976" spans="1:4" x14ac:dyDescent="0.2">
      <c r="A976" s="208">
        <v>855</v>
      </c>
      <c r="B976" s="209">
        <v>14104</v>
      </c>
      <c r="C976" s="210" t="s">
        <v>427</v>
      </c>
      <c r="D976" s="211">
        <v>1</v>
      </c>
    </row>
    <row r="977" spans="1:4" x14ac:dyDescent="0.2">
      <c r="A977" s="208">
        <v>856</v>
      </c>
      <c r="B977" s="209">
        <v>14105</v>
      </c>
      <c r="C977" s="210" t="s">
        <v>427</v>
      </c>
      <c r="D977" s="211">
        <v>2</v>
      </c>
    </row>
    <row r="978" spans="1:4" x14ac:dyDescent="0.2">
      <c r="A978" s="208">
        <v>856</v>
      </c>
      <c r="B978" s="209">
        <v>14106</v>
      </c>
      <c r="C978" s="210" t="s">
        <v>427</v>
      </c>
      <c r="D978" s="211">
        <v>1</v>
      </c>
    </row>
    <row r="979" spans="1:4" x14ac:dyDescent="0.2">
      <c r="A979" s="208">
        <v>857</v>
      </c>
      <c r="B979" s="209">
        <v>14015</v>
      </c>
      <c r="C979" s="210" t="s">
        <v>427</v>
      </c>
      <c r="D979" s="211">
        <v>2</v>
      </c>
    </row>
    <row r="980" spans="1:4" x14ac:dyDescent="0.2">
      <c r="A980" s="208">
        <v>857</v>
      </c>
      <c r="B980" s="209">
        <v>14016</v>
      </c>
      <c r="C980" s="210" t="s">
        <v>427</v>
      </c>
      <c r="D980" s="211">
        <v>1</v>
      </c>
    </row>
    <row r="981" spans="1:4" x14ac:dyDescent="0.2">
      <c r="A981" s="208">
        <v>858</v>
      </c>
      <c r="B981" s="209">
        <v>14039</v>
      </c>
      <c r="C981" s="210" t="s">
        <v>427</v>
      </c>
      <c r="D981" s="211">
        <v>2</v>
      </c>
    </row>
    <row r="982" spans="1:4" x14ac:dyDescent="0.2">
      <c r="A982" s="208">
        <v>858</v>
      </c>
      <c r="B982" s="209">
        <v>14040</v>
      </c>
      <c r="C982" s="210" t="s">
        <v>427</v>
      </c>
      <c r="D982" s="211">
        <v>1</v>
      </c>
    </row>
    <row r="983" spans="1:4" x14ac:dyDescent="0.2">
      <c r="A983" s="208">
        <v>859</v>
      </c>
      <c r="B983" s="209">
        <v>14003</v>
      </c>
      <c r="C983" s="210" t="s">
        <v>427</v>
      </c>
      <c r="D983" s="211">
        <v>2</v>
      </c>
    </row>
    <row r="984" spans="1:4" x14ac:dyDescent="0.2">
      <c r="A984" s="208">
        <v>859</v>
      </c>
      <c r="B984" s="209">
        <v>14004</v>
      </c>
      <c r="C984" s="210" t="s">
        <v>427</v>
      </c>
      <c r="D984" s="211">
        <v>1</v>
      </c>
    </row>
    <row r="985" spans="1:4" x14ac:dyDescent="0.2">
      <c r="A985" s="208">
        <v>860</v>
      </c>
      <c r="B985" s="209">
        <v>14026</v>
      </c>
      <c r="C985" s="210" t="s">
        <v>427</v>
      </c>
      <c r="D985" s="211">
        <v>2</v>
      </c>
    </row>
    <row r="986" spans="1:4" x14ac:dyDescent="0.2">
      <c r="A986" s="208">
        <v>860</v>
      </c>
      <c r="B986" s="209">
        <v>14027</v>
      </c>
      <c r="C986" s="210" t="s">
        <v>427</v>
      </c>
      <c r="D986" s="211">
        <v>1</v>
      </c>
    </row>
    <row r="987" spans="1:4" x14ac:dyDescent="0.2">
      <c r="A987" s="208">
        <v>861</v>
      </c>
      <c r="B987" s="209">
        <v>14051</v>
      </c>
      <c r="C987" s="210" t="s">
        <v>427</v>
      </c>
      <c r="D987" s="211">
        <v>2</v>
      </c>
    </row>
    <row r="988" spans="1:4" x14ac:dyDescent="0.2">
      <c r="A988" s="208">
        <v>861</v>
      </c>
      <c r="B988" s="209">
        <v>14052</v>
      </c>
      <c r="C988" s="210" t="s">
        <v>427</v>
      </c>
      <c r="D988" s="211">
        <v>1</v>
      </c>
    </row>
    <row r="989" spans="1:4" x14ac:dyDescent="0.2">
      <c r="A989" s="208">
        <v>862</v>
      </c>
      <c r="B989" s="209">
        <v>14107</v>
      </c>
      <c r="C989" s="210" t="s">
        <v>427</v>
      </c>
      <c r="D989" s="211">
        <v>2</v>
      </c>
    </row>
    <row r="990" spans="1:4" x14ac:dyDescent="0.2">
      <c r="A990" s="208">
        <v>862</v>
      </c>
      <c r="B990" s="209">
        <v>14108</v>
      </c>
      <c r="C990" s="210" t="s">
        <v>427</v>
      </c>
      <c r="D990" s="211">
        <v>1</v>
      </c>
    </row>
    <row r="991" spans="1:4" x14ac:dyDescent="0.2">
      <c r="A991" s="208">
        <v>863</v>
      </c>
      <c r="B991" s="209">
        <v>14054</v>
      </c>
      <c r="C991" s="210" t="s">
        <v>427</v>
      </c>
      <c r="D991" s="211">
        <v>2</v>
      </c>
    </row>
    <row r="992" spans="1:4" x14ac:dyDescent="0.2">
      <c r="A992" s="208">
        <v>863</v>
      </c>
      <c r="B992" s="209">
        <v>14055</v>
      </c>
      <c r="C992" s="210" t="s">
        <v>427</v>
      </c>
      <c r="D992" s="211">
        <v>1</v>
      </c>
    </row>
    <row r="993" spans="1:4" x14ac:dyDescent="0.2">
      <c r="A993" s="208">
        <v>864</v>
      </c>
      <c r="B993" s="209">
        <v>14121</v>
      </c>
      <c r="C993" s="210" t="s">
        <v>427</v>
      </c>
      <c r="D993" s="211">
        <v>2</v>
      </c>
    </row>
    <row r="994" spans="1:4" x14ac:dyDescent="0.2">
      <c r="A994" s="208">
        <v>864</v>
      </c>
      <c r="B994" s="209">
        <v>14122</v>
      </c>
      <c r="C994" s="210" t="s">
        <v>427</v>
      </c>
      <c r="D994" s="211">
        <v>1</v>
      </c>
    </row>
    <row r="995" spans="1:4" x14ac:dyDescent="0.2">
      <c r="A995" s="208">
        <v>865</v>
      </c>
      <c r="B995" s="209">
        <v>14057</v>
      </c>
      <c r="C995" s="210" t="s">
        <v>427</v>
      </c>
      <c r="D995" s="211">
        <v>2</v>
      </c>
    </row>
    <row r="996" spans="1:4" x14ac:dyDescent="0.2">
      <c r="A996" s="208">
        <v>865</v>
      </c>
      <c r="B996" s="209">
        <v>14058</v>
      </c>
      <c r="C996" s="210" t="s">
        <v>427</v>
      </c>
      <c r="D996" s="211">
        <v>1</v>
      </c>
    </row>
    <row r="997" spans="1:4" x14ac:dyDescent="0.2">
      <c r="A997" s="208">
        <v>866</v>
      </c>
      <c r="B997" s="209">
        <v>14059</v>
      </c>
      <c r="C997" s="210" t="s">
        <v>428</v>
      </c>
      <c r="D997" s="211" t="s">
        <v>240</v>
      </c>
    </row>
    <row r="998" spans="1:4" x14ac:dyDescent="0.2">
      <c r="A998" s="208">
        <v>867</v>
      </c>
      <c r="B998" s="209">
        <v>14060</v>
      </c>
      <c r="C998" s="210" t="s">
        <v>427</v>
      </c>
      <c r="D998" s="211">
        <v>2</v>
      </c>
    </row>
    <row r="999" spans="1:4" x14ac:dyDescent="0.2">
      <c r="A999" s="208">
        <v>867</v>
      </c>
      <c r="B999" s="209">
        <v>14061</v>
      </c>
      <c r="C999" s="210" t="s">
        <v>427</v>
      </c>
      <c r="D999" s="211">
        <v>1</v>
      </c>
    </row>
    <row r="1000" spans="1:4" x14ac:dyDescent="0.2">
      <c r="A1000" s="208">
        <v>868</v>
      </c>
      <c r="B1000" s="209">
        <v>14062</v>
      </c>
      <c r="C1000" s="210" t="s">
        <v>428</v>
      </c>
      <c r="D1000" s="211" t="s">
        <v>240</v>
      </c>
    </row>
    <row r="1001" spans="1:4" x14ac:dyDescent="0.2">
      <c r="A1001" s="208">
        <v>869</v>
      </c>
      <c r="B1001" s="209">
        <v>14063</v>
      </c>
      <c r="C1001" s="210" t="s">
        <v>427</v>
      </c>
      <c r="D1001" s="211">
        <v>2</v>
      </c>
    </row>
    <row r="1002" spans="1:4" x14ac:dyDescent="0.2">
      <c r="A1002" s="208">
        <v>869</v>
      </c>
      <c r="B1002" s="209">
        <v>14064</v>
      </c>
      <c r="C1002" s="210" t="s">
        <v>427</v>
      </c>
      <c r="D1002" s="211">
        <v>1</v>
      </c>
    </row>
    <row r="1003" spans="1:4" x14ac:dyDescent="0.2">
      <c r="A1003" s="208">
        <v>870</v>
      </c>
      <c r="B1003" s="209">
        <v>14065</v>
      </c>
      <c r="C1003" s="210" t="s">
        <v>428</v>
      </c>
      <c r="D1003" s="211" t="s">
        <v>240</v>
      </c>
    </row>
    <row r="1004" spans="1:4" x14ac:dyDescent="0.2">
      <c r="A1004" s="208">
        <v>871</v>
      </c>
      <c r="B1004" s="209">
        <v>14066</v>
      </c>
      <c r="C1004" s="210" t="s">
        <v>427</v>
      </c>
      <c r="D1004" s="211">
        <v>2</v>
      </c>
    </row>
    <row r="1005" spans="1:4" x14ac:dyDescent="0.2">
      <c r="A1005" s="208">
        <v>871</v>
      </c>
      <c r="B1005" s="209">
        <v>14067</v>
      </c>
      <c r="C1005" s="210" t="s">
        <v>427</v>
      </c>
      <c r="D1005" s="211">
        <v>1</v>
      </c>
    </row>
    <row r="1006" spans="1:4" x14ac:dyDescent="0.2">
      <c r="A1006" s="208">
        <v>872</v>
      </c>
      <c r="B1006" s="209">
        <v>14068</v>
      </c>
      <c r="C1006" s="210" t="s">
        <v>428</v>
      </c>
      <c r="D1006" s="211" t="s">
        <v>240</v>
      </c>
    </row>
    <row r="1007" spans="1:4" x14ac:dyDescent="0.2">
      <c r="A1007" s="208">
        <v>873</v>
      </c>
      <c r="B1007" s="209">
        <v>14078</v>
      </c>
      <c r="C1007" s="210" t="s">
        <v>427</v>
      </c>
      <c r="D1007" s="211">
        <v>2</v>
      </c>
    </row>
    <row r="1008" spans="1:4" x14ac:dyDescent="0.2">
      <c r="A1008" s="208">
        <v>873</v>
      </c>
      <c r="B1008" s="209">
        <v>14079</v>
      </c>
      <c r="C1008" s="210" t="s">
        <v>427</v>
      </c>
      <c r="D1008" s="211">
        <v>1</v>
      </c>
    </row>
    <row r="1009" spans="1:4" x14ac:dyDescent="0.2">
      <c r="A1009" s="208">
        <v>874</v>
      </c>
      <c r="B1009" s="209">
        <v>14080</v>
      </c>
      <c r="C1009" s="210" t="s">
        <v>428</v>
      </c>
      <c r="D1009" s="211" t="s">
        <v>240</v>
      </c>
    </row>
    <row r="1010" spans="1:4" x14ac:dyDescent="0.2">
      <c r="A1010" s="208">
        <v>875</v>
      </c>
      <c r="B1010" s="209">
        <v>14100</v>
      </c>
      <c r="C1010" s="210" t="s">
        <v>427</v>
      </c>
      <c r="D1010" s="211">
        <v>2</v>
      </c>
    </row>
    <row r="1011" spans="1:4" x14ac:dyDescent="0.2">
      <c r="A1011" s="208">
        <v>875</v>
      </c>
      <c r="B1011" s="209">
        <v>14101</v>
      </c>
      <c r="C1011" s="210" t="s">
        <v>427</v>
      </c>
      <c r="D1011" s="211">
        <v>1</v>
      </c>
    </row>
    <row r="1012" spans="1:4" x14ac:dyDescent="0.2">
      <c r="A1012" s="208">
        <v>876</v>
      </c>
      <c r="B1012" s="209">
        <v>14102</v>
      </c>
      <c r="C1012" s="210" t="s">
        <v>428</v>
      </c>
      <c r="D1012" s="211" t="s">
        <v>240</v>
      </c>
    </row>
    <row r="1013" spans="1:4" x14ac:dyDescent="0.2">
      <c r="A1013" s="208">
        <v>877</v>
      </c>
      <c r="B1013" s="209">
        <v>14123</v>
      </c>
      <c r="C1013" s="210" t="s">
        <v>427</v>
      </c>
      <c r="D1013" s="211">
        <v>2</v>
      </c>
    </row>
    <row r="1014" spans="1:4" x14ac:dyDescent="0.2">
      <c r="A1014" s="208">
        <v>877</v>
      </c>
      <c r="B1014" s="209">
        <v>14124</v>
      </c>
      <c r="C1014" s="210" t="s">
        <v>427</v>
      </c>
      <c r="D1014" s="211">
        <v>1</v>
      </c>
    </row>
    <row r="1015" spans="1:4" x14ac:dyDescent="0.2">
      <c r="A1015" s="208">
        <v>878</v>
      </c>
      <c r="B1015" s="209">
        <v>14125</v>
      </c>
      <c r="C1015" s="210" t="s">
        <v>428</v>
      </c>
      <c r="D1015" s="211" t="s">
        <v>240</v>
      </c>
    </row>
    <row r="1016" spans="1:4" x14ac:dyDescent="0.2">
      <c r="A1016" s="208">
        <v>879</v>
      </c>
      <c r="B1016" s="209">
        <v>14126</v>
      </c>
      <c r="C1016" s="210" t="s">
        <v>427</v>
      </c>
      <c r="D1016" s="211">
        <v>2</v>
      </c>
    </row>
    <row r="1017" spans="1:4" x14ac:dyDescent="0.2">
      <c r="A1017" s="208">
        <v>879</v>
      </c>
      <c r="B1017" s="209">
        <v>14127</v>
      </c>
      <c r="C1017" s="210" t="s">
        <v>427</v>
      </c>
      <c r="D1017" s="211">
        <v>1</v>
      </c>
    </row>
    <row r="1018" spans="1:4" x14ac:dyDescent="0.2">
      <c r="A1018" s="208">
        <v>880</v>
      </c>
      <c r="B1018" s="209">
        <v>14128</v>
      </c>
      <c r="C1018" s="210" t="s">
        <v>428</v>
      </c>
      <c r="D1018" s="211" t="s">
        <v>240</v>
      </c>
    </row>
    <row r="1019" spans="1:4" x14ac:dyDescent="0.2">
      <c r="A1019" s="208">
        <v>881</v>
      </c>
      <c r="B1019" s="209">
        <v>14129</v>
      </c>
      <c r="C1019" s="210" t="s">
        <v>427</v>
      </c>
      <c r="D1019" s="211">
        <v>2</v>
      </c>
    </row>
    <row r="1020" spans="1:4" x14ac:dyDescent="0.2">
      <c r="A1020" s="208">
        <v>881</v>
      </c>
      <c r="B1020" s="209">
        <v>14130</v>
      </c>
      <c r="C1020" s="210" t="s">
        <v>427</v>
      </c>
      <c r="D1020" s="211">
        <v>1</v>
      </c>
    </row>
    <row r="1021" spans="1:4" x14ac:dyDescent="0.2">
      <c r="A1021" s="208">
        <v>882</v>
      </c>
      <c r="B1021" s="209">
        <v>14131</v>
      </c>
      <c r="C1021" s="210" t="s">
        <v>428</v>
      </c>
      <c r="D1021" s="211" t="s">
        <v>240</v>
      </c>
    </row>
    <row r="1022" spans="1:4" x14ac:dyDescent="0.2">
      <c r="A1022" s="208">
        <v>883</v>
      </c>
      <c r="B1022" s="209">
        <v>14132</v>
      </c>
      <c r="C1022" s="210" t="s">
        <v>427</v>
      </c>
      <c r="D1022" s="211">
        <v>2</v>
      </c>
    </row>
    <row r="1023" spans="1:4" x14ac:dyDescent="0.2">
      <c r="A1023" s="208">
        <v>883</v>
      </c>
      <c r="B1023" s="209">
        <v>14133</v>
      </c>
      <c r="C1023" s="210" t="s">
        <v>427</v>
      </c>
      <c r="D1023" s="211">
        <v>1</v>
      </c>
    </row>
    <row r="1024" spans="1:4" x14ac:dyDescent="0.2">
      <c r="A1024" s="208">
        <v>884</v>
      </c>
      <c r="B1024" s="209">
        <v>14134</v>
      </c>
      <c r="C1024" s="210" t="s">
        <v>428</v>
      </c>
      <c r="D1024" s="211" t="s">
        <v>240</v>
      </c>
    </row>
    <row r="1025" spans="1:4" x14ac:dyDescent="0.2">
      <c r="A1025" s="208">
        <v>885</v>
      </c>
      <c r="B1025" s="209">
        <v>14135</v>
      </c>
      <c r="C1025" s="210" t="s">
        <v>427</v>
      </c>
      <c r="D1025" s="211">
        <v>2</v>
      </c>
    </row>
    <row r="1026" spans="1:4" x14ac:dyDescent="0.2">
      <c r="A1026" s="208">
        <v>885</v>
      </c>
      <c r="B1026" s="209">
        <v>14136</v>
      </c>
      <c r="C1026" s="210" t="s">
        <v>427</v>
      </c>
      <c r="D1026" s="211">
        <v>1</v>
      </c>
    </row>
    <row r="1027" spans="1:4" x14ac:dyDescent="0.2">
      <c r="A1027" s="208">
        <v>886</v>
      </c>
      <c r="B1027" s="209">
        <v>14137</v>
      </c>
      <c r="C1027" s="210" t="s">
        <v>428</v>
      </c>
      <c r="D1027" s="211" t="s">
        <v>240</v>
      </c>
    </row>
    <row r="1028" spans="1:4" x14ac:dyDescent="0.2">
      <c r="A1028" s="208">
        <v>887</v>
      </c>
      <c r="B1028" s="209">
        <v>14144</v>
      </c>
      <c r="C1028" s="210" t="s">
        <v>427</v>
      </c>
      <c r="D1028" s="211">
        <v>2</v>
      </c>
    </row>
    <row r="1029" spans="1:4" x14ac:dyDescent="0.2">
      <c r="A1029" s="208">
        <v>887</v>
      </c>
      <c r="B1029" s="209">
        <v>14145</v>
      </c>
      <c r="C1029" s="210" t="s">
        <v>427</v>
      </c>
      <c r="D1029" s="211">
        <v>1</v>
      </c>
    </row>
    <row r="1030" spans="1:4" x14ac:dyDescent="0.2">
      <c r="A1030" s="208">
        <v>888</v>
      </c>
      <c r="B1030" s="209">
        <v>14146</v>
      </c>
      <c r="C1030" s="210" t="s">
        <v>428</v>
      </c>
      <c r="D1030" s="211" t="s">
        <v>240</v>
      </c>
    </row>
    <row r="1031" spans="1:4" x14ac:dyDescent="0.2">
      <c r="A1031" s="208">
        <v>889</v>
      </c>
      <c r="B1031" s="209">
        <v>278</v>
      </c>
      <c r="C1031" s="210" t="s">
        <v>427</v>
      </c>
      <c r="D1031" s="211">
        <v>2</v>
      </c>
    </row>
    <row r="1032" spans="1:4" x14ac:dyDescent="0.2">
      <c r="A1032" s="208">
        <v>889</v>
      </c>
      <c r="B1032" s="209">
        <v>289</v>
      </c>
      <c r="C1032" s="210" t="s">
        <v>427</v>
      </c>
      <c r="D1032" s="211">
        <v>1</v>
      </c>
    </row>
    <row r="1033" spans="1:4" x14ac:dyDescent="0.2">
      <c r="A1033" s="208">
        <v>890</v>
      </c>
      <c r="B1033" s="209">
        <v>14028</v>
      </c>
      <c r="C1033" s="210" t="s">
        <v>428</v>
      </c>
      <c r="D1033" s="211" t="s">
        <v>240</v>
      </c>
    </row>
    <row r="1034" spans="1:4" x14ac:dyDescent="0.2">
      <c r="A1034" s="208">
        <v>891</v>
      </c>
      <c r="B1034" s="209">
        <v>14099</v>
      </c>
      <c r="C1034" s="210" t="s">
        <v>428</v>
      </c>
      <c r="D1034" s="211" t="s">
        <v>240</v>
      </c>
    </row>
    <row r="1035" spans="1:4" x14ac:dyDescent="0.2">
      <c r="A1035" s="208">
        <v>892</v>
      </c>
      <c r="B1035" s="209">
        <v>14119</v>
      </c>
      <c r="C1035" s="210" t="s">
        <v>428</v>
      </c>
      <c r="D1035" s="211" t="s">
        <v>240</v>
      </c>
    </row>
    <row r="1036" spans="1:4" x14ac:dyDescent="0.2">
      <c r="A1036" s="208">
        <v>893</v>
      </c>
      <c r="B1036" s="209">
        <v>14120</v>
      </c>
      <c r="C1036" s="210" t="s">
        <v>428</v>
      </c>
      <c r="D1036" s="211" t="s">
        <v>240</v>
      </c>
    </row>
    <row r="1037" spans="1:4" x14ac:dyDescent="0.2">
      <c r="A1037" s="208">
        <v>894</v>
      </c>
      <c r="B1037" s="209">
        <v>300</v>
      </c>
      <c r="C1037" s="210" t="s">
        <v>385</v>
      </c>
      <c r="D1037" s="211" t="s">
        <v>240</v>
      </c>
    </row>
    <row r="1038" spans="1:4" x14ac:dyDescent="0.2">
      <c r="A1038" s="208">
        <v>895</v>
      </c>
      <c r="B1038" s="209">
        <v>311</v>
      </c>
      <c r="C1038" s="210" t="s">
        <v>385</v>
      </c>
      <c r="D1038" s="211" t="s">
        <v>240</v>
      </c>
    </row>
    <row r="1039" spans="1:4" x14ac:dyDescent="0.2">
      <c r="A1039" s="208">
        <v>896</v>
      </c>
      <c r="B1039" s="209">
        <v>312</v>
      </c>
      <c r="C1039" s="210" t="s">
        <v>385</v>
      </c>
      <c r="D1039" s="211" t="s">
        <v>240</v>
      </c>
    </row>
    <row r="1040" spans="1:4" x14ac:dyDescent="0.2">
      <c r="A1040" s="208">
        <v>897</v>
      </c>
      <c r="B1040" s="209">
        <v>14097</v>
      </c>
      <c r="C1040" s="210" t="s">
        <v>428</v>
      </c>
      <c r="D1040" s="211" t="s">
        <v>240</v>
      </c>
    </row>
    <row r="1041" spans="1:4" x14ac:dyDescent="0.2">
      <c r="A1041" s="208">
        <v>898</v>
      </c>
      <c r="B1041" s="209">
        <v>14098</v>
      </c>
      <c r="C1041" s="210" t="s">
        <v>428</v>
      </c>
      <c r="D1041" s="211" t="s">
        <v>240</v>
      </c>
    </row>
    <row r="1042" spans="1:4" x14ac:dyDescent="0.2">
      <c r="A1042" s="208">
        <v>899</v>
      </c>
      <c r="B1042" s="209">
        <v>281</v>
      </c>
      <c r="C1042" s="210" t="s">
        <v>429</v>
      </c>
      <c r="D1042" s="211" t="s">
        <v>240</v>
      </c>
    </row>
    <row r="1043" spans="1:4" x14ac:dyDescent="0.2">
      <c r="A1043" s="208">
        <v>900</v>
      </c>
      <c r="B1043" s="209">
        <v>282</v>
      </c>
      <c r="C1043" s="210" t="s">
        <v>429</v>
      </c>
      <c r="D1043" s="211" t="s">
        <v>240</v>
      </c>
    </row>
    <row r="1044" spans="1:4" x14ac:dyDescent="0.2">
      <c r="A1044" s="208">
        <v>901</v>
      </c>
      <c r="B1044" s="209">
        <v>283</v>
      </c>
      <c r="C1044" s="210" t="s">
        <v>429</v>
      </c>
      <c r="D1044" s="211" t="s">
        <v>240</v>
      </c>
    </row>
    <row r="1045" spans="1:4" x14ac:dyDescent="0.2">
      <c r="A1045" s="208">
        <v>902</v>
      </c>
      <c r="B1045" s="209">
        <v>284</v>
      </c>
      <c r="C1045" s="210" t="s">
        <v>429</v>
      </c>
      <c r="D1045" s="211" t="s">
        <v>240</v>
      </c>
    </row>
    <row r="1046" spans="1:4" x14ac:dyDescent="0.2">
      <c r="A1046" s="208">
        <v>903</v>
      </c>
      <c r="B1046" s="209">
        <v>285</v>
      </c>
      <c r="C1046" s="210" t="s">
        <v>429</v>
      </c>
      <c r="D1046" s="211" t="s">
        <v>240</v>
      </c>
    </row>
    <row r="1047" spans="1:4" x14ac:dyDescent="0.2">
      <c r="A1047" s="208">
        <v>904</v>
      </c>
      <c r="B1047" s="209">
        <v>286</v>
      </c>
      <c r="C1047" s="210" t="s">
        <v>430</v>
      </c>
      <c r="D1047" s="211" t="s">
        <v>240</v>
      </c>
    </row>
    <row r="1048" spans="1:4" x14ac:dyDescent="0.2">
      <c r="A1048" s="208">
        <v>905</v>
      </c>
      <c r="B1048" s="209">
        <v>287</v>
      </c>
      <c r="C1048" s="210" t="s">
        <v>430</v>
      </c>
      <c r="D1048" s="211" t="s">
        <v>240</v>
      </c>
    </row>
    <row r="1049" spans="1:4" x14ac:dyDescent="0.2">
      <c r="A1049" s="208">
        <v>906</v>
      </c>
      <c r="B1049" s="209">
        <v>288</v>
      </c>
      <c r="C1049" s="210" t="s">
        <v>430</v>
      </c>
      <c r="D1049" s="211" t="s">
        <v>240</v>
      </c>
    </row>
    <row r="1050" spans="1:4" x14ac:dyDescent="0.2">
      <c r="A1050" s="208">
        <v>907</v>
      </c>
      <c r="B1050" s="209">
        <v>292</v>
      </c>
      <c r="C1050" s="210" t="s">
        <v>431</v>
      </c>
      <c r="D1050" s="211" t="s">
        <v>240</v>
      </c>
    </row>
    <row r="1051" spans="1:4" x14ac:dyDescent="0.2">
      <c r="A1051" s="208">
        <v>908</v>
      </c>
      <c r="B1051" s="209">
        <v>293</v>
      </c>
      <c r="C1051" s="210" t="s">
        <v>431</v>
      </c>
      <c r="D1051" s="211" t="s">
        <v>240</v>
      </c>
    </row>
    <row r="1052" spans="1:4" x14ac:dyDescent="0.2">
      <c r="A1052" s="208">
        <v>909</v>
      </c>
      <c r="B1052" s="209">
        <v>294</v>
      </c>
      <c r="C1052" s="210" t="s">
        <v>431</v>
      </c>
      <c r="D1052" s="211" t="s">
        <v>240</v>
      </c>
    </row>
    <row r="1053" spans="1:4" x14ac:dyDescent="0.2">
      <c r="A1053" s="208">
        <v>910</v>
      </c>
      <c r="B1053" s="209">
        <v>295</v>
      </c>
      <c r="C1053" s="210" t="s">
        <v>431</v>
      </c>
      <c r="D1053" s="211" t="s">
        <v>240</v>
      </c>
    </row>
    <row r="1054" spans="1:4" x14ac:dyDescent="0.2">
      <c r="A1054" s="208">
        <v>911</v>
      </c>
      <c r="B1054" s="209">
        <v>296</v>
      </c>
      <c r="C1054" s="210" t="s">
        <v>431</v>
      </c>
      <c r="D1054" s="211" t="s">
        <v>240</v>
      </c>
    </row>
    <row r="1055" spans="1:4" x14ac:dyDescent="0.2">
      <c r="A1055" s="208">
        <v>912</v>
      </c>
      <c r="B1055" s="209">
        <v>297</v>
      </c>
      <c r="C1055" s="210" t="s">
        <v>431</v>
      </c>
      <c r="D1055" s="211" t="s">
        <v>240</v>
      </c>
    </row>
    <row r="1056" spans="1:4" x14ac:dyDescent="0.2">
      <c r="A1056" s="208">
        <v>913</v>
      </c>
      <c r="B1056" s="209">
        <v>298</v>
      </c>
      <c r="C1056" s="210" t="s">
        <v>431</v>
      </c>
      <c r="D1056" s="211" t="s">
        <v>240</v>
      </c>
    </row>
    <row r="1057" spans="1:4" x14ac:dyDescent="0.2">
      <c r="A1057" s="208">
        <v>914</v>
      </c>
      <c r="B1057" s="209">
        <v>299</v>
      </c>
      <c r="C1057" s="210" t="s">
        <v>432</v>
      </c>
      <c r="D1057" s="211">
        <v>1</v>
      </c>
    </row>
    <row r="1058" spans="1:4" x14ac:dyDescent="0.2">
      <c r="A1058" s="208">
        <v>915</v>
      </c>
      <c r="B1058" s="209">
        <v>313</v>
      </c>
      <c r="C1058" s="210" t="s">
        <v>385</v>
      </c>
      <c r="D1058" s="211">
        <v>2</v>
      </c>
    </row>
    <row r="1059" spans="1:4" x14ac:dyDescent="0.2">
      <c r="A1059" s="208">
        <v>915</v>
      </c>
      <c r="B1059" s="209">
        <v>314</v>
      </c>
      <c r="C1059" s="210" t="s">
        <v>385</v>
      </c>
      <c r="D1059" s="211">
        <v>1</v>
      </c>
    </row>
    <row r="1060" spans="1:4" x14ac:dyDescent="0.2">
      <c r="A1060" s="208">
        <v>916</v>
      </c>
      <c r="B1060" s="209">
        <v>315</v>
      </c>
      <c r="C1060" s="210" t="s">
        <v>385</v>
      </c>
      <c r="D1060" s="211">
        <v>2</v>
      </c>
    </row>
    <row r="1061" spans="1:4" x14ac:dyDescent="0.2">
      <c r="A1061" s="208">
        <v>916</v>
      </c>
      <c r="B1061" s="209">
        <v>316</v>
      </c>
      <c r="C1061" s="210" t="s">
        <v>385</v>
      </c>
      <c r="D1061" s="211">
        <v>1</v>
      </c>
    </row>
    <row r="1062" spans="1:4" x14ac:dyDescent="0.2">
      <c r="A1062" s="208">
        <v>917</v>
      </c>
      <c r="B1062" s="209">
        <v>279</v>
      </c>
      <c r="C1062" s="210" t="s">
        <v>385</v>
      </c>
      <c r="D1062" s="211">
        <v>2</v>
      </c>
    </row>
    <row r="1063" spans="1:4" x14ac:dyDescent="0.2">
      <c r="A1063" s="208">
        <v>917</v>
      </c>
      <c r="B1063" s="209">
        <v>280</v>
      </c>
      <c r="C1063" s="210" t="s">
        <v>385</v>
      </c>
      <c r="D1063" s="211">
        <v>1</v>
      </c>
    </row>
    <row r="1064" spans="1:4" x14ac:dyDescent="0.2">
      <c r="A1064" s="208">
        <v>918</v>
      </c>
      <c r="B1064" s="209">
        <v>290</v>
      </c>
      <c r="C1064" s="210" t="s">
        <v>320</v>
      </c>
      <c r="D1064" s="211">
        <v>1</v>
      </c>
    </row>
    <row r="1065" spans="1:4" x14ac:dyDescent="0.2">
      <c r="A1065" s="208">
        <v>918</v>
      </c>
      <c r="B1065" s="209">
        <v>291</v>
      </c>
      <c r="C1065" s="210" t="s">
        <v>320</v>
      </c>
      <c r="D1065" s="211">
        <v>1</v>
      </c>
    </row>
    <row r="1066" spans="1:4" x14ac:dyDescent="0.2">
      <c r="A1066" s="208">
        <v>919</v>
      </c>
      <c r="B1066" s="209">
        <v>57</v>
      </c>
      <c r="C1066" s="210" t="s">
        <v>433</v>
      </c>
      <c r="D1066" s="211">
        <v>1</v>
      </c>
    </row>
    <row r="1067" spans="1:4" x14ac:dyDescent="0.2">
      <c r="A1067" s="208">
        <v>919</v>
      </c>
      <c r="B1067" s="209">
        <v>278</v>
      </c>
      <c r="C1067" s="210" t="s">
        <v>433</v>
      </c>
      <c r="D1067" s="211">
        <v>2</v>
      </c>
    </row>
    <row r="1068" spans="1:4" x14ac:dyDescent="0.2">
      <c r="A1068" s="208">
        <v>920</v>
      </c>
      <c r="B1068" s="209">
        <v>57</v>
      </c>
      <c r="C1068" s="210" t="s">
        <v>433</v>
      </c>
      <c r="D1068" s="211">
        <v>1</v>
      </c>
    </row>
    <row r="1069" spans="1:4" x14ac:dyDescent="0.2">
      <c r="A1069" s="208">
        <v>920</v>
      </c>
      <c r="B1069" s="209">
        <v>278</v>
      </c>
      <c r="C1069" s="210" t="s">
        <v>433</v>
      </c>
      <c r="D1069" s="211">
        <v>2</v>
      </c>
    </row>
    <row r="1070" spans="1:4" x14ac:dyDescent="0.2">
      <c r="A1070" s="208">
        <v>922</v>
      </c>
      <c r="B1070" s="209">
        <v>301</v>
      </c>
      <c r="C1070" s="210" t="s">
        <v>343</v>
      </c>
      <c r="D1070" s="211">
        <v>1</v>
      </c>
    </row>
    <row r="1071" spans="1:4" x14ac:dyDescent="0.2">
      <c r="A1071" s="208">
        <v>923</v>
      </c>
      <c r="B1071" s="209">
        <v>302</v>
      </c>
      <c r="C1071" s="210" t="s">
        <v>343</v>
      </c>
      <c r="D1071" s="211">
        <v>1</v>
      </c>
    </row>
    <row r="1072" spans="1:4" x14ac:dyDescent="0.2">
      <c r="A1072" s="208">
        <v>924</v>
      </c>
      <c r="B1072" s="209">
        <v>303</v>
      </c>
      <c r="C1072" s="210" t="s">
        <v>343</v>
      </c>
      <c r="D1072" s="211">
        <v>1</v>
      </c>
    </row>
    <row r="1073" spans="1:4" x14ac:dyDescent="0.2">
      <c r="A1073" s="208">
        <v>925</v>
      </c>
      <c r="B1073" s="209">
        <v>259</v>
      </c>
      <c r="C1073" s="210" t="s">
        <v>434</v>
      </c>
      <c r="D1073" s="211" t="s">
        <v>373</v>
      </c>
    </row>
    <row r="1074" spans="1:4" x14ac:dyDescent="0.2">
      <c r="A1074" s="208">
        <v>925</v>
      </c>
      <c r="B1074" s="209">
        <v>307</v>
      </c>
      <c r="C1074" s="210" t="s">
        <v>434</v>
      </c>
      <c r="D1074" s="211" t="s">
        <v>373</v>
      </c>
    </row>
    <row r="1075" spans="1:4" x14ac:dyDescent="0.2">
      <c r="A1075" s="208">
        <v>926</v>
      </c>
      <c r="B1075" s="209">
        <v>261</v>
      </c>
      <c r="C1075" s="210" t="s">
        <v>374</v>
      </c>
      <c r="D1075" s="211" t="s">
        <v>373</v>
      </c>
    </row>
    <row r="1076" spans="1:4" x14ac:dyDescent="0.2">
      <c r="A1076" s="208">
        <v>926</v>
      </c>
      <c r="B1076" s="209">
        <v>308</v>
      </c>
      <c r="C1076" s="210" t="s">
        <v>374</v>
      </c>
      <c r="D1076" s="211" t="s">
        <v>373</v>
      </c>
    </row>
    <row r="1077" spans="1:4" x14ac:dyDescent="0.2">
      <c r="A1077" s="208">
        <v>927</v>
      </c>
      <c r="B1077" s="209">
        <v>263</v>
      </c>
      <c r="C1077" s="210" t="s">
        <v>376</v>
      </c>
      <c r="D1077" s="211" t="s">
        <v>373</v>
      </c>
    </row>
    <row r="1078" spans="1:4" x14ac:dyDescent="0.2">
      <c r="A1078" s="208">
        <v>927</v>
      </c>
      <c r="B1078" s="209">
        <v>309</v>
      </c>
      <c r="C1078" s="210" t="s">
        <v>376</v>
      </c>
      <c r="D1078" s="211" t="s">
        <v>373</v>
      </c>
    </row>
    <row r="1079" spans="1:4" x14ac:dyDescent="0.2">
      <c r="A1079" s="208">
        <v>928</v>
      </c>
      <c r="B1079" s="209">
        <v>265</v>
      </c>
      <c r="C1079" s="210" t="s">
        <v>375</v>
      </c>
      <c r="D1079" s="211" t="s">
        <v>373</v>
      </c>
    </row>
    <row r="1080" spans="1:4" x14ac:dyDescent="0.2">
      <c r="A1080" s="208">
        <v>928</v>
      </c>
      <c r="B1080" s="209">
        <v>310</v>
      </c>
      <c r="C1080" s="210" t="s">
        <v>375</v>
      </c>
      <c r="D1080" s="211" t="s">
        <v>373</v>
      </c>
    </row>
    <row r="1081" spans="1:4" x14ac:dyDescent="0.2">
      <c r="A1081" s="208">
        <v>929</v>
      </c>
      <c r="B1081" s="209">
        <v>14041</v>
      </c>
      <c r="C1081" s="210" t="s">
        <v>429</v>
      </c>
      <c r="D1081" s="211" t="s">
        <v>240</v>
      </c>
    </row>
    <row r="1082" spans="1:4" x14ac:dyDescent="0.2">
      <c r="A1082" s="208">
        <v>930</v>
      </c>
      <c r="B1082" s="209">
        <v>14053</v>
      </c>
      <c r="C1082" s="210" t="s">
        <v>429</v>
      </c>
      <c r="D1082" s="211" t="s">
        <v>240</v>
      </c>
    </row>
    <row r="1083" spans="1:4" x14ac:dyDescent="0.2">
      <c r="A1083" s="208">
        <v>931</v>
      </c>
      <c r="B1083" s="209">
        <v>14056</v>
      </c>
      <c r="C1083" s="210" t="s">
        <v>429</v>
      </c>
      <c r="D1083" s="211" t="s">
        <v>240</v>
      </c>
    </row>
    <row r="1084" spans="1:4" x14ac:dyDescent="0.2">
      <c r="A1084" s="208">
        <v>932</v>
      </c>
      <c r="B1084" s="209">
        <v>191</v>
      </c>
      <c r="C1084" s="210" t="s">
        <v>435</v>
      </c>
      <c r="D1084" s="211">
        <v>2</v>
      </c>
    </row>
    <row r="1085" spans="1:4" x14ac:dyDescent="0.2">
      <c r="A1085" s="208">
        <v>932</v>
      </c>
      <c r="B1085" s="209">
        <v>353</v>
      </c>
      <c r="C1085" s="210" t="s">
        <v>435</v>
      </c>
      <c r="D1085" s="211">
        <v>1</v>
      </c>
    </row>
    <row r="1086" spans="1:4" x14ac:dyDescent="0.2">
      <c r="A1086" s="208">
        <v>932</v>
      </c>
      <c r="B1086" s="209">
        <v>354</v>
      </c>
      <c r="C1086" s="210" t="s">
        <v>435</v>
      </c>
      <c r="D1086" s="211">
        <v>1</v>
      </c>
    </row>
    <row r="1087" spans="1:4" x14ac:dyDescent="0.2">
      <c r="A1087" s="208">
        <v>932</v>
      </c>
      <c r="B1087" s="209">
        <v>355</v>
      </c>
      <c r="C1087" s="210" t="s">
        <v>435</v>
      </c>
      <c r="D1087" s="211">
        <v>1</v>
      </c>
    </row>
    <row r="1088" spans="1:4" x14ac:dyDescent="0.2">
      <c r="A1088" s="208">
        <v>933</v>
      </c>
      <c r="B1088" s="209">
        <v>14147</v>
      </c>
      <c r="C1088" s="210" t="s">
        <v>427</v>
      </c>
      <c r="D1088" s="211">
        <v>2</v>
      </c>
    </row>
    <row r="1089" spans="1:4" x14ac:dyDescent="0.2">
      <c r="A1089" s="208">
        <v>933</v>
      </c>
      <c r="B1089" s="209">
        <v>14148</v>
      </c>
      <c r="C1089" s="210" t="s">
        <v>427</v>
      </c>
      <c r="D1089" s="211">
        <v>1</v>
      </c>
    </row>
    <row r="1090" spans="1:4" x14ac:dyDescent="0.2">
      <c r="A1090" s="208">
        <v>934</v>
      </c>
      <c r="B1090" s="209">
        <v>14149</v>
      </c>
      <c r="C1090" s="210" t="s">
        <v>428</v>
      </c>
      <c r="D1090" s="211" t="s">
        <v>240</v>
      </c>
    </row>
    <row r="1091" spans="1:4" x14ac:dyDescent="0.2">
      <c r="A1091" s="208">
        <v>935</v>
      </c>
      <c r="B1091" s="209">
        <v>374</v>
      </c>
      <c r="C1091" s="210" t="s">
        <v>436</v>
      </c>
      <c r="D1091" s="211" t="s">
        <v>486</v>
      </c>
    </row>
    <row r="1092" spans="1:4" x14ac:dyDescent="0.2">
      <c r="A1092" s="208">
        <v>935</v>
      </c>
      <c r="B1092" s="209">
        <v>375</v>
      </c>
      <c r="C1092" s="210" t="s">
        <v>436</v>
      </c>
      <c r="D1092" s="211" t="s">
        <v>484</v>
      </c>
    </row>
    <row r="1093" spans="1:4" x14ac:dyDescent="0.2">
      <c r="A1093" s="208">
        <v>936</v>
      </c>
      <c r="B1093" s="209">
        <v>1422</v>
      </c>
      <c r="C1093" s="210" t="s">
        <v>436</v>
      </c>
      <c r="D1093" s="211">
        <v>1</v>
      </c>
    </row>
    <row r="1094" spans="1:4" x14ac:dyDescent="0.2">
      <c r="A1094" s="208">
        <v>936</v>
      </c>
      <c r="B1094" s="209">
        <v>1423</v>
      </c>
      <c r="C1094" s="210" t="s">
        <v>436</v>
      </c>
      <c r="D1094" s="211">
        <v>2</v>
      </c>
    </row>
    <row r="1095" spans="1:4" x14ac:dyDescent="0.2">
      <c r="A1095" s="208">
        <v>937</v>
      </c>
      <c r="B1095" s="209">
        <v>14150</v>
      </c>
      <c r="C1095" s="210" t="s">
        <v>436</v>
      </c>
      <c r="D1095" s="211">
        <v>2</v>
      </c>
    </row>
    <row r="1096" spans="1:4" x14ac:dyDescent="0.2">
      <c r="A1096" s="208">
        <v>937</v>
      </c>
      <c r="B1096" s="209">
        <v>14151</v>
      </c>
      <c r="C1096" s="210" t="s">
        <v>436</v>
      </c>
      <c r="D1096" s="211">
        <v>1</v>
      </c>
    </row>
    <row r="1097" spans="1:4" x14ac:dyDescent="0.2">
      <c r="A1097" s="208">
        <v>938</v>
      </c>
      <c r="B1097" s="209">
        <v>376</v>
      </c>
      <c r="C1097" s="210" t="s">
        <v>436</v>
      </c>
      <c r="D1097" s="211">
        <v>2</v>
      </c>
    </row>
    <row r="1098" spans="1:4" x14ac:dyDescent="0.2">
      <c r="A1098" s="208">
        <v>938</v>
      </c>
      <c r="B1098" s="209">
        <v>377</v>
      </c>
      <c r="C1098" s="210" t="s">
        <v>436</v>
      </c>
      <c r="D1098" s="211">
        <v>1</v>
      </c>
    </row>
    <row r="1099" spans="1:4" x14ac:dyDescent="0.2">
      <c r="A1099" s="208">
        <v>939</v>
      </c>
      <c r="B1099" s="209">
        <v>395</v>
      </c>
      <c r="C1099" s="210" t="s">
        <v>436</v>
      </c>
      <c r="D1099" s="211">
        <v>2</v>
      </c>
    </row>
    <row r="1100" spans="1:4" x14ac:dyDescent="0.2">
      <c r="A1100" s="208">
        <v>939</v>
      </c>
      <c r="B1100" s="209">
        <v>396</v>
      </c>
      <c r="C1100" s="210" t="s">
        <v>436</v>
      </c>
      <c r="D1100" s="211">
        <v>1</v>
      </c>
    </row>
    <row r="1101" spans="1:4" x14ac:dyDescent="0.2">
      <c r="A1101" s="208">
        <v>940</v>
      </c>
      <c r="B1101" s="209">
        <v>397</v>
      </c>
      <c r="C1101" s="210" t="s">
        <v>437</v>
      </c>
      <c r="D1101" s="211" t="s">
        <v>395</v>
      </c>
    </row>
    <row r="1102" spans="1:4" x14ac:dyDescent="0.2">
      <c r="A1102" s="208">
        <v>941</v>
      </c>
      <c r="B1102" s="209">
        <v>398</v>
      </c>
      <c r="C1102" s="210" t="s">
        <v>438</v>
      </c>
      <c r="D1102" s="211" t="s">
        <v>395</v>
      </c>
    </row>
    <row r="1103" spans="1:4" x14ac:dyDescent="0.2">
      <c r="A1103" s="208">
        <v>942</v>
      </c>
      <c r="B1103" s="209">
        <v>400</v>
      </c>
      <c r="C1103" s="210" t="s">
        <v>288</v>
      </c>
      <c r="D1103" s="211">
        <v>1</v>
      </c>
    </row>
    <row r="1104" spans="1:4" x14ac:dyDescent="0.2">
      <c r="A1104" s="208">
        <v>942</v>
      </c>
      <c r="B1104" s="209">
        <v>401</v>
      </c>
      <c r="C1104" s="210" t="s">
        <v>288</v>
      </c>
      <c r="D1104" s="211">
        <v>2</v>
      </c>
    </row>
    <row r="1105" spans="1:4" x14ac:dyDescent="0.2">
      <c r="A1105" s="208">
        <v>943</v>
      </c>
      <c r="B1105" s="209">
        <v>404</v>
      </c>
      <c r="C1105" s="210" t="s">
        <v>278</v>
      </c>
      <c r="D1105" s="211">
        <v>1</v>
      </c>
    </row>
    <row r="1106" spans="1:4" x14ac:dyDescent="0.2">
      <c r="A1106" s="208">
        <v>943</v>
      </c>
      <c r="B1106" s="209">
        <v>405</v>
      </c>
      <c r="C1106" s="210" t="s">
        <v>278</v>
      </c>
      <c r="D1106" s="211">
        <v>2</v>
      </c>
    </row>
    <row r="1107" spans="1:4" x14ac:dyDescent="0.2">
      <c r="A1107" s="208">
        <v>944</v>
      </c>
      <c r="B1107" s="209">
        <v>406</v>
      </c>
      <c r="C1107" s="210" t="s">
        <v>278</v>
      </c>
      <c r="D1107" s="211">
        <v>1</v>
      </c>
    </row>
    <row r="1108" spans="1:4" x14ac:dyDescent="0.2">
      <c r="A1108" s="208">
        <v>944</v>
      </c>
      <c r="B1108" s="209">
        <v>407</v>
      </c>
      <c r="C1108" s="210" t="s">
        <v>278</v>
      </c>
      <c r="D1108" s="211">
        <v>2</v>
      </c>
    </row>
    <row r="1109" spans="1:4" x14ac:dyDescent="0.2">
      <c r="A1109" s="208">
        <v>945</v>
      </c>
      <c r="B1109" s="209">
        <v>408</v>
      </c>
      <c r="C1109" s="210" t="s">
        <v>278</v>
      </c>
      <c r="D1109" s="211">
        <v>1</v>
      </c>
    </row>
    <row r="1110" spans="1:4" x14ac:dyDescent="0.2">
      <c r="A1110" s="208">
        <v>945</v>
      </c>
      <c r="B1110" s="209">
        <v>409</v>
      </c>
      <c r="C1110" s="210" t="s">
        <v>278</v>
      </c>
      <c r="D1110" s="211">
        <v>2</v>
      </c>
    </row>
    <row r="1111" spans="1:4" x14ac:dyDescent="0.2">
      <c r="A1111" s="208">
        <v>946</v>
      </c>
      <c r="B1111" s="209">
        <v>410</v>
      </c>
      <c r="C1111" s="210" t="s">
        <v>278</v>
      </c>
      <c r="D1111" s="211">
        <v>1</v>
      </c>
    </row>
    <row r="1112" spans="1:4" x14ac:dyDescent="0.2">
      <c r="A1112" s="208">
        <v>946</v>
      </c>
      <c r="B1112" s="209">
        <v>411</v>
      </c>
      <c r="C1112" s="210" t="s">
        <v>278</v>
      </c>
      <c r="D1112" s="211">
        <v>2</v>
      </c>
    </row>
    <row r="1113" spans="1:4" x14ac:dyDescent="0.2">
      <c r="A1113" s="208">
        <v>947</v>
      </c>
      <c r="B1113" s="209">
        <v>412</v>
      </c>
      <c r="C1113" s="210" t="s">
        <v>439</v>
      </c>
      <c r="D1113" s="211">
        <v>2</v>
      </c>
    </row>
    <row r="1114" spans="1:4" x14ac:dyDescent="0.2">
      <c r="A1114" s="208">
        <v>947</v>
      </c>
      <c r="B1114" s="209">
        <v>413</v>
      </c>
      <c r="C1114" s="210" t="s">
        <v>439</v>
      </c>
      <c r="D1114" s="211">
        <v>1</v>
      </c>
    </row>
    <row r="1115" spans="1:4" x14ac:dyDescent="0.2">
      <c r="A1115" s="208">
        <v>947</v>
      </c>
      <c r="B1115" s="209">
        <v>414</v>
      </c>
      <c r="C1115" s="210" t="s">
        <v>439</v>
      </c>
      <c r="D1115" s="211">
        <v>1</v>
      </c>
    </row>
    <row r="1116" spans="1:4" x14ac:dyDescent="0.2">
      <c r="A1116" s="208">
        <v>948</v>
      </c>
      <c r="B1116" s="209">
        <v>415</v>
      </c>
      <c r="C1116" s="210" t="s">
        <v>440</v>
      </c>
      <c r="D1116" s="211" t="s">
        <v>486</v>
      </c>
    </row>
    <row r="1117" spans="1:4" x14ac:dyDescent="0.2">
      <c r="A1117" s="208">
        <v>948</v>
      </c>
      <c r="B1117" s="209">
        <v>416</v>
      </c>
      <c r="C1117" s="210" t="s">
        <v>440</v>
      </c>
      <c r="D1117" s="211">
        <v>1</v>
      </c>
    </row>
    <row r="1118" spans="1:4" x14ac:dyDescent="0.2">
      <c r="A1118" s="208">
        <v>949</v>
      </c>
      <c r="B1118" s="209">
        <v>417</v>
      </c>
      <c r="C1118" s="210" t="s">
        <v>538</v>
      </c>
      <c r="D1118" s="211">
        <v>1</v>
      </c>
    </row>
    <row r="1119" spans="1:4" x14ac:dyDescent="0.2">
      <c r="A1119" s="208">
        <v>949</v>
      </c>
      <c r="B1119" s="209">
        <v>418</v>
      </c>
      <c r="C1119" s="210" t="s">
        <v>538</v>
      </c>
      <c r="D1119" s="211">
        <v>2</v>
      </c>
    </row>
    <row r="1120" spans="1:4" x14ac:dyDescent="0.2">
      <c r="A1120" s="208">
        <v>950</v>
      </c>
      <c r="B1120" s="209">
        <v>419</v>
      </c>
      <c r="C1120" s="210" t="s">
        <v>539</v>
      </c>
      <c r="D1120" s="211" t="s">
        <v>240</v>
      </c>
    </row>
    <row r="1121" spans="1:4" x14ac:dyDescent="0.2">
      <c r="A1121" s="208">
        <v>951</v>
      </c>
      <c r="B1121" s="209">
        <v>420</v>
      </c>
      <c r="C1121" s="210" t="s">
        <v>540</v>
      </c>
      <c r="D1121" s="211" t="s">
        <v>240</v>
      </c>
    </row>
    <row r="1122" spans="1:4" x14ac:dyDescent="0.2">
      <c r="A1122" s="208">
        <v>952</v>
      </c>
      <c r="B1122" s="209">
        <v>421</v>
      </c>
      <c r="C1122" s="210" t="s">
        <v>541</v>
      </c>
      <c r="D1122" s="211">
        <v>1</v>
      </c>
    </row>
    <row r="1123" spans="1:4" x14ac:dyDescent="0.2">
      <c r="A1123" s="208">
        <v>952</v>
      </c>
      <c r="B1123" s="209">
        <v>422</v>
      </c>
      <c r="C1123" s="210" t="s">
        <v>541</v>
      </c>
      <c r="D1123" s="211">
        <v>2</v>
      </c>
    </row>
    <row r="1124" spans="1:4" x14ac:dyDescent="0.2">
      <c r="A1124" s="208">
        <v>953</v>
      </c>
      <c r="B1124" s="209">
        <v>423</v>
      </c>
      <c r="C1124" s="210" t="s">
        <v>441</v>
      </c>
      <c r="D1124" s="211">
        <v>1</v>
      </c>
    </row>
    <row r="1125" spans="1:4" x14ac:dyDescent="0.2">
      <c r="A1125" s="208">
        <v>953</v>
      </c>
      <c r="B1125" s="209">
        <v>424</v>
      </c>
      <c r="C1125" s="210" t="s">
        <v>441</v>
      </c>
      <c r="D1125" s="211" t="s">
        <v>484</v>
      </c>
    </row>
    <row r="1126" spans="1:4" x14ac:dyDescent="0.2">
      <c r="A1126" s="208">
        <v>954</v>
      </c>
      <c r="B1126" s="209">
        <v>425</v>
      </c>
      <c r="C1126" s="210" t="s">
        <v>442</v>
      </c>
      <c r="D1126" s="211" t="s">
        <v>486</v>
      </c>
    </row>
    <row r="1127" spans="1:4" x14ac:dyDescent="0.2">
      <c r="A1127" s="208">
        <v>954</v>
      </c>
      <c r="B1127" s="209">
        <v>426</v>
      </c>
      <c r="C1127" s="210" t="s">
        <v>442</v>
      </c>
      <c r="D1127" s="211" t="s">
        <v>484</v>
      </c>
    </row>
    <row r="1128" spans="1:4" x14ac:dyDescent="0.2">
      <c r="A1128" s="208">
        <v>954</v>
      </c>
      <c r="B1128" s="209">
        <v>427</v>
      </c>
      <c r="C1128" s="210" t="s">
        <v>442</v>
      </c>
      <c r="D1128" s="211" t="s">
        <v>484</v>
      </c>
    </row>
    <row r="1129" spans="1:4" x14ac:dyDescent="0.2">
      <c r="A1129" s="208">
        <v>955</v>
      </c>
      <c r="B1129" s="209">
        <v>206</v>
      </c>
      <c r="C1129" s="210" t="s">
        <v>443</v>
      </c>
      <c r="D1129" s="211">
        <v>2</v>
      </c>
    </row>
    <row r="1130" spans="1:4" x14ac:dyDescent="0.2">
      <c r="A1130" s="208">
        <v>955</v>
      </c>
      <c r="B1130" s="209">
        <v>428</v>
      </c>
      <c r="C1130" s="210" t="s">
        <v>443</v>
      </c>
      <c r="D1130" s="211">
        <v>1</v>
      </c>
    </row>
    <row r="1131" spans="1:4" x14ac:dyDescent="0.2">
      <c r="A1131" s="208">
        <v>955</v>
      </c>
      <c r="B1131" s="209">
        <v>429</v>
      </c>
      <c r="C1131" s="210" t="s">
        <v>443</v>
      </c>
      <c r="D1131" s="211">
        <v>2</v>
      </c>
    </row>
    <row r="1132" spans="1:4" x14ac:dyDescent="0.2">
      <c r="A1132" s="208">
        <v>955</v>
      </c>
      <c r="B1132" s="209">
        <v>430</v>
      </c>
      <c r="C1132" s="210" t="s">
        <v>443</v>
      </c>
      <c r="D1132" s="211">
        <v>1</v>
      </c>
    </row>
    <row r="1133" spans="1:4" x14ac:dyDescent="0.2">
      <c r="A1133" s="208">
        <v>956</v>
      </c>
      <c r="B1133" s="209">
        <v>160</v>
      </c>
      <c r="C1133" s="210" t="s">
        <v>444</v>
      </c>
      <c r="D1133" s="211">
        <v>2</v>
      </c>
    </row>
    <row r="1134" spans="1:4" x14ac:dyDescent="0.2">
      <c r="A1134" s="208">
        <v>956</v>
      </c>
      <c r="B1134" s="209">
        <v>427</v>
      </c>
      <c r="C1134" s="210" t="s">
        <v>444</v>
      </c>
      <c r="D1134" s="211">
        <v>1</v>
      </c>
    </row>
    <row r="1135" spans="1:4" x14ac:dyDescent="0.2">
      <c r="A1135" s="208">
        <v>956</v>
      </c>
      <c r="B1135" s="209">
        <v>431</v>
      </c>
      <c r="C1135" s="210" t="s">
        <v>444</v>
      </c>
      <c r="D1135" s="211">
        <v>2</v>
      </c>
    </row>
    <row r="1136" spans="1:4" x14ac:dyDescent="0.2">
      <c r="A1136" s="208">
        <v>956</v>
      </c>
      <c r="B1136" s="209">
        <v>432</v>
      </c>
      <c r="C1136" s="210" t="s">
        <v>444</v>
      </c>
      <c r="D1136" s="211">
        <v>1</v>
      </c>
    </row>
    <row r="1137" spans="1:4" x14ac:dyDescent="0.2">
      <c r="A1137" s="208">
        <v>957</v>
      </c>
      <c r="B1137" s="209">
        <v>432</v>
      </c>
      <c r="C1137" s="210" t="s">
        <v>445</v>
      </c>
      <c r="D1137" s="211">
        <v>1</v>
      </c>
    </row>
    <row r="1138" spans="1:4" x14ac:dyDescent="0.2">
      <c r="A1138" s="208">
        <v>957</v>
      </c>
      <c r="B1138" s="209">
        <v>433</v>
      </c>
      <c r="C1138" s="210" t="s">
        <v>445</v>
      </c>
      <c r="D1138" s="211">
        <v>2</v>
      </c>
    </row>
    <row r="1139" spans="1:4" x14ac:dyDescent="0.2">
      <c r="A1139" s="208">
        <v>958</v>
      </c>
      <c r="B1139" s="209">
        <v>434</v>
      </c>
      <c r="C1139" s="210" t="s">
        <v>446</v>
      </c>
      <c r="D1139" s="211">
        <v>2</v>
      </c>
    </row>
    <row r="1140" spans="1:4" x14ac:dyDescent="0.2">
      <c r="A1140" s="208">
        <v>958</v>
      </c>
      <c r="B1140" s="209">
        <v>435</v>
      </c>
      <c r="C1140" s="210" t="s">
        <v>446</v>
      </c>
      <c r="D1140" s="211">
        <v>1</v>
      </c>
    </row>
    <row r="1141" spans="1:4" x14ac:dyDescent="0.2">
      <c r="A1141" s="208">
        <v>959</v>
      </c>
      <c r="B1141" s="209">
        <v>160</v>
      </c>
      <c r="C1141" s="210" t="s">
        <v>447</v>
      </c>
      <c r="D1141" s="211">
        <v>2</v>
      </c>
    </row>
    <row r="1142" spans="1:4" x14ac:dyDescent="0.2">
      <c r="A1142" s="208">
        <v>959</v>
      </c>
      <c r="B1142" s="209">
        <v>432</v>
      </c>
      <c r="C1142" s="210" t="s">
        <v>447</v>
      </c>
      <c r="D1142" s="211">
        <v>1</v>
      </c>
    </row>
    <row r="1143" spans="1:4" x14ac:dyDescent="0.2">
      <c r="A1143" s="208">
        <v>959</v>
      </c>
      <c r="B1143" s="209">
        <v>436</v>
      </c>
      <c r="C1143" s="210" t="s">
        <v>447</v>
      </c>
      <c r="D1143" s="211">
        <v>2</v>
      </c>
    </row>
    <row r="1144" spans="1:4" x14ac:dyDescent="0.2">
      <c r="A1144" s="208">
        <v>960</v>
      </c>
      <c r="B1144" s="209">
        <v>160</v>
      </c>
      <c r="C1144" s="210" t="s">
        <v>448</v>
      </c>
      <c r="D1144" s="211">
        <v>2</v>
      </c>
    </row>
    <row r="1145" spans="1:4" x14ac:dyDescent="0.2">
      <c r="A1145" s="208">
        <v>960</v>
      </c>
      <c r="B1145" s="209">
        <v>435</v>
      </c>
      <c r="C1145" s="210" t="s">
        <v>448</v>
      </c>
      <c r="D1145" s="211">
        <v>1</v>
      </c>
    </row>
    <row r="1146" spans="1:4" x14ac:dyDescent="0.2">
      <c r="A1146" s="208">
        <v>960</v>
      </c>
      <c r="B1146" s="209">
        <v>441</v>
      </c>
      <c r="C1146" s="210" t="s">
        <v>448</v>
      </c>
      <c r="D1146" s="211">
        <v>1</v>
      </c>
    </row>
    <row r="1147" spans="1:4" x14ac:dyDescent="0.2">
      <c r="A1147" s="208">
        <v>961</v>
      </c>
      <c r="B1147" s="209">
        <v>427</v>
      </c>
      <c r="C1147" s="210" t="s">
        <v>449</v>
      </c>
      <c r="D1147" s="211">
        <v>1</v>
      </c>
    </row>
    <row r="1148" spans="1:4" x14ac:dyDescent="0.2">
      <c r="A1148" s="208">
        <v>961</v>
      </c>
      <c r="B1148" s="209">
        <v>432</v>
      </c>
      <c r="C1148" s="210" t="s">
        <v>449</v>
      </c>
      <c r="D1148" s="211">
        <v>1</v>
      </c>
    </row>
    <row r="1149" spans="1:4" x14ac:dyDescent="0.2">
      <c r="A1149" s="208">
        <v>961</v>
      </c>
      <c r="B1149" s="209">
        <v>437</v>
      </c>
      <c r="C1149" s="210" t="s">
        <v>449</v>
      </c>
      <c r="D1149" s="211">
        <v>2</v>
      </c>
    </row>
    <row r="1150" spans="1:4" x14ac:dyDescent="0.2">
      <c r="A1150" s="208">
        <v>962</v>
      </c>
      <c r="B1150" s="209">
        <v>427</v>
      </c>
      <c r="C1150" s="210" t="s">
        <v>450</v>
      </c>
      <c r="D1150" s="211">
        <v>1</v>
      </c>
    </row>
    <row r="1151" spans="1:4" x14ac:dyDescent="0.2">
      <c r="A1151" s="208">
        <v>962</v>
      </c>
      <c r="B1151" s="209">
        <v>435</v>
      </c>
      <c r="C1151" s="210" t="s">
        <v>450</v>
      </c>
      <c r="D1151" s="211">
        <v>1</v>
      </c>
    </row>
    <row r="1152" spans="1:4" x14ac:dyDescent="0.2">
      <c r="A1152" s="208">
        <v>962</v>
      </c>
      <c r="B1152" s="209">
        <v>438</v>
      </c>
      <c r="C1152" s="210" t="s">
        <v>450</v>
      </c>
      <c r="D1152" s="211">
        <v>2</v>
      </c>
    </row>
    <row r="1153" spans="1:4" x14ac:dyDescent="0.2">
      <c r="A1153" s="208">
        <v>963</v>
      </c>
      <c r="B1153" s="209">
        <v>160</v>
      </c>
      <c r="C1153" s="210" t="s">
        <v>451</v>
      </c>
      <c r="D1153" s="211">
        <v>2</v>
      </c>
    </row>
    <row r="1154" spans="1:4" x14ac:dyDescent="0.2">
      <c r="A1154" s="208">
        <v>963</v>
      </c>
      <c r="B1154" s="209">
        <v>427</v>
      </c>
      <c r="C1154" s="210" t="s">
        <v>451</v>
      </c>
      <c r="D1154" s="211">
        <v>1</v>
      </c>
    </row>
    <row r="1155" spans="1:4" x14ac:dyDescent="0.2">
      <c r="A1155" s="208">
        <v>963</v>
      </c>
      <c r="B1155" s="209">
        <v>435</v>
      </c>
      <c r="C1155" s="210" t="s">
        <v>451</v>
      </c>
      <c r="D1155" s="211">
        <v>1</v>
      </c>
    </row>
    <row r="1156" spans="1:4" x14ac:dyDescent="0.2">
      <c r="A1156" s="208">
        <v>963</v>
      </c>
      <c r="B1156" s="209">
        <v>439</v>
      </c>
      <c r="C1156" s="210" t="s">
        <v>451</v>
      </c>
      <c r="D1156" s="211">
        <v>2</v>
      </c>
    </row>
    <row r="1157" spans="1:4" x14ac:dyDescent="0.2">
      <c r="A1157" s="208">
        <v>964</v>
      </c>
      <c r="B1157" s="209">
        <v>160</v>
      </c>
      <c r="C1157" s="210" t="s">
        <v>452</v>
      </c>
      <c r="D1157" s="211">
        <v>2</v>
      </c>
    </row>
    <row r="1158" spans="1:4" x14ac:dyDescent="0.2">
      <c r="A1158" s="208">
        <v>964</v>
      </c>
      <c r="B1158" s="209">
        <v>431</v>
      </c>
      <c r="C1158" s="210" t="s">
        <v>452</v>
      </c>
      <c r="D1158" s="211">
        <v>2</v>
      </c>
    </row>
    <row r="1159" spans="1:4" x14ac:dyDescent="0.2">
      <c r="A1159" s="208">
        <v>964</v>
      </c>
      <c r="B1159" s="209">
        <v>440</v>
      </c>
      <c r="C1159" s="210" t="s">
        <v>452</v>
      </c>
      <c r="D1159" s="211">
        <v>1</v>
      </c>
    </row>
    <row r="1160" spans="1:4" x14ac:dyDescent="0.2">
      <c r="A1160" s="208">
        <v>965</v>
      </c>
      <c r="B1160" s="209">
        <v>194</v>
      </c>
      <c r="C1160" s="210" t="s">
        <v>453</v>
      </c>
      <c r="D1160" s="211">
        <v>2</v>
      </c>
    </row>
    <row r="1161" spans="1:4" x14ac:dyDescent="0.2">
      <c r="A1161" s="208">
        <v>965</v>
      </c>
      <c r="B1161" s="209">
        <v>489</v>
      </c>
      <c r="C1161" s="210" t="s">
        <v>453</v>
      </c>
      <c r="D1161" s="211">
        <v>1</v>
      </c>
    </row>
    <row r="1162" spans="1:4" x14ac:dyDescent="0.2">
      <c r="A1162" s="208">
        <v>965</v>
      </c>
      <c r="B1162" s="209">
        <v>500</v>
      </c>
      <c r="C1162" s="210" t="s">
        <v>453</v>
      </c>
      <c r="D1162" s="211">
        <v>2</v>
      </c>
    </row>
    <row r="1163" spans="1:4" x14ac:dyDescent="0.2">
      <c r="A1163" s="208">
        <v>966</v>
      </c>
      <c r="B1163" s="209">
        <v>488</v>
      </c>
      <c r="C1163" s="210" t="s">
        <v>300</v>
      </c>
      <c r="D1163" s="211" t="s">
        <v>240</v>
      </c>
    </row>
    <row r="1164" spans="1:4" x14ac:dyDescent="0.2">
      <c r="A1164" s="208">
        <v>967</v>
      </c>
      <c r="B1164" s="209">
        <v>442</v>
      </c>
      <c r="C1164" s="210" t="s">
        <v>312</v>
      </c>
      <c r="D1164" s="211">
        <v>1</v>
      </c>
    </row>
    <row r="1165" spans="1:4" x14ac:dyDescent="0.2">
      <c r="A1165" s="208">
        <v>967</v>
      </c>
      <c r="B1165" s="209">
        <v>443</v>
      </c>
      <c r="C1165" s="210" t="s">
        <v>312</v>
      </c>
      <c r="D1165" s="211">
        <v>2</v>
      </c>
    </row>
    <row r="1166" spans="1:4" x14ac:dyDescent="0.2">
      <c r="A1166" s="208">
        <v>968</v>
      </c>
      <c r="B1166" s="209">
        <v>444</v>
      </c>
      <c r="C1166" s="210" t="s">
        <v>312</v>
      </c>
      <c r="D1166" s="211">
        <v>1</v>
      </c>
    </row>
    <row r="1167" spans="1:4" x14ac:dyDescent="0.2">
      <c r="A1167" s="208">
        <v>969</v>
      </c>
      <c r="B1167" s="209">
        <v>443</v>
      </c>
      <c r="C1167" s="210" t="s">
        <v>453</v>
      </c>
      <c r="D1167" s="211">
        <v>2</v>
      </c>
    </row>
    <row r="1168" spans="1:4" x14ac:dyDescent="0.2">
      <c r="A1168" s="208">
        <v>969</v>
      </c>
      <c r="B1168" s="209">
        <v>489</v>
      </c>
      <c r="C1168" s="210" t="s">
        <v>453</v>
      </c>
      <c r="D1168" s="211">
        <v>1</v>
      </c>
    </row>
    <row r="1169" spans="1:4" x14ac:dyDescent="0.2">
      <c r="A1169" s="208">
        <v>969</v>
      </c>
      <c r="B1169" s="209">
        <v>501</v>
      </c>
      <c r="C1169" s="210" t="s">
        <v>453</v>
      </c>
      <c r="D1169" s="211">
        <v>1</v>
      </c>
    </row>
    <row r="1170" spans="1:4" x14ac:dyDescent="0.2">
      <c r="A1170" s="208">
        <v>970</v>
      </c>
      <c r="B1170" s="209">
        <v>447</v>
      </c>
      <c r="C1170" s="210" t="s">
        <v>266</v>
      </c>
      <c r="D1170" s="211">
        <v>2</v>
      </c>
    </row>
    <row r="1171" spans="1:4" x14ac:dyDescent="0.2">
      <c r="A1171" s="208">
        <v>970</v>
      </c>
      <c r="B1171" s="209">
        <v>448</v>
      </c>
      <c r="C1171" s="210" t="s">
        <v>266</v>
      </c>
      <c r="D1171" s="211">
        <v>1</v>
      </c>
    </row>
    <row r="1172" spans="1:4" x14ac:dyDescent="0.2">
      <c r="A1172" s="208">
        <v>971</v>
      </c>
      <c r="B1172" s="209">
        <v>492</v>
      </c>
      <c r="C1172" s="210" t="s">
        <v>454</v>
      </c>
      <c r="D1172" s="211">
        <v>2</v>
      </c>
    </row>
    <row r="1173" spans="1:4" x14ac:dyDescent="0.2">
      <c r="A1173" s="208">
        <v>971</v>
      </c>
      <c r="B1173" s="209">
        <v>493</v>
      </c>
      <c r="C1173" s="210" t="s">
        <v>454</v>
      </c>
      <c r="D1173" s="211">
        <v>1</v>
      </c>
    </row>
    <row r="1174" spans="1:4" x14ac:dyDescent="0.2">
      <c r="A1174" s="208">
        <v>971</v>
      </c>
      <c r="B1174" s="209">
        <v>494</v>
      </c>
      <c r="C1174" s="210" t="s">
        <v>454</v>
      </c>
      <c r="D1174" s="211">
        <v>1</v>
      </c>
    </row>
    <row r="1175" spans="1:4" x14ac:dyDescent="0.2">
      <c r="A1175" s="208">
        <v>972</v>
      </c>
      <c r="B1175" s="209">
        <v>502</v>
      </c>
      <c r="C1175" s="210" t="s">
        <v>487</v>
      </c>
      <c r="D1175" s="211">
        <v>1</v>
      </c>
    </row>
    <row r="1176" spans="1:4" x14ac:dyDescent="0.2">
      <c r="A1176" s="208">
        <v>972</v>
      </c>
      <c r="B1176" s="209">
        <v>503</v>
      </c>
      <c r="C1176" s="210" t="s">
        <v>487</v>
      </c>
      <c r="D1176" s="211" t="s">
        <v>486</v>
      </c>
    </row>
    <row r="1177" spans="1:4" x14ac:dyDescent="0.2">
      <c r="A1177" s="208">
        <v>973</v>
      </c>
      <c r="B1177" s="209">
        <v>453</v>
      </c>
      <c r="C1177" s="210" t="s">
        <v>310</v>
      </c>
      <c r="D1177" s="211">
        <v>1</v>
      </c>
    </row>
    <row r="1178" spans="1:4" x14ac:dyDescent="0.2">
      <c r="A1178" s="208">
        <v>973</v>
      </c>
      <c r="B1178" s="209">
        <v>454</v>
      </c>
      <c r="C1178" s="210" t="s">
        <v>310</v>
      </c>
      <c r="D1178" s="211">
        <v>2</v>
      </c>
    </row>
    <row r="1179" spans="1:4" x14ac:dyDescent="0.2">
      <c r="A1179" s="208">
        <v>974</v>
      </c>
      <c r="B1179" s="209">
        <v>455</v>
      </c>
      <c r="C1179" s="210" t="s">
        <v>336</v>
      </c>
      <c r="D1179" s="211">
        <v>2</v>
      </c>
    </row>
    <row r="1180" spans="1:4" x14ac:dyDescent="0.2">
      <c r="A1180" s="208">
        <v>975</v>
      </c>
      <c r="B1180" s="209">
        <v>504</v>
      </c>
      <c r="C1180" s="210" t="s">
        <v>542</v>
      </c>
      <c r="D1180" s="211">
        <v>1</v>
      </c>
    </row>
    <row r="1181" spans="1:4" x14ac:dyDescent="0.2">
      <c r="A1181" s="208">
        <v>975</v>
      </c>
      <c r="B1181" s="209">
        <v>505</v>
      </c>
      <c r="C1181" s="210" t="s">
        <v>542</v>
      </c>
      <c r="D1181" s="211">
        <v>2</v>
      </c>
    </row>
    <row r="1182" spans="1:4" x14ac:dyDescent="0.2">
      <c r="A1182" s="208">
        <v>976</v>
      </c>
      <c r="B1182" s="209">
        <v>506</v>
      </c>
      <c r="C1182" s="210" t="s">
        <v>543</v>
      </c>
      <c r="D1182" s="211">
        <v>1</v>
      </c>
    </row>
    <row r="1183" spans="1:4" x14ac:dyDescent="0.2">
      <c r="A1183" s="208">
        <v>976</v>
      </c>
      <c r="B1183" s="209">
        <v>507</v>
      </c>
      <c r="C1183" s="210" t="s">
        <v>543</v>
      </c>
      <c r="D1183" s="211">
        <v>2</v>
      </c>
    </row>
    <row r="1184" spans="1:4" x14ac:dyDescent="0.2">
      <c r="A1184" s="208">
        <v>978</v>
      </c>
      <c r="B1184" s="209">
        <v>462</v>
      </c>
      <c r="C1184" s="210" t="s">
        <v>294</v>
      </c>
      <c r="D1184" s="211" t="s">
        <v>240</v>
      </c>
    </row>
    <row r="1185" spans="1:4" x14ac:dyDescent="0.2">
      <c r="A1185" s="208">
        <v>979</v>
      </c>
      <c r="B1185" s="209">
        <v>463</v>
      </c>
      <c r="C1185" s="210" t="s">
        <v>333</v>
      </c>
      <c r="D1185" s="211" t="s">
        <v>479</v>
      </c>
    </row>
    <row r="1186" spans="1:4" x14ac:dyDescent="0.2">
      <c r="A1186" s="208">
        <v>980</v>
      </c>
      <c r="B1186" s="209">
        <v>466</v>
      </c>
      <c r="C1186" s="210" t="s">
        <v>455</v>
      </c>
      <c r="D1186" s="211">
        <v>2</v>
      </c>
    </row>
    <row r="1187" spans="1:4" x14ac:dyDescent="0.2">
      <c r="A1187" s="208">
        <v>980</v>
      </c>
      <c r="B1187" s="209">
        <v>467</v>
      </c>
      <c r="C1187" s="210" t="s">
        <v>455</v>
      </c>
      <c r="D1187" s="211">
        <v>1</v>
      </c>
    </row>
    <row r="1188" spans="1:4" x14ac:dyDescent="0.2">
      <c r="A1188" s="208">
        <v>981</v>
      </c>
      <c r="B1188" s="209">
        <v>468</v>
      </c>
      <c r="C1188" s="210" t="s">
        <v>456</v>
      </c>
      <c r="D1188" s="211" t="s">
        <v>240</v>
      </c>
    </row>
    <row r="1189" spans="1:4" x14ac:dyDescent="0.2">
      <c r="A1189" s="208">
        <v>982</v>
      </c>
      <c r="B1189" s="209">
        <v>508</v>
      </c>
      <c r="C1189" s="210" t="s">
        <v>544</v>
      </c>
      <c r="D1189" s="211">
        <v>2</v>
      </c>
    </row>
    <row r="1190" spans="1:4" x14ac:dyDescent="0.2">
      <c r="A1190" s="208">
        <v>982</v>
      </c>
      <c r="B1190" s="209">
        <v>509</v>
      </c>
      <c r="C1190" s="210" t="s">
        <v>544</v>
      </c>
      <c r="D1190" s="211">
        <v>1</v>
      </c>
    </row>
    <row r="1191" spans="1:4" x14ac:dyDescent="0.2">
      <c r="A1191" s="208">
        <v>983</v>
      </c>
      <c r="B1191" s="209">
        <v>510</v>
      </c>
      <c r="C1191" s="210" t="s">
        <v>545</v>
      </c>
      <c r="D1191" s="211">
        <v>2</v>
      </c>
    </row>
    <row r="1192" spans="1:4" x14ac:dyDescent="0.2">
      <c r="A1192" s="208">
        <v>983</v>
      </c>
      <c r="B1192" s="209">
        <v>511</v>
      </c>
      <c r="C1192" s="210" t="s">
        <v>545</v>
      </c>
      <c r="D1192" s="211">
        <v>1</v>
      </c>
    </row>
    <row r="1193" spans="1:4" s="215" customFormat="1" x14ac:dyDescent="0.2">
      <c r="A1193" s="208">
        <v>984</v>
      </c>
      <c r="B1193" s="209">
        <v>512</v>
      </c>
      <c r="C1193" s="210" t="s">
        <v>569</v>
      </c>
      <c r="D1193" s="211">
        <v>1</v>
      </c>
    </row>
    <row r="1194" spans="1:4" s="215" customFormat="1" x14ac:dyDescent="0.2">
      <c r="A1194" s="208">
        <v>984</v>
      </c>
      <c r="B1194" s="209">
        <v>513</v>
      </c>
      <c r="C1194" s="210" t="s">
        <v>569</v>
      </c>
      <c r="D1194" s="211">
        <v>2</v>
      </c>
    </row>
    <row r="1195" spans="1:4" s="215" customFormat="1" x14ac:dyDescent="0.2">
      <c r="A1195" s="208">
        <v>985</v>
      </c>
      <c r="B1195" s="209">
        <v>514</v>
      </c>
      <c r="C1195" s="210" t="s">
        <v>570</v>
      </c>
      <c r="D1195" s="211">
        <v>1</v>
      </c>
    </row>
    <row r="1196" spans="1:4" s="215" customFormat="1" x14ac:dyDescent="0.2">
      <c r="A1196" s="208">
        <v>985</v>
      </c>
      <c r="B1196" s="209">
        <v>515</v>
      </c>
      <c r="C1196" s="210" t="s">
        <v>570</v>
      </c>
      <c r="D1196" s="211">
        <v>2</v>
      </c>
    </row>
    <row r="1197" spans="1:4" x14ac:dyDescent="0.2">
      <c r="A1197" s="208">
        <v>989</v>
      </c>
      <c r="B1197" s="209">
        <v>475</v>
      </c>
      <c r="C1197" s="210" t="s">
        <v>349</v>
      </c>
      <c r="D1197" s="211">
        <v>2</v>
      </c>
    </row>
    <row r="1198" spans="1:4" x14ac:dyDescent="0.2">
      <c r="A1198" s="208">
        <v>989</v>
      </c>
      <c r="B1198" s="209">
        <v>476</v>
      </c>
      <c r="C1198" s="210" t="s">
        <v>349</v>
      </c>
      <c r="D1198" s="211">
        <v>1</v>
      </c>
    </row>
    <row r="1199" spans="1:4" x14ac:dyDescent="0.2">
      <c r="A1199" s="208">
        <v>990</v>
      </c>
      <c r="B1199" s="209">
        <v>477</v>
      </c>
      <c r="C1199" s="210" t="s">
        <v>350</v>
      </c>
      <c r="D1199" s="211" t="s">
        <v>240</v>
      </c>
    </row>
    <row r="1200" spans="1:4" x14ac:dyDescent="0.2">
      <c r="A1200" s="208">
        <v>991</v>
      </c>
      <c r="B1200" s="209">
        <v>478</v>
      </c>
      <c r="C1200" s="210" t="s">
        <v>300</v>
      </c>
      <c r="D1200" s="211" t="s">
        <v>240</v>
      </c>
    </row>
    <row r="1201" spans="1:4" x14ac:dyDescent="0.2">
      <c r="A1201" s="208">
        <v>996</v>
      </c>
      <c r="B1201" s="209">
        <v>485</v>
      </c>
      <c r="C1201" s="210" t="s">
        <v>380</v>
      </c>
      <c r="D1201" s="211">
        <v>2</v>
      </c>
    </row>
    <row r="1202" spans="1:4" x14ac:dyDescent="0.2">
      <c r="A1202" s="208">
        <v>996</v>
      </c>
      <c r="B1202" s="209">
        <v>486</v>
      </c>
      <c r="C1202" s="210" t="s">
        <v>380</v>
      </c>
      <c r="D1202" s="211">
        <v>1</v>
      </c>
    </row>
    <row r="1203" spans="1:4" x14ac:dyDescent="0.2">
      <c r="A1203" s="208">
        <v>996</v>
      </c>
      <c r="B1203" s="209">
        <v>487</v>
      </c>
      <c r="C1203" s="210" t="s">
        <v>380</v>
      </c>
      <c r="D1203" s="211">
        <v>2</v>
      </c>
    </row>
    <row r="1204" spans="1:4" x14ac:dyDescent="0.2">
      <c r="A1204" s="208">
        <v>997</v>
      </c>
      <c r="B1204" s="209">
        <v>490</v>
      </c>
      <c r="C1204" s="210" t="s">
        <v>457</v>
      </c>
      <c r="D1204" s="211" t="s">
        <v>486</v>
      </c>
    </row>
    <row r="1205" spans="1:4" x14ac:dyDescent="0.2">
      <c r="A1205" s="208">
        <v>997</v>
      </c>
      <c r="B1205" s="209">
        <v>491</v>
      </c>
      <c r="C1205" s="210" t="s">
        <v>457</v>
      </c>
      <c r="D1205" s="211">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topLeftCell="A3" zoomScaleNormal="100" workbookViewId="0">
      <selection activeCell="E11" sqref="E11"/>
    </sheetView>
  </sheetViews>
  <sheetFormatPr defaultRowHeight="12.75" x14ac:dyDescent="0.2"/>
  <cols>
    <col min="1" max="1" width="2.42578125" style="129" customWidth="1"/>
    <col min="2" max="2" width="33.7109375" style="129" customWidth="1"/>
    <col min="3" max="4" width="14.140625" style="129" customWidth="1"/>
    <col min="5" max="9" width="12.140625" style="129" customWidth="1"/>
    <col min="10" max="10" width="5.5703125" style="129" customWidth="1"/>
    <col min="11" max="11" width="5.28515625" style="129" customWidth="1"/>
    <col min="12" max="12" width="35.28515625" style="129" customWidth="1"/>
    <col min="13" max="20" width="11.7109375" style="129" customWidth="1"/>
    <col min="21" max="16384" width="9.140625" style="129"/>
  </cols>
  <sheetData>
    <row r="1" spans="1:156" x14ac:dyDescent="0.2">
      <c r="B1" s="130" t="s">
        <v>86</v>
      </c>
      <c r="J1" s="131"/>
      <c r="K1" s="131"/>
      <c r="L1" s="131"/>
      <c r="M1" s="131"/>
      <c r="N1" s="131"/>
      <c r="O1" s="131"/>
      <c r="P1" s="131"/>
      <c r="Q1" s="131"/>
      <c r="R1" s="131"/>
      <c r="S1" s="131"/>
      <c r="T1" s="131"/>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U1" s="131"/>
      <c r="AV1" s="131"/>
      <c r="AW1" s="131"/>
      <c r="AX1" s="131"/>
      <c r="AY1" s="131"/>
      <c r="AZ1" s="131"/>
      <c r="BA1" s="131"/>
      <c r="BB1" s="131"/>
      <c r="BC1" s="131"/>
      <c r="BD1" s="131"/>
      <c r="BE1" s="131"/>
      <c r="BF1" s="131"/>
      <c r="BG1" s="131"/>
      <c r="BH1" s="131"/>
      <c r="BI1" s="131"/>
      <c r="BJ1" s="131"/>
      <c r="BK1" s="131"/>
      <c r="BL1" s="131"/>
      <c r="BM1" s="131"/>
      <c r="BN1" s="131"/>
      <c r="BO1" s="131"/>
      <c r="BP1" s="131"/>
      <c r="BQ1" s="131"/>
      <c r="BR1" s="131"/>
      <c r="BS1" s="131"/>
      <c r="BT1" s="131"/>
      <c r="BU1" s="131"/>
      <c r="BV1" s="131"/>
      <c r="BW1" s="131"/>
      <c r="BX1" s="131"/>
      <c r="BY1" s="131"/>
      <c r="BZ1" s="131"/>
      <c r="CA1" s="131"/>
      <c r="CB1" s="131"/>
      <c r="CC1" s="131"/>
      <c r="CD1" s="131"/>
      <c r="CE1" s="131"/>
      <c r="CF1" s="131"/>
      <c r="CG1" s="131"/>
      <c r="CH1" s="131"/>
      <c r="CI1" s="131"/>
      <c r="CJ1" s="131"/>
      <c r="CK1" s="131"/>
      <c r="CL1" s="131"/>
      <c r="CM1" s="131"/>
      <c r="CN1" s="131"/>
      <c r="CO1" s="131"/>
      <c r="CP1" s="131"/>
      <c r="CQ1" s="131"/>
      <c r="CR1" s="131"/>
      <c r="CS1" s="131"/>
      <c r="CT1" s="131"/>
      <c r="CU1" s="131"/>
      <c r="CV1" s="131"/>
      <c r="CW1" s="131"/>
      <c r="CX1" s="131"/>
      <c r="CY1" s="131"/>
      <c r="CZ1" s="131"/>
      <c r="DA1" s="131"/>
      <c r="DB1" s="131"/>
      <c r="DC1" s="131"/>
      <c r="DD1" s="131"/>
      <c r="DE1" s="131"/>
      <c r="DF1" s="131"/>
      <c r="DG1" s="131"/>
      <c r="DH1" s="131"/>
      <c r="DI1" s="131"/>
      <c r="DJ1" s="131"/>
      <c r="DK1" s="131"/>
      <c r="DL1" s="131"/>
      <c r="DM1" s="131"/>
      <c r="DN1" s="131"/>
      <c r="DO1" s="131"/>
      <c r="DP1" s="131"/>
      <c r="DQ1" s="131"/>
      <c r="DR1" s="131"/>
      <c r="DS1" s="131"/>
      <c r="DT1" s="131"/>
      <c r="DU1" s="131"/>
      <c r="DV1" s="131"/>
      <c r="DW1" s="131"/>
      <c r="DX1" s="131"/>
      <c r="DY1" s="131"/>
      <c r="DZ1" s="131"/>
      <c r="EA1" s="131"/>
      <c r="EB1" s="131"/>
      <c r="EC1" s="131"/>
      <c r="ED1" s="131"/>
      <c r="EE1" s="131"/>
      <c r="EF1" s="131"/>
      <c r="EG1" s="131"/>
      <c r="EH1" s="131"/>
      <c r="EI1" s="131"/>
      <c r="EJ1" s="131"/>
      <c r="EK1" s="131"/>
      <c r="EL1" s="131"/>
      <c r="EM1" s="131"/>
      <c r="EN1" s="131"/>
      <c r="EO1" s="131"/>
      <c r="EP1" s="131"/>
      <c r="EQ1" s="131"/>
      <c r="ER1" s="131"/>
      <c r="ES1" s="131"/>
      <c r="ET1" s="131"/>
      <c r="EU1" s="131"/>
      <c r="EV1" s="131"/>
      <c r="EW1" s="131"/>
      <c r="EX1" s="131"/>
      <c r="EY1" s="131"/>
      <c r="EZ1" s="131"/>
    </row>
    <row r="2" spans="1:156" s="132" customFormat="1" ht="21.75" customHeight="1" x14ac:dyDescent="0.2">
      <c r="B2" s="327" t="str">
        <f>Overview!B4&amp; " - Effective from "&amp;TEXT(Overview!D4,"D MMMM YYYY")&amp;" - "&amp;Overview!E4</f>
        <v>Western Power Distribution (East Midlands) plc - Effective from 1 April 2018 - Final</v>
      </c>
      <c r="C2" s="328"/>
      <c r="D2" s="328"/>
      <c r="E2" s="328"/>
      <c r="F2" s="328"/>
      <c r="G2" s="328"/>
      <c r="H2" s="328"/>
      <c r="I2" s="328"/>
      <c r="J2" s="328"/>
      <c r="K2" s="328"/>
      <c r="L2" s="328"/>
      <c r="M2" s="328"/>
      <c r="N2" s="328"/>
      <c r="O2" s="328"/>
      <c r="P2" s="328"/>
      <c r="Q2" s="328"/>
      <c r="R2" s="328"/>
      <c r="S2" s="328"/>
      <c r="T2" s="329"/>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c r="CA2" s="131"/>
      <c r="CB2" s="131"/>
      <c r="CC2" s="131"/>
      <c r="CD2" s="131"/>
      <c r="CE2" s="131"/>
      <c r="CF2" s="131"/>
      <c r="CG2" s="131"/>
      <c r="CH2" s="131"/>
      <c r="CI2" s="131"/>
      <c r="CJ2" s="131"/>
      <c r="CK2" s="131"/>
      <c r="CL2" s="131"/>
      <c r="CM2" s="131"/>
      <c r="CN2" s="131"/>
      <c r="CO2" s="131"/>
      <c r="CP2" s="131"/>
      <c r="CQ2" s="131"/>
      <c r="CR2" s="131"/>
      <c r="CS2" s="131"/>
      <c r="CT2" s="131"/>
      <c r="CU2" s="131"/>
      <c r="CV2" s="131"/>
      <c r="CW2" s="131"/>
      <c r="CX2" s="131"/>
      <c r="CY2" s="131"/>
      <c r="CZ2" s="131"/>
      <c r="DA2" s="131"/>
      <c r="DB2" s="131"/>
      <c r="DC2" s="131"/>
      <c r="DD2" s="131"/>
      <c r="DE2" s="131"/>
      <c r="DF2" s="131"/>
      <c r="DG2" s="131"/>
      <c r="DH2" s="131"/>
      <c r="DI2" s="131"/>
      <c r="DJ2" s="131"/>
      <c r="DK2" s="131"/>
      <c r="DL2" s="131"/>
      <c r="DM2" s="131"/>
      <c r="DN2" s="131"/>
      <c r="DO2" s="131"/>
      <c r="DP2" s="131"/>
      <c r="DQ2" s="131"/>
      <c r="DR2" s="131"/>
      <c r="DS2" s="131"/>
      <c r="DT2" s="131"/>
      <c r="DU2" s="131"/>
      <c r="DV2" s="131"/>
      <c r="DW2" s="131"/>
      <c r="DX2" s="131"/>
      <c r="DY2" s="131"/>
      <c r="DZ2" s="131"/>
      <c r="EA2" s="131"/>
      <c r="EB2" s="131"/>
      <c r="EC2" s="131"/>
      <c r="ED2" s="131"/>
      <c r="EE2" s="131"/>
      <c r="EF2" s="131"/>
      <c r="EG2" s="131"/>
      <c r="EH2" s="131"/>
      <c r="EI2" s="131"/>
      <c r="EJ2" s="131"/>
      <c r="EK2" s="131"/>
      <c r="EL2" s="131"/>
      <c r="EM2" s="131"/>
      <c r="EN2" s="131"/>
      <c r="EO2" s="131"/>
      <c r="EP2" s="131"/>
      <c r="EQ2" s="131"/>
      <c r="ER2" s="131"/>
      <c r="ES2" s="131"/>
      <c r="ET2" s="131"/>
      <c r="EU2" s="131"/>
      <c r="EV2" s="131"/>
      <c r="EW2" s="131"/>
      <c r="EX2" s="131"/>
      <c r="EY2" s="131"/>
      <c r="EZ2" s="131"/>
    </row>
    <row r="3" spans="1:156" s="134" customFormat="1" ht="9" customHeight="1" x14ac:dyDescent="0.2">
      <c r="A3" s="133"/>
      <c r="B3" s="133"/>
      <c r="C3" s="133"/>
      <c r="D3" s="133"/>
      <c r="E3" s="133"/>
      <c r="F3" s="133"/>
      <c r="G3" s="133"/>
      <c r="H3" s="133"/>
      <c r="I3" s="133"/>
      <c r="J3" s="133"/>
      <c r="K3" s="133"/>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U3" s="131"/>
      <c r="AV3" s="131"/>
      <c r="AW3" s="131"/>
      <c r="AX3" s="131"/>
      <c r="AY3" s="131"/>
      <c r="AZ3" s="131"/>
      <c r="BA3" s="131"/>
      <c r="BB3" s="131"/>
      <c r="BC3" s="131"/>
      <c r="BD3" s="131"/>
      <c r="BE3" s="131"/>
      <c r="BF3" s="131"/>
      <c r="BG3" s="131"/>
      <c r="BH3" s="131"/>
      <c r="BI3" s="131"/>
      <c r="BJ3" s="131"/>
      <c r="BK3" s="131"/>
      <c r="BL3" s="131"/>
      <c r="BM3" s="131"/>
      <c r="BN3" s="131"/>
      <c r="BO3" s="131"/>
      <c r="BP3" s="131"/>
      <c r="BQ3" s="131"/>
      <c r="BR3" s="131"/>
      <c r="BS3" s="131"/>
      <c r="BT3" s="131"/>
      <c r="BU3" s="131"/>
      <c r="BV3" s="131"/>
      <c r="BW3" s="131"/>
      <c r="BX3" s="131"/>
      <c r="BY3" s="131"/>
      <c r="BZ3" s="131"/>
      <c r="CA3" s="131"/>
      <c r="CB3" s="131"/>
      <c r="CC3" s="131"/>
      <c r="CD3" s="131"/>
      <c r="CE3" s="131"/>
      <c r="CF3" s="131"/>
      <c r="CG3" s="131"/>
      <c r="CH3" s="131"/>
      <c r="CI3" s="131"/>
      <c r="CJ3" s="131"/>
      <c r="CK3" s="131"/>
      <c r="CL3" s="131"/>
      <c r="CM3" s="131"/>
      <c r="CN3" s="131"/>
      <c r="CO3" s="131"/>
      <c r="CP3" s="131"/>
      <c r="CQ3" s="131"/>
      <c r="CR3" s="131"/>
      <c r="CS3" s="131"/>
      <c r="CT3" s="131"/>
      <c r="CU3" s="131"/>
      <c r="CV3" s="131"/>
      <c r="CW3" s="131"/>
      <c r="CX3" s="131"/>
      <c r="CY3" s="131"/>
      <c r="CZ3" s="131"/>
      <c r="DA3" s="131"/>
      <c r="DB3" s="131"/>
      <c r="DC3" s="131"/>
      <c r="DD3" s="131"/>
      <c r="DE3" s="131"/>
      <c r="DF3" s="131"/>
      <c r="DG3" s="131"/>
      <c r="DH3" s="131"/>
      <c r="DI3" s="131"/>
      <c r="DJ3" s="131"/>
      <c r="DK3" s="131"/>
      <c r="DL3" s="131"/>
      <c r="DM3" s="131"/>
      <c r="DN3" s="131"/>
      <c r="DO3" s="131"/>
      <c r="DP3" s="131"/>
      <c r="DQ3" s="131"/>
      <c r="DR3" s="131"/>
      <c r="DS3" s="131"/>
      <c r="DT3" s="131"/>
      <c r="DU3" s="131"/>
      <c r="DV3" s="131"/>
      <c r="DW3" s="131"/>
      <c r="DX3" s="131"/>
      <c r="DY3" s="131"/>
      <c r="DZ3" s="131"/>
      <c r="EA3" s="131"/>
      <c r="EB3" s="131"/>
      <c r="EC3" s="131"/>
      <c r="ED3" s="131"/>
      <c r="EE3" s="131"/>
      <c r="EF3" s="131"/>
      <c r="EG3" s="131"/>
      <c r="EH3" s="131"/>
      <c r="EI3" s="131"/>
      <c r="EJ3" s="131"/>
      <c r="EK3" s="131"/>
      <c r="EL3" s="131"/>
      <c r="EM3" s="131"/>
      <c r="EN3" s="131"/>
      <c r="EO3" s="131"/>
      <c r="EP3" s="131"/>
      <c r="EQ3" s="131"/>
      <c r="ER3" s="131"/>
      <c r="ES3" s="131"/>
      <c r="ET3" s="131"/>
      <c r="EU3" s="131"/>
      <c r="EV3" s="131"/>
      <c r="EW3" s="131"/>
      <c r="EX3" s="131"/>
      <c r="EY3" s="131"/>
      <c r="EZ3" s="131"/>
    </row>
    <row r="4" spans="1:156" ht="26.25" customHeight="1" x14ac:dyDescent="0.2">
      <c r="B4" s="330" t="s">
        <v>571</v>
      </c>
      <c r="C4" s="331"/>
      <c r="D4" s="331"/>
      <c r="E4" s="331"/>
      <c r="F4" s="331"/>
      <c r="G4" s="331"/>
      <c r="H4" s="331"/>
      <c r="I4" s="332"/>
      <c r="L4" s="330" t="s">
        <v>572</v>
      </c>
      <c r="M4" s="331"/>
      <c r="N4" s="331"/>
      <c r="O4" s="331"/>
      <c r="P4" s="331"/>
      <c r="Q4" s="331"/>
      <c r="R4" s="331"/>
      <c r="S4" s="331"/>
      <c r="T4" s="332"/>
    </row>
    <row r="5" spans="1:156" ht="18" customHeight="1" x14ac:dyDescent="0.2">
      <c r="B5" s="323" t="s">
        <v>573</v>
      </c>
      <c r="C5" s="323"/>
      <c r="D5" s="323"/>
      <c r="E5" s="323"/>
      <c r="F5" s="323"/>
      <c r="G5" s="323"/>
      <c r="H5" s="323"/>
      <c r="I5" s="323"/>
      <c r="L5" s="323" t="s">
        <v>574</v>
      </c>
      <c r="M5" s="323"/>
      <c r="N5" s="323"/>
      <c r="O5" s="323"/>
      <c r="P5" s="323"/>
      <c r="Q5" s="323"/>
      <c r="R5" s="323"/>
      <c r="S5" s="323"/>
      <c r="T5" s="323"/>
    </row>
    <row r="6" spans="1:156" s="135" customFormat="1" ht="27.75" customHeight="1" x14ac:dyDescent="0.2">
      <c r="B6" s="333" t="s">
        <v>575</v>
      </c>
      <c r="C6" s="333"/>
      <c r="D6" s="333"/>
      <c r="E6" s="333"/>
      <c r="F6" s="333"/>
      <c r="G6" s="333"/>
      <c r="H6" s="333"/>
      <c r="I6" s="333"/>
      <c r="L6" s="333" t="s">
        <v>576</v>
      </c>
      <c r="M6" s="333"/>
      <c r="N6" s="333"/>
      <c r="O6" s="333"/>
      <c r="P6" s="333"/>
      <c r="Q6" s="333"/>
      <c r="R6" s="333"/>
      <c r="S6" s="333"/>
      <c r="T6" s="333"/>
    </row>
    <row r="7" spans="1:156" ht="18" customHeight="1" x14ac:dyDescent="0.2">
      <c r="B7" s="323" t="s">
        <v>577</v>
      </c>
      <c r="C7" s="323"/>
      <c r="D7" s="323"/>
      <c r="E7" s="323"/>
      <c r="F7" s="323"/>
      <c r="G7" s="323"/>
      <c r="H7" s="323"/>
      <c r="I7" s="323"/>
      <c r="L7" s="323" t="s">
        <v>578</v>
      </c>
      <c r="M7" s="323"/>
      <c r="N7" s="323"/>
      <c r="O7" s="323"/>
      <c r="P7" s="323"/>
      <c r="Q7" s="323"/>
      <c r="R7" s="323"/>
      <c r="S7" s="323"/>
      <c r="T7" s="323"/>
    </row>
    <row r="8" spans="1:156" ht="8.25" customHeight="1" x14ac:dyDescent="0.2"/>
    <row r="9" spans="1:156" ht="63.75" x14ac:dyDescent="0.2">
      <c r="B9" s="212" t="s">
        <v>749</v>
      </c>
      <c r="C9" s="213" t="s">
        <v>649</v>
      </c>
      <c r="D9" s="213" t="s">
        <v>650</v>
      </c>
      <c r="E9" s="213" t="s">
        <v>651</v>
      </c>
      <c r="F9" s="213" t="s">
        <v>93</v>
      </c>
      <c r="G9" s="213" t="s">
        <v>94</v>
      </c>
      <c r="H9" s="218" t="s">
        <v>793</v>
      </c>
      <c r="I9" s="213" t="s">
        <v>473</v>
      </c>
      <c r="L9" s="217" t="s">
        <v>750</v>
      </c>
      <c r="M9" s="218" t="s">
        <v>652</v>
      </c>
      <c r="N9" s="218" t="s">
        <v>527</v>
      </c>
      <c r="O9" s="218" t="s">
        <v>653</v>
      </c>
      <c r="P9" s="218" t="s">
        <v>795</v>
      </c>
      <c r="Q9" s="219" t="s">
        <v>654</v>
      </c>
      <c r="R9" s="219" t="s">
        <v>528</v>
      </c>
      <c r="S9" s="219" t="s">
        <v>655</v>
      </c>
      <c r="T9" s="219" t="s">
        <v>796</v>
      </c>
    </row>
    <row r="10" spans="1:156" ht="30" customHeight="1" x14ac:dyDescent="0.2">
      <c r="B10" s="138"/>
      <c r="C10" s="139" t="str">
        <f>IFERROR(VLOOKUP($B$10,'Annex 1 LV and HV charges'!$A:$K,4,FALSE),"")</f>
        <v/>
      </c>
      <c r="D10" s="140" t="str">
        <f>IFERROR(VLOOKUP($B$10,'Annex 1 LV and HV charges'!$A:$K,5,FALSE),"")</f>
        <v/>
      </c>
      <c r="E10" s="140" t="str">
        <f>IFERROR(VLOOKUP($B$10,'Annex 1 LV and HV charges'!$A:$K,6,FALSE),"")</f>
        <v/>
      </c>
      <c r="F10" s="141" t="str">
        <f>IFERROR(VLOOKUP($B$10,'Annex 1 LV and HV charges'!$A:$K,7,FALSE),"")</f>
        <v/>
      </c>
      <c r="G10" s="141" t="str">
        <f>IFERROR(VLOOKUP($B$10,'Annex 1 LV and HV charges'!$A:$K,8,FALSE),"")</f>
        <v/>
      </c>
      <c r="H10" s="141" t="str">
        <f>IFERROR(VLOOKUP($B$10,'Annex 1 LV and HV charges'!$A:$K,9,FALSE),"")</f>
        <v/>
      </c>
      <c r="I10" s="141" t="str">
        <f>IFERROR(VLOOKUP($B$10,'Annex 1 LV and HV charges'!$A:$K,10,FALSE),"")</f>
        <v/>
      </c>
      <c r="L10" s="138"/>
      <c r="M10" s="141" t="str">
        <f>IFERROR(VLOOKUP($L$10,'Annex 2 EHV charges'!$G:$O,2,FALSE),"")</f>
        <v/>
      </c>
      <c r="N10" s="141" t="str">
        <f>IFERROR(VLOOKUP($L$10,'Annex 2 EHV charges'!$G:$O,3,FALSE),"")</f>
        <v/>
      </c>
      <c r="O10" s="141" t="str">
        <f>IFERROR(VLOOKUP($L$10,'Annex 2 EHV charges'!$G:$O,4,FALSE),"")</f>
        <v/>
      </c>
      <c r="P10" s="141" t="str">
        <f>IFERROR(VLOOKUP($L$10,'Annex 2 EHV charges'!$G:$O,5,FALSE),"")</f>
        <v/>
      </c>
      <c r="Q10" s="142" t="str">
        <f>IFERROR(VLOOKUP($L$10,'Annex 2 EHV charges'!$G:$O,6,FALSE),"")</f>
        <v/>
      </c>
      <c r="R10" s="142" t="str">
        <f>IFERROR(VLOOKUP($L$10,'Annex 2 EHV charges'!$G:$O,7,FALSE),"")</f>
        <v/>
      </c>
      <c r="S10" s="142" t="str">
        <f>IFERROR(VLOOKUP($L$10,'Annex 2 EHV charges'!$G:$O,8,FALSE),"")</f>
        <v/>
      </c>
      <c r="T10" s="142" t="str">
        <f>IFERROR(VLOOKUP($L$10,'Annex 2 EHV charges'!$G:$O,9,FALSE),"")</f>
        <v/>
      </c>
    </row>
    <row r="11" spans="1:156" ht="7.5" customHeight="1" x14ac:dyDescent="0.2"/>
    <row r="12" spans="1:156" ht="88.5" customHeight="1" x14ac:dyDescent="0.2">
      <c r="B12" s="214" t="s">
        <v>579</v>
      </c>
      <c r="C12" s="213" t="s">
        <v>580</v>
      </c>
      <c r="D12" s="213" t="s">
        <v>581</v>
      </c>
      <c r="E12" s="213" t="s">
        <v>582</v>
      </c>
      <c r="F12" s="213" t="s">
        <v>583</v>
      </c>
      <c r="G12" s="213" t="s">
        <v>584</v>
      </c>
      <c r="H12" s="218" t="s">
        <v>797</v>
      </c>
      <c r="I12" s="218" t="s">
        <v>794</v>
      </c>
      <c r="L12" s="220" t="s">
        <v>579</v>
      </c>
      <c r="M12" s="218" t="s">
        <v>585</v>
      </c>
      <c r="N12" s="218" t="s">
        <v>583</v>
      </c>
      <c r="O12" s="218" t="s">
        <v>586</v>
      </c>
      <c r="P12" s="218" t="s">
        <v>797</v>
      </c>
      <c r="Q12" s="219" t="s">
        <v>587</v>
      </c>
      <c r="R12" s="219" t="s">
        <v>583</v>
      </c>
      <c r="S12" s="219" t="s">
        <v>588</v>
      </c>
      <c r="T12" s="219" t="s">
        <v>797</v>
      </c>
    </row>
    <row r="13" spans="1:156" ht="30" customHeight="1" x14ac:dyDescent="0.2">
      <c r="B13" s="143" t="s">
        <v>589</v>
      </c>
      <c r="C13" s="144"/>
      <c r="D13" s="144"/>
      <c r="E13" s="144"/>
      <c r="F13" s="144"/>
      <c r="G13" s="144"/>
      <c r="H13" s="144"/>
      <c r="I13" s="144"/>
      <c r="L13" s="143" t="s">
        <v>589</v>
      </c>
      <c r="M13" s="145"/>
      <c r="N13" s="145"/>
      <c r="O13" s="145"/>
      <c r="P13" s="145"/>
      <c r="Q13" s="146"/>
      <c r="R13" s="146"/>
      <c r="S13" s="146"/>
      <c r="T13" s="146"/>
    </row>
    <row r="14" spans="1:156" ht="30" customHeight="1" x14ac:dyDescent="0.2">
      <c r="B14" s="147" t="s">
        <v>590</v>
      </c>
      <c r="C14" s="216"/>
      <c r="D14" s="216"/>
      <c r="E14" s="216"/>
      <c r="F14" s="216"/>
      <c r="G14" s="216"/>
      <c r="H14" s="216"/>
      <c r="I14" s="216"/>
      <c r="L14" s="147" t="s">
        <v>590</v>
      </c>
      <c r="M14" s="148">
        <f>M13</f>
        <v>0</v>
      </c>
      <c r="N14" s="148">
        <f t="shared" ref="N14:T14" si="0">N13</f>
        <v>0</v>
      </c>
      <c r="O14" s="148">
        <f t="shared" si="0"/>
        <v>0</v>
      </c>
      <c r="P14" s="148">
        <f t="shared" si="0"/>
        <v>0</v>
      </c>
      <c r="Q14" s="149">
        <f t="shared" si="0"/>
        <v>0</v>
      </c>
      <c r="R14" s="149">
        <f t="shared" si="0"/>
        <v>0</v>
      </c>
      <c r="S14" s="149">
        <f t="shared" si="0"/>
        <v>0</v>
      </c>
      <c r="T14" s="149">
        <f t="shared" si="0"/>
        <v>0</v>
      </c>
    </row>
    <row r="15" spans="1:156" ht="7.5" customHeight="1" x14ac:dyDescent="0.2"/>
    <row r="16" spans="1:156" ht="63.75" customHeight="1" x14ac:dyDescent="0.2">
      <c r="B16" s="214" t="s">
        <v>591</v>
      </c>
      <c r="C16" s="213" t="s">
        <v>592</v>
      </c>
      <c r="D16" s="213" t="s">
        <v>593</v>
      </c>
      <c r="E16" s="213" t="s">
        <v>594</v>
      </c>
      <c r="F16" s="213" t="s">
        <v>595</v>
      </c>
      <c r="G16" s="213" t="s">
        <v>596</v>
      </c>
      <c r="H16" s="218" t="s">
        <v>800</v>
      </c>
      <c r="I16" s="213" t="s">
        <v>597</v>
      </c>
      <c r="L16" s="220" t="s">
        <v>591</v>
      </c>
      <c r="M16" s="218" t="s">
        <v>598</v>
      </c>
      <c r="N16" s="218" t="s">
        <v>599</v>
      </c>
      <c r="O16" s="218" t="s">
        <v>600</v>
      </c>
      <c r="P16" s="218" t="s">
        <v>798</v>
      </c>
      <c r="Q16" s="219" t="s">
        <v>601</v>
      </c>
      <c r="R16" s="219" t="s">
        <v>602</v>
      </c>
      <c r="S16" s="219" t="s">
        <v>603</v>
      </c>
      <c r="T16" s="219" t="s">
        <v>799</v>
      </c>
    </row>
    <row r="17" spans="2:20" ht="30" customHeight="1" x14ac:dyDescent="0.2">
      <c r="B17" s="143" t="s">
        <v>604</v>
      </c>
      <c r="C17" s="150" t="str">
        <f>IFERROR(C10*C13/100,"")</f>
        <v/>
      </c>
      <c r="D17" s="150" t="str">
        <f t="shared" ref="D17:H17" si="1">IFERROR(D10*D13/100,"")</f>
        <v/>
      </c>
      <c r="E17" s="150" t="str">
        <f t="shared" si="1"/>
        <v/>
      </c>
      <c r="F17" s="150" t="str">
        <f t="shared" si="1"/>
        <v/>
      </c>
      <c r="G17" s="150" t="str">
        <f>IFERROR(G10*G13*F13/100,"")</f>
        <v/>
      </c>
      <c r="H17" s="150" t="str">
        <f t="shared" si="1"/>
        <v/>
      </c>
      <c r="I17" s="150" t="str">
        <f>IFERROR(I10*I13*F13/100,"")</f>
        <v/>
      </c>
      <c r="L17" s="151" t="s">
        <v>604</v>
      </c>
      <c r="M17" s="150" t="str">
        <f>IFERROR(M10*M13/100,"")</f>
        <v/>
      </c>
      <c r="N17" s="150" t="str">
        <f>IFERROR(N10*N13/100,"")</f>
        <v/>
      </c>
      <c r="O17" s="150" t="str">
        <f>IFERROR(O10*O13*N13/100,"")</f>
        <v/>
      </c>
      <c r="P17" s="150" t="str">
        <f>IFERROR(P10*P13*N13/100,"")</f>
        <v/>
      </c>
      <c r="Q17" s="152" t="str">
        <f>IFERROR(Q10*Q13/100,"")</f>
        <v/>
      </c>
      <c r="R17" s="152" t="str">
        <f>IFERROR(R10*R13/100,"")</f>
        <v/>
      </c>
      <c r="S17" s="152" t="str">
        <f>IFERROR(S10*S13*R13/100,"")</f>
        <v/>
      </c>
      <c r="T17" s="152" t="str">
        <f>IFERROR(T10*T13*R13/100,"")</f>
        <v/>
      </c>
    </row>
    <row r="18" spans="2:20" ht="30" customHeight="1" x14ac:dyDescent="0.2">
      <c r="B18" s="147" t="s">
        <v>605</v>
      </c>
      <c r="C18" s="153" t="str">
        <f>IFERROR(C10*C14/100,"")</f>
        <v/>
      </c>
      <c r="D18" s="153" t="str">
        <f t="shared" ref="D18:H18" si="2">IFERROR(D10*D14/100,"")</f>
        <v/>
      </c>
      <c r="E18" s="153" t="str">
        <f t="shared" si="2"/>
        <v/>
      </c>
      <c r="F18" s="153" t="str">
        <f t="shared" si="2"/>
        <v/>
      </c>
      <c r="G18" s="153" t="str">
        <f>IFERROR(G10*G14*F14/100,"")</f>
        <v/>
      </c>
      <c r="H18" s="153" t="str">
        <f t="shared" si="2"/>
        <v/>
      </c>
      <c r="I18" s="153" t="str">
        <f>IFERROR(I10*I14*F14/100,"")</f>
        <v/>
      </c>
      <c r="L18" s="154" t="s">
        <v>605</v>
      </c>
      <c r="M18" s="153" t="str">
        <f>IFERROR(M10*M14/100,"")</f>
        <v/>
      </c>
      <c r="N18" s="153" t="str">
        <f t="shared" ref="N18" si="3">IFERROR(N10*N14/100,"")</f>
        <v/>
      </c>
      <c r="O18" s="153" t="str">
        <f>IFERROR(O10*O14*N14/100,"")</f>
        <v/>
      </c>
      <c r="P18" s="153" t="str">
        <f>IFERROR(P10*P14*N14/100,"")</f>
        <v/>
      </c>
      <c r="Q18" s="155" t="str">
        <f>IFERROR(Q10*Q14/100,"")</f>
        <v/>
      </c>
      <c r="R18" s="155" t="str">
        <f t="shared" ref="R18" si="4">IFERROR(R10*R14/100,"")</f>
        <v/>
      </c>
      <c r="S18" s="155" t="str">
        <f>IFERROR(S10*S14*R14/100,"")</f>
        <v/>
      </c>
      <c r="T18" s="155" t="str">
        <f>IFERROR(T10*T14*R14/100,"")</f>
        <v/>
      </c>
    </row>
    <row r="19" spans="2:20" ht="7.5" customHeight="1" x14ac:dyDescent="0.2"/>
    <row r="20" spans="2:20" ht="39.75" customHeight="1" x14ac:dyDescent="0.2">
      <c r="C20" s="156" t="s">
        <v>606</v>
      </c>
      <c r="M20" s="136" t="s">
        <v>607</v>
      </c>
      <c r="N20" s="137" t="s">
        <v>608</v>
      </c>
    </row>
    <row r="21" spans="2:20" ht="30" customHeight="1" x14ac:dyDescent="0.2">
      <c r="B21" s="143" t="s">
        <v>604</v>
      </c>
      <c r="C21" s="150">
        <f>SUM(C17:I17)</f>
        <v>0</v>
      </c>
      <c r="L21" s="143" t="s">
        <v>604</v>
      </c>
      <c r="M21" s="150">
        <f>SUM(M17:P17)</f>
        <v>0</v>
      </c>
      <c r="N21" s="152">
        <f>SUM(Q17:T17)</f>
        <v>0</v>
      </c>
    </row>
    <row r="22" spans="2:20" ht="30" customHeight="1" x14ac:dyDescent="0.2">
      <c r="B22" s="147" t="s">
        <v>605</v>
      </c>
      <c r="C22" s="153">
        <f>SUM(C18:I18)</f>
        <v>0</v>
      </c>
      <c r="L22" s="147" t="s">
        <v>605</v>
      </c>
      <c r="M22" s="153">
        <f>SUM(M18:P18)</f>
        <v>0</v>
      </c>
      <c r="N22" s="155">
        <f>SUM(Q18:T18)</f>
        <v>0</v>
      </c>
    </row>
    <row r="24" spans="2:20" ht="30.75" customHeight="1" x14ac:dyDescent="0.2">
      <c r="B24" s="324" t="s">
        <v>609</v>
      </c>
      <c r="C24" s="325"/>
      <c r="D24" s="326"/>
      <c r="L24" s="324" t="s">
        <v>610</v>
      </c>
      <c r="M24" s="325"/>
      <c r="N24" s="326"/>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5"/>
  <sheetViews>
    <sheetView view="pageBreakPreview" topLeftCell="A3" zoomScaleNormal="100" zoomScaleSheetLayoutView="100" workbookViewId="0">
      <selection activeCell="G22" sqref="G22"/>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5" t="s">
        <v>86</v>
      </c>
      <c r="B1" s="267" t="s">
        <v>753</v>
      </c>
      <c r="C1" s="268"/>
      <c r="D1" s="268"/>
    </row>
    <row r="2" spans="1:14" ht="27" customHeight="1" x14ac:dyDescent="0.2">
      <c r="A2" s="269" t="str">
        <f>Overview!B4&amp; " - Effective from "&amp;TEXT(Overview!D4,"D MMMM YYYY")&amp;" - "&amp;Overview!E4&amp;" LV and HV charges"</f>
        <v>Western Power Distribution (East Midlands) plc - Effective from 1 April 2018 - Final LV and HV charges</v>
      </c>
      <c r="B2" s="269"/>
      <c r="C2" s="269"/>
      <c r="D2" s="269"/>
      <c r="E2" s="269"/>
      <c r="F2" s="269"/>
      <c r="G2" s="269"/>
      <c r="H2" s="269"/>
      <c r="I2" s="269"/>
      <c r="J2" s="269"/>
      <c r="K2" s="269"/>
    </row>
    <row r="3" spans="1:14" s="96" customFormat="1" ht="15" customHeight="1" x14ac:dyDescent="0.2">
      <c r="A3" s="94"/>
      <c r="B3" s="94"/>
      <c r="C3" s="94"/>
      <c r="D3" s="94"/>
      <c r="E3" s="94"/>
      <c r="F3" s="94"/>
      <c r="G3" s="94"/>
      <c r="H3" s="94"/>
      <c r="I3" s="94"/>
      <c r="J3" s="94"/>
      <c r="K3" s="94"/>
      <c r="L3" s="95"/>
      <c r="M3" s="95"/>
    </row>
    <row r="4" spans="1:14" ht="18" x14ac:dyDescent="0.2">
      <c r="A4" s="269" t="s">
        <v>536</v>
      </c>
      <c r="B4" s="269"/>
      <c r="C4" s="269"/>
      <c r="D4" s="269"/>
      <c r="E4" s="269"/>
      <c r="F4" s="94"/>
      <c r="G4" s="269" t="s">
        <v>535</v>
      </c>
      <c r="H4" s="269"/>
      <c r="I4" s="269"/>
      <c r="J4" s="269"/>
      <c r="K4" s="269"/>
    </row>
    <row r="5" spans="1:14" ht="25.5" x14ac:dyDescent="0.2">
      <c r="A5" s="87" t="s">
        <v>80</v>
      </c>
      <c r="B5" s="113" t="s">
        <v>529</v>
      </c>
      <c r="C5" s="270" t="s">
        <v>530</v>
      </c>
      <c r="D5" s="271"/>
      <c r="E5" s="89" t="s">
        <v>531</v>
      </c>
      <c r="F5" s="94"/>
      <c r="G5" s="274"/>
      <c r="H5" s="275"/>
      <c r="I5" s="91" t="s">
        <v>533</v>
      </c>
      <c r="J5" s="92" t="s">
        <v>534</v>
      </c>
      <c r="K5" s="89" t="s">
        <v>531</v>
      </c>
      <c r="L5" s="94"/>
      <c r="N5" s="4"/>
    </row>
    <row r="6" spans="1:14" ht="25.5" x14ac:dyDescent="0.2">
      <c r="A6" s="114" t="s">
        <v>553</v>
      </c>
      <c r="B6" s="24" t="s">
        <v>554</v>
      </c>
      <c r="C6" s="258" t="s">
        <v>555</v>
      </c>
      <c r="D6" s="258"/>
      <c r="E6" s="90" t="s">
        <v>556</v>
      </c>
      <c r="F6" s="94"/>
      <c r="G6" s="257" t="s">
        <v>557</v>
      </c>
      <c r="H6" s="257"/>
      <c r="I6" s="24" t="s">
        <v>554</v>
      </c>
      <c r="J6" s="93" t="s">
        <v>555</v>
      </c>
      <c r="K6" s="93" t="s">
        <v>556</v>
      </c>
      <c r="L6" s="94"/>
      <c r="N6" s="4"/>
    </row>
    <row r="7" spans="1:14" ht="25.5" x14ac:dyDescent="0.2">
      <c r="A7" s="114" t="s">
        <v>558</v>
      </c>
      <c r="B7" s="111"/>
      <c r="C7" s="272"/>
      <c r="D7" s="273"/>
      <c r="E7" s="93" t="s">
        <v>559</v>
      </c>
      <c r="F7" s="94"/>
      <c r="G7" s="257" t="s">
        <v>560</v>
      </c>
      <c r="H7" s="257"/>
      <c r="I7" s="111"/>
      <c r="J7" s="93" t="s">
        <v>561</v>
      </c>
      <c r="K7" s="93" t="s">
        <v>556</v>
      </c>
      <c r="L7" s="94"/>
      <c r="N7" s="4"/>
    </row>
    <row r="8" spans="1:14" ht="18" x14ac:dyDescent="0.2">
      <c r="A8" s="115" t="s">
        <v>81</v>
      </c>
      <c r="B8" s="258" t="s">
        <v>82</v>
      </c>
      <c r="C8" s="258"/>
      <c r="D8" s="258"/>
      <c r="E8" s="258"/>
      <c r="F8" s="94"/>
      <c r="G8" s="257" t="s">
        <v>558</v>
      </c>
      <c r="H8" s="257"/>
      <c r="I8" s="111"/>
      <c r="J8" s="111"/>
      <c r="K8" s="93" t="s">
        <v>559</v>
      </c>
      <c r="L8" s="94"/>
      <c r="N8" s="4"/>
    </row>
    <row r="9" spans="1:14" s="88" customFormat="1" ht="18" x14ac:dyDescent="0.2">
      <c r="A9" s="116"/>
      <c r="B9" s="116"/>
      <c r="C9" s="262"/>
      <c r="D9" s="262"/>
      <c r="E9" s="116"/>
      <c r="F9" s="94"/>
      <c r="G9" s="257" t="s">
        <v>81</v>
      </c>
      <c r="H9" s="257"/>
      <c r="I9" s="264" t="s">
        <v>82</v>
      </c>
      <c r="J9" s="265"/>
      <c r="K9" s="266"/>
      <c r="L9" s="94"/>
      <c r="M9" s="73"/>
      <c r="N9" s="73"/>
    </row>
    <row r="10" spans="1:14" s="96" customFormat="1" ht="18" x14ac:dyDescent="0.2">
      <c r="A10" s="117"/>
      <c r="B10" s="263"/>
      <c r="C10" s="263"/>
      <c r="D10" s="263"/>
      <c r="E10" s="263"/>
      <c r="F10" s="94"/>
      <c r="G10" s="259"/>
      <c r="H10" s="259"/>
      <c r="I10" s="118"/>
      <c r="J10" s="118"/>
      <c r="K10" s="118"/>
      <c r="L10" s="94"/>
      <c r="M10" s="95"/>
      <c r="N10" s="95"/>
    </row>
    <row r="11" spans="1:14" s="96" customFormat="1" ht="18" x14ac:dyDescent="0.2">
      <c r="A11" s="94"/>
      <c r="B11" s="94"/>
      <c r="C11" s="94"/>
      <c r="D11" s="94"/>
      <c r="E11" s="94"/>
      <c r="F11" s="94"/>
      <c r="G11" s="261"/>
      <c r="H11" s="261"/>
      <c r="I11" s="260"/>
      <c r="J11" s="260"/>
      <c r="K11" s="260"/>
      <c r="L11" s="95"/>
      <c r="M11" s="95"/>
    </row>
    <row r="12" spans="1:14" s="96" customFormat="1" ht="18" x14ac:dyDescent="0.2">
      <c r="A12" s="94"/>
      <c r="B12" s="94"/>
      <c r="C12" s="94"/>
      <c r="D12" s="94"/>
      <c r="E12" s="94"/>
      <c r="F12" s="94"/>
      <c r="G12" s="94"/>
      <c r="H12" s="94"/>
      <c r="I12" s="94"/>
      <c r="J12" s="94"/>
      <c r="K12" s="94"/>
      <c r="L12" s="95"/>
      <c r="M12" s="95"/>
    </row>
    <row r="13" spans="1:14" ht="63.75" customHeight="1" x14ac:dyDescent="0.2">
      <c r="A13" s="32" t="s">
        <v>752</v>
      </c>
      <c r="B13" s="235" t="s">
        <v>91</v>
      </c>
      <c r="C13" s="235" t="s">
        <v>92</v>
      </c>
      <c r="D13" s="235" t="s">
        <v>649</v>
      </c>
      <c r="E13" s="235" t="s">
        <v>650</v>
      </c>
      <c r="F13" s="235" t="s">
        <v>651</v>
      </c>
      <c r="G13" s="235" t="s">
        <v>93</v>
      </c>
      <c r="H13" s="235" t="s">
        <v>94</v>
      </c>
      <c r="I13" s="235" t="s">
        <v>793</v>
      </c>
      <c r="J13" s="32" t="s">
        <v>473</v>
      </c>
      <c r="K13" s="235" t="s">
        <v>50</v>
      </c>
    </row>
    <row r="14" spans="1:14" ht="27.95" customHeight="1" x14ac:dyDescent="0.2">
      <c r="A14" s="18" t="s">
        <v>0</v>
      </c>
      <c r="B14" s="157">
        <v>1</v>
      </c>
      <c r="C14" s="80">
        <v>1</v>
      </c>
      <c r="D14" s="48">
        <v>1.9570000000000001</v>
      </c>
      <c r="E14" s="51">
        <v>0</v>
      </c>
      <c r="F14" s="51">
        <v>0</v>
      </c>
      <c r="G14" s="50">
        <v>3.31</v>
      </c>
      <c r="H14" s="51">
        <v>0</v>
      </c>
      <c r="I14" s="51">
        <v>0</v>
      </c>
      <c r="J14" s="72">
        <v>0</v>
      </c>
      <c r="K14" s="52">
        <v>2</v>
      </c>
    </row>
    <row r="15" spans="1:14" ht="27.95" customHeight="1" x14ac:dyDescent="0.2">
      <c r="A15" s="18" t="s">
        <v>1</v>
      </c>
      <c r="B15" s="157">
        <v>3</v>
      </c>
      <c r="C15" s="80">
        <v>2</v>
      </c>
      <c r="D15" s="48">
        <v>2.1850000000000001</v>
      </c>
      <c r="E15" s="48">
        <v>0.80700000000000005</v>
      </c>
      <c r="F15" s="51">
        <v>0</v>
      </c>
      <c r="G15" s="50">
        <v>3.31</v>
      </c>
      <c r="H15" s="51">
        <v>0</v>
      </c>
      <c r="I15" s="51">
        <v>0</v>
      </c>
      <c r="J15" s="72">
        <v>0</v>
      </c>
      <c r="K15" s="52" t="s">
        <v>808</v>
      </c>
    </row>
    <row r="16" spans="1:14" ht="27.95" customHeight="1" x14ac:dyDescent="0.2">
      <c r="A16" s="18" t="s">
        <v>11</v>
      </c>
      <c r="B16" s="157">
        <v>11</v>
      </c>
      <c r="C16" s="80">
        <v>2</v>
      </c>
      <c r="D16" s="48">
        <v>1.1679999999999999</v>
      </c>
      <c r="E16" s="51">
        <v>0</v>
      </c>
      <c r="F16" s="51">
        <v>0</v>
      </c>
      <c r="G16" s="51">
        <v>0</v>
      </c>
      <c r="H16" s="51">
        <v>0</v>
      </c>
      <c r="I16" s="51">
        <v>0</v>
      </c>
      <c r="J16" s="72">
        <v>0</v>
      </c>
      <c r="K16" s="52"/>
    </row>
    <row r="17" spans="1:11" ht="27.95" customHeight="1" x14ac:dyDescent="0.2">
      <c r="A17" s="18" t="s">
        <v>12</v>
      </c>
      <c r="B17" s="240">
        <v>13</v>
      </c>
      <c r="C17" s="80">
        <v>3</v>
      </c>
      <c r="D17" s="48">
        <v>1.9550000000000001</v>
      </c>
      <c r="E17" s="51">
        <v>0</v>
      </c>
      <c r="F17" s="51">
        <v>0</v>
      </c>
      <c r="G17" s="50">
        <v>5.46</v>
      </c>
      <c r="H17" s="51">
        <v>0</v>
      </c>
      <c r="I17" s="51">
        <v>0</v>
      </c>
      <c r="J17" s="72">
        <v>0</v>
      </c>
      <c r="K17" s="52" t="s">
        <v>809</v>
      </c>
    </row>
    <row r="18" spans="1:11" ht="27.95" customHeight="1" x14ac:dyDescent="0.2">
      <c r="A18" s="18" t="s">
        <v>13</v>
      </c>
      <c r="B18" s="157">
        <v>37</v>
      </c>
      <c r="C18" s="80">
        <v>4</v>
      </c>
      <c r="D18" s="48">
        <v>2.052</v>
      </c>
      <c r="E18" s="48">
        <v>0.80700000000000005</v>
      </c>
      <c r="F18" s="51">
        <v>0</v>
      </c>
      <c r="G18" s="50">
        <v>5.46</v>
      </c>
      <c r="H18" s="51">
        <v>0</v>
      </c>
      <c r="I18" s="51">
        <v>0</v>
      </c>
      <c r="J18" s="72">
        <v>0</v>
      </c>
      <c r="K18" s="52" t="s">
        <v>810</v>
      </c>
    </row>
    <row r="19" spans="1:11" ht="27.95" customHeight="1" x14ac:dyDescent="0.2">
      <c r="A19" s="18" t="s">
        <v>14</v>
      </c>
      <c r="B19" s="157">
        <v>901</v>
      </c>
      <c r="C19" s="80">
        <v>4</v>
      </c>
      <c r="D19" s="48">
        <v>0.96199999999999997</v>
      </c>
      <c r="E19" s="51">
        <v>0</v>
      </c>
      <c r="F19" s="51">
        <v>0</v>
      </c>
      <c r="G19" s="51">
        <v>0</v>
      </c>
      <c r="H19" s="51">
        <v>0</v>
      </c>
      <c r="I19" s="51">
        <v>0</v>
      </c>
      <c r="J19" s="72">
        <v>0</v>
      </c>
      <c r="K19" s="52"/>
    </row>
    <row r="20" spans="1:11" ht="27.95" customHeight="1" x14ac:dyDescent="0.2">
      <c r="A20" s="18" t="s">
        <v>2</v>
      </c>
      <c r="B20" s="240">
        <v>81</v>
      </c>
      <c r="C20" s="80" t="s">
        <v>20</v>
      </c>
      <c r="D20" s="48">
        <v>2.0350000000000001</v>
      </c>
      <c r="E20" s="48">
        <v>0.80300000000000005</v>
      </c>
      <c r="F20" s="51">
        <v>0</v>
      </c>
      <c r="G20" s="50">
        <v>32.5</v>
      </c>
      <c r="H20" s="51">
        <v>0</v>
      </c>
      <c r="I20" s="51">
        <v>0</v>
      </c>
      <c r="J20" s="72">
        <v>0</v>
      </c>
      <c r="K20" s="52" t="s">
        <v>811</v>
      </c>
    </row>
    <row r="21" spans="1:11" ht="27.95" customHeight="1" x14ac:dyDescent="0.2">
      <c r="A21" s="18" t="s">
        <v>15</v>
      </c>
      <c r="B21" s="240">
        <v>80</v>
      </c>
      <c r="C21" s="80" t="s">
        <v>20</v>
      </c>
      <c r="D21" s="48">
        <v>1.8879999999999999</v>
      </c>
      <c r="E21" s="48">
        <v>0.79700000000000004</v>
      </c>
      <c r="F21" s="51">
        <v>0</v>
      </c>
      <c r="G21" s="50">
        <v>24.35</v>
      </c>
      <c r="H21" s="51">
        <v>0</v>
      </c>
      <c r="I21" s="51">
        <v>0</v>
      </c>
      <c r="J21" s="72">
        <v>0</v>
      </c>
      <c r="K21" s="70"/>
    </row>
    <row r="22" spans="1:11" ht="27.95" customHeight="1" x14ac:dyDescent="0.2">
      <c r="A22" s="18" t="s">
        <v>614</v>
      </c>
      <c r="B22" s="240">
        <v>246</v>
      </c>
      <c r="C22" s="80">
        <v>0</v>
      </c>
      <c r="D22" s="56">
        <v>7.3310000000000004</v>
      </c>
      <c r="E22" s="53">
        <v>1.359</v>
      </c>
      <c r="F22" s="54">
        <v>0.80200000000000005</v>
      </c>
      <c r="G22" s="50">
        <v>3.31</v>
      </c>
      <c r="H22" s="51">
        <v>0</v>
      </c>
      <c r="I22" s="51">
        <v>0</v>
      </c>
      <c r="J22" s="72">
        <v>0</v>
      </c>
      <c r="K22" s="70"/>
    </row>
    <row r="23" spans="1:11" ht="27.95" customHeight="1" x14ac:dyDescent="0.2">
      <c r="A23" s="18" t="s">
        <v>615</v>
      </c>
      <c r="B23" s="240">
        <v>247</v>
      </c>
      <c r="C23" s="80">
        <v>0</v>
      </c>
      <c r="D23" s="56">
        <v>7.6749999999999998</v>
      </c>
      <c r="E23" s="53">
        <v>1.391</v>
      </c>
      <c r="F23" s="54">
        <v>0.80400000000000005</v>
      </c>
      <c r="G23" s="50">
        <v>5.46</v>
      </c>
      <c r="H23" s="51">
        <v>0</v>
      </c>
      <c r="I23" s="51">
        <v>0</v>
      </c>
      <c r="J23" s="72">
        <v>0</v>
      </c>
      <c r="K23" s="70"/>
    </row>
    <row r="24" spans="1:11" ht="27.95" customHeight="1" x14ac:dyDescent="0.2">
      <c r="A24" s="18" t="s">
        <v>17</v>
      </c>
      <c r="B24" s="52" t="s">
        <v>812</v>
      </c>
      <c r="C24" s="80">
        <v>0</v>
      </c>
      <c r="D24" s="56">
        <v>6.1950000000000003</v>
      </c>
      <c r="E24" s="53">
        <v>1.2270000000000001</v>
      </c>
      <c r="F24" s="54">
        <v>0.79200000000000004</v>
      </c>
      <c r="G24" s="50">
        <v>8.27</v>
      </c>
      <c r="H24" s="50">
        <v>2.6</v>
      </c>
      <c r="I24" s="71">
        <v>5.79</v>
      </c>
      <c r="J24" s="48">
        <v>0.161</v>
      </c>
      <c r="K24" s="52"/>
    </row>
    <row r="25" spans="1:11" ht="27.95" customHeight="1" x14ac:dyDescent="0.2">
      <c r="A25" s="18" t="s">
        <v>18</v>
      </c>
      <c r="B25" s="52">
        <v>59</v>
      </c>
      <c r="C25" s="80">
        <v>0</v>
      </c>
      <c r="D25" s="56">
        <v>4.6630000000000003</v>
      </c>
      <c r="E25" s="53">
        <v>1.048</v>
      </c>
      <c r="F25" s="54">
        <v>0.77800000000000002</v>
      </c>
      <c r="G25" s="50">
        <v>6.37</v>
      </c>
      <c r="H25" s="50">
        <v>3.52</v>
      </c>
      <c r="I25" s="71">
        <v>5.63</v>
      </c>
      <c r="J25" s="48">
        <v>0.11</v>
      </c>
      <c r="K25" s="52"/>
    </row>
    <row r="26" spans="1:11" ht="27.95" customHeight="1" x14ac:dyDescent="0.2">
      <c r="A26" s="18" t="s">
        <v>19</v>
      </c>
      <c r="B26" s="52" t="s">
        <v>813</v>
      </c>
      <c r="C26" s="80">
        <v>0</v>
      </c>
      <c r="D26" s="56">
        <v>3.1469999999999998</v>
      </c>
      <c r="E26" s="53">
        <v>0.89</v>
      </c>
      <c r="F26" s="54">
        <v>0.76700000000000002</v>
      </c>
      <c r="G26" s="50">
        <v>63.18</v>
      </c>
      <c r="H26" s="50">
        <v>4.2</v>
      </c>
      <c r="I26" s="71">
        <v>6.46</v>
      </c>
      <c r="J26" s="48">
        <v>5.8000000000000003E-2</v>
      </c>
      <c r="K26" s="52">
        <v>929</v>
      </c>
    </row>
    <row r="27" spans="1:11" ht="27.95" customHeight="1" x14ac:dyDescent="0.2">
      <c r="A27" s="18" t="s">
        <v>202</v>
      </c>
      <c r="B27" s="52">
        <v>800</v>
      </c>
      <c r="C27" s="80">
        <v>8</v>
      </c>
      <c r="D27" s="48">
        <v>2.1469999999999998</v>
      </c>
      <c r="E27" s="51">
        <v>0</v>
      </c>
      <c r="F27" s="51">
        <v>0</v>
      </c>
      <c r="G27" s="51">
        <v>0</v>
      </c>
      <c r="H27" s="51">
        <v>0</v>
      </c>
      <c r="I27" s="51">
        <v>0</v>
      </c>
      <c r="J27" s="72">
        <v>0</v>
      </c>
      <c r="K27" s="52"/>
    </row>
    <row r="28" spans="1:11" ht="27.95" customHeight="1" x14ac:dyDescent="0.2">
      <c r="A28" s="18" t="s">
        <v>203</v>
      </c>
      <c r="B28" s="52">
        <v>801</v>
      </c>
      <c r="C28" s="80">
        <v>1</v>
      </c>
      <c r="D28" s="48">
        <v>2.4089999999999998</v>
      </c>
      <c r="E28" s="51">
        <v>0</v>
      </c>
      <c r="F28" s="51">
        <v>0</v>
      </c>
      <c r="G28" s="51">
        <v>0</v>
      </c>
      <c r="H28" s="51">
        <v>0</v>
      </c>
      <c r="I28" s="51">
        <v>0</v>
      </c>
      <c r="J28" s="72">
        <v>0</v>
      </c>
      <c r="K28" s="52"/>
    </row>
    <row r="29" spans="1:11" ht="27.95" customHeight="1" x14ac:dyDescent="0.2">
      <c r="A29" s="18" t="s">
        <v>204</v>
      </c>
      <c r="B29" s="52">
        <v>802</v>
      </c>
      <c r="C29" s="80">
        <v>1</v>
      </c>
      <c r="D29" s="48">
        <v>3.3159999999999998</v>
      </c>
      <c r="E29" s="51">
        <v>0</v>
      </c>
      <c r="F29" s="51">
        <v>0</v>
      </c>
      <c r="G29" s="51">
        <v>0</v>
      </c>
      <c r="H29" s="51">
        <v>0</v>
      </c>
      <c r="I29" s="51">
        <v>0</v>
      </c>
      <c r="J29" s="72">
        <v>0</v>
      </c>
      <c r="K29" s="52"/>
    </row>
    <row r="30" spans="1:11" ht="27.95" customHeight="1" x14ac:dyDescent="0.2">
      <c r="A30" s="18" t="s">
        <v>205</v>
      </c>
      <c r="B30" s="52">
        <v>803</v>
      </c>
      <c r="C30" s="80">
        <v>1</v>
      </c>
      <c r="D30" s="48">
        <v>1.885</v>
      </c>
      <c r="E30" s="51">
        <v>0</v>
      </c>
      <c r="F30" s="51">
        <v>0</v>
      </c>
      <c r="G30" s="51">
        <v>0</v>
      </c>
      <c r="H30" s="51">
        <v>0</v>
      </c>
      <c r="I30" s="51">
        <v>0</v>
      </c>
      <c r="J30" s="72">
        <v>0</v>
      </c>
      <c r="K30" s="52"/>
    </row>
    <row r="31" spans="1:11" ht="27.95" customHeight="1" x14ac:dyDescent="0.2">
      <c r="A31" s="18" t="s">
        <v>3</v>
      </c>
      <c r="B31" s="52">
        <v>804</v>
      </c>
      <c r="C31" s="80">
        <v>0</v>
      </c>
      <c r="D31" s="69">
        <v>20.83</v>
      </c>
      <c r="E31" s="55">
        <v>1.8819999999999999</v>
      </c>
      <c r="F31" s="54">
        <v>1.3959999999999999</v>
      </c>
      <c r="G31" s="51">
        <v>0</v>
      </c>
      <c r="H31" s="51">
        <v>0</v>
      </c>
      <c r="I31" s="51">
        <v>0</v>
      </c>
      <c r="J31" s="72">
        <v>0</v>
      </c>
      <c r="K31" s="52"/>
    </row>
    <row r="32" spans="1:11" ht="27.95" customHeight="1" x14ac:dyDescent="0.2">
      <c r="A32" s="18" t="s">
        <v>616</v>
      </c>
      <c r="B32" s="240">
        <v>986</v>
      </c>
      <c r="C32" s="80" t="s">
        <v>814</v>
      </c>
      <c r="D32" s="48">
        <v>-0.63300000000000001</v>
      </c>
      <c r="E32" s="51">
        <v>0</v>
      </c>
      <c r="F32" s="51">
        <v>0</v>
      </c>
      <c r="G32" s="51">
        <v>0</v>
      </c>
      <c r="H32" s="51">
        <v>0</v>
      </c>
      <c r="I32" s="51">
        <v>0</v>
      </c>
      <c r="J32" s="72">
        <v>0</v>
      </c>
      <c r="K32" s="52"/>
    </row>
    <row r="33" spans="1:11" ht="27.95" customHeight="1" x14ac:dyDescent="0.2">
      <c r="A33" s="18" t="s">
        <v>10</v>
      </c>
      <c r="B33" s="52">
        <v>970</v>
      </c>
      <c r="C33" s="80">
        <v>8</v>
      </c>
      <c r="D33" s="48">
        <v>-0.55700000000000005</v>
      </c>
      <c r="E33" s="51">
        <v>0</v>
      </c>
      <c r="F33" s="51">
        <v>0</v>
      </c>
      <c r="G33" s="51">
        <v>0</v>
      </c>
      <c r="H33" s="51">
        <v>0</v>
      </c>
      <c r="I33" s="51">
        <v>0</v>
      </c>
      <c r="J33" s="72">
        <v>0</v>
      </c>
      <c r="K33" s="70"/>
    </row>
    <row r="34" spans="1:11" ht="27.95" customHeight="1" x14ac:dyDescent="0.2">
      <c r="A34" s="18" t="s">
        <v>4</v>
      </c>
      <c r="B34" s="52">
        <v>971</v>
      </c>
      <c r="C34" s="80">
        <v>0</v>
      </c>
      <c r="D34" s="48">
        <v>-0.63300000000000001</v>
      </c>
      <c r="E34" s="51">
        <v>0</v>
      </c>
      <c r="F34" s="51">
        <v>0</v>
      </c>
      <c r="G34" s="51">
        <v>0</v>
      </c>
      <c r="H34" s="51">
        <v>0</v>
      </c>
      <c r="I34" s="51">
        <v>0</v>
      </c>
      <c r="J34" s="48">
        <v>0.17299999999999999</v>
      </c>
      <c r="K34" s="52"/>
    </row>
    <row r="35" spans="1:11" ht="27.95" customHeight="1" x14ac:dyDescent="0.2">
      <c r="A35" s="18" t="s">
        <v>802</v>
      </c>
      <c r="B35" s="52" t="s">
        <v>815</v>
      </c>
      <c r="C35" s="80">
        <v>0</v>
      </c>
      <c r="D35" s="48">
        <v>-0.63300000000000001</v>
      </c>
      <c r="E35" s="51">
        <v>0</v>
      </c>
      <c r="F35" s="51">
        <v>0</v>
      </c>
      <c r="G35" s="51">
        <v>0</v>
      </c>
      <c r="H35" s="51">
        <v>0</v>
      </c>
      <c r="I35" s="51">
        <v>0</v>
      </c>
      <c r="J35" s="51">
        <v>0</v>
      </c>
      <c r="K35" s="52"/>
    </row>
    <row r="36" spans="1:11" ht="27.95" customHeight="1" x14ac:dyDescent="0.2">
      <c r="A36" s="18" t="s">
        <v>5</v>
      </c>
      <c r="B36" s="52">
        <v>973</v>
      </c>
      <c r="C36" s="80">
        <v>0</v>
      </c>
      <c r="D36" s="56">
        <v>-5.2110000000000003</v>
      </c>
      <c r="E36" s="57">
        <v>-0.47699999999999998</v>
      </c>
      <c r="F36" s="54">
        <v>-3.5000000000000003E-2</v>
      </c>
      <c r="G36" s="51">
        <v>0</v>
      </c>
      <c r="H36" s="51">
        <v>0</v>
      </c>
      <c r="I36" s="51">
        <v>0</v>
      </c>
      <c r="J36" s="48">
        <v>0.17299999999999999</v>
      </c>
      <c r="K36" s="52"/>
    </row>
    <row r="37" spans="1:11" ht="27.95" customHeight="1" x14ac:dyDescent="0.2">
      <c r="A37" s="18" t="s">
        <v>803</v>
      </c>
      <c r="B37" s="52" t="s">
        <v>815</v>
      </c>
      <c r="C37" s="80">
        <v>0</v>
      </c>
      <c r="D37" s="56">
        <v>-5.2110000000000003</v>
      </c>
      <c r="E37" s="53">
        <v>-0.47699999999999998</v>
      </c>
      <c r="F37" s="54">
        <v>-3.5000000000000003E-2</v>
      </c>
      <c r="G37" s="51">
        <v>0</v>
      </c>
      <c r="H37" s="51">
        <v>0</v>
      </c>
      <c r="I37" s="51">
        <v>0</v>
      </c>
      <c r="J37" s="51">
        <v>0</v>
      </c>
      <c r="K37" s="52"/>
    </row>
    <row r="38" spans="1:11" ht="27.95" customHeight="1" x14ac:dyDescent="0.2">
      <c r="A38" s="18" t="s">
        <v>6</v>
      </c>
      <c r="B38" s="52">
        <v>972</v>
      </c>
      <c r="C38" s="80">
        <v>0</v>
      </c>
      <c r="D38" s="48">
        <v>-0.55700000000000005</v>
      </c>
      <c r="E38" s="51">
        <v>0</v>
      </c>
      <c r="F38" s="51">
        <v>0</v>
      </c>
      <c r="G38" s="51">
        <v>0</v>
      </c>
      <c r="H38" s="51">
        <v>0</v>
      </c>
      <c r="I38" s="51">
        <v>0</v>
      </c>
      <c r="J38" s="48">
        <v>0.152</v>
      </c>
      <c r="K38" s="52"/>
    </row>
    <row r="39" spans="1:11" ht="27.95" customHeight="1" x14ac:dyDescent="0.2">
      <c r="A39" s="18" t="s">
        <v>804</v>
      </c>
      <c r="B39" s="52" t="s">
        <v>815</v>
      </c>
      <c r="C39" s="80">
        <v>0</v>
      </c>
      <c r="D39" s="48">
        <v>-0.55700000000000005</v>
      </c>
      <c r="E39" s="51">
        <v>0</v>
      </c>
      <c r="F39" s="51">
        <v>0</v>
      </c>
      <c r="G39" s="51">
        <v>0</v>
      </c>
      <c r="H39" s="51">
        <v>0</v>
      </c>
      <c r="I39" s="51">
        <v>0</v>
      </c>
      <c r="J39" s="51">
        <v>0</v>
      </c>
      <c r="K39" s="52"/>
    </row>
    <row r="40" spans="1:11" ht="27.95" customHeight="1" x14ac:dyDescent="0.2">
      <c r="A40" s="18" t="s">
        <v>7</v>
      </c>
      <c r="B40" s="52">
        <v>974</v>
      </c>
      <c r="C40" s="80">
        <v>0</v>
      </c>
      <c r="D40" s="56">
        <v>-4.6239999999999997</v>
      </c>
      <c r="E40" s="53">
        <v>-0.40899999999999997</v>
      </c>
      <c r="F40" s="54">
        <v>-0.03</v>
      </c>
      <c r="G40" s="51">
        <v>0</v>
      </c>
      <c r="H40" s="51">
        <v>0</v>
      </c>
      <c r="I40" s="51">
        <v>0</v>
      </c>
      <c r="J40" s="48">
        <v>0.152</v>
      </c>
      <c r="K40" s="52"/>
    </row>
    <row r="41" spans="1:11" ht="27.95" customHeight="1" x14ac:dyDescent="0.2">
      <c r="A41" s="18" t="s">
        <v>805</v>
      </c>
      <c r="B41" s="52" t="s">
        <v>815</v>
      </c>
      <c r="C41" s="80">
        <v>0</v>
      </c>
      <c r="D41" s="56">
        <v>-4.6239999999999997</v>
      </c>
      <c r="E41" s="53">
        <v>-0.40899999999999997</v>
      </c>
      <c r="F41" s="54">
        <v>-0.03</v>
      </c>
      <c r="G41" s="51">
        <v>0</v>
      </c>
      <c r="H41" s="51">
        <v>0</v>
      </c>
      <c r="I41" s="51">
        <v>0</v>
      </c>
      <c r="J41" s="51">
        <v>0</v>
      </c>
      <c r="K41" s="52"/>
    </row>
    <row r="42" spans="1:11" ht="27.95" customHeight="1" x14ac:dyDescent="0.2">
      <c r="A42" s="18" t="s">
        <v>8</v>
      </c>
      <c r="B42" s="52">
        <v>975</v>
      </c>
      <c r="C42" s="80">
        <v>0</v>
      </c>
      <c r="D42" s="48">
        <v>-0.34</v>
      </c>
      <c r="E42" s="51">
        <v>0</v>
      </c>
      <c r="F42" s="51">
        <v>0</v>
      </c>
      <c r="G42" s="50">
        <v>30.46</v>
      </c>
      <c r="H42" s="51">
        <v>0</v>
      </c>
      <c r="I42" s="51">
        <v>0</v>
      </c>
      <c r="J42" s="48">
        <v>0.12</v>
      </c>
      <c r="K42" s="52"/>
    </row>
    <row r="43" spans="1:11" ht="27.95" customHeight="1" x14ac:dyDescent="0.2">
      <c r="A43" s="18" t="s">
        <v>806</v>
      </c>
      <c r="B43" s="52" t="s">
        <v>815</v>
      </c>
      <c r="C43" s="80">
        <v>0</v>
      </c>
      <c r="D43" s="48">
        <v>-0.34</v>
      </c>
      <c r="E43" s="51">
        <v>0</v>
      </c>
      <c r="F43" s="51">
        <v>0</v>
      </c>
      <c r="G43" s="50">
        <v>30.46</v>
      </c>
      <c r="H43" s="51">
        <v>0</v>
      </c>
      <c r="I43" s="51">
        <v>0</v>
      </c>
      <c r="J43" s="51">
        <v>0</v>
      </c>
      <c r="K43" s="52"/>
    </row>
    <row r="44" spans="1:11" ht="27.95" customHeight="1" x14ac:dyDescent="0.2">
      <c r="A44" s="18" t="s">
        <v>9</v>
      </c>
      <c r="B44" s="52">
        <v>977</v>
      </c>
      <c r="C44" s="80">
        <v>0</v>
      </c>
      <c r="D44" s="56">
        <v>-2.9809999999999999</v>
      </c>
      <c r="E44" s="53">
        <v>-0.21199999999999999</v>
      </c>
      <c r="F44" s="54">
        <v>-1.4999999999999999E-2</v>
      </c>
      <c r="G44" s="50">
        <v>30.46</v>
      </c>
      <c r="H44" s="51">
        <v>0</v>
      </c>
      <c r="I44" s="51">
        <v>0</v>
      </c>
      <c r="J44" s="48">
        <v>0.12</v>
      </c>
      <c r="K44" s="52"/>
    </row>
    <row r="45" spans="1:11" ht="27.95" customHeight="1" x14ac:dyDescent="0.2">
      <c r="A45" s="18" t="s">
        <v>807</v>
      </c>
      <c r="B45" s="52" t="s">
        <v>815</v>
      </c>
      <c r="C45" s="80">
        <v>0</v>
      </c>
      <c r="D45" s="56">
        <v>-2.9809999999999999</v>
      </c>
      <c r="E45" s="53">
        <v>-0.21199999999999999</v>
      </c>
      <c r="F45" s="54">
        <v>-1.4999999999999999E-2</v>
      </c>
      <c r="G45" s="50">
        <v>30.46</v>
      </c>
      <c r="H45" s="51">
        <v>0</v>
      </c>
      <c r="I45" s="51">
        <v>0</v>
      </c>
      <c r="J45" s="51">
        <v>0</v>
      </c>
      <c r="K45" s="5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B1:D1"/>
    <mergeCell ref="A2:K2"/>
    <mergeCell ref="C5:D5"/>
    <mergeCell ref="C6:D6"/>
    <mergeCell ref="C7:D7"/>
    <mergeCell ref="G5:H5"/>
    <mergeCell ref="G6:H6"/>
    <mergeCell ref="G7:H7"/>
    <mergeCell ref="G4:K4"/>
    <mergeCell ref="A4:E4"/>
    <mergeCell ref="G8:H8"/>
    <mergeCell ref="B8:E8"/>
    <mergeCell ref="G10:H10"/>
    <mergeCell ref="I11:K11"/>
    <mergeCell ref="G11:H11"/>
    <mergeCell ref="C9:D9"/>
    <mergeCell ref="B10:E10"/>
    <mergeCell ref="G9:H9"/>
    <mergeCell ref="I9:K9"/>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74" fitToHeight="0" orientation="landscape" r:id="rId2"/>
  <headerFooter scaleWithDoc="0">
    <oddHeader>&amp;L&amp;"Arial,Bold"Annex 1&amp;"Arial,Regular" - Schedule of Charges for use of the Distribution System by LV and HV Designated Properties</oddHeader>
    <oddFooter>&amp;L&amp;8Note: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66"/>
  <sheetViews>
    <sheetView view="pageBreakPreview" topLeftCell="A237" zoomScaleNormal="85" zoomScaleSheetLayoutView="100" workbookViewId="0">
      <selection activeCell="G261" sqref="G261"/>
    </sheetView>
  </sheetViews>
  <sheetFormatPr defaultRowHeight="12.75" x14ac:dyDescent="0.2"/>
  <cols>
    <col min="1" max="1" width="14.5703125" style="74" customWidth="1"/>
    <col min="2" max="2" width="14.28515625" style="74" customWidth="1"/>
    <col min="3" max="3" width="17.140625" style="74" customWidth="1"/>
    <col min="4" max="4" width="14.7109375" style="77" customWidth="1"/>
    <col min="5" max="5" width="13.7109375" style="77" customWidth="1"/>
    <col min="6" max="6" width="17.28515625" style="77" customWidth="1"/>
    <col min="7" max="7" width="50.7109375" style="77" customWidth="1"/>
    <col min="8" max="8" width="14.7109375" style="77" customWidth="1"/>
    <col min="9" max="9" width="14.7109375" style="78" customWidth="1"/>
    <col min="10" max="11" width="14.7109375" style="79" customWidth="1"/>
    <col min="12" max="15" width="14.7109375" style="74" customWidth="1"/>
    <col min="16" max="17" width="15.5703125" style="74" customWidth="1"/>
    <col min="18" max="16384" width="9.140625" style="74"/>
  </cols>
  <sheetData>
    <row r="1" spans="1:15" x14ac:dyDescent="0.2">
      <c r="A1" s="184" t="s">
        <v>86</v>
      </c>
      <c r="B1" s="184"/>
      <c r="C1" s="284" t="s">
        <v>754</v>
      </c>
      <c r="D1" s="284" t="s">
        <v>755</v>
      </c>
      <c r="E1" s="185"/>
      <c r="F1" s="284" t="s">
        <v>201</v>
      </c>
      <c r="G1" s="284"/>
      <c r="H1" s="284"/>
      <c r="I1" s="284"/>
      <c r="J1" s="284"/>
      <c r="K1" s="284"/>
      <c r="L1" s="284"/>
      <c r="M1" s="284"/>
      <c r="N1" s="284"/>
      <c r="O1" s="284"/>
    </row>
    <row r="2" spans="1:15" s="75" customFormat="1" ht="42" customHeight="1" x14ac:dyDescent="0.2">
      <c r="A2" s="269" t="str">
        <f>Overview!B4&amp;" - Effective from "&amp;TEXT(Overview!D4,"D MMMM YYYY")&amp;" - "&amp;Overview!E4&amp;" EDCM charges"</f>
        <v>Western Power Distribution (East Midlands) plc - Effective from 1 April 2018 - Final EDCM charges</v>
      </c>
      <c r="B2" s="269"/>
      <c r="C2" s="269"/>
      <c r="D2" s="269"/>
      <c r="E2" s="269"/>
      <c r="F2" s="269"/>
      <c r="G2" s="269"/>
      <c r="H2" s="269"/>
      <c r="I2" s="269"/>
      <c r="J2" s="269"/>
      <c r="K2" s="269"/>
      <c r="L2" s="269"/>
      <c r="M2" s="269"/>
      <c r="N2" s="269"/>
      <c r="O2" s="269"/>
    </row>
    <row r="3" spans="1:15" s="97" customFormat="1" ht="18" x14ac:dyDescent="0.2">
      <c r="A3" s="94"/>
      <c r="B3" s="94"/>
      <c r="C3" s="94"/>
      <c r="D3" s="94"/>
      <c r="E3" s="94"/>
      <c r="F3" s="94"/>
      <c r="G3" s="94"/>
      <c r="H3" s="94"/>
      <c r="I3" s="94"/>
      <c r="J3" s="94"/>
      <c r="K3" s="94"/>
      <c r="L3" s="94"/>
      <c r="M3" s="94"/>
      <c r="N3" s="94"/>
      <c r="O3" s="94"/>
    </row>
    <row r="4" spans="1:15" s="97" customFormat="1" ht="18" x14ac:dyDescent="0.2">
      <c r="A4" s="269" t="s">
        <v>537</v>
      </c>
      <c r="B4" s="269"/>
      <c r="C4" s="269"/>
      <c r="D4" s="269"/>
      <c r="E4" s="269"/>
      <c r="F4" s="269"/>
      <c r="G4" s="94"/>
      <c r="H4" s="94"/>
      <c r="I4" s="94"/>
      <c r="J4" s="94"/>
      <c r="K4" s="94"/>
      <c r="L4" s="94"/>
      <c r="M4" s="94"/>
      <c r="N4" s="94"/>
      <c r="O4" s="94"/>
    </row>
    <row r="5" spans="1:15" s="97" customFormat="1" ht="18" x14ac:dyDescent="0.2">
      <c r="A5" s="277" t="s">
        <v>80</v>
      </c>
      <c r="B5" s="278"/>
      <c r="C5" s="278"/>
      <c r="D5" s="281" t="s">
        <v>532</v>
      </c>
      <c r="E5" s="282"/>
      <c r="F5" s="283"/>
      <c r="G5" s="94"/>
      <c r="H5" s="94"/>
      <c r="I5" s="94"/>
      <c r="J5" s="94"/>
      <c r="K5" s="94"/>
      <c r="L5" s="94"/>
      <c r="M5" s="94"/>
      <c r="N5" s="94"/>
      <c r="O5" s="94"/>
    </row>
    <row r="6" spans="1:15" s="97" customFormat="1" ht="18" x14ac:dyDescent="0.2">
      <c r="A6" s="279" t="s">
        <v>557</v>
      </c>
      <c r="B6" s="279"/>
      <c r="C6" s="279"/>
      <c r="D6" s="264" t="s">
        <v>554</v>
      </c>
      <c r="E6" s="265"/>
      <c r="F6" s="266"/>
      <c r="G6" s="94"/>
      <c r="H6" s="94"/>
      <c r="I6" s="94"/>
      <c r="J6" s="94"/>
      <c r="K6" s="94"/>
      <c r="L6" s="94"/>
      <c r="M6" s="94"/>
      <c r="N6" s="94"/>
      <c r="O6" s="94"/>
    </row>
    <row r="7" spans="1:15" s="97" customFormat="1" ht="18" x14ac:dyDescent="0.2">
      <c r="A7" s="279" t="s">
        <v>81</v>
      </c>
      <c r="B7" s="279"/>
      <c r="C7" s="279"/>
      <c r="D7" s="264" t="s">
        <v>82</v>
      </c>
      <c r="E7" s="265"/>
      <c r="F7" s="266"/>
      <c r="G7" s="94"/>
      <c r="H7" s="94"/>
      <c r="I7" s="94"/>
      <c r="J7" s="94"/>
      <c r="K7" s="94"/>
      <c r="L7" s="94"/>
      <c r="M7" s="94"/>
      <c r="N7" s="94"/>
      <c r="O7" s="94"/>
    </row>
    <row r="8" spans="1:15" s="97" customFormat="1" ht="18" x14ac:dyDescent="0.2">
      <c r="A8" s="280"/>
      <c r="B8" s="280"/>
      <c r="C8" s="280"/>
      <c r="D8" s="276"/>
      <c r="E8" s="276"/>
      <c r="F8" s="276"/>
      <c r="G8" s="94"/>
      <c r="H8" s="94"/>
      <c r="I8" s="94"/>
      <c r="J8" s="94"/>
      <c r="K8" s="94"/>
      <c r="L8" s="94"/>
      <c r="M8" s="94"/>
      <c r="N8" s="94"/>
      <c r="O8" s="94"/>
    </row>
    <row r="9" spans="1:15" s="97" customFormat="1" ht="18" x14ac:dyDescent="0.2">
      <c r="A9" s="94"/>
      <c r="B9" s="94"/>
      <c r="C9" s="94"/>
      <c r="D9" s="94"/>
      <c r="E9" s="94"/>
      <c r="F9" s="94"/>
      <c r="G9" s="94"/>
      <c r="H9" s="94"/>
      <c r="I9" s="94"/>
      <c r="J9" s="94"/>
      <c r="K9" s="94"/>
      <c r="L9" s="94"/>
      <c r="M9" s="94"/>
      <c r="N9" s="94"/>
      <c r="O9" s="94"/>
    </row>
    <row r="10" spans="1:15" ht="63.75" x14ac:dyDescent="0.2">
      <c r="A10" s="186" t="s">
        <v>524</v>
      </c>
      <c r="B10" s="187" t="s">
        <v>488</v>
      </c>
      <c r="C10" s="186" t="s">
        <v>489</v>
      </c>
      <c r="D10" s="186" t="s">
        <v>526</v>
      </c>
      <c r="E10" s="187" t="s">
        <v>488</v>
      </c>
      <c r="F10" s="186" t="s">
        <v>490</v>
      </c>
      <c r="G10" s="188" t="s">
        <v>200</v>
      </c>
      <c r="H10" s="189" t="s">
        <v>656</v>
      </c>
      <c r="I10" s="188" t="s">
        <v>527</v>
      </c>
      <c r="J10" s="188" t="s">
        <v>653</v>
      </c>
      <c r="K10" s="188" t="s">
        <v>795</v>
      </c>
      <c r="L10" s="188" t="s">
        <v>657</v>
      </c>
      <c r="M10" s="188" t="s">
        <v>528</v>
      </c>
      <c r="N10" s="188" t="s">
        <v>655</v>
      </c>
      <c r="O10" s="188" t="s">
        <v>796</v>
      </c>
    </row>
    <row r="11" spans="1:15" x14ac:dyDescent="0.2">
      <c r="A11" s="169">
        <v>292</v>
      </c>
      <c r="B11" s="169">
        <v>292</v>
      </c>
      <c r="C11" s="162">
        <v>1170000480680</v>
      </c>
      <c r="D11" s="169">
        <v>367</v>
      </c>
      <c r="E11" s="169">
        <v>367</v>
      </c>
      <c r="F11" s="247">
        <v>1170000480699</v>
      </c>
      <c r="G11" s="76" t="s">
        <v>816</v>
      </c>
      <c r="H11" s="241">
        <v>0.86</v>
      </c>
      <c r="I11" s="242">
        <v>4.16</v>
      </c>
      <c r="J11" s="242">
        <v>1.57</v>
      </c>
      <c r="K11" s="242">
        <v>1.57</v>
      </c>
      <c r="L11" s="243">
        <v>0</v>
      </c>
      <c r="M11" s="244">
        <v>498.72</v>
      </c>
      <c r="N11" s="244">
        <v>0.05</v>
      </c>
      <c r="O11" s="244">
        <v>0.05</v>
      </c>
    </row>
    <row r="12" spans="1:15" x14ac:dyDescent="0.2">
      <c r="A12" s="169">
        <v>293</v>
      </c>
      <c r="B12" s="169">
        <v>293</v>
      </c>
      <c r="C12" s="162">
        <v>1170000487142</v>
      </c>
      <c r="D12" s="169">
        <v>368</v>
      </c>
      <c r="E12" s="169">
        <v>368</v>
      </c>
      <c r="F12" s="247">
        <v>1170000487151</v>
      </c>
      <c r="G12" s="76" t="s">
        <v>817</v>
      </c>
      <c r="H12" s="241">
        <v>0</v>
      </c>
      <c r="I12" s="242">
        <v>1.96</v>
      </c>
      <c r="J12" s="242">
        <v>3.08</v>
      </c>
      <c r="K12" s="242">
        <v>3.08</v>
      </c>
      <c r="L12" s="243">
        <v>0</v>
      </c>
      <c r="M12" s="244">
        <v>391.5</v>
      </c>
      <c r="N12" s="244">
        <v>0.05</v>
      </c>
      <c r="O12" s="244">
        <v>0.05</v>
      </c>
    </row>
    <row r="13" spans="1:15" x14ac:dyDescent="0.2">
      <c r="A13" s="169">
        <v>294</v>
      </c>
      <c r="B13" s="169">
        <v>294</v>
      </c>
      <c r="C13" s="162">
        <v>1170000530950</v>
      </c>
      <c r="D13" s="169">
        <v>369</v>
      </c>
      <c r="E13" s="169">
        <v>369</v>
      </c>
      <c r="F13" s="247">
        <v>1170000530969</v>
      </c>
      <c r="G13" s="76" t="s">
        <v>818</v>
      </c>
      <c r="H13" s="241">
        <v>0.45500000000000002</v>
      </c>
      <c r="I13" s="242">
        <v>155.34</v>
      </c>
      <c r="J13" s="242">
        <v>1.03</v>
      </c>
      <c r="K13" s="242">
        <v>1.03</v>
      </c>
      <c r="L13" s="243">
        <v>0</v>
      </c>
      <c r="M13" s="244">
        <v>6213.47</v>
      </c>
      <c r="N13" s="244">
        <v>0.05</v>
      </c>
      <c r="O13" s="244">
        <v>0.05</v>
      </c>
    </row>
    <row r="14" spans="1:15" x14ac:dyDescent="0.2">
      <c r="A14" s="169">
        <v>295</v>
      </c>
      <c r="B14" s="169">
        <v>295</v>
      </c>
      <c r="C14" s="162">
        <v>1170000535104</v>
      </c>
      <c r="D14" s="169" t="s">
        <v>1174</v>
      </c>
      <c r="E14" s="169" t="s">
        <v>1174</v>
      </c>
      <c r="F14" s="247" t="s">
        <v>1174</v>
      </c>
      <c r="G14" s="76" t="s">
        <v>1172</v>
      </c>
      <c r="H14" s="241">
        <v>0.47799999999999998</v>
      </c>
      <c r="I14" s="242">
        <v>659.11</v>
      </c>
      <c r="J14" s="242">
        <v>1.29</v>
      </c>
      <c r="K14" s="242">
        <v>1.29</v>
      </c>
      <c r="L14" s="243">
        <v>-0.47099999999999997</v>
      </c>
      <c r="M14" s="244">
        <v>6591.1</v>
      </c>
      <c r="N14" s="244">
        <v>0.05</v>
      </c>
      <c r="O14" s="244">
        <v>0.05</v>
      </c>
    </row>
    <row r="15" spans="1:15" x14ac:dyDescent="0.2">
      <c r="A15" s="169">
        <v>296</v>
      </c>
      <c r="B15" s="169">
        <v>296</v>
      </c>
      <c r="C15" s="162">
        <v>1170000549231</v>
      </c>
      <c r="D15" s="169">
        <v>371</v>
      </c>
      <c r="E15" s="169">
        <v>371</v>
      </c>
      <c r="F15" s="247">
        <v>1170000549240</v>
      </c>
      <c r="G15" s="76" t="s">
        <v>819</v>
      </c>
      <c r="H15" s="241">
        <v>0</v>
      </c>
      <c r="I15" s="242">
        <v>9.7799999999999994</v>
      </c>
      <c r="J15" s="242">
        <v>1.02</v>
      </c>
      <c r="K15" s="242">
        <v>1.02</v>
      </c>
      <c r="L15" s="243">
        <v>0</v>
      </c>
      <c r="M15" s="244">
        <v>833.5</v>
      </c>
      <c r="N15" s="244">
        <v>0.05</v>
      </c>
      <c r="O15" s="244">
        <v>0.05</v>
      </c>
    </row>
    <row r="16" spans="1:15" x14ac:dyDescent="0.2">
      <c r="A16" s="169">
        <v>297</v>
      </c>
      <c r="B16" s="169">
        <v>297</v>
      </c>
      <c r="C16" s="162">
        <v>1170000549269</v>
      </c>
      <c r="D16" s="169">
        <v>372</v>
      </c>
      <c r="E16" s="169">
        <v>372</v>
      </c>
      <c r="F16" s="247">
        <v>1170000549278</v>
      </c>
      <c r="G16" s="76" t="s">
        <v>820</v>
      </c>
      <c r="H16" s="241">
        <v>0</v>
      </c>
      <c r="I16" s="242">
        <v>841.2</v>
      </c>
      <c r="J16" s="242">
        <v>0.81</v>
      </c>
      <c r="K16" s="242">
        <v>0.81</v>
      </c>
      <c r="L16" s="243">
        <v>0</v>
      </c>
      <c r="M16" s="244">
        <v>6933.49</v>
      </c>
      <c r="N16" s="244">
        <v>0.05</v>
      </c>
      <c r="O16" s="244">
        <v>0.05</v>
      </c>
    </row>
    <row r="17" spans="1:15" x14ac:dyDescent="0.2">
      <c r="A17" s="169">
        <v>298</v>
      </c>
      <c r="B17" s="169">
        <v>298</v>
      </c>
      <c r="C17" s="162">
        <v>1170000559851</v>
      </c>
      <c r="D17" s="169">
        <v>373</v>
      </c>
      <c r="E17" s="169">
        <v>373</v>
      </c>
      <c r="F17" s="247">
        <v>1170000559860</v>
      </c>
      <c r="G17" s="76" t="s">
        <v>821</v>
      </c>
      <c r="H17" s="241">
        <v>0</v>
      </c>
      <c r="I17" s="242">
        <v>2.99</v>
      </c>
      <c r="J17" s="242">
        <v>1.37</v>
      </c>
      <c r="K17" s="242">
        <v>1.37</v>
      </c>
      <c r="L17" s="243">
        <v>0</v>
      </c>
      <c r="M17" s="244">
        <v>268.89999999999998</v>
      </c>
      <c r="N17" s="244">
        <v>0.05</v>
      </c>
      <c r="O17" s="244">
        <v>0.05</v>
      </c>
    </row>
    <row r="18" spans="1:15" x14ac:dyDescent="0.2">
      <c r="A18" s="169">
        <v>299</v>
      </c>
      <c r="B18" s="169">
        <v>299</v>
      </c>
      <c r="C18" s="162">
        <v>1170000569840</v>
      </c>
      <c r="D18" s="169">
        <v>374</v>
      </c>
      <c r="E18" s="169">
        <v>374</v>
      </c>
      <c r="F18" s="247">
        <v>1170000569850</v>
      </c>
      <c r="G18" s="76" t="s">
        <v>822</v>
      </c>
      <c r="H18" s="241">
        <v>0</v>
      </c>
      <c r="I18" s="242">
        <v>103.91</v>
      </c>
      <c r="J18" s="242">
        <v>1.04</v>
      </c>
      <c r="K18" s="242">
        <v>1.04</v>
      </c>
      <c r="L18" s="243">
        <v>0</v>
      </c>
      <c r="M18" s="244">
        <v>1039.06</v>
      </c>
      <c r="N18" s="244">
        <v>0.05</v>
      </c>
      <c r="O18" s="244">
        <v>0.05</v>
      </c>
    </row>
    <row r="19" spans="1:15" x14ac:dyDescent="0.2">
      <c r="A19" s="169">
        <v>300</v>
      </c>
      <c r="B19" s="169">
        <v>300</v>
      </c>
      <c r="C19" s="162">
        <v>1170000579245</v>
      </c>
      <c r="D19" s="169">
        <v>375</v>
      </c>
      <c r="E19" s="169">
        <v>375</v>
      </c>
      <c r="F19" s="247">
        <v>1170000579254</v>
      </c>
      <c r="G19" s="76" t="s">
        <v>823</v>
      </c>
      <c r="H19" s="241">
        <v>0</v>
      </c>
      <c r="I19" s="242">
        <v>2.16</v>
      </c>
      <c r="J19" s="242">
        <v>1.84</v>
      </c>
      <c r="K19" s="242">
        <v>1.84</v>
      </c>
      <c r="L19" s="243">
        <v>0</v>
      </c>
      <c r="M19" s="244">
        <v>287.95999999999998</v>
      </c>
      <c r="N19" s="244">
        <v>0.05</v>
      </c>
      <c r="O19" s="244">
        <v>0.05</v>
      </c>
    </row>
    <row r="20" spans="1:15" x14ac:dyDescent="0.2">
      <c r="A20" s="169">
        <v>301</v>
      </c>
      <c r="B20" s="169">
        <v>301</v>
      </c>
      <c r="C20" s="162">
        <v>1170000580393</v>
      </c>
      <c r="D20" s="169">
        <v>376</v>
      </c>
      <c r="E20" s="169">
        <v>376</v>
      </c>
      <c r="F20" s="162">
        <v>1170000580409</v>
      </c>
      <c r="G20" s="76" t="s">
        <v>824</v>
      </c>
      <c r="H20" s="241">
        <v>0</v>
      </c>
      <c r="I20" s="242">
        <v>9.58</v>
      </c>
      <c r="J20" s="242">
        <v>1.29</v>
      </c>
      <c r="K20" s="242">
        <v>1.29</v>
      </c>
      <c r="L20" s="243">
        <v>0</v>
      </c>
      <c r="M20" s="244">
        <v>250.14</v>
      </c>
      <c r="N20" s="244">
        <v>0.05</v>
      </c>
      <c r="O20" s="244">
        <v>0.05</v>
      </c>
    </row>
    <row r="21" spans="1:15" x14ac:dyDescent="0.2">
      <c r="A21" s="169">
        <v>302</v>
      </c>
      <c r="B21" s="169">
        <v>302</v>
      </c>
      <c r="C21" s="162">
        <v>1170000579919</v>
      </c>
      <c r="D21" s="169">
        <v>377</v>
      </c>
      <c r="E21" s="169">
        <v>377</v>
      </c>
      <c r="F21" s="247">
        <v>1170000579928</v>
      </c>
      <c r="G21" s="76" t="s">
        <v>825</v>
      </c>
      <c r="H21" s="241">
        <v>0</v>
      </c>
      <c r="I21" s="242">
        <v>11.31</v>
      </c>
      <c r="J21" s="242">
        <v>1.39</v>
      </c>
      <c r="K21" s="242">
        <v>1.39</v>
      </c>
      <c r="L21" s="243">
        <v>0</v>
      </c>
      <c r="M21" s="244">
        <v>1008.25</v>
      </c>
      <c r="N21" s="244">
        <v>0.05</v>
      </c>
      <c r="O21" s="244">
        <v>0.05</v>
      </c>
    </row>
    <row r="22" spans="1:15" x14ac:dyDescent="0.2">
      <c r="A22" s="169">
        <v>303</v>
      </c>
      <c r="B22" s="169">
        <v>303</v>
      </c>
      <c r="C22" s="162">
        <v>1170000582692</v>
      </c>
      <c r="D22" s="169">
        <v>378</v>
      </c>
      <c r="E22" s="169">
        <v>378</v>
      </c>
      <c r="F22" s="247">
        <v>1170000582708</v>
      </c>
      <c r="G22" s="76" t="s">
        <v>826</v>
      </c>
      <c r="H22" s="241">
        <v>0</v>
      </c>
      <c r="I22" s="242">
        <v>3.57</v>
      </c>
      <c r="J22" s="242">
        <v>1.71</v>
      </c>
      <c r="K22" s="242">
        <v>1.71</v>
      </c>
      <c r="L22" s="243">
        <v>0</v>
      </c>
      <c r="M22" s="244">
        <v>316.95</v>
      </c>
      <c r="N22" s="244">
        <v>0.05</v>
      </c>
      <c r="O22" s="244">
        <v>0.05</v>
      </c>
    </row>
    <row r="23" spans="1:15" x14ac:dyDescent="0.2">
      <c r="A23" s="169">
        <v>304</v>
      </c>
      <c r="B23" s="169">
        <v>304</v>
      </c>
      <c r="C23" s="162">
        <v>1170000586492</v>
      </c>
      <c r="D23" s="169">
        <v>379</v>
      </c>
      <c r="E23" s="169">
        <v>379</v>
      </c>
      <c r="F23" s="247">
        <v>1170000586508</v>
      </c>
      <c r="G23" s="76" t="s">
        <v>827</v>
      </c>
      <c r="H23" s="241">
        <v>0</v>
      </c>
      <c r="I23" s="242">
        <v>1.92</v>
      </c>
      <c r="J23" s="242">
        <v>1.1200000000000001</v>
      </c>
      <c r="K23" s="242">
        <v>1.1200000000000001</v>
      </c>
      <c r="L23" s="243">
        <v>0</v>
      </c>
      <c r="M23" s="244">
        <v>319.66000000000003</v>
      </c>
      <c r="N23" s="244">
        <v>0.05</v>
      </c>
      <c r="O23" s="244">
        <v>0.05</v>
      </c>
    </row>
    <row r="24" spans="1:15" x14ac:dyDescent="0.2">
      <c r="A24" s="169">
        <v>305</v>
      </c>
      <c r="B24" s="169">
        <v>305</v>
      </c>
      <c r="C24" s="162">
        <v>1170000586605</v>
      </c>
      <c r="D24" s="169">
        <v>380</v>
      </c>
      <c r="E24" s="169">
        <v>380</v>
      </c>
      <c r="F24" s="247">
        <v>1170000586614</v>
      </c>
      <c r="G24" s="76" t="s">
        <v>828</v>
      </c>
      <c r="H24" s="241">
        <v>0</v>
      </c>
      <c r="I24" s="242">
        <v>3.16</v>
      </c>
      <c r="J24" s="242">
        <v>2.17</v>
      </c>
      <c r="K24" s="242">
        <v>2.17</v>
      </c>
      <c r="L24" s="243">
        <v>0</v>
      </c>
      <c r="M24" s="244">
        <v>277.85000000000002</v>
      </c>
      <c r="N24" s="244">
        <v>0.05</v>
      </c>
      <c r="O24" s="244">
        <v>0.05</v>
      </c>
    </row>
    <row r="25" spans="1:15" x14ac:dyDescent="0.2">
      <c r="A25" s="169">
        <v>306</v>
      </c>
      <c r="B25" s="169">
        <v>306</v>
      </c>
      <c r="C25" s="162">
        <v>1170000587273</v>
      </c>
      <c r="D25" s="169">
        <v>381</v>
      </c>
      <c r="E25" s="169">
        <v>381</v>
      </c>
      <c r="F25" s="247">
        <v>1170000587282</v>
      </c>
      <c r="G25" s="76" t="s">
        <v>829</v>
      </c>
      <c r="H25" s="241">
        <v>0</v>
      </c>
      <c r="I25" s="242">
        <v>3.11</v>
      </c>
      <c r="J25" s="242">
        <v>1.18</v>
      </c>
      <c r="K25" s="242">
        <v>1.18</v>
      </c>
      <c r="L25" s="243">
        <v>0</v>
      </c>
      <c r="M25" s="244">
        <v>287.02</v>
      </c>
      <c r="N25" s="244">
        <v>0.05</v>
      </c>
      <c r="O25" s="244">
        <v>0.05</v>
      </c>
    </row>
    <row r="26" spans="1:15" x14ac:dyDescent="0.2">
      <c r="A26" s="169">
        <v>307</v>
      </c>
      <c r="B26" s="169">
        <v>307</v>
      </c>
      <c r="C26" s="162">
        <v>1170000594261</v>
      </c>
      <c r="D26" s="169">
        <v>382</v>
      </c>
      <c r="E26" s="169">
        <v>382</v>
      </c>
      <c r="F26" s="247">
        <v>1170000594270</v>
      </c>
      <c r="G26" s="76" t="s">
        <v>830</v>
      </c>
      <c r="H26" s="241">
        <v>0.24099999999999999</v>
      </c>
      <c r="I26" s="242">
        <v>18.37</v>
      </c>
      <c r="J26" s="242">
        <v>1.47</v>
      </c>
      <c r="K26" s="242">
        <v>1.47</v>
      </c>
      <c r="L26" s="243">
        <v>0</v>
      </c>
      <c r="M26" s="244">
        <v>727.65</v>
      </c>
      <c r="N26" s="244">
        <v>0.05</v>
      </c>
      <c r="O26" s="244">
        <v>0.05</v>
      </c>
    </row>
    <row r="27" spans="1:15" x14ac:dyDescent="0.2">
      <c r="A27" s="169">
        <v>308</v>
      </c>
      <c r="B27" s="169">
        <v>308</v>
      </c>
      <c r="C27" s="162">
        <v>1170000594164</v>
      </c>
      <c r="D27" s="169">
        <v>383</v>
      </c>
      <c r="E27" s="169">
        <v>383</v>
      </c>
      <c r="F27" s="247">
        <v>1170000594173</v>
      </c>
      <c r="G27" s="76" t="s">
        <v>831</v>
      </c>
      <c r="H27" s="241">
        <v>0</v>
      </c>
      <c r="I27" s="242">
        <v>14.64</v>
      </c>
      <c r="J27" s="242">
        <v>1.02</v>
      </c>
      <c r="K27" s="242">
        <v>1.02</v>
      </c>
      <c r="L27" s="243">
        <v>0</v>
      </c>
      <c r="M27" s="244">
        <v>549.02</v>
      </c>
      <c r="N27" s="244">
        <v>0.05</v>
      </c>
      <c r="O27" s="244">
        <v>0.05</v>
      </c>
    </row>
    <row r="28" spans="1:15" x14ac:dyDescent="0.2">
      <c r="A28" s="169">
        <v>309</v>
      </c>
      <c r="B28" s="169">
        <v>309</v>
      </c>
      <c r="C28" s="162">
        <v>1170000592228</v>
      </c>
      <c r="D28" s="169">
        <v>384</v>
      </c>
      <c r="E28" s="169">
        <v>384</v>
      </c>
      <c r="F28" s="247">
        <v>1170000592237</v>
      </c>
      <c r="G28" s="76" t="s">
        <v>832</v>
      </c>
      <c r="H28" s="241">
        <v>0</v>
      </c>
      <c r="I28" s="242">
        <v>11.2</v>
      </c>
      <c r="J28" s="242">
        <v>1.03</v>
      </c>
      <c r="K28" s="242">
        <v>1.03</v>
      </c>
      <c r="L28" s="243">
        <v>0</v>
      </c>
      <c r="M28" s="244">
        <v>461.29</v>
      </c>
      <c r="N28" s="244">
        <v>0.05</v>
      </c>
      <c r="O28" s="244">
        <v>0.05</v>
      </c>
    </row>
    <row r="29" spans="1:15" x14ac:dyDescent="0.2">
      <c r="A29" s="169">
        <v>310</v>
      </c>
      <c r="B29" s="169">
        <v>310</v>
      </c>
      <c r="C29" s="162">
        <v>1170000598034</v>
      </c>
      <c r="D29" s="169">
        <v>385</v>
      </c>
      <c r="E29" s="169">
        <v>385</v>
      </c>
      <c r="F29" s="247">
        <v>1170000598043</v>
      </c>
      <c r="G29" s="76" t="s">
        <v>833</v>
      </c>
      <c r="H29" s="241">
        <v>0.46300000000000002</v>
      </c>
      <c r="I29" s="242">
        <v>2.41</v>
      </c>
      <c r="J29" s="242">
        <v>1.39</v>
      </c>
      <c r="K29" s="242">
        <v>1.39</v>
      </c>
      <c r="L29" s="243">
        <v>0</v>
      </c>
      <c r="M29" s="244">
        <v>482.23</v>
      </c>
      <c r="N29" s="244">
        <v>0.05</v>
      </c>
      <c r="O29" s="244">
        <v>0.05</v>
      </c>
    </row>
    <row r="30" spans="1:15" x14ac:dyDescent="0.2">
      <c r="A30" s="169">
        <v>311</v>
      </c>
      <c r="B30" s="169">
        <v>311</v>
      </c>
      <c r="C30" s="162">
        <v>1170000598196</v>
      </c>
      <c r="D30" s="169">
        <v>386</v>
      </c>
      <c r="E30" s="169">
        <v>386</v>
      </c>
      <c r="F30" s="247">
        <v>1170000598201</v>
      </c>
      <c r="G30" s="76" t="s">
        <v>834</v>
      </c>
      <c r="H30" s="241">
        <v>0</v>
      </c>
      <c r="I30" s="242">
        <v>11.05</v>
      </c>
      <c r="J30" s="242">
        <v>1.71</v>
      </c>
      <c r="K30" s="242">
        <v>1.71</v>
      </c>
      <c r="L30" s="243">
        <v>0</v>
      </c>
      <c r="M30" s="244">
        <v>552.61</v>
      </c>
      <c r="N30" s="244">
        <v>0.05</v>
      </c>
      <c r="O30" s="244">
        <v>0.05</v>
      </c>
    </row>
    <row r="31" spans="1:15" x14ac:dyDescent="0.2">
      <c r="A31" s="169">
        <v>312</v>
      </c>
      <c r="B31" s="169">
        <v>312</v>
      </c>
      <c r="C31" s="162">
        <v>1170000601982</v>
      </c>
      <c r="D31" s="169">
        <v>387</v>
      </c>
      <c r="E31" s="169">
        <v>387</v>
      </c>
      <c r="F31" s="247">
        <v>1170000601991</v>
      </c>
      <c r="G31" s="76" t="s">
        <v>835</v>
      </c>
      <c r="H31" s="241">
        <v>0</v>
      </c>
      <c r="I31" s="242">
        <v>17.18</v>
      </c>
      <c r="J31" s="242">
        <v>1.47</v>
      </c>
      <c r="K31" s="242">
        <v>1.47</v>
      </c>
      <c r="L31" s="243">
        <v>0</v>
      </c>
      <c r="M31" s="244">
        <v>1452.65</v>
      </c>
      <c r="N31" s="244">
        <v>0.05</v>
      </c>
      <c r="O31" s="244">
        <v>0.05</v>
      </c>
    </row>
    <row r="32" spans="1:15" x14ac:dyDescent="0.2">
      <c r="A32" s="169">
        <v>313</v>
      </c>
      <c r="B32" s="169">
        <v>313</v>
      </c>
      <c r="C32" s="162">
        <v>1170000604023</v>
      </c>
      <c r="D32" s="169">
        <v>388</v>
      </c>
      <c r="E32" s="169">
        <v>388</v>
      </c>
      <c r="F32" s="247">
        <v>1170000604050</v>
      </c>
      <c r="G32" s="76" t="s">
        <v>836</v>
      </c>
      <c r="H32" s="241">
        <v>0.46400000000000002</v>
      </c>
      <c r="I32" s="242">
        <v>32.51</v>
      </c>
      <c r="J32" s="242">
        <v>1.02</v>
      </c>
      <c r="K32" s="242">
        <v>1.02</v>
      </c>
      <c r="L32" s="243">
        <v>0</v>
      </c>
      <c r="M32" s="244">
        <v>1625.32</v>
      </c>
      <c r="N32" s="244">
        <v>0.05</v>
      </c>
      <c r="O32" s="244">
        <v>0.05</v>
      </c>
    </row>
    <row r="33" spans="1:15" x14ac:dyDescent="0.2">
      <c r="A33" s="169">
        <v>314</v>
      </c>
      <c r="B33" s="169">
        <v>314</v>
      </c>
      <c r="C33" s="162">
        <v>1170000605221</v>
      </c>
      <c r="D33" s="169">
        <v>389</v>
      </c>
      <c r="E33" s="169">
        <v>389</v>
      </c>
      <c r="F33" s="247">
        <v>1170000605240</v>
      </c>
      <c r="G33" s="76" t="s">
        <v>837</v>
      </c>
      <c r="H33" s="241">
        <v>0.46400000000000002</v>
      </c>
      <c r="I33" s="242">
        <v>62.76</v>
      </c>
      <c r="J33" s="242">
        <v>1.02</v>
      </c>
      <c r="K33" s="242">
        <v>1.02</v>
      </c>
      <c r="L33" s="243">
        <v>0</v>
      </c>
      <c r="M33" s="244">
        <v>6275.65</v>
      </c>
      <c r="N33" s="244">
        <v>0.05</v>
      </c>
      <c r="O33" s="244">
        <v>0.05</v>
      </c>
    </row>
    <row r="34" spans="1:15" x14ac:dyDescent="0.2">
      <c r="A34" s="169">
        <v>315</v>
      </c>
      <c r="B34" s="169">
        <v>315</v>
      </c>
      <c r="C34" s="162">
        <v>1170000614990</v>
      </c>
      <c r="D34" s="169">
        <v>390</v>
      </c>
      <c r="E34" s="169">
        <v>390</v>
      </c>
      <c r="F34" s="247">
        <v>1170000615007</v>
      </c>
      <c r="G34" s="76" t="s">
        <v>838</v>
      </c>
      <c r="H34" s="241">
        <v>0</v>
      </c>
      <c r="I34" s="242">
        <v>12.42</v>
      </c>
      <c r="J34" s="242">
        <v>1.71</v>
      </c>
      <c r="K34" s="242">
        <v>1.71</v>
      </c>
      <c r="L34" s="243">
        <v>0</v>
      </c>
      <c r="M34" s="244">
        <v>672.81</v>
      </c>
      <c r="N34" s="244">
        <v>0.05</v>
      </c>
      <c r="O34" s="244">
        <v>0.05</v>
      </c>
    </row>
    <row r="35" spans="1:15" x14ac:dyDescent="0.2">
      <c r="A35" s="169">
        <v>316</v>
      </c>
      <c r="B35" s="169">
        <v>316</v>
      </c>
      <c r="C35" s="162">
        <v>1170000614972</v>
      </c>
      <c r="D35" s="169">
        <v>391</v>
      </c>
      <c r="E35" s="169">
        <v>391</v>
      </c>
      <c r="F35" s="247">
        <v>1170000614981</v>
      </c>
      <c r="G35" s="76" t="s">
        <v>839</v>
      </c>
      <c r="H35" s="241">
        <v>0</v>
      </c>
      <c r="I35" s="242">
        <v>6.78</v>
      </c>
      <c r="J35" s="242">
        <v>1.71</v>
      </c>
      <c r="K35" s="242">
        <v>1.71</v>
      </c>
      <c r="L35" s="243">
        <v>0</v>
      </c>
      <c r="M35" s="244">
        <v>678.45</v>
      </c>
      <c r="N35" s="244">
        <v>0.05</v>
      </c>
      <c r="O35" s="244">
        <v>0.05</v>
      </c>
    </row>
    <row r="36" spans="1:15" x14ac:dyDescent="0.2">
      <c r="A36" s="169">
        <v>317</v>
      </c>
      <c r="B36" s="169">
        <v>317</v>
      </c>
      <c r="C36" s="162">
        <v>1170000619916</v>
      </c>
      <c r="D36" s="169">
        <v>392</v>
      </c>
      <c r="E36" s="169">
        <v>392</v>
      </c>
      <c r="F36" s="247">
        <v>1170000619925</v>
      </c>
      <c r="G36" s="76" t="s">
        <v>840</v>
      </c>
      <c r="H36" s="241">
        <v>0</v>
      </c>
      <c r="I36" s="242">
        <v>3.47</v>
      </c>
      <c r="J36" s="242">
        <v>1.71</v>
      </c>
      <c r="K36" s="242">
        <v>1.71</v>
      </c>
      <c r="L36" s="243">
        <v>0</v>
      </c>
      <c r="M36" s="244">
        <v>347.43</v>
      </c>
      <c r="N36" s="244">
        <v>0.05</v>
      </c>
      <c r="O36" s="244">
        <v>0.05</v>
      </c>
    </row>
    <row r="37" spans="1:15" x14ac:dyDescent="0.2">
      <c r="A37" s="169">
        <v>318</v>
      </c>
      <c r="B37" s="169">
        <v>318</v>
      </c>
      <c r="C37" s="162">
        <v>1170000627448</v>
      </c>
      <c r="D37" s="169">
        <v>393</v>
      </c>
      <c r="E37" s="169">
        <v>393</v>
      </c>
      <c r="F37" s="247">
        <v>1170000627457</v>
      </c>
      <c r="G37" s="76" t="s">
        <v>841</v>
      </c>
      <c r="H37" s="241">
        <v>0</v>
      </c>
      <c r="I37" s="242">
        <v>30.91</v>
      </c>
      <c r="J37" s="242">
        <v>1.71</v>
      </c>
      <c r="K37" s="242">
        <v>1.71</v>
      </c>
      <c r="L37" s="243">
        <v>0</v>
      </c>
      <c r="M37" s="244">
        <v>2781.87</v>
      </c>
      <c r="N37" s="244">
        <v>0.05</v>
      </c>
      <c r="O37" s="244">
        <v>0.05</v>
      </c>
    </row>
    <row r="38" spans="1:15" x14ac:dyDescent="0.2">
      <c r="A38" s="169">
        <v>319</v>
      </c>
      <c r="B38" s="169">
        <v>319</v>
      </c>
      <c r="C38" s="162">
        <v>1170000626816</v>
      </c>
      <c r="D38" s="169">
        <v>394</v>
      </c>
      <c r="E38" s="169">
        <v>394</v>
      </c>
      <c r="F38" s="247">
        <v>1170000626825</v>
      </c>
      <c r="G38" s="76" t="s">
        <v>842</v>
      </c>
      <c r="H38" s="241">
        <v>0</v>
      </c>
      <c r="I38" s="242">
        <v>537.47</v>
      </c>
      <c r="J38" s="242">
        <v>1.29</v>
      </c>
      <c r="K38" s="242">
        <v>1.29</v>
      </c>
      <c r="L38" s="243">
        <v>0</v>
      </c>
      <c r="M38" s="244">
        <v>1424.29</v>
      </c>
      <c r="N38" s="244">
        <v>0.05</v>
      </c>
      <c r="O38" s="244">
        <v>0.05</v>
      </c>
    </row>
    <row r="39" spans="1:15" x14ac:dyDescent="0.2">
      <c r="A39" s="169">
        <v>320</v>
      </c>
      <c r="B39" s="169">
        <v>320</v>
      </c>
      <c r="C39" s="162">
        <v>1170000625681</v>
      </c>
      <c r="D39" s="169">
        <v>395</v>
      </c>
      <c r="E39" s="169">
        <v>395</v>
      </c>
      <c r="F39" s="162">
        <v>1170000625690</v>
      </c>
      <c r="G39" s="76" t="s">
        <v>843</v>
      </c>
      <c r="H39" s="241">
        <v>0</v>
      </c>
      <c r="I39" s="242">
        <v>2.27</v>
      </c>
      <c r="J39" s="242">
        <v>1.71</v>
      </c>
      <c r="K39" s="242">
        <v>1.71</v>
      </c>
      <c r="L39" s="243">
        <v>0</v>
      </c>
      <c r="M39" s="244">
        <v>287.85000000000002</v>
      </c>
      <c r="N39" s="244">
        <v>0.05</v>
      </c>
      <c r="O39" s="244">
        <v>0.05</v>
      </c>
    </row>
    <row r="40" spans="1:15" x14ac:dyDescent="0.2">
      <c r="A40" s="169">
        <v>321</v>
      </c>
      <c r="B40" s="169">
        <v>321</v>
      </c>
      <c r="C40" s="162">
        <v>1170000630413</v>
      </c>
      <c r="D40" s="169">
        <v>396</v>
      </c>
      <c r="E40" s="169">
        <v>396</v>
      </c>
      <c r="F40" s="162">
        <v>1170000630422</v>
      </c>
      <c r="G40" s="76" t="s">
        <v>844</v>
      </c>
      <c r="H40" s="241">
        <v>0</v>
      </c>
      <c r="I40" s="242">
        <v>4.0999999999999996</v>
      </c>
      <c r="J40" s="242">
        <v>2</v>
      </c>
      <c r="K40" s="242">
        <v>2</v>
      </c>
      <c r="L40" s="243">
        <v>0</v>
      </c>
      <c r="M40" s="244">
        <v>407.59</v>
      </c>
      <c r="N40" s="244">
        <v>0.05</v>
      </c>
      <c r="O40" s="244">
        <v>0.05</v>
      </c>
    </row>
    <row r="41" spans="1:15" x14ac:dyDescent="0.2">
      <c r="A41" s="169">
        <v>322</v>
      </c>
      <c r="B41" s="169">
        <v>322</v>
      </c>
      <c r="C41" s="162">
        <v>1170000629640</v>
      </c>
      <c r="D41" s="169">
        <v>397</v>
      </c>
      <c r="E41" s="169">
        <v>397</v>
      </c>
      <c r="F41" s="247">
        <v>1170000629659</v>
      </c>
      <c r="G41" s="76" t="s">
        <v>845</v>
      </c>
      <c r="H41" s="241">
        <v>0.24</v>
      </c>
      <c r="I41" s="242">
        <v>6.33</v>
      </c>
      <c r="J41" s="242">
        <v>2.1</v>
      </c>
      <c r="K41" s="242">
        <v>2.1</v>
      </c>
      <c r="L41" s="243">
        <v>0</v>
      </c>
      <c r="M41" s="244">
        <v>557.33000000000004</v>
      </c>
      <c r="N41" s="244">
        <v>0.05</v>
      </c>
      <c r="O41" s="244">
        <v>0.05</v>
      </c>
    </row>
    <row r="42" spans="1:15" x14ac:dyDescent="0.2">
      <c r="A42" s="169">
        <v>323</v>
      </c>
      <c r="B42" s="169">
        <v>323</v>
      </c>
      <c r="C42" s="162">
        <v>1170000632606</v>
      </c>
      <c r="D42" s="169">
        <v>398</v>
      </c>
      <c r="E42" s="169">
        <v>398</v>
      </c>
      <c r="F42" s="247">
        <v>1170000632615</v>
      </c>
      <c r="G42" s="76" t="s">
        <v>846</v>
      </c>
      <c r="H42" s="241">
        <v>0</v>
      </c>
      <c r="I42" s="242">
        <v>17.54</v>
      </c>
      <c r="J42" s="242">
        <v>1.71</v>
      </c>
      <c r="K42" s="242">
        <v>1.71</v>
      </c>
      <c r="L42" s="243">
        <v>0</v>
      </c>
      <c r="M42" s="244">
        <v>1023.3</v>
      </c>
      <c r="N42" s="244">
        <v>0.05</v>
      </c>
      <c r="O42" s="244">
        <v>0.05</v>
      </c>
    </row>
    <row r="43" spans="1:15" x14ac:dyDescent="0.2">
      <c r="A43" s="169">
        <v>324</v>
      </c>
      <c r="B43" s="169">
        <v>324</v>
      </c>
      <c r="C43" s="162">
        <v>1170000631426</v>
      </c>
      <c r="D43" s="169">
        <v>399</v>
      </c>
      <c r="E43" s="169">
        <v>399</v>
      </c>
      <c r="F43" s="247">
        <v>1170000631435</v>
      </c>
      <c r="G43" s="76" t="s">
        <v>847</v>
      </c>
      <c r="H43" s="241">
        <v>0</v>
      </c>
      <c r="I43" s="242">
        <v>0</v>
      </c>
      <c r="J43" s="242">
        <v>1.71</v>
      </c>
      <c r="K43" s="242">
        <v>1.71</v>
      </c>
      <c r="L43" s="243">
        <v>0</v>
      </c>
      <c r="M43" s="244">
        <v>0</v>
      </c>
      <c r="N43" s="244">
        <v>0.05</v>
      </c>
      <c r="O43" s="244">
        <v>0.05</v>
      </c>
    </row>
    <row r="44" spans="1:15" x14ac:dyDescent="0.2">
      <c r="A44" s="169">
        <v>325</v>
      </c>
      <c r="B44" s="169">
        <v>325</v>
      </c>
      <c r="C44" s="162">
        <v>1170000636503</v>
      </c>
      <c r="D44" s="169">
        <v>400</v>
      </c>
      <c r="E44" s="169">
        <v>400</v>
      </c>
      <c r="F44" s="247">
        <v>1170000636512</v>
      </c>
      <c r="G44" s="76" t="s">
        <v>848</v>
      </c>
      <c r="H44" s="241">
        <v>0</v>
      </c>
      <c r="I44" s="242">
        <v>4.75</v>
      </c>
      <c r="J44" s="242">
        <v>1.91</v>
      </c>
      <c r="K44" s="242">
        <v>1.91</v>
      </c>
      <c r="L44" s="243">
        <v>0</v>
      </c>
      <c r="M44" s="244">
        <v>522.44000000000005</v>
      </c>
      <c r="N44" s="244">
        <v>0.05</v>
      </c>
      <c r="O44" s="244">
        <v>0.05</v>
      </c>
    </row>
    <row r="45" spans="1:15" x14ac:dyDescent="0.2">
      <c r="A45" s="169">
        <v>326</v>
      </c>
      <c r="B45" s="169">
        <v>326</v>
      </c>
      <c r="C45" s="162">
        <v>1170000652009</v>
      </c>
      <c r="D45" s="169">
        <v>401</v>
      </c>
      <c r="E45" s="169">
        <v>401</v>
      </c>
      <c r="F45" s="162">
        <v>1170000652018</v>
      </c>
      <c r="G45" s="76" t="s">
        <v>849</v>
      </c>
      <c r="H45" s="241">
        <v>0</v>
      </c>
      <c r="I45" s="242">
        <v>4.4000000000000004</v>
      </c>
      <c r="J45" s="242">
        <v>1.29</v>
      </c>
      <c r="K45" s="242">
        <v>1.29</v>
      </c>
      <c r="L45" s="243">
        <v>0</v>
      </c>
      <c r="M45" s="244">
        <v>316.11</v>
      </c>
      <c r="N45" s="244">
        <v>0.05</v>
      </c>
      <c r="O45" s="244">
        <v>0.05</v>
      </c>
    </row>
    <row r="46" spans="1:15" x14ac:dyDescent="0.2">
      <c r="A46" s="169">
        <v>327</v>
      </c>
      <c r="B46" s="169">
        <v>327</v>
      </c>
      <c r="C46" s="162">
        <v>1170000656884</v>
      </c>
      <c r="D46" s="169">
        <v>402</v>
      </c>
      <c r="E46" s="169">
        <v>402</v>
      </c>
      <c r="F46" s="162">
        <v>1170000656893</v>
      </c>
      <c r="G46" s="76" t="s">
        <v>850</v>
      </c>
      <c r="H46" s="241">
        <v>0</v>
      </c>
      <c r="I46" s="242">
        <v>585.77</v>
      </c>
      <c r="J46" s="242">
        <v>1.29</v>
      </c>
      <c r="K46" s="242">
        <v>1.29</v>
      </c>
      <c r="L46" s="243">
        <v>0</v>
      </c>
      <c r="M46" s="244">
        <v>585.77</v>
      </c>
      <c r="N46" s="244">
        <v>0.05</v>
      </c>
      <c r="O46" s="244">
        <v>0.05</v>
      </c>
    </row>
    <row r="47" spans="1:15" x14ac:dyDescent="0.2">
      <c r="A47" s="169">
        <v>328</v>
      </c>
      <c r="B47" s="169">
        <v>328</v>
      </c>
      <c r="C47" s="162">
        <v>1170000641470</v>
      </c>
      <c r="D47" s="169">
        <v>403</v>
      </c>
      <c r="E47" s="169">
        <v>403</v>
      </c>
      <c r="F47" s="247">
        <v>1170000641489</v>
      </c>
      <c r="G47" s="76" t="s">
        <v>851</v>
      </c>
      <c r="H47" s="241">
        <v>0</v>
      </c>
      <c r="I47" s="242">
        <v>15.09</v>
      </c>
      <c r="J47" s="242">
        <v>1.71</v>
      </c>
      <c r="K47" s="242">
        <v>1.71</v>
      </c>
      <c r="L47" s="243">
        <v>0</v>
      </c>
      <c r="M47" s="244">
        <v>1509</v>
      </c>
      <c r="N47" s="244">
        <v>0.05</v>
      </c>
      <c r="O47" s="244">
        <v>0.05</v>
      </c>
    </row>
    <row r="48" spans="1:15" x14ac:dyDescent="0.2">
      <c r="A48" s="169">
        <v>330</v>
      </c>
      <c r="B48" s="169">
        <v>330</v>
      </c>
      <c r="C48" s="162">
        <v>1170000671093</v>
      </c>
      <c r="D48" s="169">
        <v>405</v>
      </c>
      <c r="E48" s="169">
        <v>405</v>
      </c>
      <c r="F48" s="247">
        <v>1170000671109</v>
      </c>
      <c r="G48" s="76" t="s">
        <v>852</v>
      </c>
      <c r="H48" s="241">
        <v>0</v>
      </c>
      <c r="I48" s="242">
        <v>5.83</v>
      </c>
      <c r="J48" s="242">
        <v>1.74</v>
      </c>
      <c r="K48" s="242">
        <v>1.74</v>
      </c>
      <c r="L48" s="243">
        <v>0</v>
      </c>
      <c r="M48" s="244">
        <v>454.5</v>
      </c>
      <c r="N48" s="244">
        <v>0.05</v>
      </c>
      <c r="O48" s="244">
        <v>0.05</v>
      </c>
    </row>
    <row r="49" spans="1:15" x14ac:dyDescent="0.2">
      <c r="A49" s="169">
        <v>331</v>
      </c>
      <c r="B49" s="169">
        <v>331</v>
      </c>
      <c r="C49" s="162">
        <v>1170000671118</v>
      </c>
      <c r="D49" s="169">
        <v>406</v>
      </c>
      <c r="E49" s="169">
        <v>406</v>
      </c>
      <c r="F49" s="162">
        <v>1170000671127</v>
      </c>
      <c r="G49" s="76" t="s">
        <v>853</v>
      </c>
      <c r="H49" s="241">
        <v>0.46300000000000002</v>
      </c>
      <c r="I49" s="242">
        <v>8.5399999999999991</v>
      </c>
      <c r="J49" s="242">
        <v>1.1000000000000001</v>
      </c>
      <c r="K49" s="242">
        <v>1.1000000000000001</v>
      </c>
      <c r="L49" s="243">
        <v>0</v>
      </c>
      <c r="M49" s="244">
        <v>1314.82</v>
      </c>
      <c r="N49" s="244">
        <v>0.05</v>
      </c>
      <c r="O49" s="244">
        <v>0.05</v>
      </c>
    </row>
    <row r="50" spans="1:15" x14ac:dyDescent="0.2">
      <c r="A50" s="169">
        <v>336</v>
      </c>
      <c r="B50" s="169">
        <v>336</v>
      </c>
      <c r="C50" s="162">
        <v>1170000649326</v>
      </c>
      <c r="D50" s="169">
        <v>411</v>
      </c>
      <c r="E50" s="169">
        <v>411</v>
      </c>
      <c r="F50" s="162">
        <v>1170000649335</v>
      </c>
      <c r="G50" s="76" t="s">
        <v>854</v>
      </c>
      <c r="H50" s="241">
        <v>0</v>
      </c>
      <c r="I50" s="242">
        <v>4.33</v>
      </c>
      <c r="J50" s="242">
        <v>1.29</v>
      </c>
      <c r="K50" s="242">
        <v>1.29</v>
      </c>
      <c r="L50" s="243">
        <v>0</v>
      </c>
      <c r="M50" s="244">
        <v>376.97</v>
      </c>
      <c r="N50" s="244">
        <v>0.05</v>
      </c>
      <c r="O50" s="244">
        <v>0.05</v>
      </c>
    </row>
    <row r="51" spans="1:15" x14ac:dyDescent="0.2">
      <c r="A51" s="169">
        <v>337</v>
      </c>
      <c r="B51" s="169">
        <v>337</v>
      </c>
      <c r="C51" s="162">
        <v>1170000722748</v>
      </c>
      <c r="D51" s="169">
        <v>412</v>
      </c>
      <c r="E51" s="169">
        <v>412</v>
      </c>
      <c r="F51" s="162">
        <v>1170000722757</v>
      </c>
      <c r="G51" s="76" t="s">
        <v>855</v>
      </c>
      <c r="H51" s="241">
        <v>0</v>
      </c>
      <c r="I51" s="242">
        <v>489.3</v>
      </c>
      <c r="J51" s="242">
        <v>1.44</v>
      </c>
      <c r="K51" s="242">
        <v>1.44</v>
      </c>
      <c r="L51" s="243">
        <v>0</v>
      </c>
      <c r="M51" s="244">
        <v>3113.71</v>
      </c>
      <c r="N51" s="244">
        <v>0.05</v>
      </c>
      <c r="O51" s="244">
        <v>0.05</v>
      </c>
    </row>
    <row r="52" spans="1:15" x14ac:dyDescent="0.2">
      <c r="A52" s="169">
        <v>338</v>
      </c>
      <c r="B52" s="169">
        <v>338</v>
      </c>
      <c r="C52" s="162">
        <v>1170000723991</v>
      </c>
      <c r="D52" s="169">
        <v>413</v>
      </c>
      <c r="E52" s="169">
        <v>413</v>
      </c>
      <c r="F52" s="247">
        <v>1170000724008</v>
      </c>
      <c r="G52" s="76" t="s">
        <v>856</v>
      </c>
      <c r="H52" s="241">
        <v>0</v>
      </c>
      <c r="I52" s="242">
        <v>21.3</v>
      </c>
      <c r="J52" s="242">
        <v>1.1000000000000001</v>
      </c>
      <c r="K52" s="242">
        <v>1.1000000000000001</v>
      </c>
      <c r="L52" s="243">
        <v>0</v>
      </c>
      <c r="M52" s="244">
        <v>1065.1300000000001</v>
      </c>
      <c r="N52" s="244">
        <v>0.05</v>
      </c>
      <c r="O52" s="244">
        <v>0.05</v>
      </c>
    </row>
    <row r="53" spans="1:15" x14ac:dyDescent="0.2">
      <c r="A53" s="169">
        <v>339</v>
      </c>
      <c r="B53" s="169">
        <v>339</v>
      </c>
      <c r="C53" s="162">
        <v>1170000726584</v>
      </c>
      <c r="D53" s="169">
        <v>414</v>
      </c>
      <c r="E53" s="169">
        <v>414</v>
      </c>
      <c r="F53" s="162">
        <v>1170000726593</v>
      </c>
      <c r="G53" s="76" t="s">
        <v>857</v>
      </c>
      <c r="H53" s="241">
        <v>0.46700000000000003</v>
      </c>
      <c r="I53" s="242">
        <v>46.24</v>
      </c>
      <c r="J53" s="242">
        <v>1.29</v>
      </c>
      <c r="K53" s="242">
        <v>1.29</v>
      </c>
      <c r="L53" s="243">
        <v>-0.47099999999999997</v>
      </c>
      <c r="M53" s="244">
        <v>2311.84</v>
      </c>
      <c r="N53" s="244">
        <v>0.05</v>
      </c>
      <c r="O53" s="244">
        <v>0.05</v>
      </c>
    </row>
    <row r="54" spans="1:15" x14ac:dyDescent="0.2">
      <c r="A54" s="169">
        <v>340</v>
      </c>
      <c r="B54" s="169">
        <v>340</v>
      </c>
      <c r="C54" s="162">
        <v>1170000727221</v>
      </c>
      <c r="D54" s="169">
        <v>415</v>
      </c>
      <c r="E54" s="169">
        <v>415</v>
      </c>
      <c r="F54" s="247">
        <v>1170000727230</v>
      </c>
      <c r="G54" s="76" t="s">
        <v>858</v>
      </c>
      <c r="H54" s="241">
        <v>0</v>
      </c>
      <c r="I54" s="242">
        <v>12.43</v>
      </c>
      <c r="J54" s="242">
        <v>1.29</v>
      </c>
      <c r="K54" s="242">
        <v>1.29</v>
      </c>
      <c r="L54" s="243">
        <v>0</v>
      </c>
      <c r="M54" s="244">
        <v>745.75</v>
      </c>
      <c r="N54" s="244">
        <v>0.05</v>
      </c>
      <c r="O54" s="244">
        <v>0.05</v>
      </c>
    </row>
    <row r="55" spans="1:15" x14ac:dyDescent="0.2">
      <c r="A55" s="169">
        <v>341</v>
      </c>
      <c r="B55" s="169">
        <v>341</v>
      </c>
      <c r="C55" s="162">
        <v>1170000733935</v>
      </c>
      <c r="D55" s="169"/>
      <c r="E55" s="169"/>
      <c r="F55" s="162"/>
      <c r="G55" s="76" t="s">
        <v>801</v>
      </c>
      <c r="H55" s="241">
        <v>0</v>
      </c>
      <c r="I55" s="242">
        <v>381.3</v>
      </c>
      <c r="J55" s="242">
        <v>2.96</v>
      </c>
      <c r="K55" s="242">
        <v>2.96</v>
      </c>
      <c r="L55" s="243">
        <v>0</v>
      </c>
      <c r="M55" s="244">
        <v>0</v>
      </c>
      <c r="N55" s="244">
        <v>0</v>
      </c>
      <c r="O55" s="244">
        <v>0</v>
      </c>
    </row>
    <row r="56" spans="1:15" x14ac:dyDescent="0.2">
      <c r="A56" s="169">
        <v>343</v>
      </c>
      <c r="B56" s="169">
        <v>343</v>
      </c>
      <c r="C56" s="162">
        <v>1170000751465</v>
      </c>
      <c r="D56" s="169">
        <v>418</v>
      </c>
      <c r="E56" s="169">
        <v>418</v>
      </c>
      <c r="F56" s="162">
        <v>1170000751474</v>
      </c>
      <c r="G56" s="76" t="s">
        <v>859</v>
      </c>
      <c r="H56" s="241">
        <v>0</v>
      </c>
      <c r="I56" s="242">
        <v>3.96</v>
      </c>
      <c r="J56" s="242">
        <v>1.29</v>
      </c>
      <c r="K56" s="242">
        <v>1.29</v>
      </c>
      <c r="L56" s="243">
        <v>0</v>
      </c>
      <c r="M56" s="244">
        <v>316.56</v>
      </c>
      <c r="N56" s="244">
        <v>0.05</v>
      </c>
      <c r="O56" s="244">
        <v>0.05</v>
      </c>
    </row>
    <row r="57" spans="1:15" x14ac:dyDescent="0.2">
      <c r="A57" s="169">
        <v>344</v>
      </c>
      <c r="B57" s="169">
        <v>344</v>
      </c>
      <c r="C57" s="162">
        <v>1170000759678</v>
      </c>
      <c r="D57" s="169">
        <v>419</v>
      </c>
      <c r="E57" s="169">
        <v>419</v>
      </c>
      <c r="F57" s="162">
        <v>1170000759687</v>
      </c>
      <c r="G57" s="76" t="s">
        <v>860</v>
      </c>
      <c r="H57" s="241">
        <v>0</v>
      </c>
      <c r="I57" s="242">
        <v>10.44</v>
      </c>
      <c r="J57" s="242">
        <v>2.17</v>
      </c>
      <c r="K57" s="242">
        <v>2.17</v>
      </c>
      <c r="L57" s="243">
        <v>0</v>
      </c>
      <c r="M57" s="244">
        <v>1252.28</v>
      </c>
      <c r="N57" s="244">
        <v>0.05</v>
      </c>
      <c r="O57" s="244">
        <v>0.05</v>
      </c>
    </row>
    <row r="58" spans="1:15" x14ac:dyDescent="0.2">
      <c r="A58" s="169">
        <v>784</v>
      </c>
      <c r="B58" s="169">
        <v>784</v>
      </c>
      <c r="C58" s="162">
        <v>1170000447716</v>
      </c>
      <c r="D58" s="169">
        <v>705</v>
      </c>
      <c r="E58" s="169">
        <v>705</v>
      </c>
      <c r="F58" s="247">
        <v>1170000447725</v>
      </c>
      <c r="G58" s="76" t="s">
        <v>861</v>
      </c>
      <c r="H58" s="241">
        <v>0</v>
      </c>
      <c r="I58" s="242">
        <v>1.02</v>
      </c>
      <c r="J58" s="242">
        <v>1.45</v>
      </c>
      <c r="K58" s="242">
        <v>1.45</v>
      </c>
      <c r="L58" s="243">
        <v>0</v>
      </c>
      <c r="M58" s="244">
        <v>289.10000000000002</v>
      </c>
      <c r="N58" s="244">
        <v>0.05</v>
      </c>
      <c r="O58" s="244">
        <v>0.05</v>
      </c>
    </row>
    <row r="59" spans="1:15" x14ac:dyDescent="0.2">
      <c r="A59" s="169">
        <v>785</v>
      </c>
      <c r="B59" s="169">
        <v>785</v>
      </c>
      <c r="C59" s="162">
        <v>1170000447479</v>
      </c>
      <c r="D59" s="169">
        <v>706</v>
      </c>
      <c r="E59" s="169">
        <v>706</v>
      </c>
      <c r="F59" s="247">
        <v>1170000447488</v>
      </c>
      <c r="G59" s="76" t="s">
        <v>862</v>
      </c>
      <c r="H59" s="241">
        <v>0</v>
      </c>
      <c r="I59" s="242">
        <v>13.75</v>
      </c>
      <c r="J59" s="242">
        <v>1.71</v>
      </c>
      <c r="K59" s="242">
        <v>1.71</v>
      </c>
      <c r="L59" s="243">
        <v>0</v>
      </c>
      <c r="M59" s="244">
        <v>549.91</v>
      </c>
      <c r="N59" s="244">
        <v>0.05</v>
      </c>
      <c r="O59" s="244">
        <v>0.05</v>
      </c>
    </row>
    <row r="60" spans="1:15" x14ac:dyDescent="0.2">
      <c r="A60" s="169">
        <v>786</v>
      </c>
      <c r="B60" s="169">
        <v>786</v>
      </c>
      <c r="C60" s="162">
        <v>1170000447497</v>
      </c>
      <c r="D60" s="169">
        <v>707</v>
      </c>
      <c r="E60" s="169">
        <v>707</v>
      </c>
      <c r="F60" s="247">
        <v>1170000447502</v>
      </c>
      <c r="G60" s="76" t="s">
        <v>863</v>
      </c>
      <c r="H60" s="241">
        <v>0.23899999999999999</v>
      </c>
      <c r="I60" s="242">
        <v>5.69</v>
      </c>
      <c r="J60" s="242">
        <v>1.73</v>
      </c>
      <c r="K60" s="242">
        <v>1.73</v>
      </c>
      <c r="L60" s="243">
        <v>0</v>
      </c>
      <c r="M60" s="244">
        <v>284.43</v>
      </c>
      <c r="N60" s="244">
        <v>0.05</v>
      </c>
      <c r="O60" s="244">
        <v>0.05</v>
      </c>
    </row>
    <row r="61" spans="1:15" x14ac:dyDescent="0.2">
      <c r="A61" s="169">
        <v>787</v>
      </c>
      <c r="B61" s="169">
        <v>787</v>
      </c>
      <c r="C61" s="162">
        <v>1170000451420</v>
      </c>
      <c r="D61" s="169">
        <v>708</v>
      </c>
      <c r="E61" s="169">
        <v>708</v>
      </c>
      <c r="F61" s="247">
        <v>1170000451439</v>
      </c>
      <c r="G61" s="76" t="s">
        <v>864</v>
      </c>
      <c r="H61" s="241">
        <v>0</v>
      </c>
      <c r="I61" s="242">
        <v>3.41</v>
      </c>
      <c r="J61" s="242">
        <v>1.53</v>
      </c>
      <c r="K61" s="242">
        <v>1.53</v>
      </c>
      <c r="L61" s="243">
        <v>0</v>
      </c>
      <c r="M61" s="244">
        <v>560.26</v>
      </c>
      <c r="N61" s="244">
        <v>0.05</v>
      </c>
      <c r="O61" s="244">
        <v>0.05</v>
      </c>
    </row>
    <row r="62" spans="1:15" x14ac:dyDescent="0.2">
      <c r="A62" s="169">
        <v>788</v>
      </c>
      <c r="B62" s="169">
        <v>788</v>
      </c>
      <c r="C62" s="162">
        <v>1170000453756</v>
      </c>
      <c r="D62" s="169">
        <v>709</v>
      </c>
      <c r="E62" s="169">
        <v>709</v>
      </c>
      <c r="F62" s="162">
        <v>1170000453765</v>
      </c>
      <c r="G62" s="76" t="s">
        <v>865</v>
      </c>
      <c r="H62" s="241">
        <v>0.24</v>
      </c>
      <c r="I62" s="242">
        <v>1.44</v>
      </c>
      <c r="J62" s="242">
        <v>2.1</v>
      </c>
      <c r="K62" s="242">
        <v>2.1</v>
      </c>
      <c r="L62" s="243">
        <v>0</v>
      </c>
      <c r="M62" s="244">
        <v>288.68</v>
      </c>
      <c r="N62" s="244">
        <v>0.05</v>
      </c>
      <c r="O62" s="244">
        <v>0.05</v>
      </c>
    </row>
    <row r="63" spans="1:15" x14ac:dyDescent="0.2">
      <c r="A63" s="169">
        <v>789</v>
      </c>
      <c r="B63" s="169">
        <v>789</v>
      </c>
      <c r="C63" s="162">
        <v>1170000457617</v>
      </c>
      <c r="D63" s="169">
        <v>710</v>
      </c>
      <c r="E63" s="169">
        <v>710</v>
      </c>
      <c r="F63" s="247">
        <v>1170000457626</v>
      </c>
      <c r="G63" s="76" t="s">
        <v>866</v>
      </c>
      <c r="H63" s="241">
        <v>0</v>
      </c>
      <c r="I63" s="242">
        <v>1.6</v>
      </c>
      <c r="J63" s="242">
        <v>2.2999999999999998</v>
      </c>
      <c r="K63" s="242">
        <v>2.2999999999999998</v>
      </c>
      <c r="L63" s="243">
        <v>0</v>
      </c>
      <c r="M63" s="244">
        <v>288.52</v>
      </c>
      <c r="N63" s="244">
        <v>0.05</v>
      </c>
      <c r="O63" s="244">
        <v>0.05</v>
      </c>
    </row>
    <row r="64" spans="1:15" x14ac:dyDescent="0.2">
      <c r="A64" s="169">
        <v>790</v>
      </c>
      <c r="B64" s="169">
        <v>790</v>
      </c>
      <c r="C64" s="162">
        <v>1170000458550</v>
      </c>
      <c r="D64" s="169">
        <v>711</v>
      </c>
      <c r="E64" s="169">
        <v>711</v>
      </c>
      <c r="F64" s="247">
        <v>1170000458569</v>
      </c>
      <c r="G64" s="76" t="s">
        <v>867</v>
      </c>
      <c r="H64" s="241">
        <v>0</v>
      </c>
      <c r="I64" s="242">
        <v>2.44</v>
      </c>
      <c r="J64" s="242">
        <v>1.98</v>
      </c>
      <c r="K64" s="242">
        <v>1.98</v>
      </c>
      <c r="L64" s="243">
        <v>0</v>
      </c>
      <c r="M64" s="244">
        <v>561.22</v>
      </c>
      <c r="N64" s="244">
        <v>0.05</v>
      </c>
      <c r="O64" s="244">
        <v>0.05</v>
      </c>
    </row>
    <row r="65" spans="1:15" x14ac:dyDescent="0.2">
      <c r="A65" s="169">
        <v>791</v>
      </c>
      <c r="B65" s="169">
        <v>791</v>
      </c>
      <c r="C65" s="162">
        <v>1170000463150</v>
      </c>
      <c r="D65" s="169">
        <v>712</v>
      </c>
      <c r="E65" s="169">
        <v>712</v>
      </c>
      <c r="F65" s="247">
        <v>1170000463160</v>
      </c>
      <c r="G65" s="76" t="s">
        <v>868</v>
      </c>
      <c r="H65" s="241">
        <v>0.45100000000000001</v>
      </c>
      <c r="I65" s="242">
        <v>88.71</v>
      </c>
      <c r="J65" s="242">
        <v>1.45</v>
      </c>
      <c r="K65" s="242">
        <v>1.45</v>
      </c>
      <c r="L65" s="243">
        <v>0</v>
      </c>
      <c r="M65" s="244">
        <v>5766.44</v>
      </c>
      <c r="N65" s="244">
        <v>0.05</v>
      </c>
      <c r="O65" s="244">
        <v>0.05</v>
      </c>
    </row>
    <row r="66" spans="1:15" x14ac:dyDescent="0.2">
      <c r="A66" s="169">
        <v>792</v>
      </c>
      <c r="B66" s="169">
        <v>792</v>
      </c>
      <c r="C66" s="162">
        <v>1170000468015</v>
      </c>
      <c r="D66" s="169">
        <v>713</v>
      </c>
      <c r="E66" s="169">
        <v>713</v>
      </c>
      <c r="F66" s="247">
        <v>1170000468024</v>
      </c>
      <c r="G66" s="76" t="s">
        <v>869</v>
      </c>
      <c r="H66" s="241">
        <v>0</v>
      </c>
      <c r="I66" s="242">
        <v>36.909999999999997</v>
      </c>
      <c r="J66" s="242">
        <v>1.18</v>
      </c>
      <c r="K66" s="242">
        <v>1.18</v>
      </c>
      <c r="L66" s="243">
        <v>0</v>
      </c>
      <c r="M66" s="244">
        <v>745.59</v>
      </c>
      <c r="N66" s="244">
        <v>0.05</v>
      </c>
      <c r="O66" s="244">
        <v>0.05</v>
      </c>
    </row>
    <row r="67" spans="1:15" x14ac:dyDescent="0.2">
      <c r="A67" s="169">
        <v>793</v>
      </c>
      <c r="B67" s="169">
        <v>793</v>
      </c>
      <c r="C67" s="162">
        <v>1170000467572</v>
      </c>
      <c r="D67" s="169">
        <v>714</v>
      </c>
      <c r="E67" s="169">
        <v>714</v>
      </c>
      <c r="F67" s="247">
        <v>1170000467581</v>
      </c>
      <c r="G67" s="76" t="s">
        <v>870</v>
      </c>
      <c r="H67" s="241">
        <v>0</v>
      </c>
      <c r="I67" s="242">
        <v>4.82</v>
      </c>
      <c r="J67" s="242">
        <v>2.02</v>
      </c>
      <c r="K67" s="242">
        <v>2.02</v>
      </c>
      <c r="L67" s="243">
        <v>0</v>
      </c>
      <c r="M67" s="244">
        <v>1045.1300000000001</v>
      </c>
      <c r="N67" s="244">
        <v>0.05</v>
      </c>
      <c r="O67" s="244">
        <v>0.05</v>
      </c>
    </row>
    <row r="68" spans="1:15" x14ac:dyDescent="0.2">
      <c r="A68" s="169">
        <v>794</v>
      </c>
      <c r="B68" s="169">
        <v>794</v>
      </c>
      <c r="C68" s="162">
        <v>1170000467554</v>
      </c>
      <c r="D68" s="169">
        <v>715</v>
      </c>
      <c r="E68" s="169">
        <v>715</v>
      </c>
      <c r="F68" s="162">
        <v>1170000467563</v>
      </c>
      <c r="G68" s="76" t="s">
        <v>871</v>
      </c>
      <c r="H68" s="241">
        <v>0</v>
      </c>
      <c r="I68" s="242">
        <v>4.5</v>
      </c>
      <c r="J68" s="242">
        <v>1.71</v>
      </c>
      <c r="K68" s="242">
        <v>1.71</v>
      </c>
      <c r="L68" s="243">
        <v>0</v>
      </c>
      <c r="M68" s="244">
        <v>900.62</v>
      </c>
      <c r="N68" s="244">
        <v>0.05</v>
      </c>
      <c r="O68" s="244">
        <v>0.05</v>
      </c>
    </row>
    <row r="69" spans="1:15" x14ac:dyDescent="0.2">
      <c r="A69" s="169">
        <v>795</v>
      </c>
      <c r="B69" s="169">
        <v>795</v>
      </c>
      <c r="C69" s="162">
        <v>1170000467509</v>
      </c>
      <c r="D69" s="169">
        <v>716</v>
      </c>
      <c r="E69" s="169">
        <v>716</v>
      </c>
      <c r="F69" s="247">
        <v>1170000467527</v>
      </c>
      <c r="G69" s="76" t="s">
        <v>872</v>
      </c>
      <c r="H69" s="241">
        <v>0.46300000000000002</v>
      </c>
      <c r="I69" s="242">
        <v>7.09</v>
      </c>
      <c r="J69" s="242">
        <v>2.0099999999999998</v>
      </c>
      <c r="K69" s="242">
        <v>2.0099999999999998</v>
      </c>
      <c r="L69" s="243">
        <v>0</v>
      </c>
      <c r="M69" s="244">
        <v>2834.2</v>
      </c>
      <c r="N69" s="244">
        <v>0.05</v>
      </c>
      <c r="O69" s="244">
        <v>0.05</v>
      </c>
    </row>
    <row r="70" spans="1:15" x14ac:dyDescent="0.2">
      <c r="A70" s="169">
        <v>796</v>
      </c>
      <c r="B70" s="169">
        <v>796</v>
      </c>
      <c r="C70" s="162">
        <v>1170000474082</v>
      </c>
      <c r="D70" s="169">
        <v>717</v>
      </c>
      <c r="E70" s="169">
        <v>717</v>
      </c>
      <c r="F70" s="247">
        <v>1170000474107</v>
      </c>
      <c r="G70" s="76" t="s">
        <v>873</v>
      </c>
      <c r="H70" s="241">
        <v>0</v>
      </c>
      <c r="I70" s="242">
        <v>21.85</v>
      </c>
      <c r="J70" s="242">
        <v>1.75</v>
      </c>
      <c r="K70" s="242">
        <v>1.75</v>
      </c>
      <c r="L70" s="243">
        <v>0</v>
      </c>
      <c r="M70" s="244">
        <v>3641.94</v>
      </c>
      <c r="N70" s="244">
        <v>0.05</v>
      </c>
      <c r="O70" s="244">
        <v>0.05</v>
      </c>
    </row>
    <row r="71" spans="1:15" x14ac:dyDescent="0.2">
      <c r="A71" s="169">
        <v>797</v>
      </c>
      <c r="B71" s="169">
        <v>797</v>
      </c>
      <c r="C71" s="162">
        <v>1170000474436</v>
      </c>
      <c r="D71" s="169">
        <v>718</v>
      </c>
      <c r="E71" s="169">
        <v>718</v>
      </c>
      <c r="F71" s="247">
        <v>1170000474445</v>
      </c>
      <c r="G71" s="76" t="s">
        <v>874</v>
      </c>
      <c r="H71" s="241">
        <v>0</v>
      </c>
      <c r="I71" s="242">
        <v>0.62</v>
      </c>
      <c r="J71" s="242">
        <v>1.1599999999999999</v>
      </c>
      <c r="K71" s="242">
        <v>1.1599999999999999</v>
      </c>
      <c r="L71" s="243">
        <v>0</v>
      </c>
      <c r="M71" s="244">
        <v>259.11</v>
      </c>
      <c r="N71" s="244">
        <v>0.05</v>
      </c>
      <c r="O71" s="244">
        <v>0.05</v>
      </c>
    </row>
    <row r="72" spans="1:15" x14ac:dyDescent="0.2">
      <c r="A72" s="169">
        <v>798</v>
      </c>
      <c r="B72" s="169">
        <v>798</v>
      </c>
      <c r="C72" s="162">
        <v>1170000474418</v>
      </c>
      <c r="D72" s="169">
        <v>719</v>
      </c>
      <c r="E72" s="169">
        <v>719</v>
      </c>
      <c r="F72" s="162">
        <v>1170000474427</v>
      </c>
      <c r="G72" s="76" t="s">
        <v>875</v>
      </c>
      <c r="H72" s="241">
        <v>0</v>
      </c>
      <c r="I72" s="242">
        <v>3.84</v>
      </c>
      <c r="J72" s="242">
        <v>1.29</v>
      </c>
      <c r="K72" s="242">
        <v>1.29</v>
      </c>
      <c r="L72" s="243">
        <v>0</v>
      </c>
      <c r="M72" s="244">
        <v>255.89</v>
      </c>
      <c r="N72" s="244">
        <v>0.05</v>
      </c>
      <c r="O72" s="244">
        <v>0.05</v>
      </c>
    </row>
    <row r="73" spans="1:15" x14ac:dyDescent="0.2">
      <c r="A73" s="169">
        <v>799</v>
      </c>
      <c r="B73" s="169">
        <v>799</v>
      </c>
      <c r="C73" s="162">
        <v>1170000474393</v>
      </c>
      <c r="D73" s="169">
        <v>720</v>
      </c>
      <c r="E73" s="169">
        <v>720</v>
      </c>
      <c r="F73" s="247">
        <v>1170000474409</v>
      </c>
      <c r="G73" s="76" t="s">
        <v>876</v>
      </c>
      <c r="H73" s="241">
        <v>0</v>
      </c>
      <c r="I73" s="242">
        <v>1.72</v>
      </c>
      <c r="J73" s="242">
        <v>1.36</v>
      </c>
      <c r="K73" s="242">
        <v>1.36</v>
      </c>
      <c r="L73" s="243">
        <v>0</v>
      </c>
      <c r="M73" s="244">
        <v>258.01</v>
      </c>
      <c r="N73" s="244">
        <v>0.05</v>
      </c>
      <c r="O73" s="244">
        <v>0.05</v>
      </c>
    </row>
    <row r="74" spans="1:15" ht="25.5" x14ac:dyDescent="0.2">
      <c r="A74" s="169">
        <v>824</v>
      </c>
      <c r="B74" s="169">
        <v>824</v>
      </c>
      <c r="C74" s="162" t="s">
        <v>1151</v>
      </c>
      <c r="D74" s="169">
        <v>600</v>
      </c>
      <c r="E74" s="169">
        <v>600</v>
      </c>
      <c r="F74" s="247" t="s">
        <v>1174</v>
      </c>
      <c r="G74" s="76" t="s">
        <v>877</v>
      </c>
      <c r="H74" s="241">
        <v>0</v>
      </c>
      <c r="I74" s="242">
        <v>4306.29</v>
      </c>
      <c r="J74" s="242">
        <v>4.22</v>
      </c>
      <c r="K74" s="242">
        <v>4.22</v>
      </c>
      <c r="L74" s="243">
        <v>0</v>
      </c>
      <c r="M74" s="244">
        <v>0</v>
      </c>
      <c r="N74" s="244">
        <v>0</v>
      </c>
      <c r="O74" s="244">
        <v>0</v>
      </c>
    </row>
    <row r="75" spans="1:15" ht="25.5" x14ac:dyDescent="0.2">
      <c r="A75" s="169">
        <v>825</v>
      </c>
      <c r="B75" s="169">
        <v>825</v>
      </c>
      <c r="C75" s="162" t="s">
        <v>1152</v>
      </c>
      <c r="D75" s="169">
        <v>601</v>
      </c>
      <c r="E75" s="169">
        <v>601</v>
      </c>
      <c r="F75" s="247">
        <v>1100050641453</v>
      </c>
      <c r="G75" s="76" t="s">
        <v>878</v>
      </c>
      <c r="H75" s="241">
        <v>0</v>
      </c>
      <c r="I75" s="242">
        <v>2250.4499999999998</v>
      </c>
      <c r="J75" s="242">
        <v>4.13</v>
      </c>
      <c r="K75" s="242">
        <v>4.13</v>
      </c>
      <c r="L75" s="243">
        <v>0</v>
      </c>
      <c r="M75" s="244">
        <v>0</v>
      </c>
      <c r="N75" s="244">
        <v>0</v>
      </c>
      <c r="O75" s="244">
        <v>0</v>
      </c>
    </row>
    <row r="76" spans="1:15" x14ac:dyDescent="0.2">
      <c r="A76" s="169">
        <v>826</v>
      </c>
      <c r="B76" s="169">
        <v>826</v>
      </c>
      <c r="C76" s="162">
        <v>1100050106527</v>
      </c>
      <c r="D76" s="169">
        <v>602</v>
      </c>
      <c r="E76" s="169">
        <v>602</v>
      </c>
      <c r="F76" s="247">
        <v>1100050106971</v>
      </c>
      <c r="G76" s="76" t="s">
        <v>879</v>
      </c>
      <c r="H76" s="241">
        <v>0</v>
      </c>
      <c r="I76" s="242">
        <v>0</v>
      </c>
      <c r="J76" s="242">
        <v>1.23</v>
      </c>
      <c r="K76" s="242">
        <v>1.23</v>
      </c>
      <c r="L76" s="243">
        <v>0</v>
      </c>
      <c r="M76" s="244">
        <v>0</v>
      </c>
      <c r="N76" s="244">
        <v>0</v>
      </c>
      <c r="O76" s="244">
        <v>0</v>
      </c>
    </row>
    <row r="77" spans="1:15" ht="25.5" x14ac:dyDescent="0.2">
      <c r="A77" s="169">
        <v>827</v>
      </c>
      <c r="B77" s="169">
        <v>827</v>
      </c>
      <c r="C77" s="162" t="s">
        <v>1153</v>
      </c>
      <c r="D77" s="169">
        <v>603</v>
      </c>
      <c r="E77" s="169">
        <v>603</v>
      </c>
      <c r="F77" s="247" t="s">
        <v>1154</v>
      </c>
      <c r="G77" s="76" t="s">
        <v>880</v>
      </c>
      <c r="H77" s="241">
        <v>0</v>
      </c>
      <c r="I77" s="242">
        <v>3270.17</v>
      </c>
      <c r="J77" s="242">
        <v>4.7</v>
      </c>
      <c r="K77" s="242">
        <v>4.7</v>
      </c>
      <c r="L77" s="243">
        <v>0</v>
      </c>
      <c r="M77" s="244">
        <v>0</v>
      </c>
      <c r="N77" s="244">
        <v>0</v>
      </c>
      <c r="O77" s="244">
        <v>0</v>
      </c>
    </row>
    <row r="78" spans="1:15" x14ac:dyDescent="0.2">
      <c r="A78" s="169">
        <v>828</v>
      </c>
      <c r="B78" s="169">
        <v>828</v>
      </c>
      <c r="C78" s="162">
        <v>1100050106554</v>
      </c>
      <c r="D78" s="169">
        <v>604</v>
      </c>
      <c r="E78" s="169">
        <v>604</v>
      </c>
      <c r="F78" s="247">
        <v>1130000029600</v>
      </c>
      <c r="G78" s="76" t="s">
        <v>881</v>
      </c>
      <c r="H78" s="241">
        <v>0</v>
      </c>
      <c r="I78" s="242">
        <v>2418.36</v>
      </c>
      <c r="J78" s="242">
        <v>2.2400000000000002</v>
      </c>
      <c r="K78" s="242">
        <v>2.2400000000000002</v>
      </c>
      <c r="L78" s="243">
        <v>0</v>
      </c>
      <c r="M78" s="244">
        <v>0</v>
      </c>
      <c r="N78" s="244">
        <v>0</v>
      </c>
      <c r="O78" s="244">
        <v>0</v>
      </c>
    </row>
    <row r="79" spans="1:15" x14ac:dyDescent="0.2">
      <c r="A79" s="169">
        <v>829</v>
      </c>
      <c r="B79" s="169">
        <v>829</v>
      </c>
      <c r="C79" s="162">
        <v>1100050106572</v>
      </c>
      <c r="D79" s="169">
        <v>605</v>
      </c>
      <c r="E79" s="169">
        <v>605</v>
      </c>
      <c r="F79" s="247">
        <v>1130000029619</v>
      </c>
      <c r="G79" s="76" t="s">
        <v>882</v>
      </c>
      <c r="H79" s="241">
        <v>0</v>
      </c>
      <c r="I79" s="242">
        <v>4011.67</v>
      </c>
      <c r="J79" s="242">
        <v>3.05</v>
      </c>
      <c r="K79" s="242">
        <v>3.05</v>
      </c>
      <c r="L79" s="243">
        <v>0</v>
      </c>
      <c r="M79" s="244">
        <v>0</v>
      </c>
      <c r="N79" s="244">
        <v>0</v>
      </c>
      <c r="O79" s="244">
        <v>0</v>
      </c>
    </row>
    <row r="80" spans="1:15" x14ac:dyDescent="0.2">
      <c r="A80" s="169">
        <v>830</v>
      </c>
      <c r="B80" s="169">
        <v>830</v>
      </c>
      <c r="C80" s="162">
        <v>1100050106545</v>
      </c>
      <c r="D80" s="169">
        <v>606</v>
      </c>
      <c r="E80" s="169">
        <v>606</v>
      </c>
      <c r="F80" s="247">
        <v>1130000029628</v>
      </c>
      <c r="G80" s="76" t="s">
        <v>883</v>
      </c>
      <c r="H80" s="241">
        <v>0</v>
      </c>
      <c r="I80" s="242">
        <v>2393.39</v>
      </c>
      <c r="J80" s="242">
        <v>2.37</v>
      </c>
      <c r="K80" s="242">
        <v>2.37</v>
      </c>
      <c r="L80" s="243">
        <v>0</v>
      </c>
      <c r="M80" s="244">
        <v>0</v>
      </c>
      <c r="N80" s="244">
        <v>0</v>
      </c>
      <c r="O80" s="244">
        <v>0</v>
      </c>
    </row>
    <row r="81" spans="1:15" x14ac:dyDescent="0.2">
      <c r="A81" s="169">
        <v>831</v>
      </c>
      <c r="B81" s="169">
        <v>831</v>
      </c>
      <c r="C81" s="162">
        <v>1100039602086</v>
      </c>
      <c r="D81" s="169"/>
      <c r="E81" s="169"/>
      <c r="F81" s="247"/>
      <c r="G81" s="76" t="s">
        <v>758</v>
      </c>
      <c r="H81" s="241">
        <v>0</v>
      </c>
      <c r="I81" s="242">
        <v>113.21</v>
      </c>
      <c r="J81" s="242">
        <v>6.51</v>
      </c>
      <c r="K81" s="242">
        <v>6.51</v>
      </c>
      <c r="L81" s="243">
        <v>0</v>
      </c>
      <c r="M81" s="244">
        <v>0</v>
      </c>
      <c r="N81" s="244">
        <v>0</v>
      </c>
      <c r="O81" s="244">
        <v>0</v>
      </c>
    </row>
    <row r="82" spans="1:15" x14ac:dyDescent="0.2">
      <c r="A82" s="169">
        <v>832</v>
      </c>
      <c r="B82" s="169">
        <v>832</v>
      </c>
      <c r="C82" s="162">
        <v>1100039600655</v>
      </c>
      <c r="D82" s="169"/>
      <c r="E82" s="169"/>
      <c r="F82" s="247"/>
      <c r="G82" s="76" t="s">
        <v>759</v>
      </c>
      <c r="H82" s="241">
        <v>0</v>
      </c>
      <c r="I82" s="242">
        <v>2952.1</v>
      </c>
      <c r="J82" s="242">
        <v>1.68</v>
      </c>
      <c r="K82" s="242">
        <v>1.68</v>
      </c>
      <c r="L82" s="243">
        <v>0</v>
      </c>
      <c r="M82" s="244">
        <v>0</v>
      </c>
      <c r="N82" s="244">
        <v>0</v>
      </c>
      <c r="O82" s="244">
        <v>0</v>
      </c>
    </row>
    <row r="83" spans="1:15" x14ac:dyDescent="0.2">
      <c r="A83" s="169">
        <v>833</v>
      </c>
      <c r="B83" s="169">
        <v>833</v>
      </c>
      <c r="C83" s="162">
        <v>1100039602156</v>
      </c>
      <c r="D83" s="169"/>
      <c r="E83" s="169"/>
      <c r="F83" s="247"/>
      <c r="G83" s="76" t="s">
        <v>760</v>
      </c>
      <c r="H83" s="241">
        <v>0</v>
      </c>
      <c r="I83" s="242">
        <v>113.21</v>
      </c>
      <c r="J83" s="242">
        <v>3.5</v>
      </c>
      <c r="K83" s="242">
        <v>3.5</v>
      </c>
      <c r="L83" s="243">
        <v>0</v>
      </c>
      <c r="M83" s="244">
        <v>0</v>
      </c>
      <c r="N83" s="244">
        <v>0</v>
      </c>
      <c r="O83" s="244">
        <v>0</v>
      </c>
    </row>
    <row r="84" spans="1:15" x14ac:dyDescent="0.2">
      <c r="A84" s="169">
        <v>834</v>
      </c>
      <c r="B84" s="169">
        <v>834</v>
      </c>
      <c r="C84" s="162">
        <v>1100039603131</v>
      </c>
      <c r="D84" s="169"/>
      <c r="E84" s="169"/>
      <c r="F84" s="247"/>
      <c r="G84" s="76" t="s">
        <v>761</v>
      </c>
      <c r="H84" s="241">
        <v>0</v>
      </c>
      <c r="I84" s="242">
        <v>113.21</v>
      </c>
      <c r="J84" s="242">
        <v>4.34</v>
      </c>
      <c r="K84" s="242">
        <v>4.34</v>
      </c>
      <c r="L84" s="243">
        <v>0</v>
      </c>
      <c r="M84" s="244">
        <v>0</v>
      </c>
      <c r="N84" s="244">
        <v>0</v>
      </c>
      <c r="O84" s="244">
        <v>0</v>
      </c>
    </row>
    <row r="85" spans="1:15" ht="25.5" x14ac:dyDescent="0.2">
      <c r="A85" s="169">
        <v>835</v>
      </c>
      <c r="B85" s="169">
        <v>835</v>
      </c>
      <c r="C85" s="162" t="s">
        <v>1155</v>
      </c>
      <c r="D85" s="169">
        <v>416</v>
      </c>
      <c r="E85" s="169">
        <v>416</v>
      </c>
      <c r="F85" s="247">
        <v>1170000730127</v>
      </c>
      <c r="G85" s="76" t="s">
        <v>762</v>
      </c>
      <c r="H85" s="241">
        <v>0</v>
      </c>
      <c r="I85" s="242">
        <v>566.82000000000005</v>
      </c>
      <c r="J85" s="242">
        <v>2.1800000000000002</v>
      </c>
      <c r="K85" s="242">
        <v>2.1800000000000002</v>
      </c>
      <c r="L85" s="243">
        <v>0</v>
      </c>
      <c r="M85" s="244">
        <v>193</v>
      </c>
      <c r="N85" s="244">
        <v>0.05</v>
      </c>
      <c r="O85" s="244">
        <v>0.05</v>
      </c>
    </row>
    <row r="86" spans="1:15" x14ac:dyDescent="0.2">
      <c r="A86" s="169">
        <v>836</v>
      </c>
      <c r="B86" s="169">
        <v>836</v>
      </c>
      <c r="C86" s="162">
        <v>1100039600015</v>
      </c>
      <c r="D86" s="169"/>
      <c r="E86" s="169"/>
      <c r="F86" s="247"/>
      <c r="G86" s="76" t="s">
        <v>884</v>
      </c>
      <c r="H86" s="241">
        <v>0.35799999999999998</v>
      </c>
      <c r="I86" s="242">
        <v>731.79</v>
      </c>
      <c r="J86" s="242">
        <v>1.88</v>
      </c>
      <c r="K86" s="242">
        <v>1.88</v>
      </c>
      <c r="L86" s="243">
        <v>0</v>
      </c>
      <c r="M86" s="244">
        <v>0</v>
      </c>
      <c r="N86" s="244">
        <v>0</v>
      </c>
      <c r="O86" s="244">
        <v>0</v>
      </c>
    </row>
    <row r="87" spans="1:15" x14ac:dyDescent="0.2">
      <c r="A87" s="169">
        <v>837</v>
      </c>
      <c r="B87" s="169">
        <v>837</v>
      </c>
      <c r="C87" s="162">
        <v>1100039669504</v>
      </c>
      <c r="D87" s="169">
        <v>607</v>
      </c>
      <c r="E87" s="169">
        <v>607</v>
      </c>
      <c r="F87" s="247">
        <v>1100050223110</v>
      </c>
      <c r="G87" s="76" t="s">
        <v>885</v>
      </c>
      <c r="H87" s="241">
        <v>0</v>
      </c>
      <c r="I87" s="242">
        <v>55.3</v>
      </c>
      <c r="J87" s="242">
        <v>2.17</v>
      </c>
      <c r="K87" s="242">
        <v>2.17</v>
      </c>
      <c r="L87" s="243">
        <v>0</v>
      </c>
      <c r="M87" s="244">
        <v>516.1</v>
      </c>
      <c r="N87" s="244">
        <v>0.05</v>
      </c>
      <c r="O87" s="244">
        <v>0.05</v>
      </c>
    </row>
    <row r="88" spans="1:15" x14ac:dyDescent="0.2">
      <c r="A88" s="169">
        <v>838</v>
      </c>
      <c r="B88" s="169">
        <v>838</v>
      </c>
      <c r="C88" s="162" t="s">
        <v>1174</v>
      </c>
      <c r="D88" s="245" t="s">
        <v>1173</v>
      </c>
      <c r="E88" s="245">
        <v>7043</v>
      </c>
      <c r="F88" s="247">
        <v>7043</v>
      </c>
      <c r="G88" s="76" t="s">
        <v>886</v>
      </c>
      <c r="H88" s="241">
        <v>0</v>
      </c>
      <c r="I88" s="242">
        <v>1859.19</v>
      </c>
      <c r="J88" s="242">
        <v>1.1200000000000001</v>
      </c>
      <c r="K88" s="242">
        <v>1.1200000000000001</v>
      </c>
      <c r="L88" s="243">
        <v>0</v>
      </c>
      <c r="M88" s="244">
        <v>0</v>
      </c>
      <c r="N88" s="244">
        <v>0</v>
      </c>
      <c r="O88" s="244">
        <v>0</v>
      </c>
    </row>
    <row r="89" spans="1:15" x14ac:dyDescent="0.2">
      <c r="A89" s="169">
        <v>839</v>
      </c>
      <c r="B89" s="169">
        <v>839</v>
      </c>
      <c r="C89" s="162">
        <v>1100039667570</v>
      </c>
      <c r="D89" s="169"/>
      <c r="E89" s="169"/>
      <c r="F89" s="247"/>
      <c r="G89" s="76" t="s">
        <v>887</v>
      </c>
      <c r="H89" s="241">
        <v>0.24199999999999999</v>
      </c>
      <c r="I89" s="242">
        <v>1400.5</v>
      </c>
      <c r="J89" s="242">
        <v>2.13</v>
      </c>
      <c r="K89" s="242">
        <v>2.13</v>
      </c>
      <c r="L89" s="243">
        <v>0</v>
      </c>
      <c r="M89" s="244">
        <v>0</v>
      </c>
      <c r="N89" s="244">
        <v>0</v>
      </c>
      <c r="O89" s="244">
        <v>0</v>
      </c>
    </row>
    <row r="90" spans="1:15" ht="25.5" x14ac:dyDescent="0.2">
      <c r="A90" s="169">
        <v>840</v>
      </c>
      <c r="B90" s="169">
        <v>840</v>
      </c>
      <c r="C90" s="162" t="s">
        <v>1156</v>
      </c>
      <c r="D90" s="169"/>
      <c r="E90" s="169"/>
      <c r="F90" s="247"/>
      <c r="G90" s="76" t="s">
        <v>888</v>
      </c>
      <c r="H90" s="241">
        <v>0</v>
      </c>
      <c r="I90" s="242">
        <v>487.86</v>
      </c>
      <c r="J90" s="242">
        <v>3.05</v>
      </c>
      <c r="K90" s="242">
        <v>3.05</v>
      </c>
      <c r="L90" s="243">
        <v>0</v>
      </c>
      <c r="M90" s="244">
        <v>0</v>
      </c>
      <c r="N90" s="244">
        <v>0</v>
      </c>
      <c r="O90" s="244">
        <v>0</v>
      </c>
    </row>
    <row r="91" spans="1:15" x14ac:dyDescent="0.2">
      <c r="A91" s="169">
        <v>841</v>
      </c>
      <c r="B91" s="169">
        <v>841</v>
      </c>
      <c r="C91" s="162">
        <v>1100039603559</v>
      </c>
      <c r="D91" s="169"/>
      <c r="E91" s="169"/>
      <c r="F91" s="247"/>
      <c r="G91" s="76" t="s">
        <v>889</v>
      </c>
      <c r="H91" s="241">
        <v>0</v>
      </c>
      <c r="I91" s="242">
        <v>8647.64</v>
      </c>
      <c r="J91" s="242">
        <v>1.77</v>
      </c>
      <c r="K91" s="242">
        <v>1.77</v>
      </c>
      <c r="L91" s="243">
        <v>0</v>
      </c>
      <c r="M91" s="244">
        <v>0</v>
      </c>
      <c r="N91" s="244">
        <v>0</v>
      </c>
      <c r="O91" s="244">
        <v>0</v>
      </c>
    </row>
    <row r="92" spans="1:15" x14ac:dyDescent="0.2">
      <c r="A92" s="169">
        <v>842</v>
      </c>
      <c r="B92" s="169">
        <v>842</v>
      </c>
      <c r="C92" s="162">
        <v>1100039600051</v>
      </c>
      <c r="D92" s="169">
        <v>610</v>
      </c>
      <c r="E92" s="169">
        <v>610</v>
      </c>
      <c r="F92" s="247">
        <v>1100050222428</v>
      </c>
      <c r="G92" s="76" t="s">
        <v>890</v>
      </c>
      <c r="H92" s="241">
        <v>0</v>
      </c>
      <c r="I92" s="242">
        <v>145.61000000000001</v>
      </c>
      <c r="J92" s="242">
        <v>0.74</v>
      </c>
      <c r="K92" s="242">
        <v>0.74</v>
      </c>
      <c r="L92" s="243">
        <v>0</v>
      </c>
      <c r="M92" s="244">
        <v>0</v>
      </c>
      <c r="N92" s="244">
        <v>0</v>
      </c>
      <c r="O92" s="244">
        <v>0</v>
      </c>
    </row>
    <row r="93" spans="1:15" ht="25.5" x14ac:dyDescent="0.2">
      <c r="A93" s="169">
        <v>843</v>
      </c>
      <c r="B93" s="169">
        <v>843</v>
      </c>
      <c r="C93" s="162" t="s">
        <v>1157</v>
      </c>
      <c r="D93" s="169"/>
      <c r="E93" s="169"/>
      <c r="F93" s="247"/>
      <c r="G93" s="76" t="s">
        <v>891</v>
      </c>
      <c r="H93" s="241">
        <v>0</v>
      </c>
      <c r="I93" s="242">
        <v>10983.26</v>
      </c>
      <c r="J93" s="242">
        <v>0.62</v>
      </c>
      <c r="K93" s="242">
        <v>0.62</v>
      </c>
      <c r="L93" s="243">
        <v>0</v>
      </c>
      <c r="M93" s="244">
        <v>0</v>
      </c>
      <c r="N93" s="244">
        <v>0</v>
      </c>
      <c r="O93" s="244">
        <v>0</v>
      </c>
    </row>
    <row r="94" spans="1:15" x14ac:dyDescent="0.2">
      <c r="A94" s="169">
        <v>844</v>
      </c>
      <c r="B94" s="169">
        <v>844</v>
      </c>
      <c r="C94" s="162">
        <v>1100039671841</v>
      </c>
      <c r="D94" s="169">
        <v>609</v>
      </c>
      <c r="E94" s="169">
        <v>609</v>
      </c>
      <c r="F94" s="247">
        <v>1100050222552</v>
      </c>
      <c r="G94" s="76" t="s">
        <v>892</v>
      </c>
      <c r="H94" s="241">
        <v>0.50700000000000001</v>
      </c>
      <c r="I94" s="242">
        <v>437.52</v>
      </c>
      <c r="J94" s="242">
        <v>1.08</v>
      </c>
      <c r="K94" s="242">
        <v>1.08</v>
      </c>
      <c r="L94" s="243">
        <v>0</v>
      </c>
      <c r="M94" s="244">
        <v>0</v>
      </c>
      <c r="N94" s="244">
        <v>0</v>
      </c>
      <c r="O94" s="244">
        <v>0</v>
      </c>
    </row>
    <row r="95" spans="1:15" x14ac:dyDescent="0.2">
      <c r="A95" s="169">
        <v>845</v>
      </c>
      <c r="B95" s="169">
        <v>845</v>
      </c>
      <c r="C95" s="162">
        <v>1160001236210</v>
      </c>
      <c r="D95" s="169">
        <v>635</v>
      </c>
      <c r="E95" s="169">
        <v>635</v>
      </c>
      <c r="F95" s="247">
        <v>1160001236229</v>
      </c>
      <c r="G95" s="76" t="s">
        <v>893</v>
      </c>
      <c r="H95" s="241">
        <v>0</v>
      </c>
      <c r="I95" s="242">
        <v>18.7</v>
      </c>
      <c r="J95" s="242">
        <v>1.69</v>
      </c>
      <c r="K95" s="242">
        <v>1.69</v>
      </c>
      <c r="L95" s="243">
        <v>0</v>
      </c>
      <c r="M95" s="244">
        <v>1047.3900000000001</v>
      </c>
      <c r="N95" s="244">
        <v>0.05</v>
      </c>
      <c r="O95" s="244">
        <v>0.05</v>
      </c>
    </row>
    <row r="96" spans="1:15" x14ac:dyDescent="0.2">
      <c r="A96" s="169">
        <v>846</v>
      </c>
      <c r="B96" s="169">
        <v>846</v>
      </c>
      <c r="C96" s="162">
        <v>1100039600042</v>
      </c>
      <c r="D96" s="169">
        <v>700</v>
      </c>
      <c r="E96" s="169">
        <v>700</v>
      </c>
      <c r="F96" s="247">
        <v>1170000330966</v>
      </c>
      <c r="G96" s="76" t="s">
        <v>894</v>
      </c>
      <c r="H96" s="241">
        <v>0</v>
      </c>
      <c r="I96" s="242">
        <v>3296.55</v>
      </c>
      <c r="J96" s="242">
        <v>2.33</v>
      </c>
      <c r="K96" s="242">
        <v>2.33</v>
      </c>
      <c r="L96" s="243">
        <v>0</v>
      </c>
      <c r="M96" s="244">
        <v>121.68</v>
      </c>
      <c r="N96" s="244">
        <v>0.05</v>
      </c>
      <c r="O96" s="244">
        <v>0.05</v>
      </c>
    </row>
    <row r="97" spans="1:15" ht="25.5" x14ac:dyDescent="0.2">
      <c r="A97" s="169">
        <v>847</v>
      </c>
      <c r="B97" s="169">
        <v>847</v>
      </c>
      <c r="C97" s="162" t="s">
        <v>1158</v>
      </c>
      <c r="D97" s="169"/>
      <c r="E97" s="169"/>
      <c r="F97" s="247"/>
      <c r="G97" s="76" t="s">
        <v>895</v>
      </c>
      <c r="H97" s="241">
        <v>0</v>
      </c>
      <c r="I97" s="242">
        <v>1521.84</v>
      </c>
      <c r="J97" s="242">
        <v>3.64</v>
      </c>
      <c r="K97" s="242">
        <v>3.64</v>
      </c>
      <c r="L97" s="243">
        <v>0</v>
      </c>
      <c r="M97" s="244">
        <v>0</v>
      </c>
      <c r="N97" s="244">
        <v>0</v>
      </c>
      <c r="O97" s="244">
        <v>0</v>
      </c>
    </row>
    <row r="98" spans="1:15" x14ac:dyDescent="0.2">
      <c r="A98" s="169">
        <v>848</v>
      </c>
      <c r="B98" s="169">
        <v>848</v>
      </c>
      <c r="C98" s="162">
        <v>1100039667446</v>
      </c>
      <c r="D98" s="169">
        <v>632</v>
      </c>
      <c r="E98" s="169">
        <v>632</v>
      </c>
      <c r="F98" s="247">
        <v>1100050222604</v>
      </c>
      <c r="G98" s="76" t="s">
        <v>896</v>
      </c>
      <c r="H98" s="241">
        <v>0</v>
      </c>
      <c r="I98" s="242">
        <v>86.31</v>
      </c>
      <c r="J98" s="242">
        <v>1.27</v>
      </c>
      <c r="K98" s="242">
        <v>1.27</v>
      </c>
      <c r="L98" s="243">
        <v>0</v>
      </c>
      <c r="M98" s="244">
        <v>0</v>
      </c>
      <c r="N98" s="244">
        <v>0</v>
      </c>
      <c r="O98" s="244">
        <v>0</v>
      </c>
    </row>
    <row r="99" spans="1:15" x14ac:dyDescent="0.2">
      <c r="A99" s="169">
        <v>849</v>
      </c>
      <c r="B99" s="169">
        <v>849</v>
      </c>
      <c r="C99" s="162">
        <v>1170000014575</v>
      </c>
      <c r="D99" s="169">
        <v>611</v>
      </c>
      <c r="E99" s="169">
        <v>611</v>
      </c>
      <c r="F99" s="247">
        <v>1170000014584</v>
      </c>
      <c r="G99" s="76" t="s">
        <v>897</v>
      </c>
      <c r="H99" s="241">
        <v>0</v>
      </c>
      <c r="I99" s="242">
        <v>8.2200000000000006</v>
      </c>
      <c r="J99" s="242">
        <v>1.62</v>
      </c>
      <c r="K99" s="242">
        <v>1.62</v>
      </c>
      <c r="L99" s="243">
        <v>0</v>
      </c>
      <c r="M99" s="244">
        <v>197.24</v>
      </c>
      <c r="N99" s="244">
        <v>0.05</v>
      </c>
      <c r="O99" s="244">
        <v>0.05</v>
      </c>
    </row>
    <row r="100" spans="1:15" x14ac:dyDescent="0.2">
      <c r="A100" s="169">
        <v>852</v>
      </c>
      <c r="B100" s="169">
        <v>852</v>
      </c>
      <c r="C100" s="162">
        <v>1100050780529</v>
      </c>
      <c r="D100" s="169">
        <v>640</v>
      </c>
      <c r="E100" s="169">
        <v>640</v>
      </c>
      <c r="F100" s="247">
        <v>1160001479030</v>
      </c>
      <c r="G100" s="76" t="s">
        <v>898</v>
      </c>
      <c r="H100" s="241">
        <v>0</v>
      </c>
      <c r="I100" s="242">
        <v>2336.62</v>
      </c>
      <c r="J100" s="242">
        <v>1.0900000000000001</v>
      </c>
      <c r="K100" s="242">
        <v>1.0900000000000001</v>
      </c>
      <c r="L100" s="243">
        <v>0</v>
      </c>
      <c r="M100" s="244">
        <v>5835.55</v>
      </c>
      <c r="N100" s="244">
        <v>0.05</v>
      </c>
      <c r="O100" s="244">
        <v>0.05</v>
      </c>
    </row>
    <row r="101" spans="1:15" x14ac:dyDescent="0.2">
      <c r="A101" s="169">
        <v>853</v>
      </c>
      <c r="B101" s="169">
        <v>853</v>
      </c>
      <c r="C101" s="162">
        <v>1100770095532</v>
      </c>
      <c r="D101" s="169">
        <v>612</v>
      </c>
      <c r="E101" s="169">
        <v>612</v>
      </c>
      <c r="F101" s="247" t="s">
        <v>1159</v>
      </c>
      <c r="G101" s="76" t="s">
        <v>899</v>
      </c>
      <c r="H101" s="241">
        <v>0</v>
      </c>
      <c r="I101" s="242">
        <v>25.64</v>
      </c>
      <c r="J101" s="242">
        <v>1.02</v>
      </c>
      <c r="K101" s="242">
        <v>1.02</v>
      </c>
      <c r="L101" s="243">
        <v>0</v>
      </c>
      <c r="M101" s="244">
        <v>0</v>
      </c>
      <c r="N101" s="244">
        <v>0</v>
      </c>
      <c r="O101" s="244">
        <v>0</v>
      </c>
    </row>
    <row r="102" spans="1:15" x14ac:dyDescent="0.2">
      <c r="A102" s="169">
        <v>854</v>
      </c>
      <c r="B102" s="169">
        <v>854</v>
      </c>
      <c r="C102" s="162">
        <v>1100770104666</v>
      </c>
      <c r="D102" s="169">
        <v>613</v>
      </c>
      <c r="E102" s="169">
        <v>613</v>
      </c>
      <c r="F102" s="247">
        <v>1100770104693</v>
      </c>
      <c r="G102" s="76" t="s">
        <v>900</v>
      </c>
      <c r="H102" s="241">
        <v>0.46400000000000002</v>
      </c>
      <c r="I102" s="242">
        <v>29.73</v>
      </c>
      <c r="J102" s="242">
        <v>1.02</v>
      </c>
      <c r="K102" s="242">
        <v>1.02</v>
      </c>
      <c r="L102" s="243">
        <v>0</v>
      </c>
      <c r="M102" s="244">
        <v>0</v>
      </c>
      <c r="N102" s="244">
        <v>0</v>
      </c>
      <c r="O102" s="244">
        <v>0</v>
      </c>
    </row>
    <row r="103" spans="1:15" x14ac:dyDescent="0.2">
      <c r="A103" s="169">
        <v>855</v>
      </c>
      <c r="B103" s="169">
        <v>855</v>
      </c>
      <c r="C103" s="162">
        <v>1100770099918</v>
      </c>
      <c r="D103" s="169">
        <v>614</v>
      </c>
      <c r="E103" s="169">
        <v>614</v>
      </c>
      <c r="F103" s="247">
        <v>1100770099927</v>
      </c>
      <c r="G103" s="76" t="s">
        <v>901</v>
      </c>
      <c r="H103" s="241">
        <v>0.46500000000000002</v>
      </c>
      <c r="I103" s="242">
        <v>26.43</v>
      </c>
      <c r="J103" s="242">
        <v>1.02</v>
      </c>
      <c r="K103" s="242">
        <v>1.02</v>
      </c>
      <c r="L103" s="243">
        <v>0</v>
      </c>
      <c r="M103" s="244">
        <v>0</v>
      </c>
      <c r="N103" s="244">
        <v>0</v>
      </c>
      <c r="O103" s="244">
        <v>0</v>
      </c>
    </row>
    <row r="104" spans="1:15" ht="25.5" x14ac:dyDescent="0.2">
      <c r="A104" s="169">
        <v>856</v>
      </c>
      <c r="B104" s="169">
        <v>856</v>
      </c>
      <c r="C104" s="162" t="s">
        <v>1160</v>
      </c>
      <c r="D104" s="169"/>
      <c r="E104" s="169"/>
      <c r="F104" s="247"/>
      <c r="G104" s="76" t="s">
        <v>902</v>
      </c>
      <c r="H104" s="241">
        <v>0</v>
      </c>
      <c r="I104" s="242">
        <v>529.79999999999995</v>
      </c>
      <c r="J104" s="242">
        <v>2.1</v>
      </c>
      <c r="K104" s="242">
        <v>2.1</v>
      </c>
      <c r="L104" s="243">
        <v>0</v>
      </c>
      <c r="M104" s="244">
        <v>0</v>
      </c>
      <c r="N104" s="244">
        <v>0</v>
      </c>
      <c r="O104" s="244">
        <v>0</v>
      </c>
    </row>
    <row r="105" spans="1:15" x14ac:dyDescent="0.2">
      <c r="A105" s="169">
        <v>857</v>
      </c>
      <c r="B105" s="169">
        <v>857</v>
      </c>
      <c r="C105" s="162">
        <v>1160000226327</v>
      </c>
      <c r="D105" s="169">
        <v>615</v>
      </c>
      <c r="E105" s="169">
        <v>615</v>
      </c>
      <c r="F105" s="247">
        <v>1160000226336</v>
      </c>
      <c r="G105" s="76" t="s">
        <v>903</v>
      </c>
      <c r="H105" s="241">
        <v>0.46100000000000002</v>
      </c>
      <c r="I105" s="242">
        <v>6.43</v>
      </c>
      <c r="J105" s="242">
        <v>1.05</v>
      </c>
      <c r="K105" s="242">
        <v>1.05</v>
      </c>
      <c r="L105" s="243">
        <v>0</v>
      </c>
      <c r="M105" s="244">
        <v>0</v>
      </c>
      <c r="N105" s="244">
        <v>0</v>
      </c>
      <c r="O105" s="244">
        <v>0</v>
      </c>
    </row>
    <row r="106" spans="1:15" x14ac:dyDescent="0.2">
      <c r="A106" s="169">
        <v>858</v>
      </c>
      <c r="B106" s="169">
        <v>858</v>
      </c>
      <c r="C106" s="162">
        <v>1100039606090</v>
      </c>
      <c r="D106" s="169">
        <v>616</v>
      </c>
      <c r="E106" s="169">
        <v>616</v>
      </c>
      <c r="F106" s="247" t="s">
        <v>1174</v>
      </c>
      <c r="G106" s="76" t="s">
        <v>904</v>
      </c>
      <c r="H106" s="241">
        <v>0</v>
      </c>
      <c r="I106" s="242">
        <v>8884.06</v>
      </c>
      <c r="J106" s="242">
        <v>2.89</v>
      </c>
      <c r="K106" s="242">
        <v>2.89</v>
      </c>
      <c r="L106" s="243">
        <v>0</v>
      </c>
      <c r="M106" s="244">
        <v>0</v>
      </c>
      <c r="N106" s="244">
        <v>0</v>
      </c>
      <c r="O106" s="244">
        <v>0</v>
      </c>
    </row>
    <row r="107" spans="1:15" x14ac:dyDescent="0.2">
      <c r="A107" s="169">
        <v>859</v>
      </c>
      <c r="B107" s="169">
        <v>859</v>
      </c>
      <c r="C107" s="162">
        <v>1100770683368</v>
      </c>
      <c r="D107" s="169">
        <v>617</v>
      </c>
      <c r="E107" s="169">
        <v>617</v>
      </c>
      <c r="F107" s="247">
        <v>1100770683377</v>
      </c>
      <c r="G107" s="76" t="s">
        <v>905</v>
      </c>
      <c r="H107" s="241">
        <v>0</v>
      </c>
      <c r="I107" s="242">
        <v>2.19</v>
      </c>
      <c r="J107" s="242">
        <v>1.27</v>
      </c>
      <c r="K107" s="242">
        <v>1.27</v>
      </c>
      <c r="L107" s="243">
        <v>0</v>
      </c>
      <c r="M107" s="244">
        <v>0</v>
      </c>
      <c r="N107" s="244">
        <v>0</v>
      </c>
      <c r="O107" s="244">
        <v>0</v>
      </c>
    </row>
    <row r="108" spans="1:15" x14ac:dyDescent="0.2">
      <c r="A108" s="169">
        <v>860</v>
      </c>
      <c r="B108" s="169">
        <v>860</v>
      </c>
      <c r="C108" s="162">
        <v>1160000213601</v>
      </c>
      <c r="D108" s="169">
        <v>618</v>
      </c>
      <c r="E108" s="169">
        <v>618</v>
      </c>
      <c r="F108" s="247">
        <v>1160000213610</v>
      </c>
      <c r="G108" s="76" t="s">
        <v>906</v>
      </c>
      <c r="H108" s="241">
        <v>0</v>
      </c>
      <c r="I108" s="242">
        <v>51.73</v>
      </c>
      <c r="J108" s="242">
        <v>1.32</v>
      </c>
      <c r="K108" s="242">
        <v>1.32</v>
      </c>
      <c r="L108" s="243">
        <v>0</v>
      </c>
      <c r="M108" s="244">
        <v>0</v>
      </c>
      <c r="N108" s="244">
        <v>0</v>
      </c>
      <c r="O108" s="244">
        <v>0</v>
      </c>
    </row>
    <row r="109" spans="1:15" x14ac:dyDescent="0.2">
      <c r="A109" s="169">
        <v>861</v>
      </c>
      <c r="B109" s="169">
        <v>861</v>
      </c>
      <c r="C109" s="162">
        <v>1160000154150</v>
      </c>
      <c r="D109" s="169">
        <v>619</v>
      </c>
      <c r="E109" s="169">
        <v>619</v>
      </c>
      <c r="F109" s="247">
        <v>1160000154160</v>
      </c>
      <c r="G109" s="76" t="s">
        <v>907</v>
      </c>
      <c r="H109" s="241">
        <v>0</v>
      </c>
      <c r="I109" s="242">
        <v>8.14</v>
      </c>
      <c r="J109" s="242">
        <v>1.2</v>
      </c>
      <c r="K109" s="242">
        <v>1.2</v>
      </c>
      <c r="L109" s="243">
        <v>0</v>
      </c>
      <c r="M109" s="244">
        <v>0</v>
      </c>
      <c r="N109" s="244">
        <v>0</v>
      </c>
      <c r="O109" s="244">
        <v>0</v>
      </c>
    </row>
    <row r="110" spans="1:15" x14ac:dyDescent="0.2">
      <c r="A110" s="169">
        <v>862</v>
      </c>
      <c r="B110" s="169">
        <v>862</v>
      </c>
      <c r="C110" s="162">
        <v>1160000186551</v>
      </c>
      <c r="D110" s="169">
        <v>620</v>
      </c>
      <c r="E110" s="169">
        <v>620</v>
      </c>
      <c r="F110" s="247">
        <v>1160000186560</v>
      </c>
      <c r="G110" s="76" t="s">
        <v>908</v>
      </c>
      <c r="H110" s="241">
        <v>0</v>
      </c>
      <c r="I110" s="242">
        <v>39.020000000000003</v>
      </c>
      <c r="J110" s="242">
        <v>1.04</v>
      </c>
      <c r="K110" s="242">
        <v>1.04</v>
      </c>
      <c r="L110" s="243">
        <v>0</v>
      </c>
      <c r="M110" s="244">
        <v>0</v>
      </c>
      <c r="N110" s="244">
        <v>0</v>
      </c>
      <c r="O110" s="244">
        <v>0</v>
      </c>
    </row>
    <row r="111" spans="1:15" x14ac:dyDescent="0.2">
      <c r="A111" s="169">
        <v>863</v>
      </c>
      <c r="B111" s="169">
        <v>863</v>
      </c>
      <c r="C111" s="162">
        <v>1130000053950</v>
      </c>
      <c r="D111" s="169"/>
      <c r="E111" s="169"/>
      <c r="F111" s="247"/>
      <c r="G111" s="76" t="s">
        <v>909</v>
      </c>
      <c r="H111" s="241">
        <v>0.51300000000000001</v>
      </c>
      <c r="I111" s="242">
        <v>735.26</v>
      </c>
      <c r="J111" s="242">
        <v>2.77</v>
      </c>
      <c r="K111" s="242">
        <v>2.77</v>
      </c>
      <c r="L111" s="243">
        <v>0</v>
      </c>
      <c r="M111" s="244">
        <v>0</v>
      </c>
      <c r="N111" s="244">
        <v>0</v>
      </c>
      <c r="O111" s="244">
        <v>0</v>
      </c>
    </row>
    <row r="112" spans="1:15" x14ac:dyDescent="0.2">
      <c r="A112" s="169">
        <v>864</v>
      </c>
      <c r="B112" s="169">
        <v>864</v>
      </c>
      <c r="C112" s="162">
        <v>1160000745093</v>
      </c>
      <c r="D112" s="169">
        <v>621</v>
      </c>
      <c r="E112" s="169">
        <v>621</v>
      </c>
      <c r="F112" s="247" t="s">
        <v>1161</v>
      </c>
      <c r="G112" s="76" t="s">
        <v>910</v>
      </c>
      <c r="H112" s="241">
        <v>0</v>
      </c>
      <c r="I112" s="242">
        <v>51.49</v>
      </c>
      <c r="J112" s="242">
        <v>1.02</v>
      </c>
      <c r="K112" s="242">
        <v>1.02</v>
      </c>
      <c r="L112" s="243">
        <v>0</v>
      </c>
      <c r="M112" s="244">
        <v>0</v>
      </c>
      <c r="N112" s="244">
        <v>0</v>
      </c>
      <c r="O112" s="244">
        <v>0</v>
      </c>
    </row>
    <row r="113" spans="1:15" x14ac:dyDescent="0.2">
      <c r="A113" s="169">
        <v>865</v>
      </c>
      <c r="B113" s="169">
        <v>865</v>
      </c>
      <c r="C113" s="162">
        <v>1160000909822</v>
      </c>
      <c r="D113" s="169">
        <v>622</v>
      </c>
      <c r="E113" s="169">
        <v>622</v>
      </c>
      <c r="F113" s="247">
        <v>1160000909840</v>
      </c>
      <c r="G113" s="76" t="s">
        <v>911</v>
      </c>
      <c r="H113" s="241">
        <v>0</v>
      </c>
      <c r="I113" s="242">
        <v>1.91</v>
      </c>
      <c r="J113" s="242">
        <v>1.46</v>
      </c>
      <c r="K113" s="242">
        <v>1.46</v>
      </c>
      <c r="L113" s="243">
        <v>0</v>
      </c>
      <c r="M113" s="244">
        <v>267.55</v>
      </c>
      <c r="N113" s="244">
        <v>0.05</v>
      </c>
      <c r="O113" s="244">
        <v>0.05</v>
      </c>
    </row>
    <row r="114" spans="1:15" x14ac:dyDescent="0.2">
      <c r="A114" s="169">
        <v>866</v>
      </c>
      <c r="B114" s="169">
        <v>866</v>
      </c>
      <c r="C114" s="162">
        <v>1130000044004</v>
      </c>
      <c r="D114" s="169">
        <v>629</v>
      </c>
      <c r="E114" s="169">
        <v>629</v>
      </c>
      <c r="F114" s="247">
        <v>1130000044013</v>
      </c>
      <c r="G114" s="76" t="s">
        <v>912</v>
      </c>
      <c r="H114" s="241">
        <v>0</v>
      </c>
      <c r="I114" s="242">
        <v>148.36000000000001</v>
      </c>
      <c r="J114" s="242">
        <v>1</v>
      </c>
      <c r="K114" s="242">
        <v>1</v>
      </c>
      <c r="L114" s="243">
        <v>0</v>
      </c>
      <c r="M114" s="244">
        <v>0</v>
      </c>
      <c r="N114" s="244">
        <v>0</v>
      </c>
      <c r="O114" s="244">
        <v>0</v>
      </c>
    </row>
    <row r="115" spans="1:15" x14ac:dyDescent="0.2">
      <c r="A115" s="169">
        <v>867</v>
      </c>
      <c r="B115" s="169">
        <v>867</v>
      </c>
      <c r="C115" s="162">
        <v>1130000044022</v>
      </c>
      <c r="D115" s="169">
        <v>630</v>
      </c>
      <c r="E115" s="169">
        <v>630</v>
      </c>
      <c r="F115" s="247">
        <v>1130000044031</v>
      </c>
      <c r="G115" s="76" t="s">
        <v>913</v>
      </c>
      <c r="H115" s="241">
        <v>0</v>
      </c>
      <c r="I115" s="242">
        <v>148.36000000000001</v>
      </c>
      <c r="J115" s="242">
        <v>1</v>
      </c>
      <c r="K115" s="242">
        <v>1</v>
      </c>
      <c r="L115" s="243">
        <v>0</v>
      </c>
      <c r="M115" s="244">
        <v>0</v>
      </c>
      <c r="N115" s="244">
        <v>0</v>
      </c>
      <c r="O115" s="244">
        <v>0</v>
      </c>
    </row>
    <row r="116" spans="1:15" x14ac:dyDescent="0.2">
      <c r="A116" s="169">
        <v>868</v>
      </c>
      <c r="B116" s="169">
        <v>868</v>
      </c>
      <c r="C116" s="162">
        <v>1160000999037</v>
      </c>
      <c r="D116" s="169">
        <v>631</v>
      </c>
      <c r="E116" s="169">
        <v>631</v>
      </c>
      <c r="F116" s="247">
        <v>1160000999046</v>
      </c>
      <c r="G116" s="76" t="s">
        <v>914</v>
      </c>
      <c r="H116" s="241">
        <v>0</v>
      </c>
      <c r="I116" s="242">
        <v>26.96</v>
      </c>
      <c r="J116" s="242">
        <v>1.1000000000000001</v>
      </c>
      <c r="K116" s="242">
        <v>1.1000000000000001</v>
      </c>
      <c r="L116" s="243">
        <v>0</v>
      </c>
      <c r="M116" s="244">
        <v>2003.1</v>
      </c>
      <c r="N116" s="244">
        <v>0.05</v>
      </c>
      <c r="O116" s="244">
        <v>0.05</v>
      </c>
    </row>
    <row r="117" spans="1:15" x14ac:dyDescent="0.2">
      <c r="A117" s="169">
        <v>869</v>
      </c>
      <c r="B117" s="169">
        <v>869</v>
      </c>
      <c r="C117" s="162">
        <v>1100039667455</v>
      </c>
      <c r="D117" s="169">
        <v>634</v>
      </c>
      <c r="E117" s="169">
        <v>634</v>
      </c>
      <c r="F117" s="247">
        <v>1100050222473</v>
      </c>
      <c r="G117" s="76" t="s">
        <v>915</v>
      </c>
      <c r="H117" s="241">
        <v>0</v>
      </c>
      <c r="I117" s="242">
        <v>129.35</v>
      </c>
      <c r="J117" s="242">
        <v>1.03</v>
      </c>
      <c r="K117" s="242">
        <v>1.03</v>
      </c>
      <c r="L117" s="243">
        <v>0</v>
      </c>
      <c r="M117" s="244">
        <v>388.05</v>
      </c>
      <c r="N117" s="244">
        <v>0.05</v>
      </c>
      <c r="O117" s="244">
        <v>0.05</v>
      </c>
    </row>
    <row r="118" spans="1:15" x14ac:dyDescent="0.2">
      <c r="A118" s="169">
        <v>870</v>
      </c>
      <c r="B118" s="169">
        <v>870</v>
      </c>
      <c r="C118" s="162">
        <v>1160001253330</v>
      </c>
      <c r="D118" s="169">
        <v>633</v>
      </c>
      <c r="E118" s="169">
        <v>633</v>
      </c>
      <c r="F118" s="247">
        <v>1160001253321</v>
      </c>
      <c r="G118" s="76" t="s">
        <v>916</v>
      </c>
      <c r="H118" s="241">
        <v>0</v>
      </c>
      <c r="I118" s="242">
        <v>15.98</v>
      </c>
      <c r="J118" s="242">
        <v>1.2</v>
      </c>
      <c r="K118" s="242">
        <v>1.2</v>
      </c>
      <c r="L118" s="243">
        <v>0</v>
      </c>
      <c r="M118" s="244">
        <v>3036.9</v>
      </c>
      <c r="N118" s="244">
        <v>0.05</v>
      </c>
      <c r="O118" s="244">
        <v>0.05</v>
      </c>
    </row>
    <row r="119" spans="1:15" x14ac:dyDescent="0.2">
      <c r="A119" s="169">
        <v>871</v>
      </c>
      <c r="B119" s="169">
        <v>871</v>
      </c>
      <c r="C119" s="162">
        <v>1100039600103</v>
      </c>
      <c r="D119" s="169"/>
      <c r="E119" s="169"/>
      <c r="F119" s="247"/>
      <c r="G119" s="76" t="s">
        <v>763</v>
      </c>
      <c r="H119" s="241">
        <v>0</v>
      </c>
      <c r="I119" s="242">
        <v>3633.77</v>
      </c>
      <c r="J119" s="242">
        <v>1.66</v>
      </c>
      <c r="K119" s="242">
        <v>1.66</v>
      </c>
      <c r="L119" s="243">
        <v>0</v>
      </c>
      <c r="M119" s="244">
        <v>0</v>
      </c>
      <c r="N119" s="244">
        <v>0</v>
      </c>
      <c r="O119" s="244">
        <v>0</v>
      </c>
    </row>
    <row r="120" spans="1:15" x14ac:dyDescent="0.2">
      <c r="A120" s="169">
        <v>872</v>
      </c>
      <c r="B120" s="169">
        <v>872</v>
      </c>
      <c r="C120" s="162">
        <v>1100039600380</v>
      </c>
      <c r="D120" s="169"/>
      <c r="E120" s="169"/>
      <c r="F120" s="247"/>
      <c r="G120" s="76" t="s">
        <v>764</v>
      </c>
      <c r="H120" s="241">
        <v>0</v>
      </c>
      <c r="I120" s="242">
        <v>59.04</v>
      </c>
      <c r="J120" s="242">
        <v>5.39</v>
      </c>
      <c r="K120" s="242">
        <v>5.39</v>
      </c>
      <c r="L120" s="243">
        <v>0</v>
      </c>
      <c r="M120" s="244">
        <v>0</v>
      </c>
      <c r="N120" s="244">
        <v>0</v>
      </c>
      <c r="O120" s="244">
        <v>0</v>
      </c>
    </row>
    <row r="121" spans="1:15" x14ac:dyDescent="0.2">
      <c r="A121" s="169">
        <v>873</v>
      </c>
      <c r="B121" s="169">
        <v>873</v>
      </c>
      <c r="C121" s="162">
        <v>1100039600317</v>
      </c>
      <c r="D121" s="169"/>
      <c r="E121" s="169"/>
      <c r="F121" s="247"/>
      <c r="G121" s="76" t="s">
        <v>765</v>
      </c>
      <c r="H121" s="241">
        <v>0</v>
      </c>
      <c r="I121" s="242">
        <v>113.21</v>
      </c>
      <c r="J121" s="242">
        <v>4.49</v>
      </c>
      <c r="K121" s="242">
        <v>4.49</v>
      </c>
      <c r="L121" s="243">
        <v>0</v>
      </c>
      <c r="M121" s="244">
        <v>0</v>
      </c>
      <c r="N121" s="244">
        <v>0</v>
      </c>
      <c r="O121" s="244">
        <v>0</v>
      </c>
    </row>
    <row r="122" spans="1:15" x14ac:dyDescent="0.2">
      <c r="A122" s="169">
        <v>875</v>
      </c>
      <c r="B122" s="169">
        <v>875</v>
      </c>
      <c r="C122" s="162">
        <v>1100039667989</v>
      </c>
      <c r="D122" s="169"/>
      <c r="E122" s="169"/>
      <c r="F122" s="247"/>
      <c r="G122" s="76" t="s">
        <v>766</v>
      </c>
      <c r="H122" s="241">
        <v>0.79900000000000004</v>
      </c>
      <c r="I122" s="242">
        <v>3000.7</v>
      </c>
      <c r="J122" s="242">
        <v>3.76</v>
      </c>
      <c r="K122" s="242">
        <v>3.76</v>
      </c>
      <c r="L122" s="243">
        <v>0</v>
      </c>
      <c r="M122" s="244">
        <v>0</v>
      </c>
      <c r="N122" s="244">
        <v>0</v>
      </c>
      <c r="O122" s="244">
        <v>0</v>
      </c>
    </row>
    <row r="123" spans="1:15" x14ac:dyDescent="0.2">
      <c r="A123" s="169">
        <v>876</v>
      </c>
      <c r="B123" s="169">
        <v>876</v>
      </c>
      <c r="C123" s="162">
        <v>1100039602323</v>
      </c>
      <c r="D123" s="169"/>
      <c r="E123" s="169"/>
      <c r="F123" s="247"/>
      <c r="G123" s="76" t="s">
        <v>767</v>
      </c>
      <c r="H123" s="241">
        <v>0.254</v>
      </c>
      <c r="I123" s="242">
        <v>113.21</v>
      </c>
      <c r="J123" s="242">
        <v>7.31</v>
      </c>
      <c r="K123" s="242">
        <v>7.31</v>
      </c>
      <c r="L123" s="243">
        <v>0</v>
      </c>
      <c r="M123" s="244">
        <v>0</v>
      </c>
      <c r="N123" s="244">
        <v>0</v>
      </c>
      <c r="O123" s="244">
        <v>0</v>
      </c>
    </row>
    <row r="124" spans="1:15" x14ac:dyDescent="0.2">
      <c r="A124" s="169">
        <v>877</v>
      </c>
      <c r="B124" s="169">
        <v>877</v>
      </c>
      <c r="C124" s="162">
        <v>1100039600308</v>
      </c>
      <c r="D124" s="169"/>
      <c r="E124" s="169"/>
      <c r="F124" s="247"/>
      <c r="G124" s="76" t="s">
        <v>768</v>
      </c>
      <c r="H124" s="241">
        <v>0</v>
      </c>
      <c r="I124" s="242">
        <v>113.21</v>
      </c>
      <c r="J124" s="242">
        <v>3.05</v>
      </c>
      <c r="K124" s="242">
        <v>3.05</v>
      </c>
      <c r="L124" s="243">
        <v>0</v>
      </c>
      <c r="M124" s="244">
        <v>0</v>
      </c>
      <c r="N124" s="244">
        <v>0</v>
      </c>
      <c r="O124" s="244">
        <v>0</v>
      </c>
    </row>
    <row r="125" spans="1:15" ht="25.5" x14ac:dyDescent="0.2">
      <c r="A125" s="169">
        <v>878</v>
      </c>
      <c r="B125" s="169">
        <v>878</v>
      </c>
      <c r="C125" s="162" t="s">
        <v>1162</v>
      </c>
      <c r="D125" s="169"/>
      <c r="E125" s="169"/>
      <c r="F125" s="247"/>
      <c r="G125" s="76" t="s">
        <v>769</v>
      </c>
      <c r="H125" s="241">
        <v>0</v>
      </c>
      <c r="I125" s="242">
        <v>113.21</v>
      </c>
      <c r="J125" s="242">
        <v>5.64</v>
      </c>
      <c r="K125" s="242">
        <v>5.64</v>
      </c>
      <c r="L125" s="243">
        <v>0</v>
      </c>
      <c r="M125" s="244">
        <v>0</v>
      </c>
      <c r="N125" s="244">
        <v>0</v>
      </c>
      <c r="O125" s="244">
        <v>0</v>
      </c>
    </row>
    <row r="126" spans="1:15" x14ac:dyDescent="0.2">
      <c r="A126" s="169">
        <v>879</v>
      </c>
      <c r="B126" s="169">
        <v>879</v>
      </c>
      <c r="C126" s="162">
        <v>1100039606197</v>
      </c>
      <c r="D126" s="169"/>
      <c r="E126" s="169"/>
      <c r="F126" s="247"/>
      <c r="G126" s="76" t="s">
        <v>770</v>
      </c>
      <c r="H126" s="241">
        <v>0</v>
      </c>
      <c r="I126" s="242">
        <v>169.82</v>
      </c>
      <c r="J126" s="242">
        <v>3.22</v>
      </c>
      <c r="K126" s="242">
        <v>3.22</v>
      </c>
      <c r="L126" s="243">
        <v>0</v>
      </c>
      <c r="M126" s="244">
        <v>0</v>
      </c>
      <c r="N126" s="244">
        <v>0</v>
      </c>
      <c r="O126" s="244">
        <v>0</v>
      </c>
    </row>
    <row r="127" spans="1:15" x14ac:dyDescent="0.2">
      <c r="A127" s="169">
        <v>880</v>
      </c>
      <c r="B127" s="169">
        <v>880</v>
      </c>
      <c r="C127" s="162">
        <v>1100039668227</v>
      </c>
      <c r="D127" s="169"/>
      <c r="E127" s="169"/>
      <c r="F127" s="247"/>
      <c r="G127" s="76" t="s">
        <v>771</v>
      </c>
      <c r="H127" s="241">
        <v>0</v>
      </c>
      <c r="I127" s="242">
        <v>56.61</v>
      </c>
      <c r="J127" s="242">
        <v>7.78</v>
      </c>
      <c r="K127" s="242">
        <v>7.78</v>
      </c>
      <c r="L127" s="243">
        <v>0</v>
      </c>
      <c r="M127" s="244">
        <v>0</v>
      </c>
      <c r="N127" s="244">
        <v>0</v>
      </c>
      <c r="O127" s="244">
        <v>0</v>
      </c>
    </row>
    <row r="128" spans="1:15" x14ac:dyDescent="0.2">
      <c r="A128" s="169">
        <v>881</v>
      </c>
      <c r="B128" s="169">
        <v>881</v>
      </c>
      <c r="C128" s="162">
        <v>1100039601028</v>
      </c>
      <c r="D128" s="169"/>
      <c r="E128" s="169"/>
      <c r="F128" s="247"/>
      <c r="G128" s="76" t="s">
        <v>772</v>
      </c>
      <c r="H128" s="241">
        <v>0.48599999999999999</v>
      </c>
      <c r="I128" s="242">
        <v>113.21</v>
      </c>
      <c r="J128" s="242">
        <v>4.7699999999999996</v>
      </c>
      <c r="K128" s="242">
        <v>4.7699999999999996</v>
      </c>
      <c r="L128" s="243">
        <v>0</v>
      </c>
      <c r="M128" s="244">
        <v>0</v>
      </c>
      <c r="N128" s="244">
        <v>0</v>
      </c>
      <c r="O128" s="244">
        <v>0</v>
      </c>
    </row>
    <row r="129" spans="1:15" x14ac:dyDescent="0.2">
      <c r="A129" s="169">
        <v>882</v>
      </c>
      <c r="B129" s="169">
        <v>882</v>
      </c>
      <c r="C129" s="162">
        <v>1100039601019</v>
      </c>
      <c r="D129" s="169"/>
      <c r="E129" s="169"/>
      <c r="F129" s="247"/>
      <c r="G129" s="76" t="s">
        <v>773</v>
      </c>
      <c r="H129" s="241">
        <v>0.495</v>
      </c>
      <c r="I129" s="242">
        <v>56.61</v>
      </c>
      <c r="J129" s="242">
        <v>5.0599999999999996</v>
      </c>
      <c r="K129" s="242">
        <v>5.0599999999999996</v>
      </c>
      <c r="L129" s="243">
        <v>0</v>
      </c>
      <c r="M129" s="244">
        <v>0</v>
      </c>
      <c r="N129" s="244">
        <v>0</v>
      </c>
      <c r="O129" s="244">
        <v>0</v>
      </c>
    </row>
    <row r="130" spans="1:15" x14ac:dyDescent="0.2">
      <c r="A130" s="169">
        <v>883</v>
      </c>
      <c r="B130" s="169">
        <v>883</v>
      </c>
      <c r="C130" s="162">
        <v>1100039601339</v>
      </c>
      <c r="D130" s="169"/>
      <c r="E130" s="169"/>
      <c r="F130" s="247"/>
      <c r="G130" s="76" t="s">
        <v>774</v>
      </c>
      <c r="H130" s="241">
        <v>0.93400000000000005</v>
      </c>
      <c r="I130" s="242">
        <v>113.21</v>
      </c>
      <c r="J130" s="242">
        <v>5.53</v>
      </c>
      <c r="K130" s="242">
        <v>5.53</v>
      </c>
      <c r="L130" s="243">
        <v>0</v>
      </c>
      <c r="M130" s="244">
        <v>0</v>
      </c>
      <c r="N130" s="244">
        <v>0</v>
      </c>
      <c r="O130" s="244">
        <v>0</v>
      </c>
    </row>
    <row r="131" spans="1:15" x14ac:dyDescent="0.2">
      <c r="A131" s="169">
        <v>884</v>
      </c>
      <c r="B131" s="169">
        <v>884</v>
      </c>
      <c r="C131" s="162">
        <v>1100039600567</v>
      </c>
      <c r="D131" s="169"/>
      <c r="E131" s="169"/>
      <c r="F131" s="247"/>
      <c r="G131" s="76" t="s">
        <v>775</v>
      </c>
      <c r="H131" s="241">
        <v>0.46899999999999997</v>
      </c>
      <c r="I131" s="242">
        <v>113.21</v>
      </c>
      <c r="J131" s="242">
        <v>5.25</v>
      </c>
      <c r="K131" s="242">
        <v>5.25</v>
      </c>
      <c r="L131" s="243">
        <v>0</v>
      </c>
      <c r="M131" s="244">
        <v>0</v>
      </c>
      <c r="N131" s="244">
        <v>0</v>
      </c>
      <c r="O131" s="244">
        <v>0</v>
      </c>
    </row>
    <row r="132" spans="1:15" ht="25.5" x14ac:dyDescent="0.2">
      <c r="A132" s="169">
        <v>885</v>
      </c>
      <c r="B132" s="169">
        <v>885</v>
      </c>
      <c r="C132" s="162" t="s">
        <v>1163</v>
      </c>
      <c r="D132" s="169">
        <v>636</v>
      </c>
      <c r="E132" s="169">
        <v>636</v>
      </c>
      <c r="F132" s="247">
        <v>1100050222464</v>
      </c>
      <c r="G132" s="76" t="s">
        <v>776</v>
      </c>
      <c r="H132" s="241">
        <v>0</v>
      </c>
      <c r="I132" s="242">
        <v>590.44000000000005</v>
      </c>
      <c r="J132" s="242">
        <v>2.2599999999999998</v>
      </c>
      <c r="K132" s="242">
        <v>2.2599999999999998</v>
      </c>
      <c r="L132" s="243">
        <v>0</v>
      </c>
      <c r="M132" s="244">
        <v>0</v>
      </c>
      <c r="N132" s="244">
        <v>0</v>
      </c>
      <c r="O132" s="244">
        <v>0</v>
      </c>
    </row>
    <row r="133" spans="1:15" x14ac:dyDescent="0.2">
      <c r="A133" s="169">
        <v>886</v>
      </c>
      <c r="B133" s="169">
        <v>886</v>
      </c>
      <c r="C133" s="162">
        <v>1100039606294</v>
      </c>
      <c r="D133" s="169">
        <v>608</v>
      </c>
      <c r="E133" s="169">
        <v>608</v>
      </c>
      <c r="F133" s="247">
        <v>1100050222446</v>
      </c>
      <c r="G133" s="76" t="s">
        <v>777</v>
      </c>
      <c r="H133" s="241">
        <v>0</v>
      </c>
      <c r="I133" s="242">
        <v>40.409999999999997</v>
      </c>
      <c r="J133" s="242">
        <v>2.34</v>
      </c>
      <c r="K133" s="242">
        <v>2.34</v>
      </c>
      <c r="L133" s="243">
        <v>0</v>
      </c>
      <c r="M133" s="244">
        <v>0</v>
      </c>
      <c r="N133" s="244">
        <v>0</v>
      </c>
      <c r="O133" s="244">
        <v>0</v>
      </c>
    </row>
    <row r="134" spans="1:15" x14ac:dyDescent="0.2">
      <c r="A134" s="169">
        <v>887</v>
      </c>
      <c r="B134" s="169">
        <v>887</v>
      </c>
      <c r="C134" s="162">
        <v>1100039604358</v>
      </c>
      <c r="D134" s="169"/>
      <c r="E134" s="169"/>
      <c r="F134" s="247"/>
      <c r="G134" s="76" t="s">
        <v>778</v>
      </c>
      <c r="H134" s="241">
        <v>0</v>
      </c>
      <c r="I134" s="242">
        <v>2527.17</v>
      </c>
      <c r="J134" s="242">
        <v>5.38</v>
      </c>
      <c r="K134" s="242">
        <v>5.38</v>
      </c>
      <c r="L134" s="243">
        <v>0</v>
      </c>
      <c r="M134" s="244">
        <v>0</v>
      </c>
      <c r="N134" s="244">
        <v>0</v>
      </c>
      <c r="O134" s="244">
        <v>0</v>
      </c>
    </row>
    <row r="135" spans="1:15" ht="25.5" x14ac:dyDescent="0.2">
      <c r="A135" s="169">
        <v>888</v>
      </c>
      <c r="B135" s="169">
        <v>888</v>
      </c>
      <c r="C135" s="162" t="s">
        <v>1164</v>
      </c>
      <c r="D135" s="169"/>
      <c r="E135" s="169"/>
      <c r="F135" s="247"/>
      <c r="G135" s="76" t="s">
        <v>779</v>
      </c>
      <c r="H135" s="241">
        <v>0</v>
      </c>
      <c r="I135" s="242">
        <v>113.21</v>
      </c>
      <c r="J135" s="242">
        <v>5.54</v>
      </c>
      <c r="K135" s="242">
        <v>5.54</v>
      </c>
      <c r="L135" s="243">
        <v>0</v>
      </c>
      <c r="M135" s="244">
        <v>0</v>
      </c>
      <c r="N135" s="244">
        <v>0</v>
      </c>
      <c r="O135" s="244">
        <v>0</v>
      </c>
    </row>
    <row r="136" spans="1:15" ht="25.5" x14ac:dyDescent="0.2">
      <c r="A136" s="169">
        <v>889</v>
      </c>
      <c r="B136" s="169">
        <v>889</v>
      </c>
      <c r="C136" s="162" t="s">
        <v>1165</v>
      </c>
      <c r="D136" s="169"/>
      <c r="E136" s="169"/>
      <c r="F136" s="247"/>
      <c r="G136" s="76" t="s">
        <v>780</v>
      </c>
      <c r="H136" s="241">
        <v>0.246</v>
      </c>
      <c r="I136" s="242">
        <v>113.21</v>
      </c>
      <c r="J136" s="242">
        <v>5.05</v>
      </c>
      <c r="K136" s="242">
        <v>5.05</v>
      </c>
      <c r="L136" s="243">
        <v>0</v>
      </c>
      <c r="M136" s="244">
        <v>0</v>
      </c>
      <c r="N136" s="244">
        <v>0</v>
      </c>
      <c r="O136" s="244">
        <v>0</v>
      </c>
    </row>
    <row r="137" spans="1:15" ht="25.5" x14ac:dyDescent="0.2">
      <c r="A137" s="169">
        <v>890</v>
      </c>
      <c r="B137" s="169">
        <v>890</v>
      </c>
      <c r="C137" s="162" t="s">
        <v>1166</v>
      </c>
      <c r="D137" s="169"/>
      <c r="E137" s="169"/>
      <c r="F137" s="247"/>
      <c r="G137" s="76" t="s">
        <v>781</v>
      </c>
      <c r="H137" s="241">
        <v>0</v>
      </c>
      <c r="I137" s="242">
        <v>113.21</v>
      </c>
      <c r="J137" s="242">
        <v>3.78</v>
      </c>
      <c r="K137" s="242">
        <v>3.78</v>
      </c>
      <c r="L137" s="243">
        <v>0</v>
      </c>
      <c r="M137" s="244">
        <v>0</v>
      </c>
      <c r="N137" s="244">
        <v>0</v>
      </c>
      <c r="O137" s="244">
        <v>0</v>
      </c>
    </row>
    <row r="138" spans="1:15" ht="25.5" x14ac:dyDescent="0.2">
      <c r="A138" s="169">
        <v>891</v>
      </c>
      <c r="B138" s="169">
        <v>891</v>
      </c>
      <c r="C138" s="162" t="s">
        <v>1167</v>
      </c>
      <c r="D138" s="169"/>
      <c r="E138" s="169"/>
      <c r="F138" s="247"/>
      <c r="G138" s="76" t="s">
        <v>782</v>
      </c>
      <c r="H138" s="241">
        <v>0</v>
      </c>
      <c r="I138" s="242">
        <v>3446.17</v>
      </c>
      <c r="J138" s="242">
        <v>2.72</v>
      </c>
      <c r="K138" s="242">
        <v>2.72</v>
      </c>
      <c r="L138" s="243">
        <v>0</v>
      </c>
      <c r="M138" s="244">
        <v>0</v>
      </c>
      <c r="N138" s="244">
        <v>0</v>
      </c>
      <c r="O138" s="244">
        <v>0</v>
      </c>
    </row>
    <row r="139" spans="1:15" ht="25.5" x14ac:dyDescent="0.2">
      <c r="A139" s="169">
        <v>892</v>
      </c>
      <c r="B139" s="169">
        <v>892</v>
      </c>
      <c r="C139" s="162" t="s">
        <v>1168</v>
      </c>
      <c r="D139" s="169">
        <v>637</v>
      </c>
      <c r="E139" s="169">
        <v>637</v>
      </c>
      <c r="F139" s="247">
        <v>1160001059394</v>
      </c>
      <c r="G139" s="76" t="s">
        <v>917</v>
      </c>
      <c r="H139" s="241">
        <v>0</v>
      </c>
      <c r="I139" s="242">
        <v>48.52</v>
      </c>
      <c r="J139" s="242">
        <v>4.8600000000000003</v>
      </c>
      <c r="K139" s="242">
        <v>4.8600000000000003</v>
      </c>
      <c r="L139" s="243">
        <v>0</v>
      </c>
      <c r="M139" s="244">
        <v>64.69</v>
      </c>
      <c r="N139" s="244">
        <v>0.05</v>
      </c>
      <c r="O139" s="244">
        <v>0.05</v>
      </c>
    </row>
    <row r="140" spans="1:15" ht="25.5" x14ac:dyDescent="0.2">
      <c r="A140" s="169">
        <v>893</v>
      </c>
      <c r="B140" s="169">
        <v>893</v>
      </c>
      <c r="C140" s="162" t="s">
        <v>1169</v>
      </c>
      <c r="D140" s="169"/>
      <c r="E140" s="169"/>
      <c r="F140" s="247"/>
      <c r="G140" s="76" t="s">
        <v>783</v>
      </c>
      <c r="H140" s="241">
        <v>0</v>
      </c>
      <c r="I140" s="242">
        <v>113.21</v>
      </c>
      <c r="J140" s="242">
        <v>2.1</v>
      </c>
      <c r="K140" s="242">
        <v>2.1</v>
      </c>
      <c r="L140" s="243">
        <v>0</v>
      </c>
      <c r="M140" s="244">
        <v>0</v>
      </c>
      <c r="N140" s="244">
        <v>0</v>
      </c>
      <c r="O140" s="244">
        <v>0</v>
      </c>
    </row>
    <row r="141" spans="1:15" x14ac:dyDescent="0.2">
      <c r="A141" s="169">
        <v>894</v>
      </c>
      <c r="B141" s="169">
        <v>894</v>
      </c>
      <c r="C141" s="162">
        <v>1100039600033</v>
      </c>
      <c r="D141" s="169"/>
      <c r="E141" s="169"/>
      <c r="F141" s="247"/>
      <c r="G141" s="76" t="s">
        <v>784</v>
      </c>
      <c r="H141" s="241">
        <v>0</v>
      </c>
      <c r="I141" s="242">
        <v>2378.2399999999998</v>
      </c>
      <c r="J141" s="242">
        <v>2.41</v>
      </c>
      <c r="K141" s="242">
        <v>2.41</v>
      </c>
      <c r="L141" s="243">
        <v>0</v>
      </c>
      <c r="M141" s="244">
        <v>0</v>
      </c>
      <c r="N141" s="244">
        <v>0</v>
      </c>
      <c r="O141" s="244">
        <v>0</v>
      </c>
    </row>
    <row r="142" spans="1:15" x14ac:dyDescent="0.2">
      <c r="A142" s="169">
        <v>895</v>
      </c>
      <c r="B142" s="169">
        <v>895</v>
      </c>
      <c r="C142" s="162">
        <v>1160001246403</v>
      </c>
      <c r="D142" s="169"/>
      <c r="E142" s="169"/>
      <c r="F142" s="162"/>
      <c r="G142" s="76" t="s">
        <v>918</v>
      </c>
      <c r="H142" s="241">
        <v>0</v>
      </c>
      <c r="I142" s="242">
        <v>277.97000000000003</v>
      </c>
      <c r="J142" s="242">
        <v>1.66</v>
      </c>
      <c r="K142" s="242">
        <v>1.66</v>
      </c>
      <c r="L142" s="243">
        <v>0</v>
      </c>
      <c r="M142" s="244">
        <v>0</v>
      </c>
      <c r="N142" s="244">
        <v>0</v>
      </c>
      <c r="O142" s="244">
        <v>0</v>
      </c>
    </row>
    <row r="143" spans="1:15" x14ac:dyDescent="0.2">
      <c r="A143" s="169">
        <v>896</v>
      </c>
      <c r="B143" s="169">
        <v>896</v>
      </c>
      <c r="C143" s="162">
        <v>1160001363390</v>
      </c>
      <c r="D143" s="169">
        <v>638</v>
      </c>
      <c r="E143" s="169">
        <v>638</v>
      </c>
      <c r="F143" s="247">
        <v>1160001363380</v>
      </c>
      <c r="G143" s="76" t="s">
        <v>785</v>
      </c>
      <c r="H143" s="241">
        <v>0</v>
      </c>
      <c r="I143" s="242">
        <v>98.37</v>
      </c>
      <c r="J143" s="242">
        <v>1.03</v>
      </c>
      <c r="K143" s="242">
        <v>1.03</v>
      </c>
      <c r="L143" s="243">
        <v>0</v>
      </c>
      <c r="M143" s="244">
        <v>3226.67</v>
      </c>
      <c r="N143" s="244">
        <v>0.05</v>
      </c>
      <c r="O143" s="244">
        <v>0.05</v>
      </c>
    </row>
    <row r="144" spans="1:15" x14ac:dyDescent="0.2">
      <c r="A144" s="169">
        <v>897</v>
      </c>
      <c r="B144" s="169">
        <v>897</v>
      </c>
      <c r="C144" s="162">
        <v>1160001457392</v>
      </c>
      <c r="D144" s="169">
        <v>639</v>
      </c>
      <c r="E144" s="169">
        <v>639</v>
      </c>
      <c r="F144" s="247">
        <v>1160001457408</v>
      </c>
      <c r="G144" s="76" t="s">
        <v>919</v>
      </c>
      <c r="H144" s="241">
        <v>0</v>
      </c>
      <c r="I144" s="242">
        <v>60.64</v>
      </c>
      <c r="J144" s="242">
        <v>1.05</v>
      </c>
      <c r="K144" s="242">
        <v>1.05</v>
      </c>
      <c r="L144" s="243">
        <v>0</v>
      </c>
      <c r="M144" s="244">
        <v>2779.32</v>
      </c>
      <c r="N144" s="244">
        <v>0.05</v>
      </c>
      <c r="O144" s="244">
        <v>0.05</v>
      </c>
    </row>
    <row r="145" spans="1:15" x14ac:dyDescent="0.2">
      <c r="A145" s="169">
        <v>898</v>
      </c>
      <c r="B145" s="169">
        <v>898</v>
      </c>
      <c r="C145" s="162">
        <v>1170000117971</v>
      </c>
      <c r="D145" s="169">
        <v>641</v>
      </c>
      <c r="E145" s="169">
        <v>641</v>
      </c>
      <c r="F145" s="247">
        <v>1170000117980</v>
      </c>
      <c r="G145" s="76" t="s">
        <v>786</v>
      </c>
      <c r="H145" s="241">
        <v>0</v>
      </c>
      <c r="I145" s="242">
        <v>47.5</v>
      </c>
      <c r="J145" s="242">
        <v>1.06</v>
      </c>
      <c r="K145" s="242">
        <v>1.06</v>
      </c>
      <c r="L145" s="243">
        <v>0</v>
      </c>
      <c r="M145" s="244">
        <v>2596.65</v>
      </c>
      <c r="N145" s="244">
        <v>0.05</v>
      </c>
      <c r="O145" s="244">
        <v>0.05</v>
      </c>
    </row>
    <row r="146" spans="1:15" x14ac:dyDescent="0.2">
      <c r="A146" s="169">
        <v>899</v>
      </c>
      <c r="B146" s="169">
        <v>899</v>
      </c>
      <c r="C146" s="162" t="s">
        <v>1174</v>
      </c>
      <c r="D146" s="169"/>
      <c r="E146" s="169"/>
      <c r="F146" s="247"/>
      <c r="G146" s="76" t="s">
        <v>787</v>
      </c>
      <c r="H146" s="241">
        <v>0</v>
      </c>
      <c r="I146" s="242">
        <v>7556.79</v>
      </c>
      <c r="J146" s="242">
        <v>2.0299999999999998</v>
      </c>
      <c r="K146" s="242">
        <v>2.0299999999999998</v>
      </c>
      <c r="L146" s="243">
        <v>0</v>
      </c>
      <c r="M146" s="244">
        <v>0</v>
      </c>
      <c r="N146" s="244">
        <v>0</v>
      </c>
      <c r="O146" s="244">
        <v>0</v>
      </c>
    </row>
    <row r="147" spans="1:15" x14ac:dyDescent="0.2">
      <c r="A147" s="169">
        <v>902</v>
      </c>
      <c r="B147" s="169">
        <v>902</v>
      </c>
      <c r="C147" s="162">
        <v>1170000199789</v>
      </c>
      <c r="D147" s="169">
        <v>650</v>
      </c>
      <c r="E147" s="169">
        <v>650</v>
      </c>
      <c r="F147" s="247">
        <v>1170000199798</v>
      </c>
      <c r="G147" s="76" t="s">
        <v>920</v>
      </c>
      <c r="H147" s="241">
        <v>0.45800000000000002</v>
      </c>
      <c r="I147" s="242">
        <v>30.95</v>
      </c>
      <c r="J147" s="242">
        <v>1.1100000000000001</v>
      </c>
      <c r="K147" s="242">
        <v>1.1100000000000001</v>
      </c>
      <c r="L147" s="243">
        <v>0</v>
      </c>
      <c r="M147" s="244">
        <v>2228.6799999999998</v>
      </c>
      <c r="N147" s="244">
        <v>0.05</v>
      </c>
      <c r="O147" s="244">
        <v>0.05</v>
      </c>
    </row>
    <row r="148" spans="1:15" x14ac:dyDescent="0.2">
      <c r="A148" s="169">
        <v>903</v>
      </c>
      <c r="B148" s="169">
        <v>903</v>
      </c>
      <c r="C148" s="162">
        <v>1170000137579</v>
      </c>
      <c r="D148" s="169">
        <v>651</v>
      </c>
      <c r="E148" s="169">
        <v>651</v>
      </c>
      <c r="F148" s="247">
        <v>1170000137588</v>
      </c>
      <c r="G148" s="76" t="s">
        <v>921</v>
      </c>
      <c r="H148" s="241">
        <v>0</v>
      </c>
      <c r="I148" s="242">
        <v>8.07</v>
      </c>
      <c r="J148" s="242">
        <v>1.32</v>
      </c>
      <c r="K148" s="242">
        <v>1.32</v>
      </c>
      <c r="L148" s="243">
        <v>0</v>
      </c>
      <c r="M148" s="244">
        <v>403.62</v>
      </c>
      <c r="N148" s="244">
        <v>0.05</v>
      </c>
      <c r="O148" s="244">
        <v>0.05</v>
      </c>
    </row>
    <row r="149" spans="1:15" x14ac:dyDescent="0.2">
      <c r="A149" s="169">
        <v>904</v>
      </c>
      <c r="B149" s="169">
        <v>904</v>
      </c>
      <c r="C149" s="162">
        <v>1160001324665</v>
      </c>
      <c r="D149" s="169"/>
      <c r="E149" s="169"/>
      <c r="F149" s="247"/>
      <c r="G149" s="76" t="s">
        <v>788</v>
      </c>
      <c r="H149" s="241">
        <v>0</v>
      </c>
      <c r="I149" s="242">
        <v>20980.68</v>
      </c>
      <c r="J149" s="242">
        <v>2.77</v>
      </c>
      <c r="K149" s="242">
        <v>2.77</v>
      </c>
      <c r="L149" s="243">
        <v>0</v>
      </c>
      <c r="M149" s="244">
        <v>0</v>
      </c>
      <c r="N149" s="244">
        <v>0</v>
      </c>
      <c r="O149" s="244">
        <v>0</v>
      </c>
    </row>
    <row r="150" spans="1:15" x14ac:dyDescent="0.2">
      <c r="A150" s="169">
        <v>905</v>
      </c>
      <c r="B150" s="169">
        <v>905</v>
      </c>
      <c r="C150" s="162">
        <v>1170000112477</v>
      </c>
      <c r="D150" s="169">
        <v>642</v>
      </c>
      <c r="E150" s="169">
        <v>642</v>
      </c>
      <c r="F150" s="247">
        <v>1170000112486</v>
      </c>
      <c r="G150" s="76" t="s">
        <v>789</v>
      </c>
      <c r="H150" s="241">
        <v>0</v>
      </c>
      <c r="I150" s="242">
        <v>9.9700000000000006</v>
      </c>
      <c r="J150" s="242">
        <v>1.03</v>
      </c>
      <c r="K150" s="242">
        <v>1.03</v>
      </c>
      <c r="L150" s="243">
        <v>0</v>
      </c>
      <c r="M150" s="244">
        <v>52.26</v>
      </c>
      <c r="N150" s="244">
        <v>0.05</v>
      </c>
      <c r="O150" s="244">
        <v>0.05</v>
      </c>
    </row>
    <row r="151" spans="1:15" x14ac:dyDescent="0.2">
      <c r="A151" s="169">
        <v>906</v>
      </c>
      <c r="B151" s="169">
        <v>906</v>
      </c>
      <c r="C151" s="162">
        <v>1160001415347</v>
      </c>
      <c r="D151" s="169">
        <v>643</v>
      </c>
      <c r="E151" s="169">
        <v>643</v>
      </c>
      <c r="F151" s="247">
        <v>1160001415356</v>
      </c>
      <c r="G151" s="76" t="s">
        <v>922</v>
      </c>
      <c r="H151" s="241">
        <v>0</v>
      </c>
      <c r="I151" s="242">
        <v>74.03</v>
      </c>
      <c r="J151" s="242">
        <v>0.98</v>
      </c>
      <c r="K151" s="242">
        <v>0.98</v>
      </c>
      <c r="L151" s="243">
        <v>0</v>
      </c>
      <c r="M151" s="244">
        <v>1110.51</v>
      </c>
      <c r="N151" s="244">
        <v>0.05</v>
      </c>
      <c r="O151" s="244">
        <v>0.05</v>
      </c>
    </row>
    <row r="152" spans="1:15" x14ac:dyDescent="0.2">
      <c r="A152" s="169">
        <v>907</v>
      </c>
      <c r="B152" s="169">
        <v>907</v>
      </c>
      <c r="C152" s="162">
        <v>1170000059210</v>
      </c>
      <c r="D152" s="169">
        <v>644</v>
      </c>
      <c r="E152" s="169">
        <v>644</v>
      </c>
      <c r="F152" s="247">
        <v>1170000059186</v>
      </c>
      <c r="G152" s="76" t="s">
        <v>923</v>
      </c>
      <c r="H152" s="241">
        <v>0</v>
      </c>
      <c r="I152" s="242">
        <v>14.05</v>
      </c>
      <c r="J152" s="242">
        <v>1.04</v>
      </c>
      <c r="K152" s="242">
        <v>1.04</v>
      </c>
      <c r="L152" s="243">
        <v>0</v>
      </c>
      <c r="M152" s="244">
        <v>296.74</v>
      </c>
      <c r="N152" s="244">
        <v>0.05</v>
      </c>
      <c r="O152" s="244">
        <v>0.05</v>
      </c>
    </row>
    <row r="153" spans="1:15" x14ac:dyDescent="0.2">
      <c r="A153" s="169">
        <v>908</v>
      </c>
      <c r="B153" s="169">
        <v>908</v>
      </c>
      <c r="C153" s="162">
        <v>1170000117944</v>
      </c>
      <c r="D153" s="169">
        <v>645</v>
      </c>
      <c r="E153" s="169">
        <v>645</v>
      </c>
      <c r="F153" s="247">
        <v>1170000117953</v>
      </c>
      <c r="G153" s="76" t="s">
        <v>924</v>
      </c>
      <c r="H153" s="241">
        <v>0</v>
      </c>
      <c r="I153" s="242">
        <v>24.29</v>
      </c>
      <c r="J153" s="242">
        <v>1.04</v>
      </c>
      <c r="K153" s="242">
        <v>1.04</v>
      </c>
      <c r="L153" s="243">
        <v>0</v>
      </c>
      <c r="M153" s="244">
        <v>371.61</v>
      </c>
      <c r="N153" s="244">
        <v>0.05</v>
      </c>
      <c r="O153" s="244">
        <v>0.05</v>
      </c>
    </row>
    <row r="154" spans="1:15" x14ac:dyDescent="0.2">
      <c r="A154" s="169">
        <v>909</v>
      </c>
      <c r="B154" s="169">
        <v>909</v>
      </c>
      <c r="C154" s="162">
        <v>1170000146670</v>
      </c>
      <c r="D154" s="169">
        <v>652</v>
      </c>
      <c r="E154" s="169">
        <v>652</v>
      </c>
      <c r="F154" s="247">
        <v>1170000146680</v>
      </c>
      <c r="G154" s="76" t="s">
        <v>925</v>
      </c>
      <c r="H154" s="241">
        <v>0</v>
      </c>
      <c r="I154" s="242">
        <v>0.45</v>
      </c>
      <c r="J154" s="242">
        <v>1.03</v>
      </c>
      <c r="K154" s="242">
        <v>1.03</v>
      </c>
      <c r="L154" s="243">
        <v>0</v>
      </c>
      <c r="M154" s="244">
        <v>90.73</v>
      </c>
      <c r="N154" s="244">
        <v>0.05</v>
      </c>
      <c r="O154" s="244">
        <v>0.05</v>
      </c>
    </row>
    <row r="155" spans="1:15" x14ac:dyDescent="0.2">
      <c r="A155" s="169">
        <v>910</v>
      </c>
      <c r="B155" s="169">
        <v>910</v>
      </c>
      <c r="C155" s="162">
        <v>1130000085288</v>
      </c>
      <c r="D155" s="169"/>
      <c r="E155" s="169"/>
      <c r="F155" s="247"/>
      <c r="G155" s="76" t="s">
        <v>926</v>
      </c>
      <c r="H155" s="241">
        <v>0</v>
      </c>
      <c r="I155" s="242">
        <v>0</v>
      </c>
      <c r="J155" s="242">
        <v>2.4300000000000002</v>
      </c>
      <c r="K155" s="242">
        <v>2.4300000000000002</v>
      </c>
      <c r="L155" s="243">
        <v>0</v>
      </c>
      <c r="M155" s="244">
        <v>0</v>
      </c>
      <c r="N155" s="244">
        <v>0</v>
      </c>
      <c r="O155" s="244">
        <v>0</v>
      </c>
    </row>
    <row r="156" spans="1:15" x14ac:dyDescent="0.2">
      <c r="A156" s="169">
        <v>911</v>
      </c>
      <c r="B156" s="169">
        <v>911</v>
      </c>
      <c r="C156" s="162">
        <v>1170000110600</v>
      </c>
      <c r="D156" s="169">
        <v>647</v>
      </c>
      <c r="E156" s="169">
        <v>647</v>
      </c>
      <c r="F156" s="247">
        <v>1170000110610</v>
      </c>
      <c r="G156" s="76" t="s">
        <v>927</v>
      </c>
      <c r="H156" s="241">
        <v>0</v>
      </c>
      <c r="I156" s="242">
        <v>22.77</v>
      </c>
      <c r="J156" s="242">
        <v>1.18</v>
      </c>
      <c r="K156" s="242">
        <v>1.18</v>
      </c>
      <c r="L156" s="243">
        <v>0</v>
      </c>
      <c r="M156" s="244">
        <v>3187.23</v>
      </c>
      <c r="N156" s="244">
        <v>0.05</v>
      </c>
      <c r="O156" s="244">
        <v>0.05</v>
      </c>
    </row>
    <row r="157" spans="1:15" x14ac:dyDescent="0.2">
      <c r="A157" s="169">
        <v>912</v>
      </c>
      <c r="B157" s="169">
        <v>912</v>
      </c>
      <c r="C157" s="162">
        <v>1170000111881</v>
      </c>
      <c r="D157" s="169">
        <v>648</v>
      </c>
      <c r="E157" s="169">
        <v>648</v>
      </c>
      <c r="F157" s="247">
        <v>1170000111890</v>
      </c>
      <c r="G157" s="76" t="s">
        <v>928</v>
      </c>
      <c r="H157" s="241">
        <v>0</v>
      </c>
      <c r="I157" s="242">
        <v>0.82</v>
      </c>
      <c r="J157" s="242">
        <v>1.32</v>
      </c>
      <c r="K157" s="242">
        <v>1.32</v>
      </c>
      <c r="L157" s="243">
        <v>0</v>
      </c>
      <c r="M157" s="244">
        <v>61.42</v>
      </c>
      <c r="N157" s="244">
        <v>0.05</v>
      </c>
      <c r="O157" s="244">
        <v>0.05</v>
      </c>
    </row>
    <row r="158" spans="1:15" x14ac:dyDescent="0.2">
      <c r="A158" s="169">
        <v>913</v>
      </c>
      <c r="B158" s="169">
        <v>913</v>
      </c>
      <c r="C158" s="162">
        <v>1170000113443</v>
      </c>
      <c r="D158" s="169">
        <v>649</v>
      </c>
      <c r="E158" s="169">
        <v>649</v>
      </c>
      <c r="F158" s="247">
        <v>1170000113452</v>
      </c>
      <c r="G158" s="76" t="s">
        <v>929</v>
      </c>
      <c r="H158" s="241">
        <v>0</v>
      </c>
      <c r="I158" s="242">
        <v>0.62</v>
      </c>
      <c r="J158" s="242">
        <v>1.53</v>
      </c>
      <c r="K158" s="242">
        <v>1.53</v>
      </c>
      <c r="L158" s="243">
        <v>0</v>
      </c>
      <c r="M158" s="244">
        <v>61.62</v>
      </c>
      <c r="N158" s="244">
        <v>0.05</v>
      </c>
      <c r="O158" s="244">
        <v>0.05</v>
      </c>
    </row>
    <row r="159" spans="1:15" x14ac:dyDescent="0.2">
      <c r="A159" s="169">
        <v>914</v>
      </c>
      <c r="B159" s="169">
        <v>914</v>
      </c>
      <c r="C159" s="162">
        <v>1170000172954</v>
      </c>
      <c r="D159" s="169">
        <v>653</v>
      </c>
      <c r="E159" s="169">
        <v>653</v>
      </c>
      <c r="F159" s="247">
        <v>1170000172963</v>
      </c>
      <c r="G159" s="76" t="s">
        <v>930</v>
      </c>
      <c r="H159" s="241">
        <v>0</v>
      </c>
      <c r="I159" s="242">
        <v>5.46</v>
      </c>
      <c r="J159" s="242">
        <v>3.03</v>
      </c>
      <c r="K159" s="242">
        <v>3.03</v>
      </c>
      <c r="L159" s="243">
        <v>0</v>
      </c>
      <c r="M159" s="244">
        <v>2729.95</v>
      </c>
      <c r="N159" s="244">
        <v>0.05</v>
      </c>
      <c r="O159" s="244">
        <v>0.05</v>
      </c>
    </row>
    <row r="160" spans="1:15" x14ac:dyDescent="0.2">
      <c r="A160" s="169">
        <v>915</v>
      </c>
      <c r="B160" s="169">
        <v>915</v>
      </c>
      <c r="C160" s="162">
        <v>1170000722696</v>
      </c>
      <c r="D160" s="169">
        <v>654</v>
      </c>
      <c r="E160" s="169">
        <v>654</v>
      </c>
      <c r="F160" s="247">
        <v>1170000722701</v>
      </c>
      <c r="G160" s="76" t="s">
        <v>931</v>
      </c>
      <c r="H160" s="241">
        <v>0</v>
      </c>
      <c r="I160" s="242">
        <v>234.14</v>
      </c>
      <c r="J160" s="242">
        <v>1.1000000000000001</v>
      </c>
      <c r="K160" s="242">
        <v>1.1000000000000001</v>
      </c>
      <c r="L160" s="243">
        <v>0</v>
      </c>
      <c r="M160" s="244">
        <v>2341.4</v>
      </c>
      <c r="N160" s="244">
        <v>0.05</v>
      </c>
      <c r="O160" s="244">
        <v>0.05</v>
      </c>
    </row>
    <row r="161" spans="1:15" x14ac:dyDescent="0.2">
      <c r="A161" s="169">
        <v>916</v>
      </c>
      <c r="B161" s="169">
        <v>916</v>
      </c>
      <c r="C161" s="162">
        <v>1170000398486</v>
      </c>
      <c r="D161" s="169">
        <v>646</v>
      </c>
      <c r="E161" s="169">
        <v>646</v>
      </c>
      <c r="F161" s="247">
        <v>1170000398495</v>
      </c>
      <c r="G161" s="76" t="s">
        <v>932</v>
      </c>
      <c r="H161" s="241">
        <v>0</v>
      </c>
      <c r="I161" s="242">
        <v>9.1999999999999993</v>
      </c>
      <c r="J161" s="242">
        <v>1.04</v>
      </c>
      <c r="K161" s="242">
        <v>1.04</v>
      </c>
      <c r="L161" s="243">
        <v>0</v>
      </c>
      <c r="M161" s="244">
        <v>736.15</v>
      </c>
      <c r="N161" s="244">
        <v>0.05</v>
      </c>
      <c r="O161" s="244">
        <v>0.05</v>
      </c>
    </row>
    <row r="162" spans="1:15" x14ac:dyDescent="0.2">
      <c r="A162" s="169">
        <v>917</v>
      </c>
      <c r="B162" s="169">
        <v>917</v>
      </c>
      <c r="C162" s="162">
        <v>1170000154538</v>
      </c>
      <c r="D162" s="169">
        <v>655</v>
      </c>
      <c r="E162" s="169">
        <v>655</v>
      </c>
      <c r="F162" s="247">
        <v>1170000154547</v>
      </c>
      <c r="G162" s="76" t="s">
        <v>933</v>
      </c>
      <c r="H162" s="241">
        <v>0.44400000000000001</v>
      </c>
      <c r="I162" s="242">
        <v>98.65</v>
      </c>
      <c r="J162" s="242">
        <v>1.05</v>
      </c>
      <c r="K162" s="242">
        <v>1.05</v>
      </c>
      <c r="L162" s="243">
        <v>0</v>
      </c>
      <c r="M162" s="244">
        <v>3215.95</v>
      </c>
      <c r="N162" s="244">
        <v>0.05</v>
      </c>
      <c r="O162" s="244">
        <v>0.05</v>
      </c>
    </row>
    <row r="163" spans="1:15" x14ac:dyDescent="0.2">
      <c r="A163" s="169">
        <v>918</v>
      </c>
      <c r="B163" s="169">
        <v>918</v>
      </c>
      <c r="C163" s="162">
        <v>1170000174827</v>
      </c>
      <c r="D163" s="169">
        <v>656</v>
      </c>
      <c r="E163" s="169">
        <v>656</v>
      </c>
      <c r="F163" s="247">
        <v>1170000174836</v>
      </c>
      <c r="G163" s="76" t="s">
        <v>934</v>
      </c>
      <c r="H163" s="241">
        <v>0</v>
      </c>
      <c r="I163" s="242">
        <v>14.25</v>
      </c>
      <c r="J163" s="242">
        <v>1.24</v>
      </c>
      <c r="K163" s="242">
        <v>1.24</v>
      </c>
      <c r="L163" s="243">
        <v>0</v>
      </c>
      <c r="M163" s="244">
        <v>427.65</v>
      </c>
      <c r="N163" s="244">
        <v>0.05</v>
      </c>
      <c r="O163" s="244">
        <v>0.05</v>
      </c>
    </row>
    <row r="164" spans="1:15" x14ac:dyDescent="0.2">
      <c r="A164" s="169">
        <v>919</v>
      </c>
      <c r="B164" s="169">
        <v>919</v>
      </c>
      <c r="C164" s="162">
        <v>1170000182961</v>
      </c>
      <c r="D164" s="169">
        <v>657</v>
      </c>
      <c r="E164" s="169">
        <v>657</v>
      </c>
      <c r="F164" s="247">
        <v>1170000182970</v>
      </c>
      <c r="G164" s="76" t="s">
        <v>935</v>
      </c>
      <c r="H164" s="241">
        <v>0</v>
      </c>
      <c r="I164" s="242">
        <v>2.17</v>
      </c>
      <c r="J164" s="242">
        <v>2.23</v>
      </c>
      <c r="K164" s="242">
        <v>2.23</v>
      </c>
      <c r="L164" s="243">
        <v>0</v>
      </c>
      <c r="M164" s="244">
        <v>543.25</v>
      </c>
      <c r="N164" s="244">
        <v>0.05</v>
      </c>
      <c r="O164" s="244">
        <v>0.05</v>
      </c>
    </row>
    <row r="165" spans="1:15" x14ac:dyDescent="0.2">
      <c r="A165" s="169">
        <v>920</v>
      </c>
      <c r="B165" s="169">
        <v>920</v>
      </c>
      <c r="C165" s="162">
        <v>1170000233552</v>
      </c>
      <c r="D165" s="169">
        <v>658</v>
      </c>
      <c r="E165" s="169">
        <v>658</v>
      </c>
      <c r="F165" s="247">
        <v>1170000233570</v>
      </c>
      <c r="G165" s="76" t="s">
        <v>936</v>
      </c>
      <c r="H165" s="241">
        <v>0.436</v>
      </c>
      <c r="I165" s="242">
        <v>6.78</v>
      </c>
      <c r="J165" s="242">
        <v>1.03</v>
      </c>
      <c r="K165" s="242">
        <v>1.03</v>
      </c>
      <c r="L165" s="243">
        <v>0</v>
      </c>
      <c r="M165" s="244">
        <v>252.95</v>
      </c>
      <c r="N165" s="244">
        <v>0.05</v>
      </c>
      <c r="O165" s="244">
        <v>0.05</v>
      </c>
    </row>
    <row r="166" spans="1:15" x14ac:dyDescent="0.2">
      <c r="A166" s="169">
        <v>921</v>
      </c>
      <c r="B166" s="169">
        <v>921</v>
      </c>
      <c r="C166" s="162">
        <v>1170000265270</v>
      </c>
      <c r="D166" s="169">
        <v>659</v>
      </c>
      <c r="E166" s="169">
        <v>659</v>
      </c>
      <c r="F166" s="162">
        <v>1170000265280</v>
      </c>
      <c r="G166" s="76" t="s">
        <v>937</v>
      </c>
      <c r="H166" s="241">
        <v>0</v>
      </c>
      <c r="I166" s="242">
        <v>39.51</v>
      </c>
      <c r="J166" s="242">
        <v>1.44</v>
      </c>
      <c r="K166" s="242">
        <v>1.44</v>
      </c>
      <c r="L166" s="243">
        <v>0</v>
      </c>
      <c r="M166" s="244">
        <v>1254.1400000000001</v>
      </c>
      <c r="N166" s="244">
        <v>0.05</v>
      </c>
      <c r="O166" s="244">
        <v>0.05</v>
      </c>
    </row>
    <row r="167" spans="1:15" x14ac:dyDescent="0.2">
      <c r="A167" s="169">
        <v>922</v>
      </c>
      <c r="B167" s="169">
        <v>922</v>
      </c>
      <c r="C167" s="162">
        <v>1170000280108</v>
      </c>
      <c r="D167" s="169">
        <v>660</v>
      </c>
      <c r="E167" s="169">
        <v>660</v>
      </c>
      <c r="F167" s="247">
        <v>1170000280117</v>
      </c>
      <c r="G167" s="76" t="s">
        <v>938</v>
      </c>
      <c r="H167" s="241">
        <v>0</v>
      </c>
      <c r="I167" s="242">
        <v>0</v>
      </c>
      <c r="J167" s="242">
        <v>1.04</v>
      </c>
      <c r="K167" s="242">
        <v>1.04</v>
      </c>
      <c r="L167" s="243">
        <v>0</v>
      </c>
      <c r="M167" s="244">
        <v>0</v>
      </c>
      <c r="N167" s="244">
        <v>0.05</v>
      </c>
      <c r="O167" s="244">
        <v>0.05</v>
      </c>
    </row>
    <row r="168" spans="1:15" x14ac:dyDescent="0.2">
      <c r="A168" s="169">
        <v>923</v>
      </c>
      <c r="B168" s="169">
        <v>923</v>
      </c>
      <c r="C168" s="162">
        <v>1170000280960</v>
      </c>
      <c r="D168" s="169">
        <v>691</v>
      </c>
      <c r="E168" s="169">
        <v>691</v>
      </c>
      <c r="F168" s="247">
        <v>1170000280970</v>
      </c>
      <c r="G168" s="76" t="s">
        <v>939</v>
      </c>
      <c r="H168" s="241">
        <v>0</v>
      </c>
      <c r="I168" s="242">
        <v>1.26</v>
      </c>
      <c r="J168" s="242">
        <v>2.14</v>
      </c>
      <c r="K168" s="242">
        <v>2.14</v>
      </c>
      <c r="L168" s="243">
        <v>0</v>
      </c>
      <c r="M168" s="244">
        <v>325.33</v>
      </c>
      <c r="N168" s="244">
        <v>0.05</v>
      </c>
      <c r="O168" s="244">
        <v>0.05</v>
      </c>
    </row>
    <row r="169" spans="1:15" x14ac:dyDescent="0.2">
      <c r="A169" s="169">
        <v>924</v>
      </c>
      <c r="B169" s="169">
        <v>924</v>
      </c>
      <c r="C169" s="162">
        <v>1170000281175</v>
      </c>
      <c r="D169" s="169">
        <v>692</v>
      </c>
      <c r="E169" s="169">
        <v>692</v>
      </c>
      <c r="F169" s="247">
        <v>1170000281193</v>
      </c>
      <c r="G169" s="76" t="s">
        <v>940</v>
      </c>
      <c r="H169" s="241">
        <v>0</v>
      </c>
      <c r="I169" s="242">
        <v>9.82</v>
      </c>
      <c r="J169" s="242">
        <v>1.74</v>
      </c>
      <c r="K169" s="242">
        <v>1.74</v>
      </c>
      <c r="L169" s="243">
        <v>0</v>
      </c>
      <c r="M169" s="244">
        <v>736.21</v>
      </c>
      <c r="N169" s="244">
        <v>0.05</v>
      </c>
      <c r="O169" s="244">
        <v>0.05</v>
      </c>
    </row>
    <row r="170" spans="1:15" x14ac:dyDescent="0.2">
      <c r="A170" s="169">
        <v>925</v>
      </c>
      <c r="B170" s="169">
        <v>925</v>
      </c>
      <c r="C170" s="162">
        <v>1170000306909</v>
      </c>
      <c r="D170" s="169">
        <v>693</v>
      </c>
      <c r="E170" s="169">
        <v>693</v>
      </c>
      <c r="F170" s="247">
        <v>1170000306918</v>
      </c>
      <c r="G170" s="76" t="s">
        <v>941</v>
      </c>
      <c r="H170" s="241">
        <v>0</v>
      </c>
      <c r="I170" s="242">
        <v>3.65</v>
      </c>
      <c r="J170" s="242">
        <v>1.75</v>
      </c>
      <c r="K170" s="242">
        <v>1.75</v>
      </c>
      <c r="L170" s="243">
        <v>0</v>
      </c>
      <c r="M170" s="244">
        <v>438.43</v>
      </c>
      <c r="N170" s="244">
        <v>0.05</v>
      </c>
      <c r="O170" s="244">
        <v>0.05</v>
      </c>
    </row>
    <row r="171" spans="1:15" x14ac:dyDescent="0.2">
      <c r="A171" s="169">
        <v>930</v>
      </c>
      <c r="B171" s="169">
        <v>930</v>
      </c>
      <c r="C171" s="162">
        <v>1170000073288</v>
      </c>
      <c r="D171" s="169"/>
      <c r="E171" s="169"/>
      <c r="F171" s="247"/>
      <c r="G171" s="76" t="s">
        <v>790</v>
      </c>
      <c r="H171" s="241">
        <v>0.56100000000000005</v>
      </c>
      <c r="I171" s="242">
        <v>7275.6</v>
      </c>
      <c r="J171" s="242">
        <v>1.76</v>
      </c>
      <c r="K171" s="242">
        <v>1.76</v>
      </c>
      <c r="L171" s="243">
        <v>0</v>
      </c>
      <c r="M171" s="244">
        <v>0</v>
      </c>
      <c r="N171" s="244">
        <v>0</v>
      </c>
      <c r="O171" s="244">
        <v>0</v>
      </c>
    </row>
    <row r="172" spans="1:15" ht="51" x14ac:dyDescent="0.2">
      <c r="A172" s="169">
        <v>931</v>
      </c>
      <c r="B172" s="169">
        <v>931</v>
      </c>
      <c r="C172" s="162" t="s">
        <v>1170</v>
      </c>
      <c r="D172" s="169"/>
      <c r="E172" s="169"/>
      <c r="F172" s="247"/>
      <c r="G172" s="76" t="s">
        <v>791</v>
      </c>
      <c r="H172" s="241">
        <v>0.247</v>
      </c>
      <c r="I172" s="242">
        <v>0</v>
      </c>
      <c r="J172" s="242">
        <v>0.93</v>
      </c>
      <c r="K172" s="242">
        <v>0.93</v>
      </c>
      <c r="L172" s="243">
        <v>0</v>
      </c>
      <c r="M172" s="244">
        <v>0</v>
      </c>
      <c r="N172" s="244">
        <v>0</v>
      </c>
      <c r="O172" s="244">
        <v>0</v>
      </c>
    </row>
    <row r="173" spans="1:15" x14ac:dyDescent="0.2">
      <c r="A173" s="169">
        <v>932</v>
      </c>
      <c r="B173" s="169">
        <v>932</v>
      </c>
      <c r="C173" s="162">
        <v>1160001446600</v>
      </c>
      <c r="D173" s="169"/>
      <c r="E173" s="169"/>
      <c r="F173" s="247"/>
      <c r="G173" s="76" t="s">
        <v>792</v>
      </c>
      <c r="H173" s="241">
        <v>0</v>
      </c>
      <c r="I173" s="242">
        <v>59.04</v>
      </c>
      <c r="J173" s="242">
        <v>4.12</v>
      </c>
      <c r="K173" s="242">
        <v>4.12</v>
      </c>
      <c r="L173" s="243">
        <v>0</v>
      </c>
      <c r="M173" s="244">
        <v>0</v>
      </c>
      <c r="N173" s="244">
        <v>0</v>
      </c>
      <c r="O173" s="244">
        <v>0</v>
      </c>
    </row>
    <row r="174" spans="1:15" x14ac:dyDescent="0.2">
      <c r="A174" s="169">
        <v>940</v>
      </c>
      <c r="B174" s="169">
        <v>940</v>
      </c>
      <c r="C174" s="162">
        <v>1170000306884</v>
      </c>
      <c r="D174" s="169">
        <v>694</v>
      </c>
      <c r="E174" s="169">
        <v>694</v>
      </c>
      <c r="F174" s="247">
        <v>1170000306893</v>
      </c>
      <c r="G174" s="76" t="s">
        <v>942</v>
      </c>
      <c r="H174" s="241">
        <v>0</v>
      </c>
      <c r="I174" s="242">
        <v>21.78</v>
      </c>
      <c r="J174" s="242">
        <v>1.3</v>
      </c>
      <c r="K174" s="242">
        <v>1.3</v>
      </c>
      <c r="L174" s="243">
        <v>0</v>
      </c>
      <c r="M174" s="244">
        <v>1088.96</v>
      </c>
      <c r="N174" s="244">
        <v>0.05</v>
      </c>
      <c r="O174" s="244">
        <v>0.05</v>
      </c>
    </row>
    <row r="175" spans="1:15" x14ac:dyDescent="0.2">
      <c r="A175" s="169">
        <v>941</v>
      </c>
      <c r="B175" s="169">
        <v>941</v>
      </c>
      <c r="C175" s="162">
        <v>1170000313162</v>
      </c>
      <c r="D175" s="169">
        <v>695</v>
      </c>
      <c r="E175" s="169">
        <v>695</v>
      </c>
      <c r="F175" s="247">
        <v>1170000313171</v>
      </c>
      <c r="G175" s="76" t="s">
        <v>943</v>
      </c>
      <c r="H175" s="241">
        <v>0</v>
      </c>
      <c r="I175" s="242">
        <v>47.25</v>
      </c>
      <c r="J175" s="242">
        <v>1.86</v>
      </c>
      <c r="K175" s="242">
        <v>1.86</v>
      </c>
      <c r="L175" s="243">
        <v>0</v>
      </c>
      <c r="M175" s="244">
        <v>6379.23</v>
      </c>
      <c r="N175" s="244">
        <v>0.05</v>
      </c>
      <c r="O175" s="244">
        <v>0.05</v>
      </c>
    </row>
    <row r="176" spans="1:15" x14ac:dyDescent="0.2">
      <c r="A176" s="169">
        <v>942</v>
      </c>
      <c r="B176" s="169">
        <v>942</v>
      </c>
      <c r="C176" s="162">
        <v>1170000319234</v>
      </c>
      <c r="D176" s="169">
        <v>696</v>
      </c>
      <c r="E176" s="169">
        <v>696</v>
      </c>
      <c r="F176" s="247">
        <v>1170000319243</v>
      </c>
      <c r="G176" s="76" t="s">
        <v>944</v>
      </c>
      <c r="H176" s="241">
        <v>0.46200000000000002</v>
      </c>
      <c r="I176" s="242">
        <v>3.92</v>
      </c>
      <c r="J176" s="242">
        <v>1.55</v>
      </c>
      <c r="K176" s="242">
        <v>1.55</v>
      </c>
      <c r="L176" s="243">
        <v>0</v>
      </c>
      <c r="M176" s="244">
        <v>391.79</v>
      </c>
      <c r="N176" s="244">
        <v>0.05</v>
      </c>
      <c r="O176" s="244">
        <v>0.05</v>
      </c>
    </row>
    <row r="177" spans="1:15" x14ac:dyDescent="0.2">
      <c r="A177" s="169">
        <v>943</v>
      </c>
      <c r="B177" s="169">
        <v>943</v>
      </c>
      <c r="C177" s="162">
        <v>1170000325283</v>
      </c>
      <c r="D177" s="169">
        <v>697</v>
      </c>
      <c r="E177" s="169">
        <v>697</v>
      </c>
      <c r="F177" s="247">
        <v>1170000325292</v>
      </c>
      <c r="G177" s="76" t="s">
        <v>945</v>
      </c>
      <c r="H177" s="241">
        <v>0</v>
      </c>
      <c r="I177" s="242">
        <v>0</v>
      </c>
      <c r="J177" s="242">
        <v>1.1000000000000001</v>
      </c>
      <c r="K177" s="242">
        <v>1.1000000000000001</v>
      </c>
      <c r="L177" s="243">
        <v>0</v>
      </c>
      <c r="M177" s="244">
        <v>0</v>
      </c>
      <c r="N177" s="244">
        <v>0.05</v>
      </c>
      <c r="O177" s="244">
        <v>0.05</v>
      </c>
    </row>
    <row r="178" spans="1:15" x14ac:dyDescent="0.2">
      <c r="A178" s="169">
        <v>944</v>
      </c>
      <c r="B178" s="169">
        <v>944</v>
      </c>
      <c r="C178" s="162">
        <v>1170000325308</v>
      </c>
      <c r="D178" s="169">
        <v>698</v>
      </c>
      <c r="E178" s="169">
        <v>698</v>
      </c>
      <c r="F178" s="247">
        <v>1170000325317</v>
      </c>
      <c r="G178" s="76" t="s">
        <v>946</v>
      </c>
      <c r="H178" s="241">
        <v>0</v>
      </c>
      <c r="I178" s="242">
        <v>58.7</v>
      </c>
      <c r="J178" s="242">
        <v>1.06</v>
      </c>
      <c r="K178" s="242">
        <v>1.06</v>
      </c>
      <c r="L178" s="243">
        <v>0</v>
      </c>
      <c r="M178" s="244">
        <v>3437.86</v>
      </c>
      <c r="N178" s="244">
        <v>0.05</v>
      </c>
      <c r="O178" s="244">
        <v>0.05</v>
      </c>
    </row>
    <row r="179" spans="1:15" x14ac:dyDescent="0.2">
      <c r="A179" s="169">
        <v>945</v>
      </c>
      <c r="B179" s="169">
        <v>945</v>
      </c>
      <c r="C179" s="162">
        <v>1170000326454</v>
      </c>
      <c r="D179" s="169">
        <v>699</v>
      </c>
      <c r="E179" s="169">
        <v>699</v>
      </c>
      <c r="F179" s="247">
        <v>1170000326463</v>
      </c>
      <c r="G179" s="76" t="s">
        <v>947</v>
      </c>
      <c r="H179" s="241">
        <v>0</v>
      </c>
      <c r="I179" s="242">
        <v>1.88</v>
      </c>
      <c r="J179" s="242">
        <v>1.87</v>
      </c>
      <c r="K179" s="242">
        <v>1.87</v>
      </c>
      <c r="L179" s="243">
        <v>0</v>
      </c>
      <c r="M179" s="244">
        <v>282.16000000000003</v>
      </c>
      <c r="N179" s="244">
        <v>0.05</v>
      </c>
      <c r="O179" s="244">
        <v>0.05</v>
      </c>
    </row>
    <row r="180" spans="1:15" x14ac:dyDescent="0.2">
      <c r="A180" s="169">
        <v>946</v>
      </c>
      <c r="B180" s="169">
        <v>946</v>
      </c>
      <c r="C180" s="162">
        <v>1170000337508</v>
      </c>
      <c r="D180" s="169">
        <v>701</v>
      </c>
      <c r="E180" s="169">
        <v>701</v>
      </c>
      <c r="F180" s="247">
        <v>1170000337517</v>
      </c>
      <c r="G180" s="76" t="s">
        <v>948</v>
      </c>
      <c r="H180" s="241">
        <v>0</v>
      </c>
      <c r="I180" s="242">
        <v>20.72</v>
      </c>
      <c r="J180" s="242">
        <v>1.55</v>
      </c>
      <c r="K180" s="242">
        <v>1.55</v>
      </c>
      <c r="L180" s="243">
        <v>0</v>
      </c>
      <c r="M180" s="244">
        <v>725.3</v>
      </c>
      <c r="N180" s="244">
        <v>0.05</v>
      </c>
      <c r="O180" s="244">
        <v>0.05</v>
      </c>
    </row>
    <row r="181" spans="1:15" x14ac:dyDescent="0.2">
      <c r="A181" s="169">
        <v>947</v>
      </c>
      <c r="B181" s="169">
        <v>947</v>
      </c>
      <c r="C181" s="162">
        <v>1170000369068</v>
      </c>
      <c r="D181" s="169">
        <v>702</v>
      </c>
      <c r="E181" s="169">
        <v>702</v>
      </c>
      <c r="F181" s="247">
        <v>1170000369086</v>
      </c>
      <c r="G181" s="76" t="s">
        <v>949</v>
      </c>
      <c r="H181" s="241">
        <v>0.46300000000000002</v>
      </c>
      <c r="I181" s="242">
        <v>18.02</v>
      </c>
      <c r="J181" s="242">
        <v>2</v>
      </c>
      <c r="K181" s="242">
        <v>2</v>
      </c>
      <c r="L181" s="243">
        <v>0</v>
      </c>
      <c r="M181" s="244">
        <v>2703.57</v>
      </c>
      <c r="N181" s="244">
        <v>0.05</v>
      </c>
      <c r="O181" s="244">
        <v>0.05</v>
      </c>
    </row>
    <row r="182" spans="1:15" x14ac:dyDescent="0.2">
      <c r="A182" s="169">
        <v>948</v>
      </c>
      <c r="B182" s="169">
        <v>948</v>
      </c>
      <c r="C182" s="162">
        <v>1170000369100</v>
      </c>
      <c r="D182" s="169">
        <v>703</v>
      </c>
      <c r="E182" s="169">
        <v>703</v>
      </c>
      <c r="F182" s="247">
        <v>1170000369110</v>
      </c>
      <c r="G182" s="76" t="s">
        <v>950</v>
      </c>
      <c r="H182" s="241">
        <v>0.45600000000000002</v>
      </c>
      <c r="I182" s="242">
        <v>24.76</v>
      </c>
      <c r="J182" s="242">
        <v>1.31</v>
      </c>
      <c r="K182" s="242">
        <v>1.31</v>
      </c>
      <c r="L182" s="243">
        <v>0</v>
      </c>
      <c r="M182" s="244">
        <v>1237.95</v>
      </c>
      <c r="N182" s="244">
        <v>0.05</v>
      </c>
      <c r="O182" s="244">
        <v>0.05</v>
      </c>
    </row>
    <row r="183" spans="1:15" x14ac:dyDescent="0.2">
      <c r="A183" s="169">
        <v>949</v>
      </c>
      <c r="B183" s="169">
        <v>949</v>
      </c>
      <c r="C183" s="162">
        <v>1170000369129</v>
      </c>
      <c r="D183" s="169">
        <v>704</v>
      </c>
      <c r="E183" s="169">
        <v>704</v>
      </c>
      <c r="F183" s="247">
        <v>1170000369147</v>
      </c>
      <c r="G183" s="76" t="s">
        <v>951</v>
      </c>
      <c r="H183" s="241">
        <v>0.45900000000000002</v>
      </c>
      <c r="I183" s="242">
        <v>5.69</v>
      </c>
      <c r="J183" s="242">
        <v>1.31</v>
      </c>
      <c r="K183" s="242">
        <v>1.31</v>
      </c>
      <c r="L183" s="243">
        <v>0</v>
      </c>
      <c r="M183" s="244">
        <v>284.43</v>
      </c>
      <c r="N183" s="244">
        <v>0.05</v>
      </c>
      <c r="O183" s="244">
        <v>0.05</v>
      </c>
    </row>
    <row r="184" spans="1:15" x14ac:dyDescent="0.2">
      <c r="A184" s="169">
        <v>950</v>
      </c>
      <c r="B184" s="169">
        <v>950</v>
      </c>
      <c r="C184" s="162">
        <v>1170000388743</v>
      </c>
      <c r="D184" s="169">
        <v>661</v>
      </c>
      <c r="E184" s="169">
        <v>661</v>
      </c>
      <c r="F184" s="247">
        <v>1170000388752</v>
      </c>
      <c r="G184" s="76" t="s">
        <v>952</v>
      </c>
      <c r="H184" s="241">
        <v>0</v>
      </c>
      <c r="I184" s="242">
        <v>5.81</v>
      </c>
      <c r="J184" s="242">
        <v>1.49</v>
      </c>
      <c r="K184" s="242">
        <v>1.49</v>
      </c>
      <c r="L184" s="243">
        <v>0</v>
      </c>
      <c r="M184" s="244">
        <v>557.85</v>
      </c>
      <c r="N184" s="244">
        <v>0.05</v>
      </c>
      <c r="O184" s="244">
        <v>0.05</v>
      </c>
    </row>
    <row r="185" spans="1:15" x14ac:dyDescent="0.2">
      <c r="A185" s="169">
        <v>951</v>
      </c>
      <c r="B185" s="169">
        <v>951</v>
      </c>
      <c r="C185" s="162">
        <v>1170000394960</v>
      </c>
      <c r="D185" s="169">
        <v>662</v>
      </c>
      <c r="E185" s="169">
        <v>662</v>
      </c>
      <c r="F185" s="247">
        <v>1170000394979</v>
      </c>
      <c r="G185" s="76" t="s">
        <v>953</v>
      </c>
      <c r="H185" s="241">
        <v>0.46400000000000002</v>
      </c>
      <c r="I185" s="242">
        <v>2.75</v>
      </c>
      <c r="J185" s="242">
        <v>3.77</v>
      </c>
      <c r="K185" s="242">
        <v>3.77</v>
      </c>
      <c r="L185" s="243">
        <v>0</v>
      </c>
      <c r="M185" s="244">
        <v>411.46</v>
      </c>
      <c r="N185" s="244">
        <v>0.05</v>
      </c>
      <c r="O185" s="244">
        <v>0.05</v>
      </c>
    </row>
    <row r="186" spans="1:15" x14ac:dyDescent="0.2">
      <c r="A186" s="169">
        <v>952</v>
      </c>
      <c r="B186" s="169">
        <v>952</v>
      </c>
      <c r="C186" s="162">
        <v>1170000395954</v>
      </c>
      <c r="D186" s="169">
        <v>663</v>
      </c>
      <c r="E186" s="169">
        <v>663</v>
      </c>
      <c r="F186" s="247">
        <v>1170000395963</v>
      </c>
      <c r="G186" s="76" t="s">
        <v>954</v>
      </c>
      <c r="H186" s="241">
        <v>0.46200000000000002</v>
      </c>
      <c r="I186" s="242">
        <v>32.11</v>
      </c>
      <c r="J186" s="242">
        <v>1.1100000000000001</v>
      </c>
      <c r="K186" s="242">
        <v>1.1100000000000001</v>
      </c>
      <c r="L186" s="243">
        <v>0</v>
      </c>
      <c r="M186" s="244">
        <v>2871.85</v>
      </c>
      <c r="N186" s="244">
        <v>0.05</v>
      </c>
      <c r="O186" s="244">
        <v>0.05</v>
      </c>
    </row>
    <row r="187" spans="1:15" x14ac:dyDescent="0.2">
      <c r="A187" s="169">
        <v>953</v>
      </c>
      <c r="B187" s="169">
        <v>953</v>
      </c>
      <c r="C187" s="162">
        <v>1170000400772</v>
      </c>
      <c r="D187" s="169">
        <v>664</v>
      </c>
      <c r="E187" s="169">
        <v>664</v>
      </c>
      <c r="F187" s="247">
        <v>1170000400781</v>
      </c>
      <c r="G187" s="76" t="s">
        <v>955</v>
      </c>
      <c r="H187" s="241">
        <v>0</v>
      </c>
      <c r="I187" s="242">
        <v>19.829999999999998</v>
      </c>
      <c r="J187" s="242">
        <v>1.33</v>
      </c>
      <c r="K187" s="242">
        <v>1.33</v>
      </c>
      <c r="L187" s="243">
        <v>0</v>
      </c>
      <c r="M187" s="244">
        <v>1057.48</v>
      </c>
      <c r="N187" s="244">
        <v>0.05</v>
      </c>
      <c r="O187" s="244">
        <v>0.05</v>
      </c>
    </row>
    <row r="188" spans="1:15" x14ac:dyDescent="0.2">
      <c r="A188" s="169">
        <v>954</v>
      </c>
      <c r="B188" s="169">
        <v>954</v>
      </c>
      <c r="C188" s="162">
        <v>1170000407875</v>
      </c>
      <c r="D188" s="169">
        <v>665</v>
      </c>
      <c r="E188" s="169">
        <v>665</v>
      </c>
      <c r="F188" s="247">
        <v>1170000407884</v>
      </c>
      <c r="G188" s="76" t="s">
        <v>956</v>
      </c>
      <c r="H188" s="241">
        <v>0</v>
      </c>
      <c r="I188" s="242">
        <v>8.0399999999999991</v>
      </c>
      <c r="J188" s="242">
        <v>2.02</v>
      </c>
      <c r="K188" s="242">
        <v>2.02</v>
      </c>
      <c r="L188" s="243">
        <v>0</v>
      </c>
      <c r="M188" s="244">
        <v>771.42</v>
      </c>
      <c r="N188" s="244">
        <v>0.05</v>
      </c>
      <c r="O188" s="244">
        <v>0.05</v>
      </c>
    </row>
    <row r="189" spans="1:15" x14ac:dyDescent="0.2">
      <c r="A189" s="169">
        <v>955</v>
      </c>
      <c r="B189" s="169">
        <v>955</v>
      </c>
      <c r="C189" s="162">
        <v>1170000409696</v>
      </c>
      <c r="D189" s="169">
        <v>666</v>
      </c>
      <c r="E189" s="169">
        <v>666</v>
      </c>
      <c r="F189" s="247">
        <v>1170000409701</v>
      </c>
      <c r="G189" s="76" t="s">
        <v>957</v>
      </c>
      <c r="H189" s="241">
        <v>0.22900000000000001</v>
      </c>
      <c r="I189" s="242">
        <v>34.97</v>
      </c>
      <c r="J189" s="242">
        <v>1.43</v>
      </c>
      <c r="K189" s="242">
        <v>1.43</v>
      </c>
      <c r="L189" s="243">
        <v>0</v>
      </c>
      <c r="M189" s="244">
        <v>619.74</v>
      </c>
      <c r="N189" s="244">
        <v>0.05</v>
      </c>
      <c r="O189" s="244">
        <v>0.05</v>
      </c>
    </row>
    <row r="190" spans="1:15" x14ac:dyDescent="0.2">
      <c r="A190" s="169">
        <v>956</v>
      </c>
      <c r="B190" s="169">
        <v>956</v>
      </c>
      <c r="C190" s="162">
        <v>1170000415946</v>
      </c>
      <c r="D190" s="169">
        <v>667</v>
      </c>
      <c r="E190" s="169">
        <v>667</v>
      </c>
      <c r="F190" s="247">
        <v>1170000415955</v>
      </c>
      <c r="G190" s="76" t="s">
        <v>958</v>
      </c>
      <c r="H190" s="241">
        <v>0.46400000000000002</v>
      </c>
      <c r="I190" s="242">
        <v>0.84</v>
      </c>
      <c r="J190" s="242">
        <v>4.2300000000000004</v>
      </c>
      <c r="K190" s="242">
        <v>4.2300000000000004</v>
      </c>
      <c r="L190" s="243">
        <v>0</v>
      </c>
      <c r="M190" s="244">
        <v>303.27999999999997</v>
      </c>
      <c r="N190" s="244">
        <v>0.05</v>
      </c>
      <c r="O190" s="244">
        <v>0.05</v>
      </c>
    </row>
    <row r="191" spans="1:15" x14ac:dyDescent="0.2">
      <c r="A191" s="169">
        <v>957</v>
      </c>
      <c r="B191" s="169">
        <v>957</v>
      </c>
      <c r="C191" s="162">
        <v>1170000413692</v>
      </c>
      <c r="D191" s="169">
        <v>668</v>
      </c>
      <c r="E191" s="169">
        <v>668</v>
      </c>
      <c r="F191" s="247">
        <v>1170000413708</v>
      </c>
      <c r="G191" s="76" t="s">
        <v>959</v>
      </c>
      <c r="H191" s="241">
        <v>0</v>
      </c>
      <c r="I191" s="242">
        <v>7.24</v>
      </c>
      <c r="J191" s="242">
        <v>1.79</v>
      </c>
      <c r="K191" s="242">
        <v>1.79</v>
      </c>
      <c r="L191" s="243">
        <v>0</v>
      </c>
      <c r="M191" s="244">
        <v>2173.35</v>
      </c>
      <c r="N191" s="244">
        <v>0.05</v>
      </c>
      <c r="O191" s="244">
        <v>0.05</v>
      </c>
    </row>
    <row r="192" spans="1:15" x14ac:dyDescent="0.2">
      <c r="A192" s="169">
        <v>958</v>
      </c>
      <c r="B192" s="169">
        <v>958</v>
      </c>
      <c r="C192" s="162">
        <v>1170000424904</v>
      </c>
      <c r="D192" s="169">
        <v>669</v>
      </c>
      <c r="E192" s="169">
        <v>669</v>
      </c>
      <c r="F192" s="247">
        <v>1170000424913</v>
      </c>
      <c r="G192" s="76" t="s">
        <v>960</v>
      </c>
      <c r="H192" s="241">
        <v>0</v>
      </c>
      <c r="I192" s="242">
        <v>6.68</v>
      </c>
      <c r="J192" s="242">
        <v>1.84</v>
      </c>
      <c r="K192" s="242">
        <v>1.84</v>
      </c>
      <c r="L192" s="243">
        <v>0</v>
      </c>
      <c r="M192" s="244">
        <v>681.07</v>
      </c>
      <c r="N192" s="244">
        <v>0.05</v>
      </c>
      <c r="O192" s="244">
        <v>0.05</v>
      </c>
    </row>
    <row r="193" spans="1:15" x14ac:dyDescent="0.2">
      <c r="A193" s="169">
        <v>959</v>
      </c>
      <c r="B193" s="169">
        <v>959</v>
      </c>
      <c r="C193" s="162">
        <v>1170000427170</v>
      </c>
      <c r="D193" s="169">
        <v>670</v>
      </c>
      <c r="E193" s="169">
        <v>670</v>
      </c>
      <c r="F193" s="247">
        <v>1170000427180</v>
      </c>
      <c r="G193" s="76" t="s">
        <v>961</v>
      </c>
      <c r="H193" s="241">
        <v>0.45600000000000002</v>
      </c>
      <c r="I193" s="242">
        <v>110.83</v>
      </c>
      <c r="J193" s="242">
        <v>1.71</v>
      </c>
      <c r="K193" s="242">
        <v>1.71</v>
      </c>
      <c r="L193" s="243">
        <v>0</v>
      </c>
      <c r="M193" s="244">
        <v>4738.16</v>
      </c>
      <c r="N193" s="244">
        <v>0.05</v>
      </c>
      <c r="O193" s="244">
        <v>0.05</v>
      </c>
    </row>
    <row r="194" spans="1:15" x14ac:dyDescent="0.2">
      <c r="A194" s="169">
        <v>960</v>
      </c>
      <c r="B194" s="169">
        <v>960</v>
      </c>
      <c r="C194" s="162">
        <v>1170000428528</v>
      </c>
      <c r="D194" s="169">
        <v>671</v>
      </c>
      <c r="E194" s="169">
        <v>671</v>
      </c>
      <c r="F194" s="247">
        <v>1170000428537</v>
      </c>
      <c r="G194" s="76" t="s">
        <v>962</v>
      </c>
      <c r="H194" s="241">
        <v>0</v>
      </c>
      <c r="I194" s="242">
        <v>3.29</v>
      </c>
      <c r="J194" s="242">
        <v>2.0699999999999998</v>
      </c>
      <c r="K194" s="242">
        <v>2.0699999999999998</v>
      </c>
      <c r="L194" s="243">
        <v>0</v>
      </c>
      <c r="M194" s="244">
        <v>985.88</v>
      </c>
      <c r="N194" s="244">
        <v>0.05</v>
      </c>
      <c r="O194" s="244">
        <v>0.05</v>
      </c>
    </row>
    <row r="195" spans="1:15" x14ac:dyDescent="0.2">
      <c r="A195" s="169">
        <v>961</v>
      </c>
      <c r="B195" s="169">
        <v>961</v>
      </c>
      <c r="C195" s="162">
        <v>1170000430182</v>
      </c>
      <c r="D195" s="169">
        <v>672</v>
      </c>
      <c r="E195" s="169">
        <v>672</v>
      </c>
      <c r="F195" s="247">
        <v>1170000430191</v>
      </c>
      <c r="G195" s="76" t="s">
        <v>963</v>
      </c>
      <c r="H195" s="241">
        <v>0</v>
      </c>
      <c r="I195" s="242">
        <v>1.59</v>
      </c>
      <c r="J195" s="242">
        <v>2.06</v>
      </c>
      <c r="K195" s="242">
        <v>2.06</v>
      </c>
      <c r="L195" s="243">
        <v>0</v>
      </c>
      <c r="M195" s="244">
        <v>317.70999999999998</v>
      </c>
      <c r="N195" s="244">
        <v>0.05</v>
      </c>
      <c r="O195" s="244">
        <v>0.05</v>
      </c>
    </row>
    <row r="196" spans="1:15" x14ac:dyDescent="0.2">
      <c r="A196" s="169">
        <v>962</v>
      </c>
      <c r="B196" s="169">
        <v>962</v>
      </c>
      <c r="C196" s="162">
        <v>1170000439877</v>
      </c>
      <c r="D196" s="169">
        <v>673</v>
      </c>
      <c r="E196" s="169">
        <v>673</v>
      </c>
      <c r="F196" s="247">
        <v>1170000439886</v>
      </c>
      <c r="G196" s="76" t="s">
        <v>964</v>
      </c>
      <c r="H196" s="241">
        <v>0</v>
      </c>
      <c r="I196" s="242">
        <v>0</v>
      </c>
      <c r="J196" s="242">
        <v>1.1599999999999999</v>
      </c>
      <c r="K196" s="242">
        <v>1.1599999999999999</v>
      </c>
      <c r="L196" s="243">
        <v>0</v>
      </c>
      <c r="M196" s="244">
        <v>0</v>
      </c>
      <c r="N196" s="244">
        <v>0.05</v>
      </c>
      <c r="O196" s="244">
        <v>0.05</v>
      </c>
    </row>
    <row r="197" spans="1:15" x14ac:dyDescent="0.2">
      <c r="A197" s="169">
        <v>963</v>
      </c>
      <c r="B197" s="169">
        <v>963</v>
      </c>
      <c r="C197" s="162">
        <v>1170000438312</v>
      </c>
      <c r="D197" s="169">
        <v>674</v>
      </c>
      <c r="E197" s="169">
        <v>674</v>
      </c>
      <c r="F197" s="247">
        <v>1170000438321</v>
      </c>
      <c r="G197" s="76" t="s">
        <v>965</v>
      </c>
      <c r="H197" s="241">
        <v>0</v>
      </c>
      <c r="I197" s="242">
        <v>6.17</v>
      </c>
      <c r="J197" s="242">
        <v>1.46</v>
      </c>
      <c r="K197" s="242">
        <v>1.46</v>
      </c>
      <c r="L197" s="243">
        <v>0</v>
      </c>
      <c r="M197" s="244">
        <v>617.05999999999995</v>
      </c>
      <c r="N197" s="244">
        <v>0.05</v>
      </c>
      <c r="O197" s="244">
        <v>0.05</v>
      </c>
    </row>
    <row r="198" spans="1:15" x14ac:dyDescent="0.2">
      <c r="A198" s="169">
        <v>964</v>
      </c>
      <c r="B198" s="169">
        <v>964</v>
      </c>
      <c r="C198" s="162">
        <v>1170000437211</v>
      </c>
      <c r="D198" s="169">
        <v>675</v>
      </c>
      <c r="E198" s="169">
        <v>675</v>
      </c>
      <c r="F198" s="247">
        <v>1170000437220</v>
      </c>
      <c r="G198" s="76" t="s">
        <v>966</v>
      </c>
      <c r="H198" s="241">
        <v>0</v>
      </c>
      <c r="I198" s="242">
        <v>4.25</v>
      </c>
      <c r="J198" s="242">
        <v>1.65</v>
      </c>
      <c r="K198" s="242">
        <v>1.65</v>
      </c>
      <c r="L198" s="243">
        <v>0</v>
      </c>
      <c r="M198" s="244">
        <v>559.41</v>
      </c>
      <c r="N198" s="244">
        <v>0.05</v>
      </c>
      <c r="O198" s="244">
        <v>0.05</v>
      </c>
    </row>
    <row r="199" spans="1:15" x14ac:dyDescent="0.2">
      <c r="A199" s="169">
        <v>965</v>
      </c>
      <c r="B199" s="169">
        <v>965</v>
      </c>
      <c r="C199" s="162">
        <v>1170000444690</v>
      </c>
      <c r="D199" s="169">
        <v>676</v>
      </c>
      <c r="E199" s="169">
        <v>676</v>
      </c>
      <c r="F199" s="247">
        <v>1170000444681</v>
      </c>
      <c r="G199" s="76" t="s">
        <v>967</v>
      </c>
      <c r="H199" s="241">
        <v>0</v>
      </c>
      <c r="I199" s="242">
        <v>2.0099999999999998</v>
      </c>
      <c r="J199" s="242">
        <v>2.27</v>
      </c>
      <c r="K199" s="242">
        <v>2.27</v>
      </c>
      <c r="L199" s="243">
        <v>0</v>
      </c>
      <c r="M199" s="244">
        <v>561.66</v>
      </c>
      <c r="N199" s="244">
        <v>0.05</v>
      </c>
      <c r="O199" s="244">
        <v>0.05</v>
      </c>
    </row>
    <row r="200" spans="1:15" x14ac:dyDescent="0.2">
      <c r="A200" s="169">
        <v>966</v>
      </c>
      <c r="B200" s="169">
        <v>966</v>
      </c>
      <c r="C200" s="162">
        <v>1170000445115</v>
      </c>
      <c r="D200" s="169">
        <v>677</v>
      </c>
      <c r="E200" s="169">
        <v>677</v>
      </c>
      <c r="F200" s="247">
        <v>1170000445133</v>
      </c>
      <c r="G200" s="76" t="s">
        <v>968</v>
      </c>
      <c r="H200" s="241">
        <v>0</v>
      </c>
      <c r="I200" s="242">
        <v>3.1</v>
      </c>
      <c r="J200" s="242">
        <v>1.85</v>
      </c>
      <c r="K200" s="242">
        <v>1.85</v>
      </c>
      <c r="L200" s="243">
        <v>0</v>
      </c>
      <c r="M200" s="244">
        <v>495.52</v>
      </c>
      <c r="N200" s="244">
        <v>0.05</v>
      </c>
      <c r="O200" s="244">
        <v>0.05</v>
      </c>
    </row>
    <row r="201" spans="1:15" x14ac:dyDescent="0.2">
      <c r="A201" s="169">
        <v>967</v>
      </c>
      <c r="B201" s="169">
        <v>967</v>
      </c>
      <c r="C201" s="162">
        <v>1170000446119</v>
      </c>
      <c r="D201" s="169">
        <v>678</v>
      </c>
      <c r="E201" s="169">
        <v>678</v>
      </c>
      <c r="F201" s="247">
        <v>1170000446128</v>
      </c>
      <c r="G201" s="76" t="s">
        <v>969</v>
      </c>
      <c r="H201" s="241">
        <v>0</v>
      </c>
      <c r="I201" s="242">
        <v>3.19</v>
      </c>
      <c r="J201" s="242">
        <v>1.1200000000000001</v>
      </c>
      <c r="K201" s="242">
        <v>1.1200000000000001</v>
      </c>
      <c r="L201" s="243">
        <v>0</v>
      </c>
      <c r="M201" s="244">
        <v>271.20999999999998</v>
      </c>
      <c r="N201" s="244">
        <v>0.05</v>
      </c>
      <c r="O201" s="244">
        <v>0.05</v>
      </c>
    </row>
    <row r="202" spans="1:15" x14ac:dyDescent="0.2">
      <c r="A202" s="169">
        <v>968</v>
      </c>
      <c r="B202" s="169">
        <v>968</v>
      </c>
      <c r="C202" s="162">
        <v>1170000446615</v>
      </c>
      <c r="D202" s="169">
        <v>679</v>
      </c>
      <c r="E202" s="169">
        <v>679</v>
      </c>
      <c r="F202" s="247">
        <v>1170000446606</v>
      </c>
      <c r="G202" s="76" t="s">
        <v>970</v>
      </c>
      <c r="H202" s="241">
        <v>0</v>
      </c>
      <c r="I202" s="242">
        <v>4.55</v>
      </c>
      <c r="J202" s="242">
        <v>1.57</v>
      </c>
      <c r="K202" s="242">
        <v>1.57</v>
      </c>
      <c r="L202" s="243">
        <v>0</v>
      </c>
      <c r="M202" s="244">
        <v>683.19</v>
      </c>
      <c r="N202" s="244">
        <v>0.05</v>
      </c>
      <c r="O202" s="244">
        <v>0.05</v>
      </c>
    </row>
    <row r="203" spans="1:15" x14ac:dyDescent="0.2">
      <c r="A203" s="169">
        <v>969</v>
      </c>
      <c r="B203" s="169">
        <v>969</v>
      </c>
      <c r="C203" s="162">
        <v>1170000447033</v>
      </c>
      <c r="D203" s="169">
        <v>680</v>
      </c>
      <c r="E203" s="169">
        <v>680</v>
      </c>
      <c r="F203" s="247">
        <v>1170000447042</v>
      </c>
      <c r="G203" s="76" t="s">
        <v>971</v>
      </c>
      <c r="H203" s="241">
        <v>0</v>
      </c>
      <c r="I203" s="242">
        <v>2.68</v>
      </c>
      <c r="J203" s="242">
        <v>2.1800000000000002</v>
      </c>
      <c r="K203" s="242">
        <v>2.1800000000000002</v>
      </c>
      <c r="L203" s="243">
        <v>0</v>
      </c>
      <c r="M203" s="244">
        <v>287.44</v>
      </c>
      <c r="N203" s="244">
        <v>0.05</v>
      </c>
      <c r="O203" s="244">
        <v>0.05</v>
      </c>
    </row>
    <row r="204" spans="1:15" x14ac:dyDescent="0.2">
      <c r="A204" s="169">
        <v>2034</v>
      </c>
      <c r="B204" s="169">
        <v>2034</v>
      </c>
      <c r="C204" s="169">
        <v>2034</v>
      </c>
      <c r="D204" s="169"/>
      <c r="E204" s="169"/>
      <c r="F204" s="246"/>
      <c r="G204" s="76" t="s">
        <v>972</v>
      </c>
      <c r="H204" s="241">
        <v>0</v>
      </c>
      <c r="I204" s="242">
        <v>0</v>
      </c>
      <c r="J204" s="242">
        <v>3.85</v>
      </c>
      <c r="K204" s="242">
        <v>3.85</v>
      </c>
      <c r="L204" s="243">
        <v>0</v>
      </c>
      <c r="M204" s="244">
        <v>0</v>
      </c>
      <c r="N204" s="244">
        <v>0</v>
      </c>
      <c r="O204" s="244">
        <v>0</v>
      </c>
    </row>
    <row r="205" spans="1:15" x14ac:dyDescent="0.2">
      <c r="A205" s="169">
        <v>7326</v>
      </c>
      <c r="B205" s="169">
        <v>7326</v>
      </c>
      <c r="C205" s="169">
        <v>7326</v>
      </c>
      <c r="D205" s="169" t="s">
        <v>1029</v>
      </c>
      <c r="E205" s="169">
        <v>7327</v>
      </c>
      <c r="F205" s="169">
        <v>7327</v>
      </c>
      <c r="G205" s="76" t="s">
        <v>973</v>
      </c>
      <c r="H205" s="241">
        <v>0</v>
      </c>
      <c r="I205" s="242">
        <v>12.86</v>
      </c>
      <c r="J205" s="242">
        <v>1.29</v>
      </c>
      <c r="K205" s="242">
        <v>1.29</v>
      </c>
      <c r="L205" s="243">
        <v>0</v>
      </c>
      <c r="M205" s="244">
        <v>1342.48</v>
      </c>
      <c r="N205" s="244">
        <v>0.05</v>
      </c>
      <c r="O205" s="244">
        <v>0.05</v>
      </c>
    </row>
    <row r="206" spans="1:15" x14ac:dyDescent="0.2">
      <c r="A206" s="169"/>
      <c r="B206" s="169"/>
      <c r="C206" s="169"/>
      <c r="D206" s="169" t="s">
        <v>1030</v>
      </c>
      <c r="E206" s="169">
        <v>7015</v>
      </c>
      <c r="F206" s="169">
        <v>7015</v>
      </c>
      <c r="G206" s="76" t="s">
        <v>974</v>
      </c>
      <c r="H206" s="241">
        <v>0</v>
      </c>
      <c r="I206" s="242">
        <v>0</v>
      </c>
      <c r="J206" s="242">
        <v>0</v>
      </c>
      <c r="K206" s="242">
        <v>0</v>
      </c>
      <c r="L206" s="243">
        <v>0</v>
      </c>
      <c r="M206" s="244">
        <v>237.29</v>
      </c>
      <c r="N206" s="244">
        <v>0.05</v>
      </c>
      <c r="O206" s="244">
        <v>0.05</v>
      </c>
    </row>
    <row r="207" spans="1:15" x14ac:dyDescent="0.2">
      <c r="A207" s="169" t="s">
        <v>1031</v>
      </c>
      <c r="B207" s="169" t="s">
        <v>1031</v>
      </c>
      <c r="C207" s="169" t="s">
        <v>1031</v>
      </c>
      <c r="D207" s="169" t="s">
        <v>1032</v>
      </c>
      <c r="E207" s="169" t="s">
        <v>1032</v>
      </c>
      <c r="F207" s="169" t="s">
        <v>1032</v>
      </c>
      <c r="G207" s="76" t="s">
        <v>975</v>
      </c>
      <c r="H207" s="241">
        <v>0</v>
      </c>
      <c r="I207" s="242">
        <v>0.69</v>
      </c>
      <c r="J207" s="242">
        <v>1.71</v>
      </c>
      <c r="K207" s="242">
        <v>1.71</v>
      </c>
      <c r="L207" s="243">
        <v>0</v>
      </c>
      <c r="M207" s="244">
        <v>275.17</v>
      </c>
      <c r="N207" s="244">
        <v>0.05</v>
      </c>
      <c r="O207" s="244">
        <v>0.05</v>
      </c>
    </row>
    <row r="208" spans="1:15" x14ac:dyDescent="0.2">
      <c r="A208" s="169" t="s">
        <v>1033</v>
      </c>
      <c r="B208" s="169" t="s">
        <v>1033</v>
      </c>
      <c r="C208" s="169" t="s">
        <v>1033</v>
      </c>
      <c r="D208" s="169" t="s">
        <v>1034</v>
      </c>
      <c r="E208" s="169" t="s">
        <v>1034</v>
      </c>
      <c r="F208" s="169" t="s">
        <v>1034</v>
      </c>
      <c r="G208" s="76" t="s">
        <v>976</v>
      </c>
      <c r="H208" s="241">
        <v>0.46</v>
      </c>
      <c r="I208" s="242">
        <v>118.41</v>
      </c>
      <c r="J208" s="242">
        <v>0.99</v>
      </c>
      <c r="K208" s="242">
        <v>0.99</v>
      </c>
      <c r="L208" s="243">
        <v>0</v>
      </c>
      <c r="M208" s="244">
        <v>7222.85</v>
      </c>
      <c r="N208" s="244">
        <v>0.05</v>
      </c>
      <c r="O208" s="244">
        <v>0.05</v>
      </c>
    </row>
    <row r="209" spans="1:15" x14ac:dyDescent="0.2">
      <c r="A209" s="169" t="s">
        <v>1035</v>
      </c>
      <c r="B209" s="169" t="s">
        <v>1035</v>
      </c>
      <c r="C209" s="169" t="s">
        <v>1035</v>
      </c>
      <c r="D209" s="169" t="s">
        <v>1036</v>
      </c>
      <c r="E209" s="169" t="s">
        <v>1036</v>
      </c>
      <c r="F209" s="169" t="s">
        <v>1036</v>
      </c>
      <c r="G209" s="76" t="s">
        <v>1175</v>
      </c>
      <c r="H209" s="241">
        <v>0</v>
      </c>
      <c r="I209" s="242">
        <v>129.86000000000001</v>
      </c>
      <c r="J209" s="242">
        <v>1.29</v>
      </c>
      <c r="K209" s="242">
        <v>1.29</v>
      </c>
      <c r="L209" s="243">
        <v>0</v>
      </c>
      <c r="M209" s="244">
        <v>129.86000000000001</v>
      </c>
      <c r="N209" s="244">
        <v>0.05</v>
      </c>
      <c r="O209" s="244">
        <v>0.05</v>
      </c>
    </row>
    <row r="210" spans="1:15" x14ac:dyDescent="0.2">
      <c r="A210" s="169" t="s">
        <v>1037</v>
      </c>
      <c r="B210" s="169" t="s">
        <v>1037</v>
      </c>
      <c r="C210" s="169" t="s">
        <v>1037</v>
      </c>
      <c r="D210" s="169" t="s">
        <v>1038</v>
      </c>
      <c r="E210" s="169" t="s">
        <v>1038</v>
      </c>
      <c r="F210" s="169" t="s">
        <v>1038</v>
      </c>
      <c r="G210" s="76" t="s">
        <v>977</v>
      </c>
      <c r="H210" s="241">
        <v>0</v>
      </c>
      <c r="I210" s="242">
        <v>4.59</v>
      </c>
      <c r="J210" s="242">
        <v>1.94</v>
      </c>
      <c r="K210" s="242">
        <v>1.94</v>
      </c>
      <c r="L210" s="243">
        <v>0</v>
      </c>
      <c r="M210" s="244">
        <v>559.07000000000005</v>
      </c>
      <c r="N210" s="244">
        <v>0.05</v>
      </c>
      <c r="O210" s="244">
        <v>0.05</v>
      </c>
    </row>
    <row r="211" spans="1:15" x14ac:dyDescent="0.2">
      <c r="A211" s="169" t="s">
        <v>1039</v>
      </c>
      <c r="B211" s="169" t="s">
        <v>1039</v>
      </c>
      <c r="C211" s="169" t="s">
        <v>1039</v>
      </c>
      <c r="D211" s="169" t="s">
        <v>1040</v>
      </c>
      <c r="E211" s="169" t="s">
        <v>1040</v>
      </c>
      <c r="F211" s="169" t="s">
        <v>1040</v>
      </c>
      <c r="G211" s="76" t="s">
        <v>978</v>
      </c>
      <c r="H211" s="241">
        <v>0.45800000000000002</v>
      </c>
      <c r="I211" s="242">
        <v>69.08</v>
      </c>
      <c r="J211" s="242">
        <v>1.71</v>
      </c>
      <c r="K211" s="242">
        <v>1.71</v>
      </c>
      <c r="L211" s="243">
        <v>0</v>
      </c>
      <c r="M211" s="244">
        <v>3837.86</v>
      </c>
      <c r="N211" s="244">
        <v>0.05</v>
      </c>
      <c r="O211" s="244">
        <v>0.05</v>
      </c>
    </row>
    <row r="212" spans="1:15" x14ac:dyDescent="0.2">
      <c r="A212" s="169" t="s">
        <v>1041</v>
      </c>
      <c r="B212" s="169" t="s">
        <v>1041</v>
      </c>
      <c r="C212" s="169" t="s">
        <v>1041</v>
      </c>
      <c r="D212" s="169" t="s">
        <v>1042</v>
      </c>
      <c r="E212" s="169" t="s">
        <v>1042</v>
      </c>
      <c r="F212" s="169" t="s">
        <v>1042</v>
      </c>
      <c r="G212" s="76" t="s">
        <v>979</v>
      </c>
      <c r="H212" s="241">
        <v>0</v>
      </c>
      <c r="I212" s="242">
        <v>23.84</v>
      </c>
      <c r="J212" s="242">
        <v>1.71</v>
      </c>
      <c r="K212" s="242">
        <v>1.71</v>
      </c>
      <c r="L212" s="243">
        <v>0</v>
      </c>
      <c r="M212" s="244">
        <v>2788.94</v>
      </c>
      <c r="N212" s="244">
        <v>0.05</v>
      </c>
      <c r="O212" s="244">
        <v>0.05</v>
      </c>
    </row>
    <row r="213" spans="1:15" x14ac:dyDescent="0.2">
      <c r="A213" s="169" t="s">
        <v>1043</v>
      </c>
      <c r="B213" s="169" t="s">
        <v>1043</v>
      </c>
      <c r="C213" s="169" t="s">
        <v>1043</v>
      </c>
      <c r="D213" s="169" t="s">
        <v>1044</v>
      </c>
      <c r="E213" s="169" t="s">
        <v>1044</v>
      </c>
      <c r="F213" s="169" t="s">
        <v>1044</v>
      </c>
      <c r="G213" s="76" t="s">
        <v>980</v>
      </c>
      <c r="H213" s="241">
        <v>0</v>
      </c>
      <c r="I213" s="242">
        <v>35.01</v>
      </c>
      <c r="J213" s="242">
        <v>1.71</v>
      </c>
      <c r="K213" s="242">
        <v>1.71</v>
      </c>
      <c r="L213" s="243">
        <v>0</v>
      </c>
      <c r="M213" s="244">
        <v>1896.36</v>
      </c>
      <c r="N213" s="244">
        <v>0.05</v>
      </c>
      <c r="O213" s="244">
        <v>0.05</v>
      </c>
    </row>
    <row r="214" spans="1:15" x14ac:dyDescent="0.2">
      <c r="A214" s="169" t="s">
        <v>1045</v>
      </c>
      <c r="B214" s="169" t="s">
        <v>1045</v>
      </c>
      <c r="C214" s="169" t="s">
        <v>1045</v>
      </c>
      <c r="D214" s="169" t="s">
        <v>1046</v>
      </c>
      <c r="E214" s="169" t="s">
        <v>1046</v>
      </c>
      <c r="F214" s="169" t="s">
        <v>1046</v>
      </c>
      <c r="G214" s="76" t="s">
        <v>981</v>
      </c>
      <c r="H214" s="241">
        <v>0</v>
      </c>
      <c r="I214" s="242">
        <v>21.24</v>
      </c>
      <c r="J214" s="242">
        <v>1.71</v>
      </c>
      <c r="K214" s="242">
        <v>1.71</v>
      </c>
      <c r="L214" s="243">
        <v>0</v>
      </c>
      <c r="M214" s="244">
        <v>1150.29</v>
      </c>
      <c r="N214" s="244">
        <v>0.05</v>
      </c>
      <c r="O214" s="244">
        <v>0.05</v>
      </c>
    </row>
    <row r="215" spans="1:15" x14ac:dyDescent="0.2">
      <c r="A215" s="169" t="s">
        <v>1047</v>
      </c>
      <c r="B215" s="169" t="s">
        <v>1047</v>
      </c>
      <c r="C215" s="169" t="s">
        <v>1047</v>
      </c>
      <c r="D215" s="169" t="s">
        <v>1048</v>
      </c>
      <c r="E215" s="169" t="s">
        <v>1048</v>
      </c>
      <c r="F215" s="169" t="s">
        <v>1048</v>
      </c>
      <c r="G215" s="76" t="s">
        <v>982</v>
      </c>
      <c r="H215" s="241">
        <v>0</v>
      </c>
      <c r="I215" s="242">
        <v>6.36</v>
      </c>
      <c r="J215" s="242">
        <v>1.71</v>
      </c>
      <c r="K215" s="242">
        <v>1.71</v>
      </c>
      <c r="L215" s="243">
        <v>0</v>
      </c>
      <c r="M215" s="244">
        <v>344.55</v>
      </c>
      <c r="N215" s="244">
        <v>0.05</v>
      </c>
      <c r="O215" s="244">
        <v>0.05</v>
      </c>
    </row>
    <row r="216" spans="1:15" x14ac:dyDescent="0.2">
      <c r="A216" s="169" t="s">
        <v>1049</v>
      </c>
      <c r="B216" s="169" t="s">
        <v>1049</v>
      </c>
      <c r="C216" s="169" t="s">
        <v>1049</v>
      </c>
      <c r="D216" s="169" t="s">
        <v>1050</v>
      </c>
      <c r="E216" s="169" t="s">
        <v>1050</v>
      </c>
      <c r="F216" s="169" t="s">
        <v>1050</v>
      </c>
      <c r="G216" s="76" t="s">
        <v>983</v>
      </c>
      <c r="H216" s="241">
        <v>0</v>
      </c>
      <c r="I216" s="242">
        <v>10.11</v>
      </c>
      <c r="J216" s="242">
        <v>1.74</v>
      </c>
      <c r="K216" s="242">
        <v>1.74</v>
      </c>
      <c r="L216" s="243">
        <v>0</v>
      </c>
      <c r="M216" s="244">
        <v>735.92</v>
      </c>
      <c r="N216" s="244">
        <v>0.05</v>
      </c>
      <c r="O216" s="244">
        <v>0.05</v>
      </c>
    </row>
    <row r="217" spans="1:15" x14ac:dyDescent="0.2">
      <c r="A217" s="169" t="s">
        <v>1051</v>
      </c>
      <c r="B217" s="169" t="s">
        <v>1051</v>
      </c>
      <c r="C217" s="169" t="s">
        <v>1051</v>
      </c>
      <c r="D217" s="169" t="s">
        <v>1052</v>
      </c>
      <c r="E217" s="169" t="s">
        <v>1052</v>
      </c>
      <c r="F217" s="169" t="s">
        <v>1052</v>
      </c>
      <c r="G217" s="76" t="s">
        <v>1176</v>
      </c>
      <c r="H217" s="241">
        <v>0</v>
      </c>
      <c r="I217" s="242">
        <v>0</v>
      </c>
      <c r="J217" s="242">
        <v>1.31</v>
      </c>
      <c r="K217" s="242">
        <v>1.31</v>
      </c>
      <c r="L217" s="243">
        <v>0</v>
      </c>
      <c r="M217" s="244">
        <v>0</v>
      </c>
      <c r="N217" s="244">
        <v>0.05</v>
      </c>
      <c r="O217" s="244">
        <v>0.05</v>
      </c>
    </row>
    <row r="218" spans="1:15" x14ac:dyDescent="0.2">
      <c r="A218" s="169" t="s">
        <v>1053</v>
      </c>
      <c r="B218" s="169" t="s">
        <v>1053</v>
      </c>
      <c r="C218" s="169" t="s">
        <v>1053</v>
      </c>
      <c r="D218" s="169" t="s">
        <v>1054</v>
      </c>
      <c r="E218" s="169" t="s">
        <v>1054</v>
      </c>
      <c r="F218" s="169" t="s">
        <v>1054</v>
      </c>
      <c r="G218" s="76" t="s">
        <v>984</v>
      </c>
      <c r="H218" s="241">
        <v>0</v>
      </c>
      <c r="I218" s="242">
        <v>208.27</v>
      </c>
      <c r="J218" s="242">
        <v>1.29</v>
      </c>
      <c r="K218" s="242">
        <v>1.29</v>
      </c>
      <c r="L218" s="243">
        <v>-0.24299999999999999</v>
      </c>
      <c r="M218" s="244">
        <v>347.59</v>
      </c>
      <c r="N218" s="244">
        <v>0.05</v>
      </c>
      <c r="O218" s="244">
        <v>0.05</v>
      </c>
    </row>
    <row r="219" spans="1:15" x14ac:dyDescent="0.2">
      <c r="A219" s="169" t="s">
        <v>1055</v>
      </c>
      <c r="B219" s="169" t="s">
        <v>1055</v>
      </c>
      <c r="C219" s="169" t="s">
        <v>1055</v>
      </c>
      <c r="D219" s="169" t="s">
        <v>1056</v>
      </c>
      <c r="E219" s="169" t="s">
        <v>1056</v>
      </c>
      <c r="F219" s="169" t="s">
        <v>1056</v>
      </c>
      <c r="G219" s="76" t="s">
        <v>985</v>
      </c>
      <c r="H219" s="241">
        <v>0</v>
      </c>
      <c r="I219" s="242">
        <v>12.19</v>
      </c>
      <c r="J219" s="242">
        <v>1.71</v>
      </c>
      <c r="K219" s="242">
        <v>1.71</v>
      </c>
      <c r="L219" s="243">
        <v>0</v>
      </c>
      <c r="M219" s="244">
        <v>1463.27</v>
      </c>
      <c r="N219" s="244">
        <v>0.05</v>
      </c>
      <c r="O219" s="244">
        <v>0.05</v>
      </c>
    </row>
    <row r="220" spans="1:15" x14ac:dyDescent="0.2">
      <c r="A220" s="169" t="s">
        <v>1057</v>
      </c>
      <c r="B220" s="169" t="s">
        <v>1057</v>
      </c>
      <c r="C220" s="169" t="s">
        <v>1057</v>
      </c>
      <c r="D220" s="169" t="s">
        <v>1058</v>
      </c>
      <c r="E220" s="169" t="s">
        <v>1058</v>
      </c>
      <c r="F220" s="169" t="s">
        <v>1058</v>
      </c>
      <c r="G220" s="76" t="s">
        <v>986</v>
      </c>
      <c r="H220" s="241">
        <v>0</v>
      </c>
      <c r="I220" s="242">
        <v>12.83</v>
      </c>
      <c r="J220" s="242">
        <v>1.71</v>
      </c>
      <c r="K220" s="242">
        <v>1.71</v>
      </c>
      <c r="L220" s="243">
        <v>0</v>
      </c>
      <c r="M220" s="244">
        <v>262.08999999999997</v>
      </c>
      <c r="N220" s="244">
        <v>0.05</v>
      </c>
      <c r="O220" s="244">
        <v>0.05</v>
      </c>
    </row>
    <row r="221" spans="1:15" x14ac:dyDescent="0.2">
      <c r="A221" s="169" t="s">
        <v>1059</v>
      </c>
      <c r="B221" s="169" t="s">
        <v>1059</v>
      </c>
      <c r="C221" s="169" t="s">
        <v>1059</v>
      </c>
      <c r="D221" s="169" t="s">
        <v>1060</v>
      </c>
      <c r="E221" s="169" t="s">
        <v>1060</v>
      </c>
      <c r="F221" s="169" t="s">
        <v>1060</v>
      </c>
      <c r="G221" s="76" t="s">
        <v>987</v>
      </c>
      <c r="H221" s="241">
        <v>0</v>
      </c>
      <c r="I221" s="242">
        <v>3.17</v>
      </c>
      <c r="J221" s="242">
        <v>1.71</v>
      </c>
      <c r="K221" s="242">
        <v>1.71</v>
      </c>
      <c r="L221" s="243">
        <v>0</v>
      </c>
      <c r="M221" s="244">
        <v>317.33999999999997</v>
      </c>
      <c r="N221" s="244">
        <v>0.05</v>
      </c>
      <c r="O221" s="244">
        <v>0.05</v>
      </c>
    </row>
    <row r="222" spans="1:15" x14ac:dyDescent="0.2">
      <c r="A222" s="169" t="s">
        <v>1061</v>
      </c>
      <c r="B222" s="169" t="s">
        <v>1061</v>
      </c>
      <c r="C222" s="169" t="s">
        <v>1061</v>
      </c>
      <c r="D222" s="169" t="s">
        <v>1062</v>
      </c>
      <c r="E222" s="169" t="s">
        <v>1062</v>
      </c>
      <c r="F222" s="169" t="s">
        <v>1062</v>
      </c>
      <c r="G222" s="76" t="s">
        <v>988</v>
      </c>
      <c r="H222" s="241">
        <v>0</v>
      </c>
      <c r="I222" s="242">
        <v>3.05</v>
      </c>
      <c r="J222" s="242">
        <v>1.71</v>
      </c>
      <c r="K222" s="242">
        <v>1.71</v>
      </c>
      <c r="L222" s="243">
        <v>0</v>
      </c>
      <c r="M222" s="244">
        <v>560.61</v>
      </c>
      <c r="N222" s="244">
        <v>0.05</v>
      </c>
      <c r="O222" s="244">
        <v>0.05</v>
      </c>
    </row>
    <row r="223" spans="1:15" x14ac:dyDescent="0.2">
      <c r="A223" s="169" t="s">
        <v>1063</v>
      </c>
      <c r="B223" s="169" t="s">
        <v>1063</v>
      </c>
      <c r="C223" s="169" t="s">
        <v>1063</v>
      </c>
      <c r="D223" s="169" t="s">
        <v>1064</v>
      </c>
      <c r="E223" s="169" t="s">
        <v>1064</v>
      </c>
      <c r="F223" s="169" t="s">
        <v>1064</v>
      </c>
      <c r="G223" s="76" t="s">
        <v>989</v>
      </c>
      <c r="H223" s="241">
        <v>0</v>
      </c>
      <c r="I223" s="242">
        <v>3.52</v>
      </c>
      <c r="J223" s="242">
        <v>1.1000000000000001</v>
      </c>
      <c r="K223" s="242">
        <v>1.1000000000000001</v>
      </c>
      <c r="L223" s="243">
        <v>0</v>
      </c>
      <c r="M223" s="244">
        <v>316.99</v>
      </c>
      <c r="N223" s="244">
        <v>0.05</v>
      </c>
      <c r="O223" s="244">
        <v>0.05</v>
      </c>
    </row>
    <row r="224" spans="1:15" x14ac:dyDescent="0.2">
      <c r="A224" s="169" t="s">
        <v>1065</v>
      </c>
      <c r="B224" s="169" t="s">
        <v>1065</v>
      </c>
      <c r="C224" s="169" t="s">
        <v>1065</v>
      </c>
      <c r="D224" s="169" t="s">
        <v>1066</v>
      </c>
      <c r="E224" s="169" t="s">
        <v>1066</v>
      </c>
      <c r="F224" s="169" t="s">
        <v>1066</v>
      </c>
      <c r="G224" s="76" t="s">
        <v>990</v>
      </c>
      <c r="H224" s="241">
        <v>0</v>
      </c>
      <c r="I224" s="242">
        <v>4.53</v>
      </c>
      <c r="J224" s="242">
        <v>1.71</v>
      </c>
      <c r="K224" s="242">
        <v>1.71</v>
      </c>
      <c r="L224" s="243">
        <v>0</v>
      </c>
      <c r="M224" s="244">
        <v>285.58999999999997</v>
      </c>
      <c r="N224" s="244">
        <v>0.05</v>
      </c>
      <c r="O224" s="244">
        <v>0.05</v>
      </c>
    </row>
    <row r="225" spans="1:15" x14ac:dyDescent="0.2">
      <c r="A225" s="169" t="s">
        <v>1067</v>
      </c>
      <c r="B225" s="169" t="s">
        <v>1067</v>
      </c>
      <c r="C225" s="169" t="s">
        <v>1067</v>
      </c>
      <c r="D225" s="169" t="s">
        <v>1068</v>
      </c>
      <c r="E225" s="169" t="s">
        <v>1068</v>
      </c>
      <c r="F225" s="169" t="s">
        <v>1068</v>
      </c>
      <c r="G225" s="76" t="s">
        <v>991</v>
      </c>
      <c r="H225" s="241">
        <v>0</v>
      </c>
      <c r="I225" s="242">
        <v>852</v>
      </c>
      <c r="J225" s="242">
        <v>1.66</v>
      </c>
      <c r="K225" s="242">
        <v>1.66</v>
      </c>
      <c r="L225" s="243">
        <v>0</v>
      </c>
      <c r="M225" s="244">
        <v>0</v>
      </c>
      <c r="N225" s="244">
        <v>0</v>
      </c>
      <c r="O225" s="244">
        <v>0</v>
      </c>
    </row>
    <row r="226" spans="1:15" x14ac:dyDescent="0.2">
      <c r="A226" s="169" t="s">
        <v>1069</v>
      </c>
      <c r="B226" s="169" t="s">
        <v>1069</v>
      </c>
      <c r="C226" s="169" t="s">
        <v>1069</v>
      </c>
      <c r="D226" s="169" t="s">
        <v>1070</v>
      </c>
      <c r="E226" s="169" t="s">
        <v>1070</v>
      </c>
      <c r="F226" s="169" t="s">
        <v>1070</v>
      </c>
      <c r="G226" s="76" t="s">
        <v>992</v>
      </c>
      <c r="H226" s="241">
        <v>0.23499999999999999</v>
      </c>
      <c r="I226" s="242">
        <v>26.59</v>
      </c>
      <c r="J226" s="242">
        <v>2.1</v>
      </c>
      <c r="K226" s="242">
        <v>2.1</v>
      </c>
      <c r="L226" s="243">
        <v>0</v>
      </c>
      <c r="M226" s="244">
        <v>537.08000000000004</v>
      </c>
      <c r="N226" s="244">
        <v>0.05</v>
      </c>
      <c r="O226" s="244">
        <v>0.05</v>
      </c>
    </row>
    <row r="227" spans="1:15" x14ac:dyDescent="0.2">
      <c r="A227" s="169" t="s">
        <v>1071</v>
      </c>
      <c r="B227" s="169" t="s">
        <v>1071</v>
      </c>
      <c r="C227" s="169" t="s">
        <v>1071</v>
      </c>
      <c r="D227" s="169" t="s">
        <v>1072</v>
      </c>
      <c r="E227" s="169" t="s">
        <v>1072</v>
      </c>
      <c r="F227" s="169" t="s">
        <v>1072</v>
      </c>
      <c r="G227" s="76" t="s">
        <v>993</v>
      </c>
      <c r="H227" s="241">
        <v>0</v>
      </c>
      <c r="I227" s="242">
        <v>690.31</v>
      </c>
      <c r="J227" s="242">
        <v>0.67</v>
      </c>
      <c r="K227" s="242">
        <v>0.67</v>
      </c>
      <c r="L227" s="243">
        <v>0</v>
      </c>
      <c r="M227" s="244">
        <v>28564.66</v>
      </c>
      <c r="N227" s="244">
        <v>0.05</v>
      </c>
      <c r="O227" s="244">
        <v>0.05</v>
      </c>
    </row>
    <row r="228" spans="1:15" x14ac:dyDescent="0.2">
      <c r="A228" s="169" t="s">
        <v>1073</v>
      </c>
      <c r="B228" s="169" t="s">
        <v>1073</v>
      </c>
      <c r="C228" s="169" t="s">
        <v>1073</v>
      </c>
      <c r="D228" s="169" t="s">
        <v>1074</v>
      </c>
      <c r="E228" s="169" t="s">
        <v>1074</v>
      </c>
      <c r="F228" s="169" t="s">
        <v>1074</v>
      </c>
      <c r="G228" s="76" t="s">
        <v>994</v>
      </c>
      <c r="H228" s="241">
        <v>0.28999999999999998</v>
      </c>
      <c r="I228" s="242">
        <v>160.26</v>
      </c>
      <c r="J228" s="242">
        <v>1.69</v>
      </c>
      <c r="K228" s="242">
        <v>1.69</v>
      </c>
      <c r="L228" s="243">
        <v>-0.79700000000000004</v>
      </c>
      <c r="M228" s="244">
        <v>160.26</v>
      </c>
      <c r="N228" s="244">
        <v>0.05</v>
      </c>
      <c r="O228" s="244">
        <v>0.05</v>
      </c>
    </row>
    <row r="229" spans="1:15" x14ac:dyDescent="0.2">
      <c r="A229" s="169" t="s">
        <v>1075</v>
      </c>
      <c r="B229" s="169" t="s">
        <v>1075</v>
      </c>
      <c r="C229" s="169" t="s">
        <v>1075</v>
      </c>
      <c r="D229" s="169" t="s">
        <v>1076</v>
      </c>
      <c r="E229" s="169" t="s">
        <v>1076</v>
      </c>
      <c r="F229" s="169" t="s">
        <v>1076</v>
      </c>
      <c r="G229" s="76" t="s">
        <v>995</v>
      </c>
      <c r="H229" s="241">
        <v>0</v>
      </c>
      <c r="I229" s="242">
        <v>33.700000000000003</v>
      </c>
      <c r="J229" s="242">
        <v>1.29</v>
      </c>
      <c r="K229" s="242">
        <v>1.29</v>
      </c>
      <c r="L229" s="243">
        <v>0</v>
      </c>
      <c r="M229" s="244">
        <v>1684.91</v>
      </c>
      <c r="N229" s="244">
        <v>0.05</v>
      </c>
      <c r="O229" s="244">
        <v>0.05</v>
      </c>
    </row>
    <row r="230" spans="1:15" x14ac:dyDescent="0.2">
      <c r="A230" s="169" t="s">
        <v>1077</v>
      </c>
      <c r="B230" s="169" t="s">
        <v>1077</v>
      </c>
      <c r="C230" s="169" t="s">
        <v>1077</v>
      </c>
      <c r="D230" s="169" t="s">
        <v>1078</v>
      </c>
      <c r="E230" s="169" t="s">
        <v>1078</v>
      </c>
      <c r="F230" s="169" t="s">
        <v>1078</v>
      </c>
      <c r="G230" s="76" t="s">
        <v>1177</v>
      </c>
      <c r="H230" s="241">
        <v>0</v>
      </c>
      <c r="I230" s="242">
        <v>2.57</v>
      </c>
      <c r="J230" s="242">
        <v>1.29</v>
      </c>
      <c r="K230" s="242">
        <v>1.29</v>
      </c>
      <c r="L230" s="243">
        <v>0</v>
      </c>
      <c r="M230" s="244">
        <v>257.16000000000003</v>
      </c>
      <c r="N230" s="244">
        <v>0.05</v>
      </c>
      <c r="O230" s="244">
        <v>0.05</v>
      </c>
    </row>
    <row r="231" spans="1:15" x14ac:dyDescent="0.2">
      <c r="A231" s="169" t="s">
        <v>1079</v>
      </c>
      <c r="B231" s="169" t="s">
        <v>1079</v>
      </c>
      <c r="C231" s="169" t="s">
        <v>1079</v>
      </c>
      <c r="D231" s="169" t="s">
        <v>1080</v>
      </c>
      <c r="E231" s="169" t="s">
        <v>1080</v>
      </c>
      <c r="F231" s="169" t="s">
        <v>1080</v>
      </c>
      <c r="G231" s="76" t="s">
        <v>996</v>
      </c>
      <c r="H231" s="241">
        <v>0</v>
      </c>
      <c r="I231" s="242">
        <v>1.25</v>
      </c>
      <c r="J231" s="242">
        <v>1.71</v>
      </c>
      <c r="K231" s="242">
        <v>1.71</v>
      </c>
      <c r="L231" s="243">
        <v>0</v>
      </c>
      <c r="M231" s="244">
        <v>288.87</v>
      </c>
      <c r="N231" s="244">
        <v>0.05</v>
      </c>
      <c r="O231" s="244">
        <v>0.05</v>
      </c>
    </row>
    <row r="232" spans="1:15" x14ac:dyDescent="0.2">
      <c r="A232" s="169" t="s">
        <v>1081</v>
      </c>
      <c r="B232" s="169" t="s">
        <v>1081</v>
      </c>
      <c r="C232" s="169" t="s">
        <v>1081</v>
      </c>
      <c r="D232" s="169" t="s">
        <v>1082</v>
      </c>
      <c r="E232" s="169" t="s">
        <v>1082</v>
      </c>
      <c r="F232" s="169" t="s">
        <v>1082</v>
      </c>
      <c r="G232" s="76" t="s">
        <v>997</v>
      </c>
      <c r="H232" s="241">
        <v>0</v>
      </c>
      <c r="I232" s="242">
        <v>30.81</v>
      </c>
      <c r="J232" s="242">
        <v>1.71</v>
      </c>
      <c r="K232" s="242">
        <v>1.71</v>
      </c>
      <c r="L232" s="243">
        <v>0</v>
      </c>
      <c r="M232" s="244">
        <v>2447.64</v>
      </c>
      <c r="N232" s="244">
        <v>0.05</v>
      </c>
      <c r="O232" s="244">
        <v>0.05</v>
      </c>
    </row>
    <row r="233" spans="1:15" x14ac:dyDescent="0.2">
      <c r="A233" s="169" t="s">
        <v>1083</v>
      </c>
      <c r="B233" s="169" t="s">
        <v>1083</v>
      </c>
      <c r="C233" s="169" t="s">
        <v>1083</v>
      </c>
      <c r="D233" s="169" t="s">
        <v>1084</v>
      </c>
      <c r="E233" s="169" t="s">
        <v>1084</v>
      </c>
      <c r="F233" s="169" t="s">
        <v>1084</v>
      </c>
      <c r="G233" s="76" t="s">
        <v>998</v>
      </c>
      <c r="H233" s="241">
        <v>0</v>
      </c>
      <c r="I233" s="242">
        <v>5.16</v>
      </c>
      <c r="J233" s="242">
        <v>1.71</v>
      </c>
      <c r="K233" s="242">
        <v>1.71</v>
      </c>
      <c r="L233" s="243">
        <v>0</v>
      </c>
      <c r="M233" s="244">
        <v>315.35000000000002</v>
      </c>
      <c r="N233" s="244">
        <v>0.05</v>
      </c>
      <c r="O233" s="244">
        <v>0.05</v>
      </c>
    </row>
    <row r="234" spans="1:15" x14ac:dyDescent="0.2">
      <c r="A234" s="169" t="s">
        <v>1085</v>
      </c>
      <c r="B234" s="169" t="s">
        <v>1085</v>
      </c>
      <c r="C234" s="169" t="s">
        <v>1085</v>
      </c>
      <c r="D234" s="169" t="s">
        <v>1086</v>
      </c>
      <c r="E234" s="169" t="s">
        <v>1086</v>
      </c>
      <c r="F234" s="169" t="s">
        <v>1086</v>
      </c>
      <c r="G234" s="76" t="s">
        <v>999</v>
      </c>
      <c r="H234" s="241">
        <v>0</v>
      </c>
      <c r="I234" s="242">
        <v>19.93</v>
      </c>
      <c r="J234" s="242">
        <v>1.71</v>
      </c>
      <c r="K234" s="242">
        <v>1.71</v>
      </c>
      <c r="L234" s="243">
        <v>0</v>
      </c>
      <c r="M234" s="244">
        <v>498.15</v>
      </c>
      <c r="N234" s="244">
        <v>0.05</v>
      </c>
      <c r="O234" s="244">
        <v>0.05</v>
      </c>
    </row>
    <row r="235" spans="1:15" x14ac:dyDescent="0.2">
      <c r="A235" s="169" t="s">
        <v>1087</v>
      </c>
      <c r="B235" s="169" t="s">
        <v>1087</v>
      </c>
      <c r="C235" s="169" t="s">
        <v>1087</v>
      </c>
      <c r="D235" s="169" t="s">
        <v>1088</v>
      </c>
      <c r="E235" s="169" t="s">
        <v>1088</v>
      </c>
      <c r="F235" s="169" t="s">
        <v>1088</v>
      </c>
      <c r="G235" s="76" t="s">
        <v>1000</v>
      </c>
      <c r="H235" s="241">
        <v>0</v>
      </c>
      <c r="I235" s="242">
        <v>15.81</v>
      </c>
      <c r="J235" s="242">
        <v>1.71</v>
      </c>
      <c r="K235" s="242">
        <v>1.71</v>
      </c>
      <c r="L235" s="243">
        <v>0</v>
      </c>
      <c r="M235" s="244">
        <v>1581.23</v>
      </c>
      <c r="N235" s="244">
        <v>0.05</v>
      </c>
      <c r="O235" s="244">
        <v>0.05</v>
      </c>
    </row>
    <row r="236" spans="1:15" x14ac:dyDescent="0.2">
      <c r="A236" s="169" t="s">
        <v>1089</v>
      </c>
      <c r="B236" s="169" t="s">
        <v>1089</v>
      </c>
      <c r="C236" s="169" t="s">
        <v>1089</v>
      </c>
      <c r="D236" s="169" t="s">
        <v>1090</v>
      </c>
      <c r="E236" s="169" t="s">
        <v>1090</v>
      </c>
      <c r="F236" s="169" t="s">
        <v>1090</v>
      </c>
      <c r="G236" s="76" t="s">
        <v>1001</v>
      </c>
      <c r="H236" s="241">
        <v>0</v>
      </c>
      <c r="I236" s="242">
        <v>0.57999999999999996</v>
      </c>
      <c r="J236" s="242">
        <v>1.71</v>
      </c>
      <c r="K236" s="242">
        <v>1.71</v>
      </c>
      <c r="L236" s="243">
        <v>0</v>
      </c>
      <c r="M236" s="244">
        <v>259.14999999999998</v>
      </c>
      <c r="N236" s="244">
        <v>0.05</v>
      </c>
      <c r="O236" s="244">
        <v>0.05</v>
      </c>
    </row>
    <row r="237" spans="1:15" x14ac:dyDescent="0.2">
      <c r="A237" s="169" t="s">
        <v>1091</v>
      </c>
      <c r="B237" s="169" t="s">
        <v>1091</v>
      </c>
      <c r="C237" s="169" t="s">
        <v>1091</v>
      </c>
      <c r="D237" s="169" t="s">
        <v>1092</v>
      </c>
      <c r="E237" s="169" t="s">
        <v>1092</v>
      </c>
      <c r="F237" s="169" t="s">
        <v>1092</v>
      </c>
      <c r="G237" s="76" t="s">
        <v>1002</v>
      </c>
      <c r="H237" s="241">
        <v>0</v>
      </c>
      <c r="I237" s="242">
        <v>433.8</v>
      </c>
      <c r="J237" s="242">
        <v>1.29</v>
      </c>
      <c r="K237" s="242">
        <v>1.29</v>
      </c>
      <c r="L237" s="243">
        <v>0</v>
      </c>
      <c r="M237" s="244">
        <v>433.8</v>
      </c>
      <c r="N237" s="244">
        <v>0.05</v>
      </c>
      <c r="O237" s="244">
        <v>0.05</v>
      </c>
    </row>
    <row r="238" spans="1:15" x14ac:dyDescent="0.2">
      <c r="A238" s="169" t="s">
        <v>1093</v>
      </c>
      <c r="B238" s="169" t="s">
        <v>1093</v>
      </c>
      <c r="C238" s="169" t="s">
        <v>1093</v>
      </c>
      <c r="D238" s="169" t="s">
        <v>1094</v>
      </c>
      <c r="E238" s="169" t="s">
        <v>1094</v>
      </c>
      <c r="F238" s="169" t="s">
        <v>1094</v>
      </c>
      <c r="G238" s="76" t="s">
        <v>1003</v>
      </c>
      <c r="H238" s="241">
        <v>0</v>
      </c>
      <c r="I238" s="242">
        <v>3.96</v>
      </c>
      <c r="J238" s="242">
        <v>1.29</v>
      </c>
      <c r="K238" s="242">
        <v>1.29</v>
      </c>
      <c r="L238" s="243">
        <v>0</v>
      </c>
      <c r="M238" s="244">
        <v>316.56</v>
      </c>
      <c r="N238" s="244">
        <v>0.05</v>
      </c>
      <c r="O238" s="244">
        <v>0.05</v>
      </c>
    </row>
    <row r="239" spans="1:15" x14ac:dyDescent="0.2">
      <c r="A239" s="169" t="s">
        <v>1095</v>
      </c>
      <c r="B239" s="169" t="s">
        <v>1095</v>
      </c>
      <c r="C239" s="169" t="s">
        <v>1095</v>
      </c>
      <c r="D239" s="169" t="s">
        <v>1096</v>
      </c>
      <c r="E239" s="169" t="s">
        <v>1096</v>
      </c>
      <c r="F239" s="169" t="s">
        <v>1096</v>
      </c>
      <c r="G239" s="76" t="s">
        <v>1178</v>
      </c>
      <c r="H239" s="241">
        <v>0</v>
      </c>
      <c r="I239" s="242">
        <v>129.86000000000001</v>
      </c>
      <c r="J239" s="242">
        <v>1.29</v>
      </c>
      <c r="K239" s="242">
        <v>1.29</v>
      </c>
      <c r="L239" s="243">
        <v>0</v>
      </c>
      <c r="M239" s="244">
        <v>129.86000000000001</v>
      </c>
      <c r="N239" s="244">
        <v>0.05</v>
      </c>
      <c r="O239" s="244">
        <v>0.05</v>
      </c>
    </row>
    <row r="240" spans="1:15" x14ac:dyDescent="0.2">
      <c r="A240" s="169" t="s">
        <v>1097</v>
      </c>
      <c r="B240" s="169" t="s">
        <v>1097</v>
      </c>
      <c r="C240" s="169" t="s">
        <v>1097</v>
      </c>
      <c r="D240" s="169" t="s">
        <v>1098</v>
      </c>
      <c r="E240" s="169" t="s">
        <v>1098</v>
      </c>
      <c r="F240" s="169" t="s">
        <v>1098</v>
      </c>
      <c r="G240" s="76" t="s">
        <v>1004</v>
      </c>
      <c r="H240" s="241">
        <v>0</v>
      </c>
      <c r="I240" s="242">
        <v>15.26</v>
      </c>
      <c r="J240" s="242">
        <v>1.71</v>
      </c>
      <c r="K240" s="242">
        <v>1.71</v>
      </c>
      <c r="L240" s="243">
        <v>0</v>
      </c>
      <c r="M240" s="244">
        <v>305.25</v>
      </c>
      <c r="N240" s="244">
        <v>0.05</v>
      </c>
      <c r="O240" s="244">
        <v>0.05</v>
      </c>
    </row>
    <row r="241" spans="1:15" x14ac:dyDescent="0.2">
      <c r="A241" s="169" t="s">
        <v>1099</v>
      </c>
      <c r="B241" s="169" t="s">
        <v>1099</v>
      </c>
      <c r="C241" s="169" t="s">
        <v>1099</v>
      </c>
      <c r="D241" s="169" t="s">
        <v>1100</v>
      </c>
      <c r="E241" s="169" t="s">
        <v>1100</v>
      </c>
      <c r="F241" s="169" t="s">
        <v>1100</v>
      </c>
      <c r="G241" s="76" t="s">
        <v>1005</v>
      </c>
      <c r="H241" s="241">
        <v>0.46400000000000002</v>
      </c>
      <c r="I241" s="242">
        <v>0</v>
      </c>
      <c r="J241" s="242">
        <v>1.71</v>
      </c>
      <c r="K241" s="242">
        <v>1.71</v>
      </c>
      <c r="L241" s="243">
        <v>0</v>
      </c>
      <c r="M241" s="244">
        <v>0</v>
      </c>
      <c r="N241" s="244">
        <v>0.05</v>
      </c>
      <c r="O241" s="244">
        <v>0.05</v>
      </c>
    </row>
    <row r="242" spans="1:15" x14ac:dyDescent="0.2">
      <c r="A242" s="169" t="s">
        <v>1101</v>
      </c>
      <c r="B242" s="169" t="s">
        <v>1101</v>
      </c>
      <c r="C242" s="169" t="s">
        <v>1101</v>
      </c>
      <c r="D242" s="169" t="s">
        <v>1102</v>
      </c>
      <c r="E242" s="169" t="s">
        <v>1102</v>
      </c>
      <c r="F242" s="169" t="s">
        <v>1102</v>
      </c>
      <c r="G242" s="76" t="s">
        <v>1006</v>
      </c>
      <c r="H242" s="241">
        <v>0</v>
      </c>
      <c r="I242" s="242">
        <v>0.52</v>
      </c>
      <c r="J242" s="242">
        <v>1.71</v>
      </c>
      <c r="K242" s="242">
        <v>1.71</v>
      </c>
      <c r="L242" s="243">
        <v>0</v>
      </c>
      <c r="M242" s="244">
        <v>259.20999999999998</v>
      </c>
      <c r="N242" s="244">
        <v>0.05</v>
      </c>
      <c r="O242" s="244">
        <v>0.05</v>
      </c>
    </row>
    <row r="243" spans="1:15" x14ac:dyDescent="0.2">
      <c r="A243" s="169" t="s">
        <v>1103</v>
      </c>
      <c r="B243" s="169" t="s">
        <v>1103</v>
      </c>
      <c r="C243" s="169" t="s">
        <v>1103</v>
      </c>
      <c r="D243" s="169" t="s">
        <v>1104</v>
      </c>
      <c r="E243" s="169" t="s">
        <v>1104</v>
      </c>
      <c r="F243" s="169" t="s">
        <v>1104</v>
      </c>
      <c r="G243" s="76" t="s">
        <v>1007</v>
      </c>
      <c r="H243" s="241">
        <v>0</v>
      </c>
      <c r="I243" s="242">
        <v>0.56999999999999995</v>
      </c>
      <c r="J243" s="242">
        <v>1.1200000000000001</v>
      </c>
      <c r="K243" s="242">
        <v>1.1200000000000001</v>
      </c>
      <c r="L243" s="243">
        <v>0</v>
      </c>
      <c r="M243" s="244">
        <v>1148.8699999999999</v>
      </c>
      <c r="N243" s="244">
        <v>0.05</v>
      </c>
      <c r="O243" s="244">
        <v>0.05</v>
      </c>
    </row>
    <row r="244" spans="1:15" x14ac:dyDescent="0.2">
      <c r="A244" s="169" t="s">
        <v>1105</v>
      </c>
      <c r="B244" s="169" t="s">
        <v>1105</v>
      </c>
      <c r="C244" s="169" t="s">
        <v>1105</v>
      </c>
      <c r="D244" s="169" t="s">
        <v>1106</v>
      </c>
      <c r="E244" s="169" t="s">
        <v>1106</v>
      </c>
      <c r="F244" s="169" t="s">
        <v>1106</v>
      </c>
      <c r="G244" s="76" t="s">
        <v>1179</v>
      </c>
      <c r="H244" s="241">
        <v>0</v>
      </c>
      <c r="I244" s="242">
        <v>1.72</v>
      </c>
      <c r="J244" s="242">
        <v>1.29</v>
      </c>
      <c r="K244" s="242">
        <v>1.29</v>
      </c>
      <c r="L244" s="243">
        <v>0</v>
      </c>
      <c r="M244" s="244">
        <v>258.01</v>
      </c>
      <c r="N244" s="244">
        <v>0.05</v>
      </c>
      <c r="O244" s="244">
        <v>0.05</v>
      </c>
    </row>
    <row r="245" spans="1:15" x14ac:dyDescent="0.2">
      <c r="A245" s="169" t="s">
        <v>1107</v>
      </c>
      <c r="B245" s="169" t="s">
        <v>1107</v>
      </c>
      <c r="C245" s="169" t="s">
        <v>1107</v>
      </c>
      <c r="D245" s="169" t="s">
        <v>1108</v>
      </c>
      <c r="E245" s="169" t="s">
        <v>1108</v>
      </c>
      <c r="F245" s="169" t="s">
        <v>1108</v>
      </c>
      <c r="G245" s="76" t="s">
        <v>1008</v>
      </c>
      <c r="H245" s="241">
        <v>0</v>
      </c>
      <c r="I245" s="242">
        <v>15.04</v>
      </c>
      <c r="J245" s="242">
        <v>1.1000000000000001</v>
      </c>
      <c r="K245" s="242">
        <v>1.1000000000000001</v>
      </c>
      <c r="L245" s="243">
        <v>0</v>
      </c>
      <c r="M245" s="244">
        <v>1545.17</v>
      </c>
      <c r="N245" s="244">
        <v>0.05</v>
      </c>
      <c r="O245" s="244">
        <v>0.05</v>
      </c>
    </row>
    <row r="246" spans="1:15" x14ac:dyDescent="0.2">
      <c r="A246" s="169" t="s">
        <v>1109</v>
      </c>
      <c r="B246" s="169" t="s">
        <v>1109</v>
      </c>
      <c r="C246" s="169" t="s">
        <v>1109</v>
      </c>
      <c r="D246" s="169" t="s">
        <v>1110</v>
      </c>
      <c r="E246" s="169" t="s">
        <v>1110</v>
      </c>
      <c r="F246" s="169" t="s">
        <v>1110</v>
      </c>
      <c r="G246" s="76" t="s">
        <v>1009</v>
      </c>
      <c r="H246" s="241">
        <v>0</v>
      </c>
      <c r="I246" s="242">
        <v>19.86</v>
      </c>
      <c r="J246" s="242">
        <v>0.67</v>
      </c>
      <c r="K246" s="242">
        <v>0.67</v>
      </c>
      <c r="L246" s="243">
        <v>0</v>
      </c>
      <c r="M246" s="244">
        <v>993.02</v>
      </c>
      <c r="N246" s="244">
        <v>0.05</v>
      </c>
      <c r="O246" s="244">
        <v>0.05</v>
      </c>
    </row>
    <row r="247" spans="1:15" x14ac:dyDescent="0.2">
      <c r="A247" s="169" t="s">
        <v>1111</v>
      </c>
      <c r="B247" s="169" t="s">
        <v>1111</v>
      </c>
      <c r="C247" s="169" t="s">
        <v>1111</v>
      </c>
      <c r="D247" s="169" t="s">
        <v>1112</v>
      </c>
      <c r="E247" s="169" t="s">
        <v>1112</v>
      </c>
      <c r="F247" s="169" t="s">
        <v>1112</v>
      </c>
      <c r="G247" s="76" t="s">
        <v>1010</v>
      </c>
      <c r="H247" s="241">
        <v>0</v>
      </c>
      <c r="I247" s="242">
        <v>113.42</v>
      </c>
      <c r="J247" s="242">
        <v>1.1000000000000001</v>
      </c>
      <c r="K247" s="242">
        <v>1.1000000000000001</v>
      </c>
      <c r="L247" s="243">
        <v>0</v>
      </c>
      <c r="M247" s="244">
        <v>2835.44</v>
      </c>
      <c r="N247" s="244">
        <v>0.05</v>
      </c>
      <c r="O247" s="244">
        <v>0.05</v>
      </c>
    </row>
    <row r="248" spans="1:15" x14ac:dyDescent="0.2">
      <c r="A248" s="169" t="s">
        <v>1113</v>
      </c>
      <c r="B248" s="169" t="s">
        <v>1113</v>
      </c>
      <c r="C248" s="169" t="s">
        <v>1113</v>
      </c>
      <c r="D248" s="169" t="s">
        <v>1114</v>
      </c>
      <c r="E248" s="169" t="s">
        <v>1114</v>
      </c>
      <c r="F248" s="169" t="s">
        <v>1114</v>
      </c>
      <c r="G248" s="76" t="s">
        <v>1011</v>
      </c>
      <c r="H248" s="241">
        <v>0</v>
      </c>
      <c r="I248" s="242">
        <v>281.83</v>
      </c>
      <c r="J248" s="242">
        <v>1.29</v>
      </c>
      <c r="K248" s="242">
        <v>1.29</v>
      </c>
      <c r="L248" s="243">
        <v>0</v>
      </c>
      <c r="M248" s="244">
        <v>281.83</v>
      </c>
      <c r="N248" s="244">
        <v>0.05</v>
      </c>
      <c r="O248" s="244">
        <v>0.05</v>
      </c>
    </row>
    <row r="249" spans="1:15" x14ac:dyDescent="0.2">
      <c r="A249" s="169" t="s">
        <v>1115</v>
      </c>
      <c r="B249" s="169" t="s">
        <v>1115</v>
      </c>
      <c r="C249" s="169" t="s">
        <v>1115</v>
      </c>
      <c r="D249" s="169" t="s">
        <v>1116</v>
      </c>
      <c r="E249" s="169" t="s">
        <v>1116</v>
      </c>
      <c r="F249" s="169" t="s">
        <v>1116</v>
      </c>
      <c r="G249" s="76" t="s">
        <v>1012</v>
      </c>
      <c r="H249" s="241">
        <v>0</v>
      </c>
      <c r="I249" s="242">
        <v>0</v>
      </c>
      <c r="J249" s="242">
        <v>1.92</v>
      </c>
      <c r="K249" s="242">
        <v>1.92</v>
      </c>
      <c r="L249" s="243">
        <v>0</v>
      </c>
      <c r="M249" s="244">
        <v>0</v>
      </c>
      <c r="N249" s="244">
        <v>0.05</v>
      </c>
      <c r="O249" s="244">
        <v>0.05</v>
      </c>
    </row>
    <row r="250" spans="1:15" x14ac:dyDescent="0.2">
      <c r="A250" s="169" t="s">
        <v>1117</v>
      </c>
      <c r="B250" s="169" t="s">
        <v>1117</v>
      </c>
      <c r="C250" s="169" t="s">
        <v>1117</v>
      </c>
      <c r="D250" s="169" t="s">
        <v>1118</v>
      </c>
      <c r="E250" s="169" t="s">
        <v>1118</v>
      </c>
      <c r="F250" s="169" t="s">
        <v>1118</v>
      </c>
      <c r="G250" s="76" t="s">
        <v>1013</v>
      </c>
      <c r="H250" s="241">
        <v>0</v>
      </c>
      <c r="I250" s="242">
        <v>1.93</v>
      </c>
      <c r="J250" s="242">
        <v>1.71</v>
      </c>
      <c r="K250" s="242">
        <v>1.71</v>
      </c>
      <c r="L250" s="243">
        <v>0</v>
      </c>
      <c r="M250" s="244">
        <v>257.79000000000002</v>
      </c>
      <c r="N250" s="244">
        <v>0.05</v>
      </c>
      <c r="O250" s="244">
        <v>0.05</v>
      </c>
    </row>
    <row r="251" spans="1:15" x14ac:dyDescent="0.2">
      <c r="A251" s="169" t="s">
        <v>1119</v>
      </c>
      <c r="B251" s="169" t="s">
        <v>1119</v>
      </c>
      <c r="C251" s="169" t="s">
        <v>1119</v>
      </c>
      <c r="D251" s="169" t="s">
        <v>1120</v>
      </c>
      <c r="E251" s="169" t="s">
        <v>1120</v>
      </c>
      <c r="F251" s="169" t="s">
        <v>1120</v>
      </c>
      <c r="G251" s="76" t="s">
        <v>1014</v>
      </c>
      <c r="H251" s="241">
        <v>0</v>
      </c>
      <c r="I251" s="242">
        <v>3.19</v>
      </c>
      <c r="J251" s="242">
        <v>1.71</v>
      </c>
      <c r="K251" s="242">
        <v>1.71</v>
      </c>
      <c r="L251" s="243">
        <v>0</v>
      </c>
      <c r="M251" s="244">
        <v>286.93</v>
      </c>
      <c r="N251" s="244">
        <v>0.05</v>
      </c>
      <c r="O251" s="244">
        <v>0.05</v>
      </c>
    </row>
    <row r="252" spans="1:15" x14ac:dyDescent="0.2">
      <c r="A252" s="169" t="s">
        <v>1121</v>
      </c>
      <c r="B252" s="169" t="s">
        <v>1121</v>
      </c>
      <c r="C252" s="169" t="s">
        <v>1121</v>
      </c>
      <c r="D252" s="169" t="s">
        <v>1122</v>
      </c>
      <c r="E252" s="169" t="s">
        <v>1122</v>
      </c>
      <c r="F252" s="169" t="s">
        <v>1122</v>
      </c>
      <c r="G252" s="76" t="s">
        <v>1015</v>
      </c>
      <c r="H252" s="241">
        <v>0</v>
      </c>
      <c r="I252" s="242">
        <v>3.04</v>
      </c>
      <c r="J252" s="242">
        <v>1.1000000000000001</v>
      </c>
      <c r="K252" s="242">
        <v>1.1000000000000001</v>
      </c>
      <c r="L252" s="243">
        <v>0</v>
      </c>
      <c r="M252" s="244">
        <v>560.63</v>
      </c>
      <c r="N252" s="244">
        <v>0.05</v>
      </c>
      <c r="O252" s="244">
        <v>0.05</v>
      </c>
    </row>
    <row r="253" spans="1:15" x14ac:dyDescent="0.2">
      <c r="A253" s="169" t="s">
        <v>1123</v>
      </c>
      <c r="B253" s="169" t="s">
        <v>1123</v>
      </c>
      <c r="C253" s="169" t="s">
        <v>1123</v>
      </c>
      <c r="D253" s="169" t="s">
        <v>1124</v>
      </c>
      <c r="E253" s="169" t="s">
        <v>1124</v>
      </c>
      <c r="F253" s="169" t="s">
        <v>1124</v>
      </c>
      <c r="G253" s="76" t="s">
        <v>1016</v>
      </c>
      <c r="H253" s="241">
        <v>0</v>
      </c>
      <c r="I253" s="242">
        <v>15.83</v>
      </c>
      <c r="J253" s="242">
        <v>2.34</v>
      </c>
      <c r="K253" s="242">
        <v>2.34</v>
      </c>
      <c r="L253" s="243">
        <v>0</v>
      </c>
      <c r="M253" s="244">
        <v>1899.55</v>
      </c>
      <c r="N253" s="244">
        <v>0.05</v>
      </c>
      <c r="O253" s="244">
        <v>0.05</v>
      </c>
    </row>
    <row r="254" spans="1:15" x14ac:dyDescent="0.2">
      <c r="A254" s="169" t="s">
        <v>1125</v>
      </c>
      <c r="B254" s="169" t="s">
        <v>1125</v>
      </c>
      <c r="C254" s="169" t="s">
        <v>1125</v>
      </c>
      <c r="D254" s="169" t="s">
        <v>1126</v>
      </c>
      <c r="E254" s="169" t="s">
        <v>1126</v>
      </c>
      <c r="F254" s="169" t="s">
        <v>1126</v>
      </c>
      <c r="G254" s="76" t="s">
        <v>1017</v>
      </c>
      <c r="H254" s="241">
        <v>0</v>
      </c>
      <c r="I254" s="242">
        <v>7.02</v>
      </c>
      <c r="J254" s="242">
        <v>1.29</v>
      </c>
      <c r="K254" s="242">
        <v>1.29</v>
      </c>
      <c r="L254" s="243">
        <v>0</v>
      </c>
      <c r="M254" s="244">
        <v>374.28</v>
      </c>
      <c r="N254" s="244">
        <v>0.05</v>
      </c>
      <c r="O254" s="244">
        <v>0.05</v>
      </c>
    </row>
    <row r="255" spans="1:15" x14ac:dyDescent="0.2">
      <c r="A255" s="169" t="s">
        <v>1127</v>
      </c>
      <c r="B255" s="169" t="s">
        <v>1127</v>
      </c>
      <c r="C255" s="169" t="s">
        <v>1127</v>
      </c>
      <c r="D255" s="169" t="s">
        <v>1128</v>
      </c>
      <c r="E255" s="169" t="s">
        <v>1128</v>
      </c>
      <c r="F255" s="169" t="s">
        <v>1128</v>
      </c>
      <c r="G255" s="76" t="s">
        <v>1018</v>
      </c>
      <c r="H255" s="241">
        <v>0</v>
      </c>
      <c r="I255" s="242">
        <v>1723.58</v>
      </c>
      <c r="J255" s="242">
        <v>1.77</v>
      </c>
      <c r="K255" s="242">
        <v>1.77</v>
      </c>
      <c r="L255" s="243">
        <v>0</v>
      </c>
      <c r="M255" s="244">
        <v>14937.72</v>
      </c>
      <c r="N255" s="244">
        <v>0.05</v>
      </c>
      <c r="O255" s="244">
        <v>0.05</v>
      </c>
    </row>
    <row r="256" spans="1:15" x14ac:dyDescent="0.2">
      <c r="A256" s="169" t="s">
        <v>1129</v>
      </c>
      <c r="B256" s="169" t="s">
        <v>1129</v>
      </c>
      <c r="C256" s="169" t="s">
        <v>1129</v>
      </c>
      <c r="D256" s="169" t="s">
        <v>1130</v>
      </c>
      <c r="E256" s="169" t="s">
        <v>1130</v>
      </c>
      <c r="F256" s="169" t="s">
        <v>1130</v>
      </c>
      <c r="G256" s="76" t="s">
        <v>1019</v>
      </c>
      <c r="H256" s="241">
        <v>0</v>
      </c>
      <c r="I256" s="242">
        <v>54.87</v>
      </c>
      <c r="J256" s="242">
        <v>1.71</v>
      </c>
      <c r="K256" s="242">
        <v>1.71</v>
      </c>
      <c r="L256" s="243">
        <v>0</v>
      </c>
      <c r="M256" s="244">
        <v>2194.81</v>
      </c>
      <c r="N256" s="244">
        <v>0.05</v>
      </c>
      <c r="O256" s="244">
        <v>0.05</v>
      </c>
    </row>
    <row r="257" spans="1:15" x14ac:dyDescent="0.2">
      <c r="A257" s="169" t="s">
        <v>1131</v>
      </c>
      <c r="B257" s="169" t="s">
        <v>1131</v>
      </c>
      <c r="C257" s="169" t="s">
        <v>1131</v>
      </c>
      <c r="D257" s="169" t="s">
        <v>1132</v>
      </c>
      <c r="E257" s="169" t="s">
        <v>1132</v>
      </c>
      <c r="F257" s="169" t="s">
        <v>1132</v>
      </c>
      <c r="G257" s="76" t="s">
        <v>1020</v>
      </c>
      <c r="H257" s="241">
        <v>0</v>
      </c>
      <c r="I257" s="242">
        <v>35.19</v>
      </c>
      <c r="J257" s="242">
        <v>1.71</v>
      </c>
      <c r="K257" s="242">
        <v>1.71</v>
      </c>
      <c r="L257" s="243">
        <v>0</v>
      </c>
      <c r="M257" s="244">
        <v>710.84</v>
      </c>
      <c r="N257" s="244">
        <v>0.05</v>
      </c>
      <c r="O257" s="244">
        <v>0.05</v>
      </c>
    </row>
    <row r="258" spans="1:15" x14ac:dyDescent="0.2">
      <c r="A258" s="169" t="s">
        <v>1133</v>
      </c>
      <c r="B258" s="169" t="s">
        <v>1133</v>
      </c>
      <c r="C258" s="169" t="s">
        <v>1133</v>
      </c>
      <c r="D258" s="169" t="s">
        <v>1134</v>
      </c>
      <c r="E258" s="169" t="s">
        <v>1134</v>
      </c>
      <c r="F258" s="169" t="s">
        <v>1134</v>
      </c>
      <c r="G258" s="76" t="s">
        <v>1021</v>
      </c>
      <c r="H258" s="241">
        <v>0</v>
      </c>
      <c r="I258" s="242">
        <v>1.38</v>
      </c>
      <c r="J258" s="242">
        <v>1.71</v>
      </c>
      <c r="K258" s="242">
        <v>1.71</v>
      </c>
      <c r="L258" s="243">
        <v>0</v>
      </c>
      <c r="M258" s="244">
        <v>273.55</v>
      </c>
      <c r="N258" s="244">
        <v>0.05</v>
      </c>
      <c r="O258" s="244">
        <v>0.05</v>
      </c>
    </row>
    <row r="259" spans="1:15" x14ac:dyDescent="0.2">
      <c r="A259" s="169" t="s">
        <v>1135</v>
      </c>
      <c r="B259" s="169" t="s">
        <v>1135</v>
      </c>
      <c r="C259" s="169" t="s">
        <v>1135</v>
      </c>
      <c r="D259" s="169" t="s">
        <v>1136</v>
      </c>
      <c r="E259" s="169" t="s">
        <v>1136</v>
      </c>
      <c r="F259" s="169" t="s">
        <v>1136</v>
      </c>
      <c r="G259" s="76" t="s">
        <v>1022</v>
      </c>
      <c r="H259" s="241">
        <v>0</v>
      </c>
      <c r="I259" s="242">
        <v>13.25</v>
      </c>
      <c r="J259" s="242">
        <v>1.39</v>
      </c>
      <c r="K259" s="242">
        <v>1.39</v>
      </c>
      <c r="L259" s="243">
        <v>0</v>
      </c>
      <c r="M259" s="244">
        <v>2650.61</v>
      </c>
      <c r="N259" s="244">
        <v>0.05</v>
      </c>
      <c r="O259" s="244">
        <v>0.05</v>
      </c>
    </row>
    <row r="260" spans="1:15" x14ac:dyDescent="0.2">
      <c r="A260" s="169" t="s">
        <v>1137</v>
      </c>
      <c r="B260" s="169" t="s">
        <v>1137</v>
      </c>
      <c r="C260" s="169" t="s">
        <v>1137</v>
      </c>
      <c r="D260" s="169" t="s">
        <v>1138</v>
      </c>
      <c r="E260" s="169" t="s">
        <v>1138</v>
      </c>
      <c r="F260" s="169" t="s">
        <v>1138</v>
      </c>
      <c r="G260" s="76" t="s">
        <v>1180</v>
      </c>
      <c r="H260" s="241">
        <v>0</v>
      </c>
      <c r="I260" s="242">
        <v>0</v>
      </c>
      <c r="J260" s="242">
        <v>1.75</v>
      </c>
      <c r="K260" s="242">
        <v>1.75</v>
      </c>
      <c r="L260" s="243">
        <v>-0.64700000000000002</v>
      </c>
      <c r="M260" s="244">
        <v>0</v>
      </c>
      <c r="N260" s="244">
        <v>0.05</v>
      </c>
      <c r="O260" s="244">
        <v>0.05</v>
      </c>
    </row>
    <row r="261" spans="1:15" x14ac:dyDescent="0.2">
      <c r="A261" s="169" t="s">
        <v>1139</v>
      </c>
      <c r="B261" s="169" t="s">
        <v>1139</v>
      </c>
      <c r="C261" s="169" t="s">
        <v>1139</v>
      </c>
      <c r="D261" s="169" t="s">
        <v>1140</v>
      </c>
      <c r="E261" s="169" t="s">
        <v>1140</v>
      </c>
      <c r="F261" s="169" t="s">
        <v>1140</v>
      </c>
      <c r="G261" s="76" t="s">
        <v>1023</v>
      </c>
      <c r="H261" s="241">
        <v>0</v>
      </c>
      <c r="I261" s="242">
        <v>13.72</v>
      </c>
      <c r="J261" s="242">
        <v>1.74</v>
      </c>
      <c r="K261" s="242">
        <v>1.74</v>
      </c>
      <c r="L261" s="243">
        <v>0</v>
      </c>
      <c r="M261" s="244">
        <v>480.04</v>
      </c>
      <c r="N261" s="244">
        <v>0.05</v>
      </c>
      <c r="O261" s="244">
        <v>0.05</v>
      </c>
    </row>
    <row r="262" spans="1:15" x14ac:dyDescent="0.2">
      <c r="A262" s="169" t="s">
        <v>1141</v>
      </c>
      <c r="B262" s="169" t="s">
        <v>1141</v>
      </c>
      <c r="C262" s="169" t="s">
        <v>1141</v>
      </c>
      <c r="D262" s="169" t="s">
        <v>1142</v>
      </c>
      <c r="E262" s="169" t="s">
        <v>1142</v>
      </c>
      <c r="F262" s="169" t="s">
        <v>1142</v>
      </c>
      <c r="G262" s="76" t="s">
        <v>1024</v>
      </c>
      <c r="H262" s="241">
        <v>0</v>
      </c>
      <c r="I262" s="242">
        <v>17.32</v>
      </c>
      <c r="J262" s="242">
        <v>1.71</v>
      </c>
      <c r="K262" s="242">
        <v>1.71</v>
      </c>
      <c r="L262" s="243">
        <v>0</v>
      </c>
      <c r="M262" s="244">
        <v>2597.6999999999998</v>
      </c>
      <c r="N262" s="244">
        <v>0.05</v>
      </c>
      <c r="O262" s="244">
        <v>0.05</v>
      </c>
    </row>
    <row r="263" spans="1:15" x14ac:dyDescent="0.2">
      <c r="A263" s="169" t="s">
        <v>1143</v>
      </c>
      <c r="B263" s="169" t="s">
        <v>1143</v>
      </c>
      <c r="C263" s="169" t="s">
        <v>1143</v>
      </c>
      <c r="D263" s="169" t="s">
        <v>1144</v>
      </c>
      <c r="E263" s="169" t="s">
        <v>1144</v>
      </c>
      <c r="F263" s="169" t="s">
        <v>1144</v>
      </c>
      <c r="G263" s="76" t="s">
        <v>1025</v>
      </c>
      <c r="H263" s="241">
        <v>0</v>
      </c>
      <c r="I263" s="242">
        <v>2.57</v>
      </c>
      <c r="J263" s="242">
        <v>1.71</v>
      </c>
      <c r="K263" s="242">
        <v>1.71</v>
      </c>
      <c r="L263" s="243">
        <v>0</v>
      </c>
      <c r="M263" s="244">
        <v>257.16000000000003</v>
      </c>
      <c r="N263" s="244">
        <v>0.05</v>
      </c>
      <c r="O263" s="244">
        <v>0.05</v>
      </c>
    </row>
    <row r="264" spans="1:15" x14ac:dyDescent="0.2">
      <c r="A264" s="169" t="s">
        <v>1145</v>
      </c>
      <c r="B264" s="169" t="s">
        <v>1145</v>
      </c>
      <c r="C264" s="169" t="s">
        <v>1145</v>
      </c>
      <c r="D264" s="169" t="s">
        <v>1146</v>
      </c>
      <c r="E264" s="169" t="s">
        <v>1146</v>
      </c>
      <c r="F264" s="169" t="s">
        <v>1146</v>
      </c>
      <c r="G264" s="76" t="s">
        <v>1026</v>
      </c>
      <c r="H264" s="241">
        <v>0</v>
      </c>
      <c r="I264" s="242">
        <v>5.58</v>
      </c>
      <c r="J264" s="242">
        <v>1.71</v>
      </c>
      <c r="K264" s="242">
        <v>1.71</v>
      </c>
      <c r="L264" s="243">
        <v>0</v>
      </c>
      <c r="M264" s="244">
        <v>558.08000000000004</v>
      </c>
      <c r="N264" s="244">
        <v>0.05</v>
      </c>
      <c r="O264" s="244">
        <v>0.05</v>
      </c>
    </row>
    <row r="265" spans="1:15" x14ac:dyDescent="0.2">
      <c r="A265" s="169" t="s">
        <v>1147</v>
      </c>
      <c r="B265" s="169" t="s">
        <v>1147</v>
      </c>
      <c r="C265" s="169" t="s">
        <v>1147</v>
      </c>
      <c r="D265" s="169" t="s">
        <v>1148</v>
      </c>
      <c r="E265" s="169" t="s">
        <v>1148</v>
      </c>
      <c r="F265" s="169" t="s">
        <v>1148</v>
      </c>
      <c r="G265" s="76" t="s">
        <v>1027</v>
      </c>
      <c r="H265" s="241">
        <v>0</v>
      </c>
      <c r="I265" s="242">
        <v>11.56</v>
      </c>
      <c r="J265" s="242">
        <v>1.71</v>
      </c>
      <c r="K265" s="242">
        <v>1.71</v>
      </c>
      <c r="L265" s="243">
        <v>0</v>
      </c>
      <c r="M265" s="244">
        <v>5895.33</v>
      </c>
      <c r="N265" s="244">
        <v>0.05</v>
      </c>
      <c r="O265" s="244">
        <v>0.05</v>
      </c>
    </row>
    <row r="266" spans="1:15" x14ac:dyDescent="0.2">
      <c r="A266" s="169" t="s">
        <v>1149</v>
      </c>
      <c r="B266" s="169" t="s">
        <v>1149</v>
      </c>
      <c r="C266" s="169" t="s">
        <v>1149</v>
      </c>
      <c r="D266" s="169" t="s">
        <v>1150</v>
      </c>
      <c r="E266" s="169" t="s">
        <v>1150</v>
      </c>
      <c r="F266" s="169" t="s">
        <v>1150</v>
      </c>
      <c r="G266" s="76" t="s">
        <v>1028</v>
      </c>
      <c r="H266" s="241">
        <v>0</v>
      </c>
      <c r="I266" s="242">
        <v>35.229999999999997</v>
      </c>
      <c r="J266" s="242">
        <v>1.1000000000000001</v>
      </c>
      <c r="K266" s="242">
        <v>1.1000000000000001</v>
      </c>
      <c r="L266" s="243">
        <v>0</v>
      </c>
      <c r="M266" s="244">
        <v>5871.66</v>
      </c>
      <c r="N266" s="244">
        <v>0.05</v>
      </c>
      <c r="O266" s="244">
        <v>0.05</v>
      </c>
    </row>
  </sheetData>
  <mergeCells count="12">
    <mergeCell ref="A4:F4"/>
    <mergeCell ref="D5:F5"/>
    <mergeCell ref="D6:F6"/>
    <mergeCell ref="A2:O2"/>
    <mergeCell ref="F1:O1"/>
    <mergeCell ref="C1:D1"/>
    <mergeCell ref="D7:F7"/>
    <mergeCell ref="D8:F8"/>
    <mergeCell ref="A5:C5"/>
    <mergeCell ref="A6:C6"/>
    <mergeCell ref="A7:C7"/>
    <mergeCell ref="A8:C8"/>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64"/>
  <sheetViews>
    <sheetView view="pageBreakPreview" topLeftCell="A227" zoomScaleNormal="100" zoomScaleSheetLayoutView="100" workbookViewId="0">
      <selection activeCell="D269" sqref="D269"/>
    </sheetView>
  </sheetViews>
  <sheetFormatPr defaultRowHeight="12.75" x14ac:dyDescent="0.2"/>
  <cols>
    <col min="1" max="1" width="14.7109375" style="74" customWidth="1"/>
    <col min="2" max="2" width="12.85546875" style="74" bestFit="1" customWidth="1"/>
    <col min="3" max="3" width="15.7109375" style="77" bestFit="1" customWidth="1"/>
    <col min="4" max="4" width="50.7109375" style="77" customWidth="1"/>
    <col min="5" max="5" width="14.7109375" style="78" customWidth="1"/>
    <col min="6" max="7" width="14.7109375" style="79" customWidth="1"/>
    <col min="8" max="8" width="14.7109375" style="74" customWidth="1"/>
    <col min="9" max="9" width="15.5703125" style="74" customWidth="1"/>
    <col min="10" max="13" width="9.140625" style="74"/>
    <col min="14" max="14" width="9.42578125" style="74" bestFit="1" customWidth="1"/>
    <col min="15" max="16384" width="9.140625" style="74"/>
  </cols>
  <sheetData>
    <row r="1" spans="1:14" ht="41.25" customHeight="1" x14ac:dyDescent="0.2">
      <c r="A1" s="284" t="s">
        <v>639</v>
      </c>
      <c r="B1" s="284"/>
      <c r="C1" s="284"/>
      <c r="D1" s="284"/>
      <c r="E1" s="284"/>
      <c r="F1" s="284"/>
      <c r="G1" s="284"/>
      <c r="H1" s="284"/>
    </row>
    <row r="2" spans="1:14" s="75" customFormat="1" ht="42" customHeight="1" x14ac:dyDescent="0.2">
      <c r="A2" s="285" t="str">
        <f>Overview!B4&amp; " - Effective from "&amp;TEXT(Overview!D4,"D MMMM YYYY")&amp;" - "&amp;Overview!E4&amp;" EDCM import charges"</f>
        <v>Western Power Distribution (East Midlands) plc - Effective from 1 April 2018 - Final EDCM import charges</v>
      </c>
      <c r="B2" s="286"/>
      <c r="C2" s="286"/>
      <c r="D2" s="286"/>
      <c r="E2" s="286"/>
      <c r="F2" s="286"/>
      <c r="G2" s="286"/>
      <c r="H2" s="287"/>
    </row>
    <row r="3" spans="1:14" s="97" customFormat="1" ht="18" x14ac:dyDescent="0.2">
      <c r="A3" s="159"/>
      <c r="B3" s="159"/>
      <c r="C3" s="159"/>
      <c r="D3" s="160"/>
      <c r="E3" s="103"/>
      <c r="F3" s="103"/>
      <c r="G3" s="104"/>
      <c r="H3" s="104"/>
      <c r="I3" s="94"/>
      <c r="J3" s="94"/>
      <c r="K3" s="94"/>
      <c r="L3" s="94"/>
      <c r="M3" s="94"/>
      <c r="N3" s="94"/>
    </row>
    <row r="4" spans="1:14" ht="63.75" x14ac:dyDescent="0.2">
      <c r="A4" s="190" t="s">
        <v>524</v>
      </c>
      <c r="B4" s="191" t="s">
        <v>488</v>
      </c>
      <c r="C4" s="190" t="s">
        <v>489</v>
      </c>
      <c r="D4" s="192" t="s">
        <v>200</v>
      </c>
      <c r="E4" s="193" t="str">
        <f>'Annex 2 EHV charges'!H10</f>
        <v>Import
Super Red
unit charge
(p/kWh)</v>
      </c>
      <c r="F4" s="194" t="str">
        <f>'Annex 2 EHV charges'!I10</f>
        <v>Import
fixed charge
(p/day)</v>
      </c>
      <c r="G4" s="194" t="str">
        <f>'Annex 2 EHV charges'!J10</f>
        <v>Import
capacity charge
(p/kVA/day)</v>
      </c>
      <c r="H4" s="194" t="str">
        <f>'Annex 2 EHV charges'!K10</f>
        <v>Import
exceeded capacity charge
(p/kVA/day)</v>
      </c>
    </row>
    <row r="5" spans="1:14" x14ac:dyDescent="0.2">
      <c r="A5" s="161">
        <f t="array" ref="A5">IFERROR(INDEX('Annex 2 EHV charges'!$A$11:$A$300, MATCH(0, IF(ISBLANK('Annex 2 EHV charges'!$A$11:$A$300),1, COUNTIF(A$4:$A4, 'Annex 2 EHV charges'!$A$11:$A$300)), 0)),"")</f>
        <v>292</v>
      </c>
      <c r="B5" s="161">
        <f>IF($A5="","",VLOOKUP($A5,'Annex 2 EHV charges'!$A:$O,2,0))</f>
        <v>292</v>
      </c>
      <c r="C5" s="162">
        <f>IF($A5="","",VLOOKUP($A5,'Annex 2 EHV charges'!$A:$O,3,0))</f>
        <v>1170000480680</v>
      </c>
      <c r="D5" s="161" t="str">
        <f>IF($A5="","",VLOOKUP($A5,'Annex 2 EHV charges'!$A:$O,7,0))</f>
        <v>Yew Tree Farm PV</v>
      </c>
      <c r="E5" s="163">
        <f>IFERROR(IF(VLOOKUP($A5,'Annex 2 EHV charges'!$A:$O,8,FALSE)=0,"",VLOOKUP($A5,'Annex 2 EHV charges'!$A:$O,8,FALSE)),"")</f>
        <v>0.86</v>
      </c>
      <c r="F5" s="164">
        <f>IFERROR(IF(VLOOKUP($A5,'Annex 2 EHV charges'!$A:$O,9,FALSE)=0,"",VLOOKUP($A5,'Annex 2 EHV charges'!$A:$O,9,FALSE)),"")</f>
        <v>4.16</v>
      </c>
      <c r="G5" s="165">
        <f>IFERROR(IF(VLOOKUP($A5,'Annex 2 EHV charges'!$A:$O,10,FALSE)=0,"",VLOOKUP($A5,'Annex 2 EHV charges'!$A:$O,10,FALSE)),"")</f>
        <v>1.57</v>
      </c>
      <c r="H5" s="165">
        <f>IFERROR(IF(VLOOKUP($A5,'Annex 2 EHV charges'!$A:$O,11,FALSE)=0,"",VLOOKUP($A5,'Annex 2 EHV charges'!$A:$O,11,FALSE)),"")</f>
        <v>1.57</v>
      </c>
    </row>
    <row r="6" spans="1:14" x14ac:dyDescent="0.2">
      <c r="A6" s="161">
        <f t="array" ref="A6">IFERROR(INDEX('Annex 2 EHV charges'!$A$11:$A$300, MATCH(0, IF(ISBLANK('Annex 2 EHV charges'!$A$11:$A$300),1, COUNTIF(A$4:$A5, 'Annex 2 EHV charges'!$A$11:$A$300)), 0)),"")</f>
        <v>293</v>
      </c>
      <c r="B6" s="161">
        <f>IF($A6="","",VLOOKUP($A6,'Annex 2 EHV charges'!$A:$O,2,0))</f>
        <v>293</v>
      </c>
      <c r="C6" s="162">
        <f>IF($A6="","",VLOOKUP($A6,'Annex 2 EHV charges'!$A:$O,3,0))</f>
        <v>1170000487142</v>
      </c>
      <c r="D6" s="161" t="str">
        <f>IF($A6="","",VLOOKUP($A6,'Annex 2 EHV charges'!$A:$O,7,0))</f>
        <v>Cobb Farm Egmanton PV</v>
      </c>
      <c r="E6" s="163" t="str">
        <f>IFERROR(IF(VLOOKUP($A6,'Annex 2 EHV charges'!$A:$O,8,FALSE)=0,"",VLOOKUP($A6,'Annex 2 EHV charges'!$A:$O,8,FALSE)),"")</f>
        <v/>
      </c>
      <c r="F6" s="164">
        <f>IFERROR(IF(VLOOKUP($A6,'Annex 2 EHV charges'!$A:$O,9,FALSE)=0,"",VLOOKUP($A6,'Annex 2 EHV charges'!$A:$O,9,FALSE)),"")</f>
        <v>1.96</v>
      </c>
      <c r="G6" s="165">
        <f>IFERROR(IF(VLOOKUP($A6,'Annex 2 EHV charges'!$A:$O,10,FALSE)=0,"",VLOOKUP($A6,'Annex 2 EHV charges'!$A:$O,10,FALSE)),"")</f>
        <v>3.08</v>
      </c>
      <c r="H6" s="165">
        <f>IFERROR(IF(VLOOKUP($A6,'Annex 2 EHV charges'!$A:$O,11,FALSE)=0,"",VLOOKUP($A6,'Annex 2 EHV charges'!$A:$O,11,FALSE)),"")</f>
        <v>3.08</v>
      </c>
    </row>
    <row r="7" spans="1:14" x14ac:dyDescent="0.2">
      <c r="A7" s="161">
        <f t="array" ref="A7">IFERROR(INDEX('Annex 2 EHV charges'!$A$11:$A$300, MATCH(0, IF(ISBLANK('Annex 2 EHV charges'!$A$11:$A$300),1, COUNTIF(A$4:$A6, 'Annex 2 EHV charges'!$A$11:$A$300)), 0)),"")</f>
        <v>294</v>
      </c>
      <c r="B7" s="161">
        <f>IF($A7="","",VLOOKUP($A7,'Annex 2 EHV charges'!$A:$O,2,0))</f>
        <v>294</v>
      </c>
      <c r="C7" s="162">
        <f>IF($A7="","",VLOOKUP($A7,'Annex 2 EHV charges'!$A:$O,3,0))</f>
        <v>1170000530950</v>
      </c>
      <c r="D7" s="161" t="str">
        <f>IF($A7="","",VLOOKUP($A7,'Annex 2 EHV charges'!$A:$O,7,0))</f>
        <v>Kelmarsh Wind Farm</v>
      </c>
      <c r="E7" s="163">
        <f>IFERROR(IF(VLOOKUP($A7,'Annex 2 EHV charges'!$A:$O,8,FALSE)=0,"",VLOOKUP($A7,'Annex 2 EHV charges'!$A:$O,8,FALSE)),"")</f>
        <v>0.45500000000000002</v>
      </c>
      <c r="F7" s="164">
        <f>IFERROR(IF(VLOOKUP($A7,'Annex 2 EHV charges'!$A:$O,9,FALSE)=0,"",VLOOKUP($A7,'Annex 2 EHV charges'!$A:$O,9,FALSE)),"")</f>
        <v>155.34</v>
      </c>
      <c r="G7" s="165">
        <f>IFERROR(IF(VLOOKUP($A7,'Annex 2 EHV charges'!$A:$O,10,FALSE)=0,"",VLOOKUP($A7,'Annex 2 EHV charges'!$A:$O,10,FALSE)),"")</f>
        <v>1.03</v>
      </c>
      <c r="H7" s="165">
        <f>IFERROR(IF(VLOOKUP($A7,'Annex 2 EHV charges'!$A:$O,11,FALSE)=0,"",VLOOKUP($A7,'Annex 2 EHV charges'!$A:$O,11,FALSE)),"")</f>
        <v>1.03</v>
      </c>
    </row>
    <row r="8" spans="1:14" x14ac:dyDescent="0.2">
      <c r="A8" s="161">
        <f t="array" ref="A8">IFERROR(INDEX('Annex 2 EHV charges'!$A$11:$A$300, MATCH(0, IF(ISBLANK('Annex 2 EHV charges'!$A$11:$A$300),1, COUNTIF(A$4:$A7, 'Annex 2 EHV charges'!$A$11:$A$300)), 0)),"")</f>
        <v>295</v>
      </c>
      <c r="B8" s="161">
        <f>IF($A8="","",VLOOKUP($A8,'Annex 2 EHV charges'!$A:$O,2,0))</f>
        <v>295</v>
      </c>
      <c r="C8" s="162">
        <f>IF($A8="","",VLOOKUP($A8,'Annex 2 EHV charges'!$A:$O,3,0))</f>
        <v>1170000535104</v>
      </c>
      <c r="D8" s="161" t="str">
        <f>IF($A8="","",VLOOKUP($A8,'Annex 2 EHV charges'!$A:$O,7,0))</f>
        <v>Pebble Hall Farm</v>
      </c>
      <c r="E8" s="163">
        <f>IFERROR(IF(VLOOKUP($A8,'Annex 2 EHV charges'!$A:$O,8,FALSE)=0,"",VLOOKUP($A8,'Annex 2 EHV charges'!$A:$O,8,FALSE)),"")</f>
        <v>0.47799999999999998</v>
      </c>
      <c r="F8" s="164">
        <f>IFERROR(IF(VLOOKUP($A8,'Annex 2 EHV charges'!$A:$O,9,FALSE)=0,"",VLOOKUP($A8,'Annex 2 EHV charges'!$A:$O,9,FALSE)),"")</f>
        <v>659.11</v>
      </c>
      <c r="G8" s="165">
        <f>IFERROR(IF(VLOOKUP($A8,'Annex 2 EHV charges'!$A:$O,10,FALSE)=0,"",VLOOKUP($A8,'Annex 2 EHV charges'!$A:$O,10,FALSE)),"")</f>
        <v>1.29</v>
      </c>
      <c r="H8" s="165">
        <f>IFERROR(IF(VLOOKUP($A8,'Annex 2 EHV charges'!$A:$O,11,FALSE)=0,"",VLOOKUP($A8,'Annex 2 EHV charges'!$A:$O,11,FALSE)),"")</f>
        <v>1.29</v>
      </c>
    </row>
    <row r="9" spans="1:14" x14ac:dyDescent="0.2">
      <c r="A9" s="161">
        <f t="array" ref="A9">IFERROR(INDEX('Annex 2 EHV charges'!$A$11:$A$300, MATCH(0, IF(ISBLANK('Annex 2 EHV charges'!$A$11:$A$300),1, COUNTIF(A$4:$A8, 'Annex 2 EHV charges'!$A$11:$A$300)), 0)),"")</f>
        <v>296</v>
      </c>
      <c r="B9" s="161">
        <f>IF($A9="","",VLOOKUP($A9,'Annex 2 EHV charges'!$A:$O,2,0))</f>
        <v>296</v>
      </c>
      <c r="C9" s="162">
        <f>IF($A9="","",VLOOKUP($A9,'Annex 2 EHV charges'!$A:$O,3,0))</f>
        <v>1170000549231</v>
      </c>
      <c r="D9" s="161" t="str">
        <f>IF($A9="","",VLOOKUP($A9,'Annex 2 EHV charges'!$A:$O,7,0))</f>
        <v>Copley Farm PV Claypole</v>
      </c>
      <c r="E9" s="163" t="str">
        <f>IFERROR(IF(VLOOKUP($A9,'Annex 2 EHV charges'!$A:$O,8,FALSE)=0,"",VLOOKUP($A9,'Annex 2 EHV charges'!$A:$O,8,FALSE)),"")</f>
        <v/>
      </c>
      <c r="F9" s="164">
        <f>IFERROR(IF(VLOOKUP($A9,'Annex 2 EHV charges'!$A:$O,9,FALSE)=0,"",VLOOKUP($A9,'Annex 2 EHV charges'!$A:$O,9,FALSE)),"")</f>
        <v>9.7799999999999994</v>
      </c>
      <c r="G9" s="165">
        <f>IFERROR(IF(VLOOKUP($A9,'Annex 2 EHV charges'!$A:$O,10,FALSE)=0,"",VLOOKUP($A9,'Annex 2 EHV charges'!$A:$O,10,FALSE)),"")</f>
        <v>1.02</v>
      </c>
      <c r="H9" s="165">
        <f>IFERROR(IF(VLOOKUP($A9,'Annex 2 EHV charges'!$A:$O,11,FALSE)=0,"",VLOOKUP($A9,'Annex 2 EHV charges'!$A:$O,11,FALSE)),"")</f>
        <v>1.02</v>
      </c>
    </row>
    <row r="10" spans="1:14" x14ac:dyDescent="0.2">
      <c r="A10" s="161">
        <f t="array" ref="A10">IFERROR(INDEX('Annex 2 EHV charges'!$A$11:$A$300, MATCH(0, IF(ISBLANK('Annex 2 EHV charges'!$A$11:$A$300),1, COUNTIF(A$4:$A9, 'Annex 2 EHV charges'!$A$11:$A$300)), 0)),"")</f>
        <v>297</v>
      </c>
      <c r="B10" s="161">
        <f>IF($A10="","",VLOOKUP($A10,'Annex 2 EHV charges'!$A:$O,2,0))</f>
        <v>297</v>
      </c>
      <c r="C10" s="162">
        <f>IF($A10="","",VLOOKUP($A10,'Annex 2 EHV charges'!$A:$O,3,0))</f>
        <v>1170000549269</v>
      </c>
      <c r="D10" s="161" t="str">
        <f>IF($A10="","",VLOOKUP($A10,'Annex 2 EHV charges'!$A:$O,7,0))</f>
        <v>Greatmoor EFW Calvert</v>
      </c>
      <c r="E10" s="163" t="str">
        <f>IFERROR(IF(VLOOKUP($A10,'Annex 2 EHV charges'!$A:$O,8,FALSE)=0,"",VLOOKUP($A10,'Annex 2 EHV charges'!$A:$O,8,FALSE)),"")</f>
        <v/>
      </c>
      <c r="F10" s="164">
        <f>IFERROR(IF(VLOOKUP($A10,'Annex 2 EHV charges'!$A:$O,9,FALSE)=0,"",VLOOKUP($A10,'Annex 2 EHV charges'!$A:$O,9,FALSE)),"")</f>
        <v>841.2</v>
      </c>
      <c r="G10" s="165">
        <f>IFERROR(IF(VLOOKUP($A10,'Annex 2 EHV charges'!$A:$O,10,FALSE)=0,"",VLOOKUP($A10,'Annex 2 EHV charges'!$A:$O,10,FALSE)),"")</f>
        <v>0.81</v>
      </c>
      <c r="H10" s="165">
        <f>IFERROR(IF(VLOOKUP($A10,'Annex 2 EHV charges'!$A:$O,11,FALSE)=0,"",VLOOKUP($A10,'Annex 2 EHV charges'!$A:$O,11,FALSE)),"")</f>
        <v>0.81</v>
      </c>
    </row>
    <row r="11" spans="1:14" x14ac:dyDescent="0.2">
      <c r="A11" s="161">
        <f t="array" ref="A11">IFERROR(INDEX('Annex 2 EHV charges'!$A$11:$A$300, MATCH(0, IF(ISBLANK('Annex 2 EHV charges'!$A$11:$A$300),1, COUNTIF(A$4:$A10, 'Annex 2 EHV charges'!$A$11:$A$300)), 0)),"")</f>
        <v>298</v>
      </c>
      <c r="B11" s="161">
        <f>IF($A11="","",VLOOKUP($A11,'Annex 2 EHV charges'!$A:$O,2,0))</f>
        <v>298</v>
      </c>
      <c r="C11" s="162">
        <f>IF($A11="","",VLOOKUP($A11,'Annex 2 EHV charges'!$A:$O,3,0))</f>
        <v>1170000559851</v>
      </c>
      <c r="D11" s="161" t="str">
        <f>IF($A11="","",VLOOKUP($A11,'Annex 2 EHV charges'!$A:$O,7,0))</f>
        <v>Lodge Farm (Calow) PV</v>
      </c>
      <c r="E11" s="163" t="str">
        <f>IFERROR(IF(VLOOKUP($A11,'Annex 2 EHV charges'!$A:$O,8,FALSE)=0,"",VLOOKUP($A11,'Annex 2 EHV charges'!$A:$O,8,FALSE)),"")</f>
        <v/>
      </c>
      <c r="F11" s="164">
        <f>IFERROR(IF(VLOOKUP($A11,'Annex 2 EHV charges'!$A:$O,9,FALSE)=0,"",VLOOKUP($A11,'Annex 2 EHV charges'!$A:$O,9,FALSE)),"")</f>
        <v>2.99</v>
      </c>
      <c r="G11" s="165">
        <f>IFERROR(IF(VLOOKUP($A11,'Annex 2 EHV charges'!$A:$O,10,FALSE)=0,"",VLOOKUP($A11,'Annex 2 EHV charges'!$A:$O,10,FALSE)),"")</f>
        <v>1.37</v>
      </c>
      <c r="H11" s="165">
        <f>IFERROR(IF(VLOOKUP($A11,'Annex 2 EHV charges'!$A:$O,11,FALSE)=0,"",VLOOKUP($A11,'Annex 2 EHV charges'!$A:$O,11,FALSE)),"")</f>
        <v>1.37</v>
      </c>
    </row>
    <row r="12" spans="1:14" x14ac:dyDescent="0.2">
      <c r="A12" s="161">
        <f t="array" ref="A12">IFERROR(INDEX('Annex 2 EHV charges'!$A$11:$A$300, MATCH(0, IF(ISBLANK('Annex 2 EHV charges'!$A$11:$A$300),1, COUNTIF(A$4:$A11, 'Annex 2 EHV charges'!$A$11:$A$300)), 0)),"")</f>
        <v>299</v>
      </c>
      <c r="B12" s="161">
        <f>IF($A12="","",VLOOKUP($A12,'Annex 2 EHV charges'!$A:$O,2,0))</f>
        <v>299</v>
      </c>
      <c r="C12" s="162">
        <f>IF($A12="","",VLOOKUP($A12,'Annex 2 EHV charges'!$A:$O,3,0))</f>
        <v>1170000569840</v>
      </c>
      <c r="D12" s="161" t="str">
        <f>IF($A12="","",VLOOKUP($A12,'Annex 2 EHV charges'!$A:$O,7,0))</f>
        <v>Arkwright Solar PV</v>
      </c>
      <c r="E12" s="163" t="str">
        <f>IFERROR(IF(VLOOKUP($A12,'Annex 2 EHV charges'!$A:$O,8,FALSE)=0,"",VLOOKUP($A12,'Annex 2 EHV charges'!$A:$O,8,FALSE)),"")</f>
        <v/>
      </c>
      <c r="F12" s="164">
        <f>IFERROR(IF(VLOOKUP($A12,'Annex 2 EHV charges'!$A:$O,9,FALSE)=0,"",VLOOKUP($A12,'Annex 2 EHV charges'!$A:$O,9,FALSE)),"")</f>
        <v>103.91</v>
      </c>
      <c r="G12" s="165">
        <f>IFERROR(IF(VLOOKUP($A12,'Annex 2 EHV charges'!$A:$O,10,FALSE)=0,"",VLOOKUP($A12,'Annex 2 EHV charges'!$A:$O,10,FALSE)),"")</f>
        <v>1.04</v>
      </c>
      <c r="H12" s="165">
        <f>IFERROR(IF(VLOOKUP($A12,'Annex 2 EHV charges'!$A:$O,11,FALSE)=0,"",VLOOKUP($A12,'Annex 2 EHV charges'!$A:$O,11,FALSE)),"")</f>
        <v>1.04</v>
      </c>
    </row>
    <row r="13" spans="1:14" x14ac:dyDescent="0.2">
      <c r="A13" s="161">
        <f t="array" ref="A13">IFERROR(INDEX('Annex 2 EHV charges'!$A$11:$A$300, MATCH(0, IF(ISBLANK('Annex 2 EHV charges'!$A$11:$A$300),1, COUNTIF(A$4:$A12, 'Annex 2 EHV charges'!$A$11:$A$300)), 0)),"")</f>
        <v>300</v>
      </c>
      <c r="B13" s="161">
        <f>IF($A13="","",VLOOKUP($A13,'Annex 2 EHV charges'!$A:$O,2,0))</f>
        <v>300</v>
      </c>
      <c r="C13" s="162">
        <f>IF($A13="","",VLOOKUP($A13,'Annex 2 EHV charges'!$A:$O,3,0))</f>
        <v>1170000579245</v>
      </c>
      <c r="D13" s="161" t="str">
        <f>IF($A13="","",VLOOKUP($A13,'Annex 2 EHV charges'!$A:$O,7,0))</f>
        <v>Langar Solar PV</v>
      </c>
      <c r="E13" s="163" t="str">
        <f>IFERROR(IF(VLOOKUP($A13,'Annex 2 EHV charges'!$A:$O,8,FALSE)=0,"",VLOOKUP($A13,'Annex 2 EHV charges'!$A:$O,8,FALSE)),"")</f>
        <v/>
      </c>
      <c r="F13" s="164">
        <f>IFERROR(IF(VLOOKUP($A13,'Annex 2 EHV charges'!$A:$O,9,FALSE)=0,"",VLOOKUP($A13,'Annex 2 EHV charges'!$A:$O,9,FALSE)),"")</f>
        <v>2.16</v>
      </c>
      <c r="G13" s="165">
        <f>IFERROR(IF(VLOOKUP($A13,'Annex 2 EHV charges'!$A:$O,10,FALSE)=0,"",VLOOKUP($A13,'Annex 2 EHV charges'!$A:$O,10,FALSE)),"")</f>
        <v>1.84</v>
      </c>
      <c r="H13" s="165">
        <f>IFERROR(IF(VLOOKUP($A13,'Annex 2 EHV charges'!$A:$O,11,FALSE)=0,"",VLOOKUP($A13,'Annex 2 EHV charges'!$A:$O,11,FALSE)),"")</f>
        <v>1.84</v>
      </c>
    </row>
    <row r="14" spans="1:14" x14ac:dyDescent="0.2">
      <c r="A14" s="161">
        <f t="array" ref="A14">IFERROR(INDEX('Annex 2 EHV charges'!$A$11:$A$300, MATCH(0, IF(ISBLANK('Annex 2 EHV charges'!$A$11:$A$300),1, COUNTIF(A$4:$A13, 'Annex 2 EHV charges'!$A$11:$A$300)), 0)),"")</f>
        <v>301</v>
      </c>
      <c r="B14" s="161">
        <f>IF($A14="","",VLOOKUP($A14,'Annex 2 EHV charges'!$A:$O,2,0))</f>
        <v>301</v>
      </c>
      <c r="C14" s="162">
        <f>IF($A14="","",VLOOKUP($A14,'Annex 2 EHV charges'!$A:$O,3,0))</f>
        <v>1170000580393</v>
      </c>
      <c r="D14" s="161" t="str">
        <f>IF($A14="","",VLOOKUP($A14,'Annex 2 EHV charges'!$A:$O,7,0))</f>
        <v>Redfield Road 1 STOR</v>
      </c>
      <c r="E14" s="163" t="str">
        <f>IFERROR(IF(VLOOKUP($A14,'Annex 2 EHV charges'!$A:$O,8,FALSE)=0,"",VLOOKUP($A14,'Annex 2 EHV charges'!$A:$O,8,FALSE)),"")</f>
        <v/>
      </c>
      <c r="F14" s="164">
        <f>IFERROR(IF(VLOOKUP($A14,'Annex 2 EHV charges'!$A:$O,9,FALSE)=0,"",VLOOKUP($A14,'Annex 2 EHV charges'!$A:$O,9,FALSE)),"")</f>
        <v>9.58</v>
      </c>
      <c r="G14" s="165">
        <f>IFERROR(IF(VLOOKUP($A14,'Annex 2 EHV charges'!$A:$O,10,FALSE)=0,"",VLOOKUP($A14,'Annex 2 EHV charges'!$A:$O,10,FALSE)),"")</f>
        <v>1.29</v>
      </c>
      <c r="H14" s="165">
        <f>IFERROR(IF(VLOOKUP($A14,'Annex 2 EHV charges'!$A:$O,11,FALSE)=0,"",VLOOKUP($A14,'Annex 2 EHV charges'!$A:$O,11,FALSE)),"")</f>
        <v>1.29</v>
      </c>
    </row>
    <row r="15" spans="1:14" x14ac:dyDescent="0.2">
      <c r="A15" s="161">
        <f t="array" ref="A15">IFERROR(INDEX('Annex 2 EHV charges'!$A$11:$A$300, MATCH(0, IF(ISBLANK('Annex 2 EHV charges'!$A$11:$A$300),1, COUNTIF(A$4:$A14, 'Annex 2 EHV charges'!$A$11:$A$300)), 0)),"")</f>
        <v>302</v>
      </c>
      <c r="B15" s="161">
        <f>IF($A15="","",VLOOKUP($A15,'Annex 2 EHV charges'!$A:$O,2,0))</f>
        <v>302</v>
      </c>
      <c r="C15" s="162">
        <f>IF($A15="","",VLOOKUP($A15,'Annex 2 EHV charges'!$A:$O,3,0))</f>
        <v>1170000579919</v>
      </c>
      <c r="D15" s="161" t="str">
        <f>IF($A15="","",VLOOKUP($A15,'Annex 2 EHV charges'!$A:$O,7,0))</f>
        <v>Averill Farm PV</v>
      </c>
      <c r="E15" s="163" t="str">
        <f>IFERROR(IF(VLOOKUP($A15,'Annex 2 EHV charges'!$A:$O,8,FALSE)=0,"",VLOOKUP($A15,'Annex 2 EHV charges'!$A:$O,8,FALSE)),"")</f>
        <v/>
      </c>
      <c r="F15" s="164">
        <f>IFERROR(IF(VLOOKUP($A15,'Annex 2 EHV charges'!$A:$O,9,FALSE)=0,"",VLOOKUP($A15,'Annex 2 EHV charges'!$A:$O,9,FALSE)),"")</f>
        <v>11.31</v>
      </c>
      <c r="G15" s="165">
        <f>IFERROR(IF(VLOOKUP($A15,'Annex 2 EHV charges'!$A:$O,10,FALSE)=0,"",VLOOKUP($A15,'Annex 2 EHV charges'!$A:$O,10,FALSE)),"")</f>
        <v>1.39</v>
      </c>
      <c r="H15" s="165">
        <f>IFERROR(IF(VLOOKUP($A15,'Annex 2 EHV charges'!$A:$O,11,FALSE)=0,"",VLOOKUP($A15,'Annex 2 EHV charges'!$A:$O,11,FALSE)),"")</f>
        <v>1.39</v>
      </c>
    </row>
    <row r="16" spans="1:14" x14ac:dyDescent="0.2">
      <c r="A16" s="161">
        <f t="array" ref="A16">IFERROR(INDEX('Annex 2 EHV charges'!$A$11:$A$300, MATCH(0, IF(ISBLANK('Annex 2 EHV charges'!$A$11:$A$300),1, COUNTIF(A$4:$A15, 'Annex 2 EHV charges'!$A$11:$A$300)), 0)),"")</f>
        <v>303</v>
      </c>
      <c r="B16" s="161">
        <f>IF($A16="","",VLOOKUP($A16,'Annex 2 EHV charges'!$A:$O,2,0))</f>
        <v>303</v>
      </c>
      <c r="C16" s="162">
        <f>IF($A16="","",VLOOKUP($A16,'Annex 2 EHV charges'!$A:$O,3,0))</f>
        <v>1170000582692</v>
      </c>
      <c r="D16" s="161" t="str">
        <f>IF($A16="","",VLOOKUP($A16,'Annex 2 EHV charges'!$A:$O,7,0))</f>
        <v>Marchington Solar PV</v>
      </c>
      <c r="E16" s="163" t="str">
        <f>IFERROR(IF(VLOOKUP($A16,'Annex 2 EHV charges'!$A:$O,8,FALSE)=0,"",VLOOKUP($A16,'Annex 2 EHV charges'!$A:$O,8,FALSE)),"")</f>
        <v/>
      </c>
      <c r="F16" s="164">
        <f>IFERROR(IF(VLOOKUP($A16,'Annex 2 EHV charges'!$A:$O,9,FALSE)=0,"",VLOOKUP($A16,'Annex 2 EHV charges'!$A:$O,9,FALSE)),"")</f>
        <v>3.57</v>
      </c>
      <c r="G16" s="165">
        <f>IFERROR(IF(VLOOKUP($A16,'Annex 2 EHV charges'!$A:$O,10,FALSE)=0,"",VLOOKUP($A16,'Annex 2 EHV charges'!$A:$O,10,FALSE)),"")</f>
        <v>1.71</v>
      </c>
      <c r="H16" s="165">
        <f>IFERROR(IF(VLOOKUP($A16,'Annex 2 EHV charges'!$A:$O,11,FALSE)=0,"",VLOOKUP($A16,'Annex 2 EHV charges'!$A:$O,11,FALSE)),"")</f>
        <v>1.71</v>
      </c>
    </row>
    <row r="17" spans="1:8" x14ac:dyDescent="0.2">
      <c r="A17" s="161">
        <f t="array" ref="A17">IFERROR(INDEX('Annex 2 EHV charges'!$A$11:$A$300, MATCH(0, IF(ISBLANK('Annex 2 EHV charges'!$A$11:$A$300),1, COUNTIF(A$4:$A16, 'Annex 2 EHV charges'!$A$11:$A$300)), 0)),"")</f>
        <v>304</v>
      </c>
      <c r="B17" s="161">
        <f>IF($A17="","",VLOOKUP($A17,'Annex 2 EHV charges'!$A:$O,2,0))</f>
        <v>304</v>
      </c>
      <c r="C17" s="162">
        <f>IF($A17="","",VLOOKUP($A17,'Annex 2 EHV charges'!$A:$O,3,0))</f>
        <v>1170000586492</v>
      </c>
      <c r="D17" s="161" t="str">
        <f>IF($A17="","",VLOOKUP($A17,'Annex 2 EHV charges'!$A:$O,7,0))</f>
        <v>West End Fm Treswell PV</v>
      </c>
      <c r="E17" s="163" t="str">
        <f>IFERROR(IF(VLOOKUP($A17,'Annex 2 EHV charges'!$A:$O,8,FALSE)=0,"",VLOOKUP($A17,'Annex 2 EHV charges'!$A:$O,8,FALSE)),"")</f>
        <v/>
      </c>
      <c r="F17" s="164">
        <f>IFERROR(IF(VLOOKUP($A17,'Annex 2 EHV charges'!$A:$O,9,FALSE)=0,"",VLOOKUP($A17,'Annex 2 EHV charges'!$A:$O,9,FALSE)),"")</f>
        <v>1.92</v>
      </c>
      <c r="G17" s="165">
        <f>IFERROR(IF(VLOOKUP($A17,'Annex 2 EHV charges'!$A:$O,10,FALSE)=0,"",VLOOKUP($A17,'Annex 2 EHV charges'!$A:$O,10,FALSE)),"")</f>
        <v>1.1200000000000001</v>
      </c>
      <c r="H17" s="165">
        <f>IFERROR(IF(VLOOKUP($A17,'Annex 2 EHV charges'!$A:$O,11,FALSE)=0,"",VLOOKUP($A17,'Annex 2 EHV charges'!$A:$O,11,FALSE)),"")</f>
        <v>1.1200000000000001</v>
      </c>
    </row>
    <row r="18" spans="1:8" x14ac:dyDescent="0.2">
      <c r="A18" s="161">
        <f t="array" ref="A18">IFERROR(INDEX('Annex 2 EHV charges'!$A$11:$A$300, MATCH(0, IF(ISBLANK('Annex 2 EHV charges'!$A$11:$A$300),1, COUNTIF(A$4:$A17, 'Annex 2 EHV charges'!$A$11:$A$300)), 0)),"")</f>
        <v>305</v>
      </c>
      <c r="B18" s="161">
        <f>IF($A18="","",VLOOKUP($A18,'Annex 2 EHV charges'!$A:$O,2,0))</f>
        <v>305</v>
      </c>
      <c r="C18" s="162">
        <f>IF($A18="","",VLOOKUP($A18,'Annex 2 EHV charges'!$A:$O,3,0))</f>
        <v>1170000586605</v>
      </c>
      <c r="D18" s="161" t="str">
        <f>IF($A18="","",VLOOKUP($A18,'Annex 2 EHV charges'!$A:$O,7,0))</f>
        <v>Fields Farm Southam PV</v>
      </c>
      <c r="E18" s="163" t="str">
        <f>IFERROR(IF(VLOOKUP($A18,'Annex 2 EHV charges'!$A:$O,8,FALSE)=0,"",VLOOKUP($A18,'Annex 2 EHV charges'!$A:$O,8,FALSE)),"")</f>
        <v/>
      </c>
      <c r="F18" s="164">
        <f>IFERROR(IF(VLOOKUP($A18,'Annex 2 EHV charges'!$A:$O,9,FALSE)=0,"",VLOOKUP($A18,'Annex 2 EHV charges'!$A:$O,9,FALSE)),"")</f>
        <v>3.16</v>
      </c>
      <c r="G18" s="165">
        <f>IFERROR(IF(VLOOKUP($A18,'Annex 2 EHV charges'!$A:$O,10,FALSE)=0,"",VLOOKUP($A18,'Annex 2 EHV charges'!$A:$O,10,FALSE)),"")</f>
        <v>2.17</v>
      </c>
      <c r="H18" s="165">
        <f>IFERROR(IF(VLOOKUP($A18,'Annex 2 EHV charges'!$A:$O,11,FALSE)=0,"",VLOOKUP($A18,'Annex 2 EHV charges'!$A:$O,11,FALSE)),"")</f>
        <v>2.17</v>
      </c>
    </row>
    <row r="19" spans="1:8" x14ac:dyDescent="0.2">
      <c r="A19" s="161">
        <f t="array" ref="A19">IFERROR(INDEX('Annex 2 EHV charges'!$A$11:$A$300, MATCH(0, IF(ISBLANK('Annex 2 EHV charges'!$A$11:$A$300),1, COUNTIF(A$4:$A18, 'Annex 2 EHV charges'!$A$11:$A$300)), 0)),"")</f>
        <v>306</v>
      </c>
      <c r="B19" s="161">
        <f>IF($A19="","",VLOOKUP($A19,'Annex 2 EHV charges'!$A:$O,2,0))</f>
        <v>306</v>
      </c>
      <c r="C19" s="162">
        <f>IF($A19="","",VLOOKUP($A19,'Annex 2 EHV charges'!$A:$O,3,0))</f>
        <v>1170000587273</v>
      </c>
      <c r="D19" s="161" t="str">
        <f>IF($A19="","",VLOOKUP($A19,'Annex 2 EHV charges'!$A:$O,7,0))</f>
        <v>Canopus Farm PV</v>
      </c>
      <c r="E19" s="163" t="str">
        <f>IFERROR(IF(VLOOKUP($A19,'Annex 2 EHV charges'!$A:$O,8,FALSE)=0,"",VLOOKUP($A19,'Annex 2 EHV charges'!$A:$O,8,FALSE)),"")</f>
        <v/>
      </c>
      <c r="F19" s="164">
        <f>IFERROR(IF(VLOOKUP($A19,'Annex 2 EHV charges'!$A:$O,9,FALSE)=0,"",VLOOKUP($A19,'Annex 2 EHV charges'!$A:$O,9,FALSE)),"")</f>
        <v>3.11</v>
      </c>
      <c r="G19" s="165">
        <f>IFERROR(IF(VLOOKUP($A19,'Annex 2 EHV charges'!$A:$O,10,FALSE)=0,"",VLOOKUP($A19,'Annex 2 EHV charges'!$A:$O,10,FALSE)),"")</f>
        <v>1.18</v>
      </c>
      <c r="H19" s="165">
        <f>IFERROR(IF(VLOOKUP($A19,'Annex 2 EHV charges'!$A:$O,11,FALSE)=0,"",VLOOKUP($A19,'Annex 2 EHV charges'!$A:$O,11,FALSE)),"")</f>
        <v>1.18</v>
      </c>
    </row>
    <row r="20" spans="1:8" x14ac:dyDescent="0.2">
      <c r="A20" s="161">
        <f t="array" ref="A20">IFERROR(INDEX('Annex 2 EHV charges'!$A$11:$A$300, MATCH(0, IF(ISBLANK('Annex 2 EHV charges'!$A$11:$A$300),1, COUNTIF(A$4:$A19, 'Annex 2 EHV charges'!$A$11:$A$300)), 0)),"")</f>
        <v>307</v>
      </c>
      <c r="B20" s="161">
        <f>IF($A20="","",VLOOKUP($A20,'Annex 2 EHV charges'!$A:$O,2,0))</f>
        <v>307</v>
      </c>
      <c r="C20" s="162">
        <f>IF($A20="","",VLOOKUP($A20,'Annex 2 EHV charges'!$A:$O,3,0))</f>
        <v>1170000594261</v>
      </c>
      <c r="D20" s="161" t="str">
        <f>IF($A20="","",VLOOKUP($A20,'Annex 2 EHV charges'!$A:$O,7,0))</f>
        <v>Lindridge Farm PV</v>
      </c>
      <c r="E20" s="163">
        <f>IFERROR(IF(VLOOKUP($A20,'Annex 2 EHV charges'!$A:$O,8,FALSE)=0,"",VLOOKUP($A20,'Annex 2 EHV charges'!$A:$O,8,FALSE)),"")</f>
        <v>0.24099999999999999</v>
      </c>
      <c r="F20" s="164">
        <f>IFERROR(IF(VLOOKUP($A20,'Annex 2 EHV charges'!$A:$O,9,FALSE)=0,"",VLOOKUP($A20,'Annex 2 EHV charges'!$A:$O,9,FALSE)),"")</f>
        <v>18.37</v>
      </c>
      <c r="G20" s="165">
        <f>IFERROR(IF(VLOOKUP($A20,'Annex 2 EHV charges'!$A:$O,10,FALSE)=0,"",VLOOKUP($A20,'Annex 2 EHV charges'!$A:$O,10,FALSE)),"")</f>
        <v>1.47</v>
      </c>
      <c r="H20" s="165">
        <f>IFERROR(IF(VLOOKUP($A20,'Annex 2 EHV charges'!$A:$O,11,FALSE)=0,"",VLOOKUP($A20,'Annex 2 EHV charges'!$A:$O,11,FALSE)),"")</f>
        <v>1.47</v>
      </c>
    </row>
    <row r="21" spans="1:8" x14ac:dyDescent="0.2">
      <c r="A21" s="161">
        <f t="array" ref="A21">IFERROR(INDEX('Annex 2 EHV charges'!$A$11:$A$300, MATCH(0, IF(ISBLANK('Annex 2 EHV charges'!$A$11:$A$300),1, COUNTIF(A$4:$A20, 'Annex 2 EHV charges'!$A$11:$A$300)), 0)),"")</f>
        <v>308</v>
      </c>
      <c r="B21" s="161">
        <f>IF($A21="","",VLOOKUP($A21,'Annex 2 EHV charges'!$A:$O,2,0))</f>
        <v>308</v>
      </c>
      <c r="C21" s="162">
        <f>IF($A21="","",VLOOKUP($A21,'Annex 2 EHV charges'!$A:$O,3,0))</f>
        <v>1170000594164</v>
      </c>
      <c r="D21" s="161" t="str">
        <f>IF($A21="","",VLOOKUP($A21,'Annex 2 EHV charges'!$A:$O,7,0))</f>
        <v>Thornborough Grnds PV</v>
      </c>
      <c r="E21" s="163" t="str">
        <f>IFERROR(IF(VLOOKUP($A21,'Annex 2 EHV charges'!$A:$O,8,FALSE)=0,"",VLOOKUP($A21,'Annex 2 EHV charges'!$A:$O,8,FALSE)),"")</f>
        <v/>
      </c>
      <c r="F21" s="164">
        <f>IFERROR(IF(VLOOKUP($A21,'Annex 2 EHV charges'!$A:$O,9,FALSE)=0,"",VLOOKUP($A21,'Annex 2 EHV charges'!$A:$O,9,FALSE)),"")</f>
        <v>14.64</v>
      </c>
      <c r="G21" s="165">
        <f>IFERROR(IF(VLOOKUP($A21,'Annex 2 EHV charges'!$A:$O,10,FALSE)=0,"",VLOOKUP($A21,'Annex 2 EHV charges'!$A:$O,10,FALSE)),"")</f>
        <v>1.02</v>
      </c>
      <c r="H21" s="165">
        <f>IFERROR(IF(VLOOKUP($A21,'Annex 2 EHV charges'!$A:$O,11,FALSE)=0,"",VLOOKUP($A21,'Annex 2 EHV charges'!$A:$O,11,FALSE)),"")</f>
        <v>1.02</v>
      </c>
    </row>
    <row r="22" spans="1:8" x14ac:dyDescent="0.2">
      <c r="A22" s="161">
        <f t="array" ref="A22">IFERROR(INDEX('Annex 2 EHV charges'!$A$11:$A$300, MATCH(0, IF(ISBLANK('Annex 2 EHV charges'!$A$11:$A$300),1, COUNTIF(A$4:$A21, 'Annex 2 EHV charges'!$A$11:$A$300)), 0)),"")</f>
        <v>309</v>
      </c>
      <c r="B22" s="161">
        <f>IF($A22="","",VLOOKUP($A22,'Annex 2 EHV charges'!$A:$O,2,0))</f>
        <v>309</v>
      </c>
      <c r="C22" s="162">
        <f>IF($A22="","",VLOOKUP($A22,'Annex 2 EHV charges'!$A:$O,3,0))</f>
        <v>1170000592228</v>
      </c>
      <c r="D22" s="161" t="str">
        <f>IF($A22="","",VLOOKUP($A22,'Annex 2 EHV charges'!$A:$O,7,0))</f>
        <v>Wymeswold Narrow Lane PV</v>
      </c>
      <c r="E22" s="163" t="str">
        <f>IFERROR(IF(VLOOKUP($A22,'Annex 2 EHV charges'!$A:$O,8,FALSE)=0,"",VLOOKUP($A22,'Annex 2 EHV charges'!$A:$O,8,FALSE)),"")</f>
        <v/>
      </c>
      <c r="F22" s="164">
        <f>IFERROR(IF(VLOOKUP($A22,'Annex 2 EHV charges'!$A:$O,9,FALSE)=0,"",VLOOKUP($A22,'Annex 2 EHV charges'!$A:$O,9,FALSE)),"")</f>
        <v>11.2</v>
      </c>
      <c r="G22" s="165">
        <f>IFERROR(IF(VLOOKUP($A22,'Annex 2 EHV charges'!$A:$O,10,FALSE)=0,"",VLOOKUP($A22,'Annex 2 EHV charges'!$A:$O,10,FALSE)),"")</f>
        <v>1.03</v>
      </c>
      <c r="H22" s="165">
        <f>IFERROR(IF(VLOOKUP($A22,'Annex 2 EHV charges'!$A:$O,11,FALSE)=0,"",VLOOKUP($A22,'Annex 2 EHV charges'!$A:$O,11,FALSE)),"")</f>
        <v>1.03</v>
      </c>
    </row>
    <row r="23" spans="1:8" x14ac:dyDescent="0.2">
      <c r="A23" s="161">
        <f t="array" ref="A23">IFERROR(INDEX('Annex 2 EHV charges'!$A$11:$A$300, MATCH(0, IF(ISBLANK('Annex 2 EHV charges'!$A$11:$A$300),1, COUNTIF(A$4:$A22, 'Annex 2 EHV charges'!$A$11:$A$300)), 0)),"")</f>
        <v>310</v>
      </c>
      <c r="B23" s="161">
        <f>IF($A23="","",VLOOKUP($A23,'Annex 2 EHV charges'!$A:$O,2,0))</f>
        <v>310</v>
      </c>
      <c r="C23" s="162">
        <f>IF($A23="","",VLOOKUP($A23,'Annex 2 EHV charges'!$A:$O,3,0))</f>
        <v>1170000598034</v>
      </c>
      <c r="D23" s="161" t="str">
        <f>IF($A23="","",VLOOKUP($A23,'Annex 2 EHV charges'!$A:$O,7,0))</f>
        <v>Manor Farm Horton PV</v>
      </c>
      <c r="E23" s="163">
        <f>IFERROR(IF(VLOOKUP($A23,'Annex 2 EHV charges'!$A:$O,8,FALSE)=0,"",VLOOKUP($A23,'Annex 2 EHV charges'!$A:$O,8,FALSE)),"")</f>
        <v>0.46300000000000002</v>
      </c>
      <c r="F23" s="164">
        <f>IFERROR(IF(VLOOKUP($A23,'Annex 2 EHV charges'!$A:$O,9,FALSE)=0,"",VLOOKUP($A23,'Annex 2 EHV charges'!$A:$O,9,FALSE)),"")</f>
        <v>2.41</v>
      </c>
      <c r="G23" s="165">
        <f>IFERROR(IF(VLOOKUP($A23,'Annex 2 EHV charges'!$A:$O,10,FALSE)=0,"",VLOOKUP($A23,'Annex 2 EHV charges'!$A:$O,10,FALSE)),"")</f>
        <v>1.39</v>
      </c>
      <c r="H23" s="165">
        <f>IFERROR(IF(VLOOKUP($A23,'Annex 2 EHV charges'!$A:$O,11,FALSE)=0,"",VLOOKUP($A23,'Annex 2 EHV charges'!$A:$O,11,FALSE)),"")</f>
        <v>1.39</v>
      </c>
    </row>
    <row r="24" spans="1:8" x14ac:dyDescent="0.2">
      <c r="A24" s="161">
        <f t="array" ref="A24">IFERROR(INDEX('Annex 2 EHV charges'!$A$11:$A$300, MATCH(0, IF(ISBLANK('Annex 2 EHV charges'!$A$11:$A$300),1, COUNTIF(A$4:$A23, 'Annex 2 EHV charges'!$A$11:$A$300)), 0)),"")</f>
        <v>311</v>
      </c>
      <c r="B24" s="161">
        <f>IF($A24="","",VLOOKUP($A24,'Annex 2 EHV charges'!$A:$O,2,0))</f>
        <v>311</v>
      </c>
      <c r="C24" s="162">
        <f>IF($A24="","",VLOOKUP($A24,'Annex 2 EHV charges'!$A:$O,3,0))</f>
        <v>1170000598196</v>
      </c>
      <c r="D24" s="161" t="str">
        <f>IF($A24="","",VLOOKUP($A24,'Annex 2 EHV charges'!$A:$O,7,0))</f>
        <v>Handley Park Farm PV</v>
      </c>
      <c r="E24" s="163" t="str">
        <f>IFERROR(IF(VLOOKUP($A24,'Annex 2 EHV charges'!$A:$O,8,FALSE)=0,"",VLOOKUP($A24,'Annex 2 EHV charges'!$A:$O,8,FALSE)),"")</f>
        <v/>
      </c>
      <c r="F24" s="164">
        <f>IFERROR(IF(VLOOKUP($A24,'Annex 2 EHV charges'!$A:$O,9,FALSE)=0,"",VLOOKUP($A24,'Annex 2 EHV charges'!$A:$O,9,FALSE)),"")</f>
        <v>11.05</v>
      </c>
      <c r="G24" s="165">
        <f>IFERROR(IF(VLOOKUP($A24,'Annex 2 EHV charges'!$A:$O,10,FALSE)=0,"",VLOOKUP($A24,'Annex 2 EHV charges'!$A:$O,10,FALSE)),"")</f>
        <v>1.71</v>
      </c>
      <c r="H24" s="165">
        <f>IFERROR(IF(VLOOKUP($A24,'Annex 2 EHV charges'!$A:$O,11,FALSE)=0,"",VLOOKUP($A24,'Annex 2 EHV charges'!$A:$O,11,FALSE)),"")</f>
        <v>1.71</v>
      </c>
    </row>
    <row r="25" spans="1:8" x14ac:dyDescent="0.2">
      <c r="A25" s="161">
        <f t="array" ref="A25">IFERROR(INDEX('Annex 2 EHV charges'!$A$11:$A$300, MATCH(0, IF(ISBLANK('Annex 2 EHV charges'!$A$11:$A$300),1, COUNTIF(A$4:$A24, 'Annex 2 EHV charges'!$A$11:$A$300)), 0)),"")</f>
        <v>312</v>
      </c>
      <c r="B25" s="161">
        <f>IF($A25="","",VLOOKUP($A25,'Annex 2 EHV charges'!$A:$O,2,0))</f>
        <v>312</v>
      </c>
      <c r="C25" s="162">
        <f>IF($A25="","",VLOOKUP($A25,'Annex 2 EHV charges'!$A:$O,3,0))</f>
        <v>1170000601982</v>
      </c>
      <c r="D25" s="161" t="str">
        <f>IF($A25="","",VLOOKUP($A25,'Annex 2 EHV charges'!$A:$O,7,0))</f>
        <v>Shelton Lodge, Elton</v>
      </c>
      <c r="E25" s="163" t="str">
        <f>IFERROR(IF(VLOOKUP($A25,'Annex 2 EHV charges'!$A:$O,8,FALSE)=0,"",VLOOKUP($A25,'Annex 2 EHV charges'!$A:$O,8,FALSE)),"")</f>
        <v/>
      </c>
      <c r="F25" s="164">
        <f>IFERROR(IF(VLOOKUP($A25,'Annex 2 EHV charges'!$A:$O,9,FALSE)=0,"",VLOOKUP($A25,'Annex 2 EHV charges'!$A:$O,9,FALSE)),"")</f>
        <v>17.18</v>
      </c>
      <c r="G25" s="165">
        <f>IFERROR(IF(VLOOKUP($A25,'Annex 2 EHV charges'!$A:$O,10,FALSE)=0,"",VLOOKUP($A25,'Annex 2 EHV charges'!$A:$O,10,FALSE)),"")</f>
        <v>1.47</v>
      </c>
      <c r="H25" s="165">
        <f>IFERROR(IF(VLOOKUP($A25,'Annex 2 EHV charges'!$A:$O,11,FALSE)=0,"",VLOOKUP($A25,'Annex 2 EHV charges'!$A:$O,11,FALSE)),"")</f>
        <v>1.47</v>
      </c>
    </row>
    <row r="26" spans="1:8" x14ac:dyDescent="0.2">
      <c r="A26" s="161">
        <f t="array" ref="A26">IFERROR(INDEX('Annex 2 EHV charges'!$A$11:$A$300, MATCH(0, IF(ISBLANK('Annex 2 EHV charges'!$A$11:$A$300),1, COUNTIF(A$4:$A25, 'Annex 2 EHV charges'!$A$11:$A$300)), 0)),"")</f>
        <v>313</v>
      </c>
      <c r="B26" s="161">
        <f>IF($A26="","",VLOOKUP($A26,'Annex 2 EHV charges'!$A:$O,2,0))</f>
        <v>313</v>
      </c>
      <c r="C26" s="162">
        <f>IF($A26="","",VLOOKUP($A26,'Annex 2 EHV charges'!$A:$O,3,0))</f>
        <v>1170000604023</v>
      </c>
      <c r="D26" s="161" t="str">
        <f>IF($A26="","",VLOOKUP($A26,'Annex 2 EHV charges'!$A:$O,7,0))</f>
        <v>Brafield Green Solar Farm</v>
      </c>
      <c r="E26" s="163">
        <f>IFERROR(IF(VLOOKUP($A26,'Annex 2 EHV charges'!$A:$O,8,FALSE)=0,"",VLOOKUP($A26,'Annex 2 EHV charges'!$A:$O,8,FALSE)),"")</f>
        <v>0.46400000000000002</v>
      </c>
      <c r="F26" s="164">
        <f>IFERROR(IF(VLOOKUP($A26,'Annex 2 EHV charges'!$A:$O,9,FALSE)=0,"",VLOOKUP($A26,'Annex 2 EHV charges'!$A:$O,9,FALSE)),"")</f>
        <v>32.51</v>
      </c>
      <c r="G26" s="165">
        <f>IFERROR(IF(VLOOKUP($A26,'Annex 2 EHV charges'!$A:$O,10,FALSE)=0,"",VLOOKUP($A26,'Annex 2 EHV charges'!$A:$O,10,FALSE)),"")</f>
        <v>1.02</v>
      </c>
      <c r="H26" s="165">
        <f>IFERROR(IF(VLOOKUP($A26,'Annex 2 EHV charges'!$A:$O,11,FALSE)=0,"",VLOOKUP($A26,'Annex 2 EHV charges'!$A:$O,11,FALSE)),"")</f>
        <v>1.02</v>
      </c>
    </row>
    <row r="27" spans="1:8" x14ac:dyDescent="0.2">
      <c r="A27" s="161">
        <f t="array" ref="A27">IFERROR(INDEX('Annex 2 EHV charges'!$A$11:$A$300, MATCH(0, IF(ISBLANK('Annex 2 EHV charges'!$A$11:$A$300),1, COUNTIF(A$4:$A26, 'Annex 2 EHV charges'!$A$11:$A$300)), 0)),"")</f>
        <v>314</v>
      </c>
      <c r="B27" s="161">
        <f>IF($A27="","",VLOOKUP($A27,'Annex 2 EHV charges'!$A:$O,2,0))</f>
        <v>314</v>
      </c>
      <c r="C27" s="162">
        <f>IF($A27="","",VLOOKUP($A27,'Annex 2 EHV charges'!$A:$O,3,0))</f>
        <v>1170000605221</v>
      </c>
      <c r="D27" s="161" t="str">
        <f>IF($A27="","",VLOOKUP($A27,'Annex 2 EHV charges'!$A:$O,7,0))</f>
        <v>Sywell Aerodrome PV</v>
      </c>
      <c r="E27" s="163">
        <f>IFERROR(IF(VLOOKUP($A27,'Annex 2 EHV charges'!$A:$O,8,FALSE)=0,"",VLOOKUP($A27,'Annex 2 EHV charges'!$A:$O,8,FALSE)),"")</f>
        <v>0.46400000000000002</v>
      </c>
      <c r="F27" s="164">
        <f>IFERROR(IF(VLOOKUP($A27,'Annex 2 EHV charges'!$A:$O,9,FALSE)=0,"",VLOOKUP($A27,'Annex 2 EHV charges'!$A:$O,9,FALSE)),"")</f>
        <v>62.76</v>
      </c>
      <c r="G27" s="165">
        <f>IFERROR(IF(VLOOKUP($A27,'Annex 2 EHV charges'!$A:$O,10,FALSE)=0,"",VLOOKUP($A27,'Annex 2 EHV charges'!$A:$O,10,FALSE)),"")</f>
        <v>1.02</v>
      </c>
      <c r="H27" s="165">
        <f>IFERROR(IF(VLOOKUP($A27,'Annex 2 EHV charges'!$A:$O,11,FALSE)=0,"",VLOOKUP($A27,'Annex 2 EHV charges'!$A:$O,11,FALSE)),"")</f>
        <v>1.02</v>
      </c>
    </row>
    <row r="28" spans="1:8" x14ac:dyDescent="0.2">
      <c r="A28" s="161">
        <f t="array" ref="A28">IFERROR(INDEX('Annex 2 EHV charges'!$A$11:$A$300, MATCH(0, IF(ISBLANK('Annex 2 EHV charges'!$A$11:$A$300),1, COUNTIF(A$4:$A27, 'Annex 2 EHV charges'!$A$11:$A$300)), 0)),"")</f>
        <v>315</v>
      </c>
      <c r="B28" s="161">
        <f>IF($A28="","",VLOOKUP($A28,'Annex 2 EHV charges'!$A:$O,2,0))</f>
        <v>315</v>
      </c>
      <c r="C28" s="162">
        <f>IF($A28="","",VLOOKUP($A28,'Annex 2 EHV charges'!$A:$O,3,0))</f>
        <v>1170000614990</v>
      </c>
      <c r="D28" s="161" t="str">
        <f>IF($A28="","",VLOOKUP($A28,'Annex 2 EHV charges'!$A:$O,7,0))</f>
        <v>Holtwood Farm PV</v>
      </c>
      <c r="E28" s="163" t="str">
        <f>IFERROR(IF(VLOOKUP($A28,'Annex 2 EHV charges'!$A:$O,8,FALSE)=0,"",VLOOKUP($A28,'Annex 2 EHV charges'!$A:$O,8,FALSE)),"")</f>
        <v/>
      </c>
      <c r="F28" s="164">
        <f>IFERROR(IF(VLOOKUP($A28,'Annex 2 EHV charges'!$A:$O,9,FALSE)=0,"",VLOOKUP($A28,'Annex 2 EHV charges'!$A:$O,9,FALSE)),"")</f>
        <v>12.42</v>
      </c>
      <c r="G28" s="165">
        <f>IFERROR(IF(VLOOKUP($A28,'Annex 2 EHV charges'!$A:$O,10,FALSE)=0,"",VLOOKUP($A28,'Annex 2 EHV charges'!$A:$O,10,FALSE)),"")</f>
        <v>1.71</v>
      </c>
      <c r="H28" s="165">
        <f>IFERROR(IF(VLOOKUP($A28,'Annex 2 EHV charges'!$A:$O,11,FALSE)=0,"",VLOOKUP($A28,'Annex 2 EHV charges'!$A:$O,11,FALSE)),"")</f>
        <v>1.71</v>
      </c>
    </row>
    <row r="29" spans="1:8" x14ac:dyDescent="0.2">
      <c r="A29" s="161">
        <f t="array" ref="A29">IFERROR(INDEX('Annex 2 EHV charges'!$A$11:$A$300, MATCH(0, IF(ISBLANK('Annex 2 EHV charges'!$A$11:$A$300),1, COUNTIF(A$4:$A28, 'Annex 2 EHV charges'!$A$11:$A$300)), 0)),"")</f>
        <v>316</v>
      </c>
      <c r="B29" s="161">
        <f>IF($A29="","",VLOOKUP($A29,'Annex 2 EHV charges'!$A:$O,2,0))</f>
        <v>316</v>
      </c>
      <c r="C29" s="162">
        <f>IF($A29="","",VLOOKUP($A29,'Annex 2 EHV charges'!$A:$O,3,0))</f>
        <v>1170000614972</v>
      </c>
      <c r="D29" s="161" t="str">
        <f>IF($A29="","",VLOOKUP($A29,'Annex 2 EHV charges'!$A:$O,7,0))</f>
        <v>Drakelow Farm PV</v>
      </c>
      <c r="E29" s="163" t="str">
        <f>IFERROR(IF(VLOOKUP($A29,'Annex 2 EHV charges'!$A:$O,8,FALSE)=0,"",VLOOKUP($A29,'Annex 2 EHV charges'!$A:$O,8,FALSE)),"")</f>
        <v/>
      </c>
      <c r="F29" s="164">
        <f>IFERROR(IF(VLOOKUP($A29,'Annex 2 EHV charges'!$A:$O,9,FALSE)=0,"",VLOOKUP($A29,'Annex 2 EHV charges'!$A:$O,9,FALSE)),"")</f>
        <v>6.78</v>
      </c>
      <c r="G29" s="165">
        <f>IFERROR(IF(VLOOKUP($A29,'Annex 2 EHV charges'!$A:$O,10,FALSE)=0,"",VLOOKUP($A29,'Annex 2 EHV charges'!$A:$O,10,FALSE)),"")</f>
        <v>1.71</v>
      </c>
      <c r="H29" s="165">
        <f>IFERROR(IF(VLOOKUP($A29,'Annex 2 EHV charges'!$A:$O,11,FALSE)=0,"",VLOOKUP($A29,'Annex 2 EHV charges'!$A:$O,11,FALSE)),"")</f>
        <v>1.71</v>
      </c>
    </row>
    <row r="30" spans="1:8" x14ac:dyDescent="0.2">
      <c r="A30" s="161">
        <f t="array" ref="A30">IFERROR(INDEX('Annex 2 EHV charges'!$A$11:$A$300, MATCH(0, IF(ISBLANK('Annex 2 EHV charges'!$A$11:$A$300),1, COUNTIF(A$4:$A29, 'Annex 2 EHV charges'!$A$11:$A$300)), 0)),"")</f>
        <v>317</v>
      </c>
      <c r="B30" s="161">
        <f>IF($A30="","",VLOOKUP($A30,'Annex 2 EHV charges'!$A:$O,2,0))</f>
        <v>317</v>
      </c>
      <c r="C30" s="162">
        <f>IF($A30="","",VLOOKUP($A30,'Annex 2 EHV charges'!$A:$O,3,0))</f>
        <v>1170000619916</v>
      </c>
      <c r="D30" s="161" t="str">
        <f>IF($A30="","",VLOOKUP($A30,'Annex 2 EHV charges'!$A:$O,7,0))</f>
        <v>Stragglethorpe Road PV Solar Park</v>
      </c>
      <c r="E30" s="163" t="str">
        <f>IFERROR(IF(VLOOKUP($A30,'Annex 2 EHV charges'!$A:$O,8,FALSE)=0,"",VLOOKUP($A30,'Annex 2 EHV charges'!$A:$O,8,FALSE)),"")</f>
        <v/>
      </c>
      <c r="F30" s="164">
        <f>IFERROR(IF(VLOOKUP($A30,'Annex 2 EHV charges'!$A:$O,9,FALSE)=0,"",VLOOKUP($A30,'Annex 2 EHV charges'!$A:$O,9,FALSE)),"")</f>
        <v>3.47</v>
      </c>
      <c r="G30" s="165">
        <f>IFERROR(IF(VLOOKUP($A30,'Annex 2 EHV charges'!$A:$O,10,FALSE)=0,"",VLOOKUP($A30,'Annex 2 EHV charges'!$A:$O,10,FALSE)),"")</f>
        <v>1.71</v>
      </c>
      <c r="H30" s="165">
        <f>IFERROR(IF(VLOOKUP($A30,'Annex 2 EHV charges'!$A:$O,11,FALSE)=0,"",VLOOKUP($A30,'Annex 2 EHV charges'!$A:$O,11,FALSE)),"")</f>
        <v>1.71</v>
      </c>
    </row>
    <row r="31" spans="1:8" x14ac:dyDescent="0.2">
      <c r="A31" s="161">
        <f t="array" ref="A31">IFERROR(INDEX('Annex 2 EHV charges'!$A$11:$A$300, MATCH(0, IF(ISBLANK('Annex 2 EHV charges'!$A$11:$A$300),1, COUNTIF(A$4:$A30, 'Annex 2 EHV charges'!$A$11:$A$300)), 0)),"")</f>
        <v>318</v>
      </c>
      <c r="B31" s="161">
        <f>IF($A31="","",VLOOKUP($A31,'Annex 2 EHV charges'!$A:$O,2,0))</f>
        <v>318</v>
      </c>
      <c r="C31" s="162">
        <f>IF($A31="","",VLOOKUP($A31,'Annex 2 EHV charges'!$A:$O,3,0))</f>
        <v>1170000627448</v>
      </c>
      <c r="D31" s="161" t="str">
        <f>IF($A31="","",VLOOKUP($A31,'Annex 2 EHV charges'!$A:$O,7,0))</f>
        <v>Oxcroft Solar Farm</v>
      </c>
      <c r="E31" s="163" t="str">
        <f>IFERROR(IF(VLOOKUP($A31,'Annex 2 EHV charges'!$A:$O,8,FALSE)=0,"",VLOOKUP($A31,'Annex 2 EHV charges'!$A:$O,8,FALSE)),"")</f>
        <v/>
      </c>
      <c r="F31" s="164">
        <f>IFERROR(IF(VLOOKUP($A31,'Annex 2 EHV charges'!$A:$O,9,FALSE)=0,"",VLOOKUP($A31,'Annex 2 EHV charges'!$A:$O,9,FALSE)),"")</f>
        <v>30.91</v>
      </c>
      <c r="G31" s="165">
        <f>IFERROR(IF(VLOOKUP($A31,'Annex 2 EHV charges'!$A:$O,10,FALSE)=0,"",VLOOKUP($A31,'Annex 2 EHV charges'!$A:$O,10,FALSE)),"")</f>
        <v>1.71</v>
      </c>
      <c r="H31" s="165">
        <f>IFERROR(IF(VLOOKUP($A31,'Annex 2 EHV charges'!$A:$O,11,FALSE)=0,"",VLOOKUP($A31,'Annex 2 EHV charges'!$A:$O,11,FALSE)),"")</f>
        <v>1.71</v>
      </c>
    </row>
    <row r="32" spans="1:8" x14ac:dyDescent="0.2">
      <c r="A32" s="161">
        <f t="array" ref="A32">IFERROR(INDEX('Annex 2 EHV charges'!$A$11:$A$300, MATCH(0, IF(ISBLANK('Annex 2 EHV charges'!$A$11:$A$300),1, COUNTIF(A$4:$A31, 'Annex 2 EHV charges'!$A$11:$A$300)), 0)),"")</f>
        <v>319</v>
      </c>
      <c r="B32" s="161">
        <f>IF($A32="","",VLOOKUP($A32,'Annex 2 EHV charges'!$A:$O,2,0))</f>
        <v>319</v>
      </c>
      <c r="C32" s="162">
        <f>IF($A32="","",VLOOKUP($A32,'Annex 2 EHV charges'!$A:$O,3,0))</f>
        <v>1170000626816</v>
      </c>
      <c r="D32" s="161" t="str">
        <f>IF($A32="","",VLOOKUP($A32,'Annex 2 EHV charges'!$A:$O,7,0))</f>
        <v>Derby Waste Sinfin EFW</v>
      </c>
      <c r="E32" s="163" t="str">
        <f>IFERROR(IF(VLOOKUP($A32,'Annex 2 EHV charges'!$A:$O,8,FALSE)=0,"",VLOOKUP($A32,'Annex 2 EHV charges'!$A:$O,8,FALSE)),"")</f>
        <v/>
      </c>
      <c r="F32" s="164">
        <f>IFERROR(IF(VLOOKUP($A32,'Annex 2 EHV charges'!$A:$O,9,FALSE)=0,"",VLOOKUP($A32,'Annex 2 EHV charges'!$A:$O,9,FALSE)),"")</f>
        <v>537.47</v>
      </c>
      <c r="G32" s="165">
        <f>IFERROR(IF(VLOOKUP($A32,'Annex 2 EHV charges'!$A:$O,10,FALSE)=0,"",VLOOKUP($A32,'Annex 2 EHV charges'!$A:$O,10,FALSE)),"")</f>
        <v>1.29</v>
      </c>
      <c r="H32" s="165">
        <f>IFERROR(IF(VLOOKUP($A32,'Annex 2 EHV charges'!$A:$O,11,FALSE)=0,"",VLOOKUP($A32,'Annex 2 EHV charges'!$A:$O,11,FALSE)),"")</f>
        <v>1.29</v>
      </c>
    </row>
    <row r="33" spans="1:8" x14ac:dyDescent="0.2">
      <c r="A33" s="161">
        <f t="array" ref="A33">IFERROR(INDEX('Annex 2 EHV charges'!$A$11:$A$300, MATCH(0, IF(ISBLANK('Annex 2 EHV charges'!$A$11:$A$300),1, COUNTIF(A$4:$A32, 'Annex 2 EHV charges'!$A$11:$A$300)), 0)),"")</f>
        <v>320</v>
      </c>
      <c r="B33" s="161">
        <f>IF($A33="","",VLOOKUP($A33,'Annex 2 EHV charges'!$A:$O,2,0))</f>
        <v>320</v>
      </c>
      <c r="C33" s="162">
        <f>IF($A33="","",VLOOKUP($A33,'Annex 2 EHV charges'!$A:$O,3,0))</f>
        <v>1170000625681</v>
      </c>
      <c r="D33" s="161" t="str">
        <f>IF($A33="","",VLOOKUP($A33,'Annex 2 EHV charges'!$A:$O,7,0))</f>
        <v>Littlewood Farm PV</v>
      </c>
      <c r="E33" s="163" t="str">
        <f>IFERROR(IF(VLOOKUP($A33,'Annex 2 EHV charges'!$A:$O,8,FALSE)=0,"",VLOOKUP($A33,'Annex 2 EHV charges'!$A:$O,8,FALSE)),"")</f>
        <v/>
      </c>
      <c r="F33" s="164">
        <f>IFERROR(IF(VLOOKUP($A33,'Annex 2 EHV charges'!$A:$O,9,FALSE)=0,"",VLOOKUP($A33,'Annex 2 EHV charges'!$A:$O,9,FALSE)),"")</f>
        <v>2.27</v>
      </c>
      <c r="G33" s="165">
        <f>IFERROR(IF(VLOOKUP($A33,'Annex 2 EHV charges'!$A:$O,10,FALSE)=0,"",VLOOKUP($A33,'Annex 2 EHV charges'!$A:$O,10,FALSE)),"")</f>
        <v>1.71</v>
      </c>
      <c r="H33" s="165">
        <f>IFERROR(IF(VLOOKUP($A33,'Annex 2 EHV charges'!$A:$O,11,FALSE)=0,"",VLOOKUP($A33,'Annex 2 EHV charges'!$A:$O,11,FALSE)),"")</f>
        <v>1.71</v>
      </c>
    </row>
    <row r="34" spans="1:8" x14ac:dyDescent="0.2">
      <c r="A34" s="161">
        <f t="array" ref="A34">IFERROR(INDEX('Annex 2 EHV charges'!$A$11:$A$300, MATCH(0, IF(ISBLANK('Annex 2 EHV charges'!$A$11:$A$300),1, COUNTIF(A$4:$A33, 'Annex 2 EHV charges'!$A$11:$A$300)), 0)),"")</f>
        <v>321</v>
      </c>
      <c r="B34" s="161">
        <f>IF($A34="","",VLOOKUP($A34,'Annex 2 EHV charges'!$A:$O,2,0))</f>
        <v>321</v>
      </c>
      <c r="C34" s="162">
        <f>IF($A34="","",VLOOKUP($A34,'Annex 2 EHV charges'!$A:$O,3,0))</f>
        <v>1170000630413</v>
      </c>
      <c r="D34" s="161" t="str">
        <f>IF($A34="","",VLOOKUP($A34,'Annex 2 EHV charges'!$A:$O,7,0))</f>
        <v>Twin Yards Solar Farm</v>
      </c>
      <c r="E34" s="163" t="str">
        <f>IFERROR(IF(VLOOKUP($A34,'Annex 2 EHV charges'!$A:$O,8,FALSE)=0,"",VLOOKUP($A34,'Annex 2 EHV charges'!$A:$O,8,FALSE)),"")</f>
        <v/>
      </c>
      <c r="F34" s="164">
        <f>IFERROR(IF(VLOOKUP($A34,'Annex 2 EHV charges'!$A:$O,9,FALSE)=0,"",VLOOKUP($A34,'Annex 2 EHV charges'!$A:$O,9,FALSE)),"")</f>
        <v>4.0999999999999996</v>
      </c>
      <c r="G34" s="165">
        <f>IFERROR(IF(VLOOKUP($A34,'Annex 2 EHV charges'!$A:$O,10,FALSE)=0,"",VLOOKUP($A34,'Annex 2 EHV charges'!$A:$O,10,FALSE)),"")</f>
        <v>2</v>
      </c>
      <c r="H34" s="165">
        <f>IFERROR(IF(VLOOKUP($A34,'Annex 2 EHV charges'!$A:$O,11,FALSE)=0,"",VLOOKUP($A34,'Annex 2 EHV charges'!$A:$O,11,FALSE)),"")</f>
        <v>2</v>
      </c>
    </row>
    <row r="35" spans="1:8" x14ac:dyDescent="0.2">
      <c r="A35" s="161">
        <f t="array" ref="A35">IFERROR(INDEX('Annex 2 EHV charges'!$A$11:$A$300, MATCH(0, IF(ISBLANK('Annex 2 EHV charges'!$A$11:$A$300),1, COUNTIF(A$4:$A34, 'Annex 2 EHV charges'!$A$11:$A$300)), 0)),"")</f>
        <v>322</v>
      </c>
      <c r="B35" s="161">
        <f>IF($A35="","",VLOOKUP($A35,'Annex 2 EHV charges'!$A:$O,2,0))</f>
        <v>322</v>
      </c>
      <c r="C35" s="162">
        <f>IF($A35="","",VLOOKUP($A35,'Annex 2 EHV charges'!$A:$O,3,0))</f>
        <v>1170000629640</v>
      </c>
      <c r="D35" s="161" t="str">
        <f>IF($A35="","",VLOOKUP($A35,'Annex 2 EHV charges'!$A:$O,7,0))</f>
        <v>Tower Hayes Farm Solar Park</v>
      </c>
      <c r="E35" s="163">
        <f>IFERROR(IF(VLOOKUP($A35,'Annex 2 EHV charges'!$A:$O,8,FALSE)=0,"",VLOOKUP($A35,'Annex 2 EHV charges'!$A:$O,8,FALSE)),"")</f>
        <v>0.24</v>
      </c>
      <c r="F35" s="164">
        <f>IFERROR(IF(VLOOKUP($A35,'Annex 2 EHV charges'!$A:$O,9,FALSE)=0,"",VLOOKUP($A35,'Annex 2 EHV charges'!$A:$O,9,FALSE)),"")</f>
        <v>6.33</v>
      </c>
      <c r="G35" s="165">
        <f>IFERROR(IF(VLOOKUP($A35,'Annex 2 EHV charges'!$A:$O,10,FALSE)=0,"",VLOOKUP($A35,'Annex 2 EHV charges'!$A:$O,10,FALSE)),"")</f>
        <v>2.1</v>
      </c>
      <c r="H35" s="165">
        <f>IFERROR(IF(VLOOKUP($A35,'Annex 2 EHV charges'!$A:$O,11,FALSE)=0,"",VLOOKUP($A35,'Annex 2 EHV charges'!$A:$O,11,FALSE)),"")</f>
        <v>2.1</v>
      </c>
    </row>
    <row r="36" spans="1:8" x14ac:dyDescent="0.2">
      <c r="A36" s="161">
        <f t="array" ref="A36">IFERROR(INDEX('Annex 2 EHV charges'!$A$11:$A$300, MATCH(0, IF(ISBLANK('Annex 2 EHV charges'!$A$11:$A$300),1, COUNTIF(A$4:$A35, 'Annex 2 EHV charges'!$A$11:$A$300)), 0)),"")</f>
        <v>323</v>
      </c>
      <c r="B36" s="161">
        <f>IF($A36="","",VLOOKUP($A36,'Annex 2 EHV charges'!$A:$O,2,0))</f>
        <v>323</v>
      </c>
      <c r="C36" s="162">
        <f>IF($A36="","",VLOOKUP($A36,'Annex 2 EHV charges'!$A:$O,3,0))</f>
        <v>1170000632606</v>
      </c>
      <c r="D36" s="161" t="str">
        <f>IF($A36="","",VLOOKUP($A36,'Annex 2 EHV charges'!$A:$O,7,0))</f>
        <v>The Breck Solar</v>
      </c>
      <c r="E36" s="163" t="str">
        <f>IFERROR(IF(VLOOKUP($A36,'Annex 2 EHV charges'!$A:$O,8,FALSE)=0,"",VLOOKUP($A36,'Annex 2 EHV charges'!$A:$O,8,FALSE)),"")</f>
        <v/>
      </c>
      <c r="F36" s="164">
        <f>IFERROR(IF(VLOOKUP($A36,'Annex 2 EHV charges'!$A:$O,9,FALSE)=0,"",VLOOKUP($A36,'Annex 2 EHV charges'!$A:$O,9,FALSE)),"")</f>
        <v>17.54</v>
      </c>
      <c r="G36" s="165">
        <f>IFERROR(IF(VLOOKUP($A36,'Annex 2 EHV charges'!$A:$O,10,FALSE)=0,"",VLOOKUP($A36,'Annex 2 EHV charges'!$A:$O,10,FALSE)),"")</f>
        <v>1.71</v>
      </c>
      <c r="H36" s="165">
        <f>IFERROR(IF(VLOOKUP($A36,'Annex 2 EHV charges'!$A:$O,11,FALSE)=0,"",VLOOKUP($A36,'Annex 2 EHV charges'!$A:$O,11,FALSE)),"")</f>
        <v>1.71</v>
      </c>
    </row>
    <row r="37" spans="1:8" x14ac:dyDescent="0.2">
      <c r="A37" s="161">
        <f t="array" ref="A37">IFERROR(INDEX('Annex 2 EHV charges'!$A$11:$A$300, MATCH(0, IF(ISBLANK('Annex 2 EHV charges'!$A$11:$A$300),1, COUNTIF(A$4:$A36, 'Annex 2 EHV charges'!$A$11:$A$300)), 0)),"")</f>
        <v>324</v>
      </c>
      <c r="B37" s="161">
        <f>IF($A37="","",VLOOKUP($A37,'Annex 2 EHV charges'!$A:$O,2,0))</f>
        <v>324</v>
      </c>
      <c r="C37" s="162">
        <f>IF($A37="","",VLOOKUP($A37,'Annex 2 EHV charges'!$A:$O,3,0))</f>
        <v>1170000631426</v>
      </c>
      <c r="D37" s="161" t="str">
        <f>IF($A37="","",VLOOKUP($A37,'Annex 2 EHV charges'!$A:$O,7,0))</f>
        <v>Barnby Moor Retford PV</v>
      </c>
      <c r="E37" s="163" t="str">
        <f>IFERROR(IF(VLOOKUP($A37,'Annex 2 EHV charges'!$A:$O,8,FALSE)=0,"",VLOOKUP($A37,'Annex 2 EHV charges'!$A:$O,8,FALSE)),"")</f>
        <v/>
      </c>
      <c r="F37" s="164" t="str">
        <f>IFERROR(IF(VLOOKUP($A37,'Annex 2 EHV charges'!$A:$O,9,FALSE)=0,"",VLOOKUP($A37,'Annex 2 EHV charges'!$A:$O,9,FALSE)),"")</f>
        <v/>
      </c>
      <c r="G37" s="165">
        <f>IFERROR(IF(VLOOKUP($A37,'Annex 2 EHV charges'!$A:$O,10,FALSE)=0,"",VLOOKUP($A37,'Annex 2 EHV charges'!$A:$O,10,FALSE)),"")</f>
        <v>1.71</v>
      </c>
      <c r="H37" s="165">
        <f>IFERROR(IF(VLOOKUP($A37,'Annex 2 EHV charges'!$A:$O,11,FALSE)=0,"",VLOOKUP($A37,'Annex 2 EHV charges'!$A:$O,11,FALSE)),"")</f>
        <v>1.71</v>
      </c>
    </row>
    <row r="38" spans="1:8" x14ac:dyDescent="0.2">
      <c r="A38" s="161">
        <f t="array" ref="A38">IFERROR(INDEX('Annex 2 EHV charges'!$A$11:$A$300, MATCH(0, IF(ISBLANK('Annex 2 EHV charges'!$A$11:$A$300),1, COUNTIF(A$4:$A37, 'Annex 2 EHV charges'!$A$11:$A$300)), 0)),"")</f>
        <v>325</v>
      </c>
      <c r="B38" s="161">
        <f>IF($A38="","",VLOOKUP($A38,'Annex 2 EHV charges'!$A:$O,2,0))</f>
        <v>325</v>
      </c>
      <c r="C38" s="162">
        <f>IF($A38="","",VLOOKUP($A38,'Annex 2 EHV charges'!$A:$O,3,0))</f>
        <v>1170000636503</v>
      </c>
      <c r="D38" s="161" t="str">
        <f>IF($A38="","",VLOOKUP($A38,'Annex 2 EHV charges'!$A:$O,7,0))</f>
        <v>Lincoln Farm Solar</v>
      </c>
      <c r="E38" s="163" t="str">
        <f>IFERROR(IF(VLOOKUP($A38,'Annex 2 EHV charges'!$A:$O,8,FALSE)=0,"",VLOOKUP($A38,'Annex 2 EHV charges'!$A:$O,8,FALSE)),"")</f>
        <v/>
      </c>
      <c r="F38" s="164">
        <f>IFERROR(IF(VLOOKUP($A38,'Annex 2 EHV charges'!$A:$O,9,FALSE)=0,"",VLOOKUP($A38,'Annex 2 EHV charges'!$A:$O,9,FALSE)),"")</f>
        <v>4.75</v>
      </c>
      <c r="G38" s="165">
        <f>IFERROR(IF(VLOOKUP($A38,'Annex 2 EHV charges'!$A:$O,10,FALSE)=0,"",VLOOKUP($A38,'Annex 2 EHV charges'!$A:$O,10,FALSE)),"")</f>
        <v>1.91</v>
      </c>
      <c r="H38" s="165">
        <f>IFERROR(IF(VLOOKUP($A38,'Annex 2 EHV charges'!$A:$O,11,FALSE)=0,"",VLOOKUP($A38,'Annex 2 EHV charges'!$A:$O,11,FALSE)),"")</f>
        <v>1.91</v>
      </c>
    </row>
    <row r="39" spans="1:8" x14ac:dyDescent="0.2">
      <c r="A39" s="161">
        <f t="array" ref="A39">IFERROR(INDEX('Annex 2 EHV charges'!$A$11:$A$300, MATCH(0, IF(ISBLANK('Annex 2 EHV charges'!$A$11:$A$300),1, COUNTIF(A$4:$A38, 'Annex 2 EHV charges'!$A$11:$A$300)), 0)),"")</f>
        <v>326</v>
      </c>
      <c r="B39" s="161">
        <f>IF($A39="","",VLOOKUP($A39,'Annex 2 EHV charges'!$A:$O,2,0))</f>
        <v>326</v>
      </c>
      <c r="C39" s="162">
        <f>IF($A39="","",VLOOKUP($A39,'Annex 2 EHV charges'!$A:$O,3,0))</f>
        <v>1170000652009</v>
      </c>
      <c r="D39" s="161" t="str">
        <f>IF($A39="","",VLOOKUP($A39,'Annex 2 EHV charges'!$A:$O,7,0))</f>
        <v>Drakelow Renewable Energy Centre</v>
      </c>
      <c r="E39" s="163" t="str">
        <f>IFERROR(IF(VLOOKUP($A39,'Annex 2 EHV charges'!$A:$O,8,FALSE)=0,"",VLOOKUP($A39,'Annex 2 EHV charges'!$A:$O,8,FALSE)),"")</f>
        <v/>
      </c>
      <c r="F39" s="164">
        <f>IFERROR(IF(VLOOKUP($A39,'Annex 2 EHV charges'!$A:$O,9,FALSE)=0,"",VLOOKUP($A39,'Annex 2 EHV charges'!$A:$O,9,FALSE)),"")</f>
        <v>4.4000000000000004</v>
      </c>
      <c r="G39" s="165">
        <f>IFERROR(IF(VLOOKUP($A39,'Annex 2 EHV charges'!$A:$O,10,FALSE)=0,"",VLOOKUP($A39,'Annex 2 EHV charges'!$A:$O,10,FALSE)),"")</f>
        <v>1.29</v>
      </c>
      <c r="H39" s="165">
        <f>IFERROR(IF(VLOOKUP($A39,'Annex 2 EHV charges'!$A:$O,11,FALSE)=0,"",VLOOKUP($A39,'Annex 2 EHV charges'!$A:$O,11,FALSE)),"")</f>
        <v>1.29</v>
      </c>
    </row>
    <row r="40" spans="1:8" x14ac:dyDescent="0.2">
      <c r="A40" s="161">
        <f t="array" ref="A40">IFERROR(INDEX('Annex 2 EHV charges'!$A$11:$A$300, MATCH(0, IF(ISBLANK('Annex 2 EHV charges'!$A$11:$A$300),1, COUNTIF(A$4:$A39, 'Annex 2 EHV charges'!$A$11:$A$300)), 0)),"")</f>
        <v>327</v>
      </c>
      <c r="B40" s="161">
        <f>IF($A40="","",VLOOKUP($A40,'Annex 2 EHV charges'!$A:$O,2,0))</f>
        <v>327</v>
      </c>
      <c r="C40" s="162">
        <f>IF($A40="","",VLOOKUP($A40,'Annex 2 EHV charges'!$A:$O,3,0))</f>
        <v>1170000656884</v>
      </c>
      <c r="D40" s="161" t="str">
        <f>IF($A40="","",VLOOKUP($A40,'Annex 2 EHV charges'!$A:$O,7,0))</f>
        <v>Tetron Point ESS</v>
      </c>
      <c r="E40" s="163" t="str">
        <f>IFERROR(IF(VLOOKUP($A40,'Annex 2 EHV charges'!$A:$O,8,FALSE)=0,"",VLOOKUP($A40,'Annex 2 EHV charges'!$A:$O,8,FALSE)),"")</f>
        <v/>
      </c>
      <c r="F40" s="164">
        <f>IFERROR(IF(VLOOKUP($A40,'Annex 2 EHV charges'!$A:$O,9,FALSE)=0,"",VLOOKUP($A40,'Annex 2 EHV charges'!$A:$O,9,FALSE)),"")</f>
        <v>585.77</v>
      </c>
      <c r="G40" s="165">
        <f>IFERROR(IF(VLOOKUP($A40,'Annex 2 EHV charges'!$A:$O,10,FALSE)=0,"",VLOOKUP($A40,'Annex 2 EHV charges'!$A:$O,10,FALSE)),"")</f>
        <v>1.29</v>
      </c>
      <c r="H40" s="165">
        <f>IFERROR(IF(VLOOKUP($A40,'Annex 2 EHV charges'!$A:$O,11,FALSE)=0,"",VLOOKUP($A40,'Annex 2 EHV charges'!$A:$O,11,FALSE)),"")</f>
        <v>1.29</v>
      </c>
    </row>
    <row r="41" spans="1:8" x14ac:dyDescent="0.2">
      <c r="A41" s="161">
        <f t="array" ref="A41">IFERROR(INDEX('Annex 2 EHV charges'!$A$11:$A$300, MATCH(0, IF(ISBLANK('Annex 2 EHV charges'!$A$11:$A$300),1, COUNTIF(A$4:$A40, 'Annex 2 EHV charges'!$A$11:$A$300)), 0)),"")</f>
        <v>328</v>
      </c>
      <c r="B41" s="161">
        <f>IF($A41="","",VLOOKUP($A41,'Annex 2 EHV charges'!$A:$O,2,0))</f>
        <v>328</v>
      </c>
      <c r="C41" s="162">
        <f>IF($A41="","",VLOOKUP($A41,'Annex 2 EHV charges'!$A:$O,3,0))</f>
        <v>1170000641470</v>
      </c>
      <c r="D41" s="161" t="str">
        <f>IF($A41="","",VLOOKUP($A41,'Annex 2 EHV charges'!$A:$O,7,0))</f>
        <v>Mill Farm Solar Boothby Great Wood</v>
      </c>
      <c r="E41" s="163" t="str">
        <f>IFERROR(IF(VLOOKUP($A41,'Annex 2 EHV charges'!$A:$O,8,FALSE)=0,"",VLOOKUP($A41,'Annex 2 EHV charges'!$A:$O,8,FALSE)),"")</f>
        <v/>
      </c>
      <c r="F41" s="164">
        <f>IFERROR(IF(VLOOKUP($A41,'Annex 2 EHV charges'!$A:$O,9,FALSE)=0,"",VLOOKUP($A41,'Annex 2 EHV charges'!$A:$O,9,FALSE)),"")</f>
        <v>15.09</v>
      </c>
      <c r="G41" s="165">
        <f>IFERROR(IF(VLOOKUP($A41,'Annex 2 EHV charges'!$A:$O,10,FALSE)=0,"",VLOOKUP($A41,'Annex 2 EHV charges'!$A:$O,10,FALSE)),"")</f>
        <v>1.71</v>
      </c>
      <c r="H41" s="165">
        <f>IFERROR(IF(VLOOKUP($A41,'Annex 2 EHV charges'!$A:$O,11,FALSE)=0,"",VLOOKUP($A41,'Annex 2 EHV charges'!$A:$O,11,FALSE)),"")</f>
        <v>1.71</v>
      </c>
    </row>
    <row r="42" spans="1:8" x14ac:dyDescent="0.2">
      <c r="A42" s="161">
        <f t="array" ref="A42">IFERROR(INDEX('Annex 2 EHV charges'!$A$11:$A$300, MATCH(0, IF(ISBLANK('Annex 2 EHV charges'!$A$11:$A$300),1, COUNTIF(A$4:$A41, 'Annex 2 EHV charges'!$A$11:$A$300)), 0)),"")</f>
        <v>330</v>
      </c>
      <c r="B42" s="161">
        <f>IF($A42="","",VLOOKUP($A42,'Annex 2 EHV charges'!$A:$O,2,0))</f>
        <v>330</v>
      </c>
      <c r="C42" s="162">
        <f>IF($A42="","",VLOOKUP($A42,'Annex 2 EHV charges'!$A:$O,3,0))</f>
        <v>1170000671093</v>
      </c>
      <c r="D42" s="161" t="str">
        <f>IF($A42="","",VLOOKUP($A42,'Annex 2 EHV charges'!$A:$O,7,0))</f>
        <v>Deepdale Solar Farm</v>
      </c>
      <c r="E42" s="163" t="str">
        <f>IFERROR(IF(VLOOKUP($A42,'Annex 2 EHV charges'!$A:$O,8,FALSE)=0,"",VLOOKUP($A42,'Annex 2 EHV charges'!$A:$O,8,FALSE)),"")</f>
        <v/>
      </c>
      <c r="F42" s="164">
        <f>IFERROR(IF(VLOOKUP($A42,'Annex 2 EHV charges'!$A:$O,9,FALSE)=0,"",VLOOKUP($A42,'Annex 2 EHV charges'!$A:$O,9,FALSE)),"")</f>
        <v>5.83</v>
      </c>
      <c r="G42" s="165">
        <f>IFERROR(IF(VLOOKUP($A42,'Annex 2 EHV charges'!$A:$O,10,FALSE)=0,"",VLOOKUP($A42,'Annex 2 EHV charges'!$A:$O,10,FALSE)),"")</f>
        <v>1.74</v>
      </c>
      <c r="H42" s="165">
        <f>IFERROR(IF(VLOOKUP($A42,'Annex 2 EHV charges'!$A:$O,11,FALSE)=0,"",VLOOKUP($A42,'Annex 2 EHV charges'!$A:$O,11,FALSE)),"")</f>
        <v>1.74</v>
      </c>
    </row>
    <row r="43" spans="1:8" x14ac:dyDescent="0.2">
      <c r="A43" s="161">
        <f t="array" ref="A43">IFERROR(INDEX('Annex 2 EHV charges'!$A$11:$A$300, MATCH(0, IF(ISBLANK('Annex 2 EHV charges'!$A$11:$A$300),1, COUNTIF(A$4:$A42, 'Annex 2 EHV charges'!$A$11:$A$300)), 0)),"")</f>
        <v>331</v>
      </c>
      <c r="B43" s="161">
        <f>IF($A43="","",VLOOKUP($A43,'Annex 2 EHV charges'!$A:$O,2,0))</f>
        <v>331</v>
      </c>
      <c r="C43" s="162">
        <f>IF($A43="","",VLOOKUP($A43,'Annex 2 EHV charges'!$A:$O,3,0))</f>
        <v>1170000671118</v>
      </c>
      <c r="D43" s="161" t="str">
        <f>IF($A43="","",VLOOKUP($A43,'Annex 2 EHV charges'!$A:$O,7,0))</f>
        <v>Burton Wold Wind Farm South</v>
      </c>
      <c r="E43" s="163">
        <f>IFERROR(IF(VLOOKUP($A43,'Annex 2 EHV charges'!$A:$O,8,FALSE)=0,"",VLOOKUP($A43,'Annex 2 EHV charges'!$A:$O,8,FALSE)),"")</f>
        <v>0.46300000000000002</v>
      </c>
      <c r="F43" s="164">
        <f>IFERROR(IF(VLOOKUP($A43,'Annex 2 EHV charges'!$A:$O,9,FALSE)=0,"",VLOOKUP($A43,'Annex 2 EHV charges'!$A:$O,9,FALSE)),"")</f>
        <v>8.5399999999999991</v>
      </c>
      <c r="G43" s="165">
        <f>IFERROR(IF(VLOOKUP($A43,'Annex 2 EHV charges'!$A:$O,10,FALSE)=0,"",VLOOKUP($A43,'Annex 2 EHV charges'!$A:$O,10,FALSE)),"")</f>
        <v>1.1000000000000001</v>
      </c>
      <c r="H43" s="165">
        <f>IFERROR(IF(VLOOKUP($A43,'Annex 2 EHV charges'!$A:$O,11,FALSE)=0,"",VLOOKUP($A43,'Annex 2 EHV charges'!$A:$O,11,FALSE)),"")</f>
        <v>1.1000000000000001</v>
      </c>
    </row>
    <row r="44" spans="1:8" x14ac:dyDescent="0.2">
      <c r="A44" s="161">
        <f t="array" ref="A44">IFERROR(INDEX('Annex 2 EHV charges'!$A$11:$A$300, MATCH(0, IF(ISBLANK('Annex 2 EHV charges'!$A$11:$A$300),1, COUNTIF(A$4:$A43, 'Annex 2 EHV charges'!$A$11:$A$300)), 0)),"")</f>
        <v>336</v>
      </c>
      <c r="B44" s="161">
        <f>IF($A44="","",VLOOKUP($A44,'Annex 2 EHV charges'!$A:$O,2,0))</f>
        <v>336</v>
      </c>
      <c r="C44" s="162">
        <f>IF($A44="","",VLOOKUP($A44,'Annex 2 EHV charges'!$A:$O,3,0))</f>
        <v>1170000649326</v>
      </c>
      <c r="D44" s="161" t="str">
        <f>IF($A44="","",VLOOKUP($A44,'Annex 2 EHV charges'!$A:$O,7,0))</f>
        <v>Trafalgar Park</v>
      </c>
      <c r="E44" s="163" t="str">
        <f>IFERROR(IF(VLOOKUP($A44,'Annex 2 EHV charges'!$A:$O,8,FALSE)=0,"",VLOOKUP($A44,'Annex 2 EHV charges'!$A:$O,8,FALSE)),"")</f>
        <v/>
      </c>
      <c r="F44" s="164">
        <f>IFERROR(IF(VLOOKUP($A44,'Annex 2 EHV charges'!$A:$O,9,FALSE)=0,"",VLOOKUP($A44,'Annex 2 EHV charges'!$A:$O,9,FALSE)),"")</f>
        <v>4.33</v>
      </c>
      <c r="G44" s="165">
        <f>IFERROR(IF(VLOOKUP($A44,'Annex 2 EHV charges'!$A:$O,10,FALSE)=0,"",VLOOKUP($A44,'Annex 2 EHV charges'!$A:$O,10,FALSE)),"")</f>
        <v>1.29</v>
      </c>
      <c r="H44" s="165">
        <f>IFERROR(IF(VLOOKUP($A44,'Annex 2 EHV charges'!$A:$O,11,FALSE)=0,"",VLOOKUP($A44,'Annex 2 EHV charges'!$A:$O,11,FALSE)),"")</f>
        <v>1.29</v>
      </c>
    </row>
    <row r="45" spans="1:8" x14ac:dyDescent="0.2">
      <c r="A45" s="161">
        <f t="array" ref="A45">IFERROR(INDEX('Annex 2 EHV charges'!$A$11:$A$300, MATCH(0, IF(ISBLANK('Annex 2 EHV charges'!$A$11:$A$300),1, COUNTIF(A$4:$A44, 'Annex 2 EHV charges'!$A$11:$A$300)), 0)),"")</f>
        <v>337</v>
      </c>
      <c r="B45" s="161">
        <f>IF($A45="","",VLOOKUP($A45,'Annex 2 EHV charges'!$A:$O,2,0))</f>
        <v>337</v>
      </c>
      <c r="C45" s="162">
        <f>IF($A45="","",VLOOKUP($A45,'Annex 2 EHV charges'!$A:$O,3,0))</f>
        <v>1170000722748</v>
      </c>
      <c r="D45" s="161" t="str">
        <f>IF($A45="","",VLOOKUP($A45,'Annex 2 EHV charges'!$A:$O,7,0))</f>
        <v>John Brookes Sawmill BIO</v>
      </c>
      <c r="E45" s="163" t="str">
        <f>IFERROR(IF(VLOOKUP($A45,'Annex 2 EHV charges'!$A:$O,8,FALSE)=0,"",VLOOKUP($A45,'Annex 2 EHV charges'!$A:$O,8,FALSE)),"")</f>
        <v/>
      </c>
      <c r="F45" s="164">
        <f>IFERROR(IF(VLOOKUP($A45,'Annex 2 EHV charges'!$A:$O,9,FALSE)=0,"",VLOOKUP($A45,'Annex 2 EHV charges'!$A:$O,9,FALSE)),"")</f>
        <v>489.3</v>
      </c>
      <c r="G45" s="165">
        <f>IFERROR(IF(VLOOKUP($A45,'Annex 2 EHV charges'!$A:$O,10,FALSE)=0,"",VLOOKUP($A45,'Annex 2 EHV charges'!$A:$O,10,FALSE)),"")</f>
        <v>1.44</v>
      </c>
      <c r="H45" s="165">
        <f>IFERROR(IF(VLOOKUP($A45,'Annex 2 EHV charges'!$A:$O,11,FALSE)=0,"",VLOOKUP($A45,'Annex 2 EHV charges'!$A:$O,11,FALSE)),"")</f>
        <v>1.44</v>
      </c>
    </row>
    <row r="46" spans="1:8" x14ac:dyDescent="0.2">
      <c r="A46" s="161">
        <f t="array" ref="A46">IFERROR(INDEX('Annex 2 EHV charges'!$A$11:$A$300, MATCH(0, IF(ISBLANK('Annex 2 EHV charges'!$A$11:$A$300),1, COUNTIF(A$4:$A45, 'Annex 2 EHV charges'!$A$11:$A$300)), 0)),"")</f>
        <v>338</v>
      </c>
      <c r="B46" s="161">
        <f>IF($A46="","",VLOOKUP($A46,'Annex 2 EHV charges'!$A:$O,2,0))</f>
        <v>338</v>
      </c>
      <c r="C46" s="162">
        <f>IF($A46="","",VLOOKUP($A46,'Annex 2 EHV charges'!$A:$O,3,0))</f>
        <v>1170000723991</v>
      </c>
      <c r="D46" s="161" t="str">
        <f>IF($A46="","",VLOOKUP($A46,'Annex 2 EHV charges'!$A:$O,7,0))</f>
        <v>Hawton Wind Farm WF</v>
      </c>
      <c r="E46" s="163" t="str">
        <f>IFERROR(IF(VLOOKUP($A46,'Annex 2 EHV charges'!$A:$O,8,FALSE)=0,"",VLOOKUP($A46,'Annex 2 EHV charges'!$A:$O,8,FALSE)),"")</f>
        <v/>
      </c>
      <c r="F46" s="164">
        <f>IFERROR(IF(VLOOKUP($A46,'Annex 2 EHV charges'!$A:$O,9,FALSE)=0,"",VLOOKUP($A46,'Annex 2 EHV charges'!$A:$O,9,FALSE)),"")</f>
        <v>21.3</v>
      </c>
      <c r="G46" s="165">
        <f>IFERROR(IF(VLOOKUP($A46,'Annex 2 EHV charges'!$A:$O,10,FALSE)=0,"",VLOOKUP($A46,'Annex 2 EHV charges'!$A:$O,10,FALSE)),"")</f>
        <v>1.1000000000000001</v>
      </c>
      <c r="H46" s="165">
        <f>IFERROR(IF(VLOOKUP($A46,'Annex 2 EHV charges'!$A:$O,11,FALSE)=0,"",VLOOKUP($A46,'Annex 2 EHV charges'!$A:$O,11,FALSE)),"")</f>
        <v>1.1000000000000001</v>
      </c>
    </row>
    <row r="47" spans="1:8" x14ac:dyDescent="0.2">
      <c r="A47" s="161">
        <f t="array" ref="A47">IFERROR(INDEX('Annex 2 EHV charges'!$A$11:$A$300, MATCH(0, IF(ISBLANK('Annex 2 EHV charges'!$A$11:$A$300),1, COUNTIF(A$4:$A46, 'Annex 2 EHV charges'!$A$11:$A$300)), 0)),"")</f>
        <v>339</v>
      </c>
      <c r="B47" s="161">
        <f>IF($A47="","",VLOOKUP($A47,'Annex 2 EHV charges'!$A:$O,2,0))</f>
        <v>339</v>
      </c>
      <c r="C47" s="162">
        <f>IF($A47="","",VLOOKUP($A47,'Annex 2 EHV charges'!$A:$O,3,0))</f>
        <v>1170000726584</v>
      </c>
      <c r="D47" s="161" t="str">
        <f>IF($A47="","",VLOOKUP($A47,'Annex 2 EHV charges'!$A:$O,7,0))</f>
        <v>Blackbridge Farm BIO</v>
      </c>
      <c r="E47" s="163">
        <f>IFERROR(IF(VLOOKUP($A47,'Annex 2 EHV charges'!$A:$O,8,FALSE)=0,"",VLOOKUP($A47,'Annex 2 EHV charges'!$A:$O,8,FALSE)),"")</f>
        <v>0.46700000000000003</v>
      </c>
      <c r="F47" s="164">
        <f>IFERROR(IF(VLOOKUP($A47,'Annex 2 EHV charges'!$A:$O,9,FALSE)=0,"",VLOOKUP($A47,'Annex 2 EHV charges'!$A:$O,9,FALSE)),"")</f>
        <v>46.24</v>
      </c>
      <c r="G47" s="165">
        <f>IFERROR(IF(VLOOKUP($A47,'Annex 2 EHV charges'!$A:$O,10,FALSE)=0,"",VLOOKUP($A47,'Annex 2 EHV charges'!$A:$O,10,FALSE)),"")</f>
        <v>1.29</v>
      </c>
      <c r="H47" s="165">
        <f>IFERROR(IF(VLOOKUP($A47,'Annex 2 EHV charges'!$A:$O,11,FALSE)=0,"",VLOOKUP($A47,'Annex 2 EHV charges'!$A:$O,11,FALSE)),"")</f>
        <v>1.29</v>
      </c>
    </row>
    <row r="48" spans="1:8" x14ac:dyDescent="0.2">
      <c r="A48" s="161">
        <f t="array" ref="A48">IFERROR(INDEX('Annex 2 EHV charges'!$A$11:$A$300, MATCH(0, IF(ISBLANK('Annex 2 EHV charges'!$A$11:$A$300),1, COUNTIF(A$4:$A47, 'Annex 2 EHV charges'!$A$11:$A$300)), 0)),"")</f>
        <v>340</v>
      </c>
      <c r="B48" s="161">
        <f>IF($A48="","",VLOOKUP($A48,'Annex 2 EHV charges'!$A:$O,2,0))</f>
        <v>340</v>
      </c>
      <c r="C48" s="162">
        <f>IF($A48="","",VLOOKUP($A48,'Annex 2 EHV charges'!$A:$O,3,0))</f>
        <v>1170000727221</v>
      </c>
      <c r="D48" s="161" t="str">
        <f>IF($A48="","",VLOOKUP($A48,'Annex 2 EHV charges'!$A:$O,7,0))</f>
        <v>Garnham Close STOR</v>
      </c>
      <c r="E48" s="163" t="str">
        <f>IFERROR(IF(VLOOKUP($A48,'Annex 2 EHV charges'!$A:$O,8,FALSE)=0,"",VLOOKUP($A48,'Annex 2 EHV charges'!$A:$O,8,FALSE)),"")</f>
        <v/>
      </c>
      <c r="F48" s="164">
        <f>IFERROR(IF(VLOOKUP($A48,'Annex 2 EHV charges'!$A:$O,9,FALSE)=0,"",VLOOKUP($A48,'Annex 2 EHV charges'!$A:$O,9,FALSE)),"")</f>
        <v>12.43</v>
      </c>
      <c r="G48" s="165">
        <f>IFERROR(IF(VLOOKUP($A48,'Annex 2 EHV charges'!$A:$O,10,FALSE)=0,"",VLOOKUP($A48,'Annex 2 EHV charges'!$A:$O,10,FALSE)),"")</f>
        <v>1.29</v>
      </c>
      <c r="H48" s="165">
        <f>IFERROR(IF(VLOOKUP($A48,'Annex 2 EHV charges'!$A:$O,11,FALSE)=0,"",VLOOKUP($A48,'Annex 2 EHV charges'!$A:$O,11,FALSE)),"")</f>
        <v>1.29</v>
      </c>
    </row>
    <row r="49" spans="1:8" x14ac:dyDescent="0.2">
      <c r="A49" s="161">
        <f t="array" ref="A49">IFERROR(INDEX('Annex 2 EHV charges'!$A$11:$A$300, MATCH(0, IF(ISBLANK('Annex 2 EHV charges'!$A$11:$A$300),1, COUNTIF(A$4:$A48, 'Annex 2 EHV charges'!$A$11:$A$300)), 0)),"")</f>
        <v>341</v>
      </c>
      <c r="B49" s="161">
        <f>IF($A49="","",VLOOKUP($A49,'Annex 2 EHV charges'!$A:$O,2,0))</f>
        <v>341</v>
      </c>
      <c r="C49" s="162">
        <f>IF($A49="","",VLOOKUP($A49,'Annex 2 EHV charges'!$A:$O,3,0))</f>
        <v>1170000733935</v>
      </c>
      <c r="D49" s="161" t="str">
        <f>IF($A49="","",VLOOKUP($A49,'Annex 2 EHV charges'!$A:$O,7,0))</f>
        <v>RAF Cranwell High G Facility</v>
      </c>
      <c r="E49" s="163" t="str">
        <f>IFERROR(IF(VLOOKUP($A49,'Annex 2 EHV charges'!$A:$O,8,FALSE)=0,"",VLOOKUP($A49,'Annex 2 EHV charges'!$A:$O,8,FALSE)),"")</f>
        <v/>
      </c>
      <c r="F49" s="164">
        <f>IFERROR(IF(VLOOKUP($A49,'Annex 2 EHV charges'!$A:$O,9,FALSE)=0,"",VLOOKUP($A49,'Annex 2 EHV charges'!$A:$O,9,FALSE)),"")</f>
        <v>381.3</v>
      </c>
      <c r="G49" s="165">
        <f>IFERROR(IF(VLOOKUP($A49,'Annex 2 EHV charges'!$A:$O,10,FALSE)=0,"",VLOOKUP($A49,'Annex 2 EHV charges'!$A:$O,10,FALSE)),"")</f>
        <v>2.96</v>
      </c>
      <c r="H49" s="165">
        <f>IFERROR(IF(VLOOKUP($A49,'Annex 2 EHV charges'!$A:$O,11,FALSE)=0,"",VLOOKUP($A49,'Annex 2 EHV charges'!$A:$O,11,FALSE)),"")</f>
        <v>2.96</v>
      </c>
    </row>
    <row r="50" spans="1:8" x14ac:dyDescent="0.2">
      <c r="A50" s="161">
        <f t="array" ref="A50">IFERROR(INDEX('Annex 2 EHV charges'!$A$11:$A$300, MATCH(0, IF(ISBLANK('Annex 2 EHV charges'!$A$11:$A$300),1, COUNTIF(A$4:$A49, 'Annex 2 EHV charges'!$A$11:$A$300)), 0)),"")</f>
        <v>343</v>
      </c>
      <c r="B50" s="161">
        <f>IF($A50="","",VLOOKUP($A50,'Annex 2 EHV charges'!$A:$O,2,0))</f>
        <v>343</v>
      </c>
      <c r="C50" s="162">
        <f>IF($A50="","",VLOOKUP($A50,'Annex 2 EHV charges'!$A:$O,3,0))</f>
        <v>1170000751465</v>
      </c>
      <c r="D50" s="161" t="str">
        <f>IF($A50="","",VLOOKUP($A50,'Annex 2 EHV charges'!$A:$O,7,0))</f>
        <v>Hermitage Lane STOR</v>
      </c>
      <c r="E50" s="163" t="str">
        <f>IFERROR(IF(VLOOKUP($A50,'Annex 2 EHV charges'!$A:$O,8,FALSE)=0,"",VLOOKUP($A50,'Annex 2 EHV charges'!$A:$O,8,FALSE)),"")</f>
        <v/>
      </c>
      <c r="F50" s="164">
        <f>IFERROR(IF(VLOOKUP($A50,'Annex 2 EHV charges'!$A:$O,9,FALSE)=0,"",VLOOKUP($A50,'Annex 2 EHV charges'!$A:$O,9,FALSE)),"")</f>
        <v>3.96</v>
      </c>
      <c r="G50" s="165">
        <f>IFERROR(IF(VLOOKUP($A50,'Annex 2 EHV charges'!$A:$O,10,FALSE)=0,"",VLOOKUP($A50,'Annex 2 EHV charges'!$A:$O,10,FALSE)),"")</f>
        <v>1.29</v>
      </c>
      <c r="H50" s="165">
        <f>IFERROR(IF(VLOOKUP($A50,'Annex 2 EHV charges'!$A:$O,11,FALSE)=0,"",VLOOKUP($A50,'Annex 2 EHV charges'!$A:$O,11,FALSE)),"")</f>
        <v>1.29</v>
      </c>
    </row>
    <row r="51" spans="1:8" x14ac:dyDescent="0.2">
      <c r="A51" s="161">
        <f t="array" ref="A51">IFERROR(INDEX('Annex 2 EHV charges'!$A$11:$A$300, MATCH(0, IF(ISBLANK('Annex 2 EHV charges'!$A$11:$A$300),1, COUNTIF(A$4:$A50, 'Annex 2 EHV charges'!$A$11:$A$300)), 0)),"")</f>
        <v>344</v>
      </c>
      <c r="B51" s="161">
        <f>IF($A51="","",VLOOKUP($A51,'Annex 2 EHV charges'!$A:$O,2,0))</f>
        <v>344</v>
      </c>
      <c r="C51" s="162">
        <f>IF($A51="","",VLOOKUP($A51,'Annex 2 EHV charges'!$A:$O,3,0))</f>
        <v>1170000759678</v>
      </c>
      <c r="D51" s="161" t="str">
        <f>IF($A51="","",VLOOKUP($A51,'Annex 2 EHV charges'!$A:$O,7,0))</f>
        <v>Fosse Way Radford Sem PV</v>
      </c>
      <c r="E51" s="163" t="str">
        <f>IFERROR(IF(VLOOKUP($A51,'Annex 2 EHV charges'!$A:$O,8,FALSE)=0,"",VLOOKUP($A51,'Annex 2 EHV charges'!$A:$O,8,FALSE)),"")</f>
        <v/>
      </c>
      <c r="F51" s="164">
        <f>IFERROR(IF(VLOOKUP($A51,'Annex 2 EHV charges'!$A:$O,9,FALSE)=0,"",VLOOKUP($A51,'Annex 2 EHV charges'!$A:$O,9,FALSE)),"")</f>
        <v>10.44</v>
      </c>
      <c r="G51" s="165">
        <f>IFERROR(IF(VLOOKUP($A51,'Annex 2 EHV charges'!$A:$O,10,FALSE)=0,"",VLOOKUP($A51,'Annex 2 EHV charges'!$A:$O,10,FALSE)),"")</f>
        <v>2.17</v>
      </c>
      <c r="H51" s="165">
        <f>IFERROR(IF(VLOOKUP($A51,'Annex 2 EHV charges'!$A:$O,11,FALSE)=0,"",VLOOKUP($A51,'Annex 2 EHV charges'!$A:$O,11,FALSE)),"")</f>
        <v>2.17</v>
      </c>
    </row>
    <row r="52" spans="1:8" x14ac:dyDescent="0.2">
      <c r="A52" s="161">
        <f t="array" ref="A52">IFERROR(INDEX('Annex 2 EHV charges'!$A$11:$A$300, MATCH(0, IF(ISBLANK('Annex 2 EHV charges'!$A$11:$A$300),1, COUNTIF(A$4:$A51, 'Annex 2 EHV charges'!$A$11:$A$300)), 0)),"")</f>
        <v>784</v>
      </c>
      <c r="B52" s="161">
        <f>IF($A52="","",VLOOKUP($A52,'Annex 2 EHV charges'!$A:$O,2,0))</f>
        <v>784</v>
      </c>
      <c r="C52" s="162">
        <f>IF($A52="","",VLOOKUP($A52,'Annex 2 EHV charges'!$A:$O,3,0))</f>
        <v>1170000447716</v>
      </c>
      <c r="D52" s="161" t="str">
        <f>IF($A52="","",VLOOKUP($A52,'Annex 2 EHV charges'!$A:$O,7,0))</f>
        <v>Prestop Park Farm PV</v>
      </c>
      <c r="E52" s="163" t="str">
        <f>IFERROR(IF(VLOOKUP($A52,'Annex 2 EHV charges'!$A:$O,8,FALSE)=0,"",VLOOKUP($A52,'Annex 2 EHV charges'!$A:$O,8,FALSE)),"")</f>
        <v/>
      </c>
      <c r="F52" s="164">
        <f>IFERROR(IF(VLOOKUP($A52,'Annex 2 EHV charges'!$A:$O,9,FALSE)=0,"",VLOOKUP($A52,'Annex 2 EHV charges'!$A:$O,9,FALSE)),"")</f>
        <v>1.02</v>
      </c>
      <c r="G52" s="165">
        <f>IFERROR(IF(VLOOKUP($A52,'Annex 2 EHV charges'!$A:$O,10,FALSE)=0,"",VLOOKUP($A52,'Annex 2 EHV charges'!$A:$O,10,FALSE)),"")</f>
        <v>1.45</v>
      </c>
      <c r="H52" s="165">
        <f>IFERROR(IF(VLOOKUP($A52,'Annex 2 EHV charges'!$A:$O,11,FALSE)=0,"",VLOOKUP($A52,'Annex 2 EHV charges'!$A:$O,11,FALSE)),"")</f>
        <v>1.45</v>
      </c>
    </row>
    <row r="53" spans="1:8" x14ac:dyDescent="0.2">
      <c r="A53" s="161">
        <f t="array" ref="A53">IFERROR(INDEX('Annex 2 EHV charges'!$A$11:$A$300, MATCH(0, IF(ISBLANK('Annex 2 EHV charges'!$A$11:$A$300),1, COUNTIF(A$4:$A52, 'Annex 2 EHV charges'!$A$11:$A$300)), 0)),"")</f>
        <v>785</v>
      </c>
      <c r="B53" s="161">
        <f>IF($A53="","",VLOOKUP($A53,'Annex 2 EHV charges'!$A:$O,2,0))</f>
        <v>785</v>
      </c>
      <c r="C53" s="162">
        <f>IF($A53="","",VLOOKUP($A53,'Annex 2 EHV charges'!$A:$O,3,0))</f>
        <v>1170000447479</v>
      </c>
      <c r="D53" s="161" t="str">
        <f>IF($A53="","",VLOOKUP($A53,'Annex 2 EHV charges'!$A:$O,7,0))</f>
        <v>Smith Hall Solar Farm</v>
      </c>
      <c r="E53" s="163" t="str">
        <f>IFERROR(IF(VLOOKUP($A53,'Annex 2 EHV charges'!$A:$O,8,FALSE)=0,"",VLOOKUP($A53,'Annex 2 EHV charges'!$A:$O,8,FALSE)),"")</f>
        <v/>
      </c>
      <c r="F53" s="164">
        <f>IFERROR(IF(VLOOKUP($A53,'Annex 2 EHV charges'!$A:$O,9,FALSE)=0,"",VLOOKUP($A53,'Annex 2 EHV charges'!$A:$O,9,FALSE)),"")</f>
        <v>13.75</v>
      </c>
      <c r="G53" s="165">
        <f>IFERROR(IF(VLOOKUP($A53,'Annex 2 EHV charges'!$A:$O,10,FALSE)=0,"",VLOOKUP($A53,'Annex 2 EHV charges'!$A:$O,10,FALSE)),"")</f>
        <v>1.71</v>
      </c>
      <c r="H53" s="165">
        <f>IFERROR(IF(VLOOKUP($A53,'Annex 2 EHV charges'!$A:$O,11,FALSE)=0,"",VLOOKUP($A53,'Annex 2 EHV charges'!$A:$O,11,FALSE)),"")</f>
        <v>1.71</v>
      </c>
    </row>
    <row r="54" spans="1:8" x14ac:dyDescent="0.2">
      <c r="A54" s="161">
        <f t="array" ref="A54">IFERROR(INDEX('Annex 2 EHV charges'!$A$11:$A$300, MATCH(0, IF(ISBLANK('Annex 2 EHV charges'!$A$11:$A$300),1, COUNTIF(A$4:$A53, 'Annex 2 EHV charges'!$A$11:$A$300)), 0)),"")</f>
        <v>786</v>
      </c>
      <c r="B54" s="161">
        <f>IF($A54="","",VLOOKUP($A54,'Annex 2 EHV charges'!$A:$O,2,0))</f>
        <v>786</v>
      </c>
      <c r="C54" s="162">
        <f>IF($A54="","",VLOOKUP($A54,'Annex 2 EHV charges'!$A:$O,3,0))</f>
        <v>1170000447497</v>
      </c>
      <c r="D54" s="161" t="str">
        <f>IF($A54="","",VLOOKUP($A54,'Annex 2 EHV charges'!$A:$O,7,0))</f>
        <v>Park Farm Solar Ashby</v>
      </c>
      <c r="E54" s="163">
        <f>IFERROR(IF(VLOOKUP($A54,'Annex 2 EHV charges'!$A:$O,8,FALSE)=0,"",VLOOKUP($A54,'Annex 2 EHV charges'!$A:$O,8,FALSE)),"")</f>
        <v>0.23899999999999999</v>
      </c>
      <c r="F54" s="164">
        <f>IFERROR(IF(VLOOKUP($A54,'Annex 2 EHV charges'!$A:$O,9,FALSE)=0,"",VLOOKUP($A54,'Annex 2 EHV charges'!$A:$O,9,FALSE)),"")</f>
        <v>5.69</v>
      </c>
      <c r="G54" s="165">
        <f>IFERROR(IF(VLOOKUP($A54,'Annex 2 EHV charges'!$A:$O,10,FALSE)=0,"",VLOOKUP($A54,'Annex 2 EHV charges'!$A:$O,10,FALSE)),"")</f>
        <v>1.73</v>
      </c>
      <c r="H54" s="165">
        <f>IFERROR(IF(VLOOKUP($A54,'Annex 2 EHV charges'!$A:$O,11,FALSE)=0,"",VLOOKUP($A54,'Annex 2 EHV charges'!$A:$O,11,FALSE)),"")</f>
        <v>1.73</v>
      </c>
    </row>
    <row r="55" spans="1:8" x14ac:dyDescent="0.2">
      <c r="A55" s="161">
        <f t="array" ref="A55">IFERROR(INDEX('Annex 2 EHV charges'!$A$11:$A$300, MATCH(0, IF(ISBLANK('Annex 2 EHV charges'!$A$11:$A$300),1, COUNTIF(A$4:$A54, 'Annex 2 EHV charges'!$A$11:$A$300)), 0)),"")</f>
        <v>787</v>
      </c>
      <c r="B55" s="161">
        <f>IF($A55="","",VLOOKUP($A55,'Annex 2 EHV charges'!$A:$O,2,0))</f>
        <v>787</v>
      </c>
      <c r="C55" s="162">
        <f>IF($A55="","",VLOOKUP($A55,'Annex 2 EHV charges'!$A:$O,3,0))</f>
        <v>1170000451420</v>
      </c>
      <c r="D55" s="161" t="str">
        <f>IF($A55="","",VLOOKUP($A55,'Annex 2 EHV charges'!$A:$O,7,0))</f>
        <v>Aston House Solar Farm</v>
      </c>
      <c r="E55" s="163" t="str">
        <f>IFERROR(IF(VLOOKUP($A55,'Annex 2 EHV charges'!$A:$O,8,FALSE)=0,"",VLOOKUP($A55,'Annex 2 EHV charges'!$A:$O,8,FALSE)),"")</f>
        <v/>
      </c>
      <c r="F55" s="164">
        <f>IFERROR(IF(VLOOKUP($A55,'Annex 2 EHV charges'!$A:$O,9,FALSE)=0,"",VLOOKUP($A55,'Annex 2 EHV charges'!$A:$O,9,FALSE)),"")</f>
        <v>3.41</v>
      </c>
      <c r="G55" s="165">
        <f>IFERROR(IF(VLOOKUP($A55,'Annex 2 EHV charges'!$A:$O,10,FALSE)=0,"",VLOOKUP($A55,'Annex 2 EHV charges'!$A:$O,10,FALSE)),"")</f>
        <v>1.53</v>
      </c>
      <c r="H55" s="165">
        <f>IFERROR(IF(VLOOKUP($A55,'Annex 2 EHV charges'!$A:$O,11,FALSE)=0,"",VLOOKUP($A55,'Annex 2 EHV charges'!$A:$O,11,FALSE)),"")</f>
        <v>1.53</v>
      </c>
    </row>
    <row r="56" spans="1:8" x14ac:dyDescent="0.2">
      <c r="A56" s="161">
        <f t="array" ref="A56">IFERROR(INDEX('Annex 2 EHV charges'!$A$11:$A$300, MATCH(0, IF(ISBLANK('Annex 2 EHV charges'!$A$11:$A$300),1, COUNTIF(A$4:$A55, 'Annex 2 EHV charges'!$A$11:$A$300)), 0)),"")</f>
        <v>788</v>
      </c>
      <c r="B56" s="161">
        <f>IF($A56="","",VLOOKUP($A56,'Annex 2 EHV charges'!$A:$O,2,0))</f>
        <v>788</v>
      </c>
      <c r="C56" s="162">
        <f>IF($A56="","",VLOOKUP($A56,'Annex 2 EHV charges'!$A:$O,3,0))</f>
        <v>1170000453756</v>
      </c>
      <c r="D56" s="161" t="str">
        <f>IF($A56="","",VLOOKUP($A56,'Annex 2 EHV charges'!$A:$O,7,0))</f>
        <v>Normanton-le-Heath PV Fm</v>
      </c>
      <c r="E56" s="163">
        <f>IFERROR(IF(VLOOKUP($A56,'Annex 2 EHV charges'!$A:$O,8,FALSE)=0,"",VLOOKUP($A56,'Annex 2 EHV charges'!$A:$O,8,FALSE)),"")</f>
        <v>0.24</v>
      </c>
      <c r="F56" s="164">
        <f>IFERROR(IF(VLOOKUP($A56,'Annex 2 EHV charges'!$A:$O,9,FALSE)=0,"",VLOOKUP($A56,'Annex 2 EHV charges'!$A:$O,9,FALSE)),"")</f>
        <v>1.44</v>
      </c>
      <c r="G56" s="165">
        <f>IFERROR(IF(VLOOKUP($A56,'Annex 2 EHV charges'!$A:$O,10,FALSE)=0,"",VLOOKUP($A56,'Annex 2 EHV charges'!$A:$O,10,FALSE)),"")</f>
        <v>2.1</v>
      </c>
      <c r="H56" s="165">
        <f>IFERROR(IF(VLOOKUP($A56,'Annex 2 EHV charges'!$A:$O,11,FALSE)=0,"",VLOOKUP($A56,'Annex 2 EHV charges'!$A:$O,11,FALSE)),"")</f>
        <v>2.1</v>
      </c>
    </row>
    <row r="57" spans="1:8" x14ac:dyDescent="0.2">
      <c r="A57" s="161">
        <f t="array" ref="A57">IFERROR(INDEX('Annex 2 EHV charges'!$A$11:$A$300, MATCH(0, IF(ISBLANK('Annex 2 EHV charges'!$A$11:$A$300),1, COUNTIF(A$4:$A56, 'Annex 2 EHV charges'!$A$11:$A$300)), 0)),"")</f>
        <v>789</v>
      </c>
      <c r="B57" s="161">
        <f>IF($A57="","",VLOOKUP($A57,'Annex 2 EHV charges'!$A:$O,2,0))</f>
        <v>789</v>
      </c>
      <c r="C57" s="162">
        <f>IF($A57="","",VLOOKUP($A57,'Annex 2 EHV charges'!$A:$O,3,0))</f>
        <v>1170000457617</v>
      </c>
      <c r="D57" s="161" t="str">
        <f>IF($A57="","",VLOOKUP($A57,'Annex 2 EHV charges'!$A:$O,7,0))</f>
        <v>Elms Farm Solar Farm</v>
      </c>
      <c r="E57" s="163" t="str">
        <f>IFERROR(IF(VLOOKUP($A57,'Annex 2 EHV charges'!$A:$O,8,FALSE)=0,"",VLOOKUP($A57,'Annex 2 EHV charges'!$A:$O,8,FALSE)),"")</f>
        <v/>
      </c>
      <c r="F57" s="164">
        <f>IFERROR(IF(VLOOKUP($A57,'Annex 2 EHV charges'!$A:$O,9,FALSE)=0,"",VLOOKUP($A57,'Annex 2 EHV charges'!$A:$O,9,FALSE)),"")</f>
        <v>1.6</v>
      </c>
      <c r="G57" s="165">
        <f>IFERROR(IF(VLOOKUP($A57,'Annex 2 EHV charges'!$A:$O,10,FALSE)=0,"",VLOOKUP($A57,'Annex 2 EHV charges'!$A:$O,10,FALSE)),"")</f>
        <v>2.2999999999999998</v>
      </c>
      <c r="H57" s="165">
        <f>IFERROR(IF(VLOOKUP($A57,'Annex 2 EHV charges'!$A:$O,11,FALSE)=0,"",VLOOKUP($A57,'Annex 2 EHV charges'!$A:$O,11,FALSE)),"")</f>
        <v>2.2999999999999998</v>
      </c>
    </row>
    <row r="58" spans="1:8" x14ac:dyDescent="0.2">
      <c r="A58" s="161">
        <f t="array" ref="A58">IFERROR(INDEX('Annex 2 EHV charges'!$A$11:$A$300, MATCH(0, IF(ISBLANK('Annex 2 EHV charges'!$A$11:$A$300),1, COUNTIF(A$4:$A57, 'Annex 2 EHV charges'!$A$11:$A$300)), 0)),"")</f>
        <v>790</v>
      </c>
      <c r="B58" s="161">
        <f>IF($A58="","",VLOOKUP($A58,'Annex 2 EHV charges'!$A:$O,2,0))</f>
        <v>790</v>
      </c>
      <c r="C58" s="162">
        <f>IF($A58="","",VLOOKUP($A58,'Annex 2 EHV charges'!$A:$O,3,0))</f>
        <v>1170000458550</v>
      </c>
      <c r="D58" s="161" t="str">
        <f>IF($A58="","",VLOOKUP($A58,'Annex 2 EHV charges'!$A:$O,7,0))</f>
        <v>Morton Solar Farm</v>
      </c>
      <c r="E58" s="163" t="str">
        <f>IFERROR(IF(VLOOKUP($A58,'Annex 2 EHV charges'!$A:$O,8,FALSE)=0,"",VLOOKUP($A58,'Annex 2 EHV charges'!$A:$O,8,FALSE)),"")</f>
        <v/>
      </c>
      <c r="F58" s="164">
        <f>IFERROR(IF(VLOOKUP($A58,'Annex 2 EHV charges'!$A:$O,9,FALSE)=0,"",VLOOKUP($A58,'Annex 2 EHV charges'!$A:$O,9,FALSE)),"")</f>
        <v>2.44</v>
      </c>
      <c r="G58" s="165">
        <f>IFERROR(IF(VLOOKUP($A58,'Annex 2 EHV charges'!$A:$O,10,FALSE)=0,"",VLOOKUP($A58,'Annex 2 EHV charges'!$A:$O,10,FALSE)),"")</f>
        <v>1.98</v>
      </c>
      <c r="H58" s="165">
        <f>IFERROR(IF(VLOOKUP($A58,'Annex 2 EHV charges'!$A:$O,11,FALSE)=0,"",VLOOKUP($A58,'Annex 2 EHV charges'!$A:$O,11,FALSE)),"")</f>
        <v>1.98</v>
      </c>
    </row>
    <row r="59" spans="1:8" x14ac:dyDescent="0.2">
      <c r="A59" s="161">
        <f t="array" ref="A59">IFERROR(INDEX('Annex 2 EHV charges'!$A$11:$A$300, MATCH(0, IF(ISBLANK('Annex 2 EHV charges'!$A$11:$A$300),1, COUNTIF(A$4:$A58, 'Annex 2 EHV charges'!$A$11:$A$300)), 0)),"")</f>
        <v>791</v>
      </c>
      <c r="B59" s="161">
        <f>IF($A59="","",VLOOKUP($A59,'Annex 2 EHV charges'!$A:$O,2,0))</f>
        <v>791</v>
      </c>
      <c r="C59" s="162">
        <f>IF($A59="","",VLOOKUP($A59,'Annex 2 EHV charges'!$A:$O,3,0))</f>
        <v>1170000463150</v>
      </c>
      <c r="D59" s="161" t="str">
        <f>IF($A59="","",VLOOKUP($A59,'Annex 2 EHV charges'!$A:$O,7,0))</f>
        <v>Glebe Farm Podington PV</v>
      </c>
      <c r="E59" s="163">
        <f>IFERROR(IF(VLOOKUP($A59,'Annex 2 EHV charges'!$A:$O,8,FALSE)=0,"",VLOOKUP($A59,'Annex 2 EHV charges'!$A:$O,8,FALSE)),"")</f>
        <v>0.45100000000000001</v>
      </c>
      <c r="F59" s="164">
        <f>IFERROR(IF(VLOOKUP($A59,'Annex 2 EHV charges'!$A:$O,9,FALSE)=0,"",VLOOKUP($A59,'Annex 2 EHV charges'!$A:$O,9,FALSE)),"")</f>
        <v>88.71</v>
      </c>
      <c r="G59" s="165">
        <f>IFERROR(IF(VLOOKUP($A59,'Annex 2 EHV charges'!$A:$O,10,FALSE)=0,"",VLOOKUP($A59,'Annex 2 EHV charges'!$A:$O,10,FALSE)),"")</f>
        <v>1.45</v>
      </c>
      <c r="H59" s="165">
        <f>IFERROR(IF(VLOOKUP($A59,'Annex 2 EHV charges'!$A:$O,11,FALSE)=0,"",VLOOKUP($A59,'Annex 2 EHV charges'!$A:$O,11,FALSE)),"")</f>
        <v>1.45</v>
      </c>
    </row>
    <row r="60" spans="1:8" x14ac:dyDescent="0.2">
      <c r="A60" s="161">
        <f t="array" ref="A60">IFERROR(INDEX('Annex 2 EHV charges'!$A$11:$A$300, MATCH(0, IF(ISBLANK('Annex 2 EHV charges'!$A$11:$A$300),1, COUNTIF(A$4:$A59, 'Annex 2 EHV charges'!$A$11:$A$300)), 0)),"")</f>
        <v>792</v>
      </c>
      <c r="B60" s="161">
        <f>IF($A60="","",VLOOKUP($A60,'Annex 2 EHV charges'!$A:$O,2,0))</f>
        <v>792</v>
      </c>
      <c r="C60" s="162">
        <f>IF($A60="","",VLOOKUP($A60,'Annex 2 EHV charges'!$A:$O,3,0))</f>
        <v>1170000468015</v>
      </c>
      <c r="D60" s="161" t="str">
        <f>IF($A60="","",VLOOKUP($A60,'Annex 2 EHV charges'!$A:$O,7,0))</f>
        <v>Rolleston Park Solar</v>
      </c>
      <c r="E60" s="163" t="str">
        <f>IFERROR(IF(VLOOKUP($A60,'Annex 2 EHV charges'!$A:$O,8,FALSE)=0,"",VLOOKUP($A60,'Annex 2 EHV charges'!$A:$O,8,FALSE)),"")</f>
        <v/>
      </c>
      <c r="F60" s="164">
        <f>IFERROR(IF(VLOOKUP($A60,'Annex 2 EHV charges'!$A:$O,9,FALSE)=0,"",VLOOKUP($A60,'Annex 2 EHV charges'!$A:$O,9,FALSE)),"")</f>
        <v>36.909999999999997</v>
      </c>
      <c r="G60" s="165">
        <f>IFERROR(IF(VLOOKUP($A60,'Annex 2 EHV charges'!$A:$O,10,FALSE)=0,"",VLOOKUP($A60,'Annex 2 EHV charges'!$A:$O,10,FALSE)),"")</f>
        <v>1.18</v>
      </c>
      <c r="H60" s="165">
        <f>IFERROR(IF(VLOOKUP($A60,'Annex 2 EHV charges'!$A:$O,11,FALSE)=0,"",VLOOKUP($A60,'Annex 2 EHV charges'!$A:$O,11,FALSE)),"")</f>
        <v>1.18</v>
      </c>
    </row>
    <row r="61" spans="1:8" x14ac:dyDescent="0.2">
      <c r="A61" s="161">
        <f t="array" ref="A61">IFERROR(INDEX('Annex 2 EHV charges'!$A$11:$A$300, MATCH(0, IF(ISBLANK('Annex 2 EHV charges'!$A$11:$A$300),1, COUNTIF(A$4:$A60, 'Annex 2 EHV charges'!$A$11:$A$300)), 0)),"")</f>
        <v>793</v>
      </c>
      <c r="B61" s="161">
        <f>IF($A61="","",VLOOKUP($A61,'Annex 2 EHV charges'!$A:$O,2,0))</f>
        <v>793</v>
      </c>
      <c r="C61" s="162">
        <f>IF($A61="","",VLOOKUP($A61,'Annex 2 EHV charges'!$A:$O,3,0))</f>
        <v>1170000467572</v>
      </c>
      <c r="D61" s="161" t="str">
        <f>IF($A61="","",VLOOKUP($A61,'Annex 2 EHV charges'!$A:$O,7,0))</f>
        <v>Nowhere Farm PV</v>
      </c>
      <c r="E61" s="163" t="str">
        <f>IFERROR(IF(VLOOKUP($A61,'Annex 2 EHV charges'!$A:$O,8,FALSE)=0,"",VLOOKUP($A61,'Annex 2 EHV charges'!$A:$O,8,FALSE)),"")</f>
        <v/>
      </c>
      <c r="F61" s="164">
        <f>IFERROR(IF(VLOOKUP($A61,'Annex 2 EHV charges'!$A:$O,9,FALSE)=0,"",VLOOKUP($A61,'Annex 2 EHV charges'!$A:$O,9,FALSE)),"")</f>
        <v>4.82</v>
      </c>
      <c r="G61" s="165">
        <f>IFERROR(IF(VLOOKUP($A61,'Annex 2 EHV charges'!$A:$O,10,FALSE)=0,"",VLOOKUP($A61,'Annex 2 EHV charges'!$A:$O,10,FALSE)),"")</f>
        <v>2.02</v>
      </c>
      <c r="H61" s="165">
        <f>IFERROR(IF(VLOOKUP($A61,'Annex 2 EHV charges'!$A:$O,11,FALSE)=0,"",VLOOKUP($A61,'Annex 2 EHV charges'!$A:$O,11,FALSE)),"")</f>
        <v>2.02</v>
      </c>
    </row>
    <row r="62" spans="1:8" x14ac:dyDescent="0.2">
      <c r="A62" s="161">
        <f t="array" ref="A62">IFERROR(INDEX('Annex 2 EHV charges'!$A$11:$A$300, MATCH(0, IF(ISBLANK('Annex 2 EHV charges'!$A$11:$A$300),1, COUNTIF(A$4:$A61, 'Annex 2 EHV charges'!$A$11:$A$300)), 0)),"")</f>
        <v>794</v>
      </c>
      <c r="B62" s="161">
        <f>IF($A62="","",VLOOKUP($A62,'Annex 2 EHV charges'!$A:$O,2,0))</f>
        <v>794</v>
      </c>
      <c r="C62" s="162">
        <f>IF($A62="","",VLOOKUP($A62,'Annex 2 EHV charges'!$A:$O,3,0))</f>
        <v>1170000467554</v>
      </c>
      <c r="D62" s="161" t="str">
        <f>IF($A62="","",VLOOKUP($A62,'Annex 2 EHV charges'!$A:$O,7,0))</f>
        <v>Lockington Solar Farm</v>
      </c>
      <c r="E62" s="163" t="str">
        <f>IFERROR(IF(VLOOKUP($A62,'Annex 2 EHV charges'!$A:$O,8,FALSE)=0,"",VLOOKUP($A62,'Annex 2 EHV charges'!$A:$O,8,FALSE)),"")</f>
        <v/>
      </c>
      <c r="F62" s="164">
        <f>IFERROR(IF(VLOOKUP($A62,'Annex 2 EHV charges'!$A:$O,9,FALSE)=0,"",VLOOKUP($A62,'Annex 2 EHV charges'!$A:$O,9,FALSE)),"")</f>
        <v>4.5</v>
      </c>
      <c r="G62" s="165">
        <f>IFERROR(IF(VLOOKUP($A62,'Annex 2 EHV charges'!$A:$O,10,FALSE)=0,"",VLOOKUP($A62,'Annex 2 EHV charges'!$A:$O,10,FALSE)),"")</f>
        <v>1.71</v>
      </c>
      <c r="H62" s="165">
        <f>IFERROR(IF(VLOOKUP($A62,'Annex 2 EHV charges'!$A:$O,11,FALSE)=0,"",VLOOKUP($A62,'Annex 2 EHV charges'!$A:$O,11,FALSE)),"")</f>
        <v>1.71</v>
      </c>
    </row>
    <row r="63" spans="1:8" x14ac:dyDescent="0.2">
      <c r="A63" s="161">
        <f t="array" ref="A63">IFERROR(INDEX('Annex 2 EHV charges'!$A$11:$A$300, MATCH(0, IF(ISBLANK('Annex 2 EHV charges'!$A$11:$A$300),1, COUNTIF(A$4:$A62, 'Annex 2 EHV charges'!$A$11:$A$300)), 0)),"")</f>
        <v>795</v>
      </c>
      <c r="B63" s="161">
        <f>IF($A63="","",VLOOKUP($A63,'Annex 2 EHV charges'!$A:$O,2,0))</f>
        <v>795</v>
      </c>
      <c r="C63" s="162">
        <f>IF($A63="","",VLOOKUP($A63,'Annex 2 EHV charges'!$A:$O,3,0))</f>
        <v>1170000467509</v>
      </c>
      <c r="D63" s="161" t="str">
        <f>IF($A63="","",VLOOKUP($A63,'Annex 2 EHV charges'!$A:$O,7,0))</f>
        <v>Chelveston Renewable PV</v>
      </c>
      <c r="E63" s="163">
        <f>IFERROR(IF(VLOOKUP($A63,'Annex 2 EHV charges'!$A:$O,8,FALSE)=0,"",VLOOKUP($A63,'Annex 2 EHV charges'!$A:$O,8,FALSE)),"")</f>
        <v>0.46300000000000002</v>
      </c>
      <c r="F63" s="164">
        <f>IFERROR(IF(VLOOKUP($A63,'Annex 2 EHV charges'!$A:$O,9,FALSE)=0,"",VLOOKUP($A63,'Annex 2 EHV charges'!$A:$O,9,FALSE)),"")</f>
        <v>7.09</v>
      </c>
      <c r="G63" s="165">
        <f>IFERROR(IF(VLOOKUP($A63,'Annex 2 EHV charges'!$A:$O,10,FALSE)=0,"",VLOOKUP($A63,'Annex 2 EHV charges'!$A:$O,10,FALSE)),"")</f>
        <v>2.0099999999999998</v>
      </c>
      <c r="H63" s="165">
        <f>IFERROR(IF(VLOOKUP($A63,'Annex 2 EHV charges'!$A:$O,11,FALSE)=0,"",VLOOKUP($A63,'Annex 2 EHV charges'!$A:$O,11,FALSE)),"")</f>
        <v>2.0099999999999998</v>
      </c>
    </row>
    <row r="64" spans="1:8" x14ac:dyDescent="0.2">
      <c r="A64" s="161">
        <f t="array" ref="A64">IFERROR(INDEX('Annex 2 EHV charges'!$A$11:$A$300, MATCH(0, IF(ISBLANK('Annex 2 EHV charges'!$A$11:$A$300),1, COUNTIF(A$4:$A63, 'Annex 2 EHV charges'!$A$11:$A$300)), 0)),"")</f>
        <v>796</v>
      </c>
      <c r="B64" s="161">
        <f>IF($A64="","",VLOOKUP($A64,'Annex 2 EHV charges'!$A:$O,2,0))</f>
        <v>796</v>
      </c>
      <c r="C64" s="162">
        <f>IF($A64="","",VLOOKUP($A64,'Annex 2 EHV charges'!$A:$O,3,0))</f>
        <v>1170000474082</v>
      </c>
      <c r="D64" s="161" t="str">
        <f>IF($A64="","",VLOOKUP($A64,'Annex 2 EHV charges'!$A:$O,7,0))</f>
        <v>Horsemoor Drove Solar</v>
      </c>
      <c r="E64" s="163" t="str">
        <f>IFERROR(IF(VLOOKUP($A64,'Annex 2 EHV charges'!$A:$O,8,FALSE)=0,"",VLOOKUP($A64,'Annex 2 EHV charges'!$A:$O,8,FALSE)),"")</f>
        <v/>
      </c>
      <c r="F64" s="164">
        <f>IFERROR(IF(VLOOKUP($A64,'Annex 2 EHV charges'!$A:$O,9,FALSE)=0,"",VLOOKUP($A64,'Annex 2 EHV charges'!$A:$O,9,FALSE)),"")</f>
        <v>21.85</v>
      </c>
      <c r="G64" s="165">
        <f>IFERROR(IF(VLOOKUP($A64,'Annex 2 EHV charges'!$A:$O,10,FALSE)=0,"",VLOOKUP($A64,'Annex 2 EHV charges'!$A:$O,10,FALSE)),"")</f>
        <v>1.75</v>
      </c>
      <c r="H64" s="165">
        <f>IFERROR(IF(VLOOKUP($A64,'Annex 2 EHV charges'!$A:$O,11,FALSE)=0,"",VLOOKUP($A64,'Annex 2 EHV charges'!$A:$O,11,FALSE)),"")</f>
        <v>1.75</v>
      </c>
    </row>
    <row r="65" spans="1:8" x14ac:dyDescent="0.2">
      <c r="A65" s="161">
        <f t="array" ref="A65">IFERROR(INDEX('Annex 2 EHV charges'!$A$11:$A$300, MATCH(0, IF(ISBLANK('Annex 2 EHV charges'!$A$11:$A$300),1, COUNTIF(A$4:$A64, 'Annex 2 EHV charges'!$A$11:$A$300)), 0)),"")</f>
        <v>797</v>
      </c>
      <c r="B65" s="161">
        <f>IF($A65="","",VLOOKUP($A65,'Annex 2 EHV charges'!$A:$O,2,0))</f>
        <v>797</v>
      </c>
      <c r="C65" s="162">
        <f>IF($A65="","",VLOOKUP($A65,'Annex 2 EHV charges'!$A:$O,3,0))</f>
        <v>1170000474436</v>
      </c>
      <c r="D65" s="161" t="str">
        <f>IF($A65="","",VLOOKUP($A65,'Annex 2 EHV charges'!$A:$O,7,0))</f>
        <v>Decoy Farm Crowland PV</v>
      </c>
      <c r="E65" s="163" t="str">
        <f>IFERROR(IF(VLOOKUP($A65,'Annex 2 EHV charges'!$A:$O,8,FALSE)=0,"",VLOOKUP($A65,'Annex 2 EHV charges'!$A:$O,8,FALSE)),"")</f>
        <v/>
      </c>
      <c r="F65" s="164">
        <f>IFERROR(IF(VLOOKUP($A65,'Annex 2 EHV charges'!$A:$O,9,FALSE)=0,"",VLOOKUP($A65,'Annex 2 EHV charges'!$A:$O,9,FALSE)),"")</f>
        <v>0.62</v>
      </c>
      <c r="G65" s="165">
        <f>IFERROR(IF(VLOOKUP($A65,'Annex 2 EHV charges'!$A:$O,10,FALSE)=0,"",VLOOKUP($A65,'Annex 2 EHV charges'!$A:$O,10,FALSE)),"")</f>
        <v>1.1599999999999999</v>
      </c>
      <c r="H65" s="165">
        <f>IFERROR(IF(VLOOKUP($A65,'Annex 2 EHV charges'!$A:$O,11,FALSE)=0,"",VLOOKUP($A65,'Annex 2 EHV charges'!$A:$O,11,FALSE)),"")</f>
        <v>1.1599999999999999</v>
      </c>
    </row>
    <row r="66" spans="1:8" x14ac:dyDescent="0.2">
      <c r="A66" s="161">
        <f t="array" ref="A66">IFERROR(INDEX('Annex 2 EHV charges'!$A$11:$A$300, MATCH(0, IF(ISBLANK('Annex 2 EHV charges'!$A$11:$A$300),1, COUNTIF(A$4:$A65, 'Annex 2 EHV charges'!$A$11:$A$300)), 0)),"")</f>
        <v>798</v>
      </c>
      <c r="B66" s="161">
        <f>IF($A66="","",VLOOKUP($A66,'Annex 2 EHV charges'!$A:$O,2,0))</f>
        <v>798</v>
      </c>
      <c r="C66" s="162">
        <f>IF($A66="","",VLOOKUP($A66,'Annex 2 EHV charges'!$A:$O,3,0))</f>
        <v>1170000474418</v>
      </c>
      <c r="D66" s="161" t="str">
        <f>IF($A66="","",VLOOKUP($A66,'Annex 2 EHV charges'!$A:$O,7,0))</f>
        <v>Decoy Farm Crowland Bio</v>
      </c>
      <c r="E66" s="163" t="str">
        <f>IFERROR(IF(VLOOKUP($A66,'Annex 2 EHV charges'!$A:$O,8,FALSE)=0,"",VLOOKUP($A66,'Annex 2 EHV charges'!$A:$O,8,FALSE)),"")</f>
        <v/>
      </c>
      <c r="F66" s="164">
        <f>IFERROR(IF(VLOOKUP($A66,'Annex 2 EHV charges'!$A:$O,9,FALSE)=0,"",VLOOKUP($A66,'Annex 2 EHV charges'!$A:$O,9,FALSE)),"")</f>
        <v>3.84</v>
      </c>
      <c r="G66" s="165">
        <f>IFERROR(IF(VLOOKUP($A66,'Annex 2 EHV charges'!$A:$O,10,FALSE)=0,"",VLOOKUP($A66,'Annex 2 EHV charges'!$A:$O,10,FALSE)),"")</f>
        <v>1.29</v>
      </c>
      <c r="H66" s="165">
        <f>IFERROR(IF(VLOOKUP($A66,'Annex 2 EHV charges'!$A:$O,11,FALSE)=0,"",VLOOKUP($A66,'Annex 2 EHV charges'!$A:$O,11,FALSE)),"")</f>
        <v>1.29</v>
      </c>
    </row>
    <row r="67" spans="1:8" x14ac:dyDescent="0.2">
      <c r="A67" s="161">
        <f t="array" ref="A67">IFERROR(INDEX('Annex 2 EHV charges'!$A$11:$A$300, MATCH(0, IF(ISBLANK('Annex 2 EHV charges'!$A$11:$A$300),1, COUNTIF(A$4:$A66, 'Annex 2 EHV charges'!$A$11:$A$300)), 0)),"")</f>
        <v>799</v>
      </c>
      <c r="B67" s="161">
        <f>IF($A67="","",VLOOKUP($A67,'Annex 2 EHV charges'!$A:$O,2,0))</f>
        <v>799</v>
      </c>
      <c r="C67" s="162">
        <f>IF($A67="","",VLOOKUP($A67,'Annex 2 EHV charges'!$A:$O,3,0))</f>
        <v>1170000474393</v>
      </c>
      <c r="D67" s="161" t="str">
        <f>IF($A67="","",VLOOKUP($A67,'Annex 2 EHV charges'!$A:$O,7,0))</f>
        <v>Decoy Farm Crowland AD</v>
      </c>
      <c r="E67" s="163" t="str">
        <f>IFERROR(IF(VLOOKUP($A67,'Annex 2 EHV charges'!$A:$O,8,FALSE)=0,"",VLOOKUP($A67,'Annex 2 EHV charges'!$A:$O,8,FALSE)),"")</f>
        <v/>
      </c>
      <c r="F67" s="164">
        <f>IFERROR(IF(VLOOKUP($A67,'Annex 2 EHV charges'!$A:$O,9,FALSE)=0,"",VLOOKUP($A67,'Annex 2 EHV charges'!$A:$O,9,FALSE)),"")</f>
        <v>1.72</v>
      </c>
      <c r="G67" s="165">
        <f>IFERROR(IF(VLOOKUP($A67,'Annex 2 EHV charges'!$A:$O,10,FALSE)=0,"",VLOOKUP($A67,'Annex 2 EHV charges'!$A:$O,10,FALSE)),"")</f>
        <v>1.36</v>
      </c>
      <c r="H67" s="165">
        <f>IFERROR(IF(VLOOKUP($A67,'Annex 2 EHV charges'!$A:$O,11,FALSE)=0,"",VLOOKUP($A67,'Annex 2 EHV charges'!$A:$O,11,FALSE)),"")</f>
        <v>1.36</v>
      </c>
    </row>
    <row r="68" spans="1:8" ht="25.5" x14ac:dyDescent="0.2">
      <c r="A68" s="161">
        <f t="array" ref="A68">IFERROR(INDEX('Annex 2 EHV charges'!$A$11:$A$300, MATCH(0, IF(ISBLANK('Annex 2 EHV charges'!$A$11:$A$300),1, COUNTIF(A$4:$A67, 'Annex 2 EHV charges'!$A$11:$A$300)), 0)),"")</f>
        <v>824</v>
      </c>
      <c r="B68" s="161">
        <f>IF($A68="","",VLOOKUP($A68,'Annex 2 EHV charges'!$A:$O,2,0))</f>
        <v>824</v>
      </c>
      <c r="C68" s="162" t="str">
        <f>IF($A68="","",VLOOKUP($A68,'Annex 2 EHV charges'!$A:$O,3,0))</f>
        <v>1100039676983
1100039676992</v>
      </c>
      <c r="D68" s="161" t="str">
        <f>IF($A68="","",VLOOKUP($A68,'Annex 2 EHV charges'!$A:$O,7,0))</f>
        <v>Network Rail Bytham</v>
      </c>
      <c r="E68" s="163" t="str">
        <f>IFERROR(IF(VLOOKUP($A68,'Annex 2 EHV charges'!$A:$O,8,FALSE)=0,"",VLOOKUP($A68,'Annex 2 EHV charges'!$A:$O,8,FALSE)),"")</f>
        <v/>
      </c>
      <c r="F68" s="164">
        <f>IFERROR(IF(VLOOKUP($A68,'Annex 2 EHV charges'!$A:$O,9,FALSE)=0,"",VLOOKUP($A68,'Annex 2 EHV charges'!$A:$O,9,FALSE)),"")</f>
        <v>4306.29</v>
      </c>
      <c r="G68" s="165">
        <f>IFERROR(IF(VLOOKUP($A68,'Annex 2 EHV charges'!$A:$O,10,FALSE)=0,"",VLOOKUP($A68,'Annex 2 EHV charges'!$A:$O,10,FALSE)),"")</f>
        <v>4.22</v>
      </c>
      <c r="H68" s="165">
        <f>IFERROR(IF(VLOOKUP($A68,'Annex 2 EHV charges'!$A:$O,11,FALSE)=0,"",VLOOKUP($A68,'Annex 2 EHV charges'!$A:$O,11,FALSE)),"")</f>
        <v>4.22</v>
      </c>
    </row>
    <row r="69" spans="1:8" ht="25.5" x14ac:dyDescent="0.2">
      <c r="A69" s="161">
        <f t="array" ref="A69">IFERROR(INDEX('Annex 2 EHV charges'!$A$11:$A$300, MATCH(0, IF(ISBLANK('Annex 2 EHV charges'!$A$11:$A$300),1, COUNTIF(A$4:$A68, 'Annex 2 EHV charges'!$A$11:$A$300)), 0)),"")</f>
        <v>825</v>
      </c>
      <c r="B69" s="161">
        <f>IF($A69="","",VLOOKUP($A69,'Annex 2 EHV charges'!$A:$O,2,0))</f>
        <v>825</v>
      </c>
      <c r="C69" s="162" t="str">
        <f>IF($A69="","",VLOOKUP($A69,'Annex 2 EHV charges'!$A:$O,3,0))</f>
        <v>1100039676690
1100039676706</v>
      </c>
      <c r="D69" s="161" t="str">
        <f>IF($A69="","",VLOOKUP($A69,'Annex 2 EHV charges'!$A:$O,7,0))</f>
        <v>Network Rail Grantham</v>
      </c>
      <c r="E69" s="163" t="str">
        <f>IFERROR(IF(VLOOKUP($A69,'Annex 2 EHV charges'!$A:$O,8,FALSE)=0,"",VLOOKUP($A69,'Annex 2 EHV charges'!$A:$O,8,FALSE)),"")</f>
        <v/>
      </c>
      <c r="F69" s="164">
        <f>IFERROR(IF(VLOOKUP($A69,'Annex 2 EHV charges'!$A:$O,9,FALSE)=0,"",VLOOKUP($A69,'Annex 2 EHV charges'!$A:$O,9,FALSE)),"")</f>
        <v>2250.4499999999998</v>
      </c>
      <c r="G69" s="165">
        <f>IFERROR(IF(VLOOKUP($A69,'Annex 2 EHV charges'!$A:$O,10,FALSE)=0,"",VLOOKUP($A69,'Annex 2 EHV charges'!$A:$O,10,FALSE)),"")</f>
        <v>4.13</v>
      </c>
      <c r="H69" s="165">
        <f>IFERROR(IF(VLOOKUP($A69,'Annex 2 EHV charges'!$A:$O,11,FALSE)=0,"",VLOOKUP($A69,'Annex 2 EHV charges'!$A:$O,11,FALSE)),"")</f>
        <v>4.13</v>
      </c>
    </row>
    <row r="70" spans="1:8" x14ac:dyDescent="0.2">
      <c r="A70" s="161">
        <f t="array" ref="A70">IFERROR(INDEX('Annex 2 EHV charges'!$A$11:$A$300, MATCH(0, IF(ISBLANK('Annex 2 EHV charges'!$A$11:$A$300),1, COUNTIF(A$4:$A69, 'Annex 2 EHV charges'!$A$11:$A$300)), 0)),"")</f>
        <v>826</v>
      </c>
      <c r="B70" s="161">
        <f>IF($A70="","",VLOOKUP($A70,'Annex 2 EHV charges'!$A:$O,2,0))</f>
        <v>826</v>
      </c>
      <c r="C70" s="162">
        <f>IF($A70="","",VLOOKUP($A70,'Annex 2 EHV charges'!$A:$O,3,0))</f>
        <v>1100050106527</v>
      </c>
      <c r="D70" s="161" t="str">
        <f>IF($A70="","",VLOOKUP($A70,'Annex 2 EHV charges'!$A:$O,7,0))</f>
        <v>Network Rail Staythorpe</v>
      </c>
      <c r="E70" s="163" t="str">
        <f>IFERROR(IF(VLOOKUP($A70,'Annex 2 EHV charges'!$A:$O,8,FALSE)=0,"",VLOOKUP($A70,'Annex 2 EHV charges'!$A:$O,8,FALSE)),"")</f>
        <v/>
      </c>
      <c r="F70" s="164" t="str">
        <f>IFERROR(IF(VLOOKUP($A70,'Annex 2 EHV charges'!$A:$O,9,FALSE)=0,"",VLOOKUP($A70,'Annex 2 EHV charges'!$A:$O,9,FALSE)),"")</f>
        <v/>
      </c>
      <c r="G70" s="165">
        <f>IFERROR(IF(VLOOKUP($A70,'Annex 2 EHV charges'!$A:$O,10,FALSE)=0,"",VLOOKUP($A70,'Annex 2 EHV charges'!$A:$O,10,FALSE)),"")</f>
        <v>1.23</v>
      </c>
      <c r="H70" s="165">
        <f>IFERROR(IF(VLOOKUP($A70,'Annex 2 EHV charges'!$A:$O,11,FALSE)=0,"",VLOOKUP($A70,'Annex 2 EHV charges'!$A:$O,11,FALSE)),"")</f>
        <v>1.23</v>
      </c>
    </row>
    <row r="71" spans="1:8" ht="25.5" x14ac:dyDescent="0.2">
      <c r="A71" s="161">
        <f t="array" ref="A71">IFERROR(INDEX('Annex 2 EHV charges'!$A$11:$A$300, MATCH(0, IF(ISBLANK('Annex 2 EHV charges'!$A$11:$A$300),1, COUNTIF(A$4:$A70, 'Annex 2 EHV charges'!$A$11:$A$300)), 0)),"")</f>
        <v>827</v>
      </c>
      <c r="B71" s="161">
        <f>IF($A71="","",VLOOKUP($A71,'Annex 2 EHV charges'!$A:$O,2,0))</f>
        <v>827</v>
      </c>
      <c r="C71" s="162" t="str">
        <f>IF($A71="","",VLOOKUP($A71,'Annex 2 EHV charges'!$A:$O,3,0))</f>
        <v>1100039676965
1100039676974</v>
      </c>
      <c r="D71" s="161" t="str">
        <f>IF($A71="","",VLOOKUP($A71,'Annex 2 EHV charges'!$A:$O,7,0))</f>
        <v>Network Rail Retford</v>
      </c>
      <c r="E71" s="163" t="str">
        <f>IFERROR(IF(VLOOKUP($A71,'Annex 2 EHV charges'!$A:$O,8,FALSE)=0,"",VLOOKUP($A71,'Annex 2 EHV charges'!$A:$O,8,FALSE)),"")</f>
        <v/>
      </c>
      <c r="F71" s="164">
        <f>IFERROR(IF(VLOOKUP($A71,'Annex 2 EHV charges'!$A:$O,9,FALSE)=0,"",VLOOKUP($A71,'Annex 2 EHV charges'!$A:$O,9,FALSE)),"")</f>
        <v>3270.17</v>
      </c>
      <c r="G71" s="165">
        <f>IFERROR(IF(VLOOKUP($A71,'Annex 2 EHV charges'!$A:$O,10,FALSE)=0,"",VLOOKUP($A71,'Annex 2 EHV charges'!$A:$O,10,FALSE)),"")</f>
        <v>4.7</v>
      </c>
      <c r="H71" s="165">
        <f>IFERROR(IF(VLOOKUP($A71,'Annex 2 EHV charges'!$A:$O,11,FALSE)=0,"",VLOOKUP($A71,'Annex 2 EHV charges'!$A:$O,11,FALSE)),"")</f>
        <v>4.7</v>
      </c>
    </row>
    <row r="72" spans="1:8" x14ac:dyDescent="0.2">
      <c r="A72" s="161">
        <f t="array" ref="A72">IFERROR(INDEX('Annex 2 EHV charges'!$A$11:$A$300, MATCH(0, IF(ISBLANK('Annex 2 EHV charges'!$A$11:$A$300),1, COUNTIF(A$4:$A71, 'Annex 2 EHV charges'!$A$11:$A$300)), 0)),"")</f>
        <v>828</v>
      </c>
      <c r="B72" s="161">
        <f>IF($A72="","",VLOOKUP($A72,'Annex 2 EHV charges'!$A:$O,2,0))</f>
        <v>828</v>
      </c>
      <c r="C72" s="162">
        <f>IF($A72="","",VLOOKUP($A72,'Annex 2 EHV charges'!$A:$O,3,0))</f>
        <v>1100050106554</v>
      </c>
      <c r="D72" s="161" t="str">
        <f>IF($A72="","",VLOOKUP($A72,'Annex 2 EHV charges'!$A:$O,7,0))</f>
        <v>Network Rail Rugby</v>
      </c>
      <c r="E72" s="163" t="str">
        <f>IFERROR(IF(VLOOKUP($A72,'Annex 2 EHV charges'!$A:$O,8,FALSE)=0,"",VLOOKUP($A72,'Annex 2 EHV charges'!$A:$O,8,FALSE)),"")</f>
        <v/>
      </c>
      <c r="F72" s="164">
        <f>IFERROR(IF(VLOOKUP($A72,'Annex 2 EHV charges'!$A:$O,9,FALSE)=0,"",VLOOKUP($A72,'Annex 2 EHV charges'!$A:$O,9,FALSE)),"")</f>
        <v>2418.36</v>
      </c>
      <c r="G72" s="165">
        <f>IFERROR(IF(VLOOKUP($A72,'Annex 2 EHV charges'!$A:$O,10,FALSE)=0,"",VLOOKUP($A72,'Annex 2 EHV charges'!$A:$O,10,FALSE)),"")</f>
        <v>2.2400000000000002</v>
      </c>
      <c r="H72" s="165">
        <f>IFERROR(IF(VLOOKUP($A72,'Annex 2 EHV charges'!$A:$O,11,FALSE)=0,"",VLOOKUP($A72,'Annex 2 EHV charges'!$A:$O,11,FALSE)),"")</f>
        <v>2.2400000000000002</v>
      </c>
    </row>
    <row r="73" spans="1:8" x14ac:dyDescent="0.2">
      <c r="A73" s="161">
        <f t="array" ref="A73">IFERROR(INDEX('Annex 2 EHV charges'!$A$11:$A$300, MATCH(0, IF(ISBLANK('Annex 2 EHV charges'!$A$11:$A$300),1, COUNTIF(A$4:$A72, 'Annex 2 EHV charges'!$A$11:$A$300)), 0)),"")</f>
        <v>829</v>
      </c>
      <c r="B73" s="161">
        <f>IF($A73="","",VLOOKUP($A73,'Annex 2 EHV charges'!$A:$O,2,0))</f>
        <v>829</v>
      </c>
      <c r="C73" s="162">
        <f>IF($A73="","",VLOOKUP($A73,'Annex 2 EHV charges'!$A:$O,3,0))</f>
        <v>1100050106572</v>
      </c>
      <c r="D73" s="161" t="str">
        <f>IF($A73="","",VLOOKUP($A73,'Annex 2 EHV charges'!$A:$O,7,0))</f>
        <v>Network Rail Tamworth</v>
      </c>
      <c r="E73" s="163" t="str">
        <f>IFERROR(IF(VLOOKUP($A73,'Annex 2 EHV charges'!$A:$O,8,FALSE)=0,"",VLOOKUP($A73,'Annex 2 EHV charges'!$A:$O,8,FALSE)),"")</f>
        <v/>
      </c>
      <c r="F73" s="164">
        <f>IFERROR(IF(VLOOKUP($A73,'Annex 2 EHV charges'!$A:$O,9,FALSE)=0,"",VLOOKUP($A73,'Annex 2 EHV charges'!$A:$O,9,FALSE)),"")</f>
        <v>4011.67</v>
      </c>
      <c r="G73" s="165">
        <f>IFERROR(IF(VLOOKUP($A73,'Annex 2 EHV charges'!$A:$O,10,FALSE)=0,"",VLOOKUP($A73,'Annex 2 EHV charges'!$A:$O,10,FALSE)),"")</f>
        <v>3.05</v>
      </c>
      <c r="H73" s="165">
        <f>IFERROR(IF(VLOOKUP($A73,'Annex 2 EHV charges'!$A:$O,11,FALSE)=0,"",VLOOKUP($A73,'Annex 2 EHV charges'!$A:$O,11,FALSE)),"")</f>
        <v>3.05</v>
      </c>
    </row>
    <row r="74" spans="1:8" x14ac:dyDescent="0.2">
      <c r="A74" s="161">
        <f t="array" ref="A74">IFERROR(INDEX('Annex 2 EHV charges'!$A$11:$A$300, MATCH(0, IF(ISBLANK('Annex 2 EHV charges'!$A$11:$A$300),1, COUNTIF(A$4:$A73, 'Annex 2 EHV charges'!$A$11:$A$300)), 0)),"")</f>
        <v>830</v>
      </c>
      <c r="B74" s="161">
        <f>IF($A74="","",VLOOKUP($A74,'Annex 2 EHV charges'!$A:$O,2,0))</f>
        <v>830</v>
      </c>
      <c r="C74" s="162">
        <f>IF($A74="","",VLOOKUP($A74,'Annex 2 EHV charges'!$A:$O,3,0))</f>
        <v>1100050106545</v>
      </c>
      <c r="D74" s="161" t="str">
        <f>IF($A74="","",VLOOKUP($A74,'Annex 2 EHV charges'!$A:$O,7,0))</f>
        <v>Network Rail Wolverton</v>
      </c>
      <c r="E74" s="163" t="str">
        <f>IFERROR(IF(VLOOKUP($A74,'Annex 2 EHV charges'!$A:$O,8,FALSE)=0,"",VLOOKUP($A74,'Annex 2 EHV charges'!$A:$O,8,FALSE)),"")</f>
        <v/>
      </c>
      <c r="F74" s="164">
        <f>IFERROR(IF(VLOOKUP($A74,'Annex 2 EHV charges'!$A:$O,9,FALSE)=0,"",VLOOKUP($A74,'Annex 2 EHV charges'!$A:$O,9,FALSE)),"")</f>
        <v>2393.39</v>
      </c>
      <c r="G74" s="165">
        <f>IFERROR(IF(VLOOKUP($A74,'Annex 2 EHV charges'!$A:$O,10,FALSE)=0,"",VLOOKUP($A74,'Annex 2 EHV charges'!$A:$O,10,FALSE)),"")</f>
        <v>2.37</v>
      </c>
      <c r="H74" s="165">
        <f>IFERROR(IF(VLOOKUP($A74,'Annex 2 EHV charges'!$A:$O,11,FALSE)=0,"",VLOOKUP($A74,'Annex 2 EHV charges'!$A:$O,11,FALSE)),"")</f>
        <v>2.37</v>
      </c>
    </row>
    <row r="75" spans="1:8" x14ac:dyDescent="0.2">
      <c r="A75" s="161">
        <f t="array" ref="A75">IFERROR(INDEX('Annex 2 EHV charges'!$A$11:$A$300, MATCH(0, IF(ISBLANK('Annex 2 EHV charges'!$A$11:$A$300),1, COUNTIF(A$4:$A74, 'Annex 2 EHV charges'!$A$11:$A$300)), 0)),"")</f>
        <v>831</v>
      </c>
      <c r="B75" s="161">
        <f>IF($A75="","",VLOOKUP($A75,'Annex 2 EHV charges'!$A:$O,2,0))</f>
        <v>831</v>
      </c>
      <c r="C75" s="162">
        <f>IF($A75="","",VLOOKUP($A75,'Annex 2 EHV charges'!$A:$O,3,0))</f>
        <v>1100039602086</v>
      </c>
      <c r="D75" s="161" t="str">
        <f>IF($A75="","",VLOOKUP($A75,'Annex 2 EHV charges'!$A:$O,7,0))</f>
        <v>Jaguar Cars</v>
      </c>
      <c r="E75" s="163" t="str">
        <f>IFERROR(IF(VLOOKUP($A75,'Annex 2 EHV charges'!$A:$O,8,FALSE)=0,"",VLOOKUP($A75,'Annex 2 EHV charges'!$A:$O,8,FALSE)),"")</f>
        <v/>
      </c>
      <c r="F75" s="164">
        <f>IFERROR(IF(VLOOKUP($A75,'Annex 2 EHV charges'!$A:$O,9,FALSE)=0,"",VLOOKUP($A75,'Annex 2 EHV charges'!$A:$O,9,FALSE)),"")</f>
        <v>113.21</v>
      </c>
      <c r="G75" s="165">
        <f>IFERROR(IF(VLOOKUP($A75,'Annex 2 EHV charges'!$A:$O,10,FALSE)=0,"",VLOOKUP($A75,'Annex 2 EHV charges'!$A:$O,10,FALSE)),"")</f>
        <v>6.51</v>
      </c>
      <c r="H75" s="165">
        <f>IFERROR(IF(VLOOKUP($A75,'Annex 2 EHV charges'!$A:$O,11,FALSE)=0,"",VLOOKUP($A75,'Annex 2 EHV charges'!$A:$O,11,FALSE)),"")</f>
        <v>6.51</v>
      </c>
    </row>
    <row r="76" spans="1:8" x14ac:dyDescent="0.2">
      <c r="A76" s="161">
        <f t="array" ref="A76">IFERROR(INDEX('Annex 2 EHV charges'!$A$11:$A$300, MATCH(0, IF(ISBLANK('Annex 2 EHV charges'!$A$11:$A$300),1, COUNTIF(A$4:$A75, 'Annex 2 EHV charges'!$A$11:$A$300)), 0)),"")</f>
        <v>832</v>
      </c>
      <c r="B76" s="161">
        <f>IF($A76="","",VLOOKUP($A76,'Annex 2 EHV charges'!$A:$O,2,0))</f>
        <v>832</v>
      </c>
      <c r="C76" s="162">
        <f>IF($A76="","",VLOOKUP($A76,'Annex 2 EHV charges'!$A:$O,3,0))</f>
        <v>1100039600655</v>
      </c>
      <c r="D76" s="161" t="str">
        <f>IF($A76="","",VLOOKUP($A76,'Annex 2 EHV charges'!$A:$O,7,0))</f>
        <v>Alstom Frankton</v>
      </c>
      <c r="E76" s="163" t="str">
        <f>IFERROR(IF(VLOOKUP($A76,'Annex 2 EHV charges'!$A:$O,8,FALSE)=0,"",VLOOKUP($A76,'Annex 2 EHV charges'!$A:$O,8,FALSE)),"")</f>
        <v/>
      </c>
      <c r="F76" s="164">
        <f>IFERROR(IF(VLOOKUP($A76,'Annex 2 EHV charges'!$A:$O,9,FALSE)=0,"",VLOOKUP($A76,'Annex 2 EHV charges'!$A:$O,9,FALSE)),"")</f>
        <v>2952.1</v>
      </c>
      <c r="G76" s="165">
        <f>IFERROR(IF(VLOOKUP($A76,'Annex 2 EHV charges'!$A:$O,10,FALSE)=0,"",VLOOKUP($A76,'Annex 2 EHV charges'!$A:$O,10,FALSE)),"")</f>
        <v>1.68</v>
      </c>
      <c r="H76" s="165">
        <f>IFERROR(IF(VLOOKUP($A76,'Annex 2 EHV charges'!$A:$O,11,FALSE)=0,"",VLOOKUP($A76,'Annex 2 EHV charges'!$A:$O,11,FALSE)),"")</f>
        <v>1.68</v>
      </c>
    </row>
    <row r="77" spans="1:8" x14ac:dyDescent="0.2">
      <c r="A77" s="161">
        <f t="array" ref="A77">IFERROR(INDEX('Annex 2 EHV charges'!$A$11:$A$300, MATCH(0, IF(ISBLANK('Annex 2 EHV charges'!$A$11:$A$300),1, COUNTIF(A$4:$A76, 'Annex 2 EHV charges'!$A$11:$A$300)), 0)),"")</f>
        <v>833</v>
      </c>
      <c r="B77" s="161">
        <f>IF($A77="","",VLOOKUP($A77,'Annex 2 EHV charges'!$A:$O,2,0))</f>
        <v>833</v>
      </c>
      <c r="C77" s="162">
        <f>IF($A77="","",VLOOKUP($A77,'Annex 2 EHV charges'!$A:$O,3,0))</f>
        <v>1100039602156</v>
      </c>
      <c r="D77" s="161" t="str">
        <f>IF($A77="","",VLOOKUP($A77,'Annex 2 EHV charges'!$A:$O,7,0))</f>
        <v>University of Warwick</v>
      </c>
      <c r="E77" s="163" t="str">
        <f>IFERROR(IF(VLOOKUP($A77,'Annex 2 EHV charges'!$A:$O,8,FALSE)=0,"",VLOOKUP($A77,'Annex 2 EHV charges'!$A:$O,8,FALSE)),"")</f>
        <v/>
      </c>
      <c r="F77" s="164">
        <f>IFERROR(IF(VLOOKUP($A77,'Annex 2 EHV charges'!$A:$O,9,FALSE)=0,"",VLOOKUP($A77,'Annex 2 EHV charges'!$A:$O,9,FALSE)),"")</f>
        <v>113.21</v>
      </c>
      <c r="G77" s="165">
        <f>IFERROR(IF(VLOOKUP($A77,'Annex 2 EHV charges'!$A:$O,10,FALSE)=0,"",VLOOKUP($A77,'Annex 2 EHV charges'!$A:$O,10,FALSE)),"")</f>
        <v>3.5</v>
      </c>
      <c r="H77" s="165">
        <f>IFERROR(IF(VLOOKUP($A77,'Annex 2 EHV charges'!$A:$O,11,FALSE)=0,"",VLOOKUP($A77,'Annex 2 EHV charges'!$A:$O,11,FALSE)),"")</f>
        <v>3.5</v>
      </c>
    </row>
    <row r="78" spans="1:8" x14ac:dyDescent="0.2">
      <c r="A78" s="161">
        <f t="array" ref="A78">IFERROR(INDEX('Annex 2 EHV charges'!$A$11:$A$300, MATCH(0, IF(ISBLANK('Annex 2 EHV charges'!$A$11:$A$300),1, COUNTIF(A$4:$A77, 'Annex 2 EHV charges'!$A$11:$A$300)), 0)),"")</f>
        <v>834</v>
      </c>
      <c r="B78" s="161">
        <f>IF($A78="","",VLOOKUP($A78,'Annex 2 EHV charges'!$A:$O,2,0))</f>
        <v>834</v>
      </c>
      <c r="C78" s="162">
        <f>IF($A78="","",VLOOKUP($A78,'Annex 2 EHV charges'!$A:$O,3,0))</f>
        <v>1100039603131</v>
      </c>
      <c r="D78" s="161" t="str">
        <f>IF($A78="","",VLOOKUP($A78,'Annex 2 EHV charges'!$A:$O,7,0))</f>
        <v>Dunlop Factory</v>
      </c>
      <c r="E78" s="163" t="str">
        <f>IFERROR(IF(VLOOKUP($A78,'Annex 2 EHV charges'!$A:$O,8,FALSE)=0,"",VLOOKUP($A78,'Annex 2 EHV charges'!$A:$O,8,FALSE)),"")</f>
        <v/>
      </c>
      <c r="F78" s="164">
        <f>IFERROR(IF(VLOOKUP($A78,'Annex 2 EHV charges'!$A:$O,9,FALSE)=0,"",VLOOKUP($A78,'Annex 2 EHV charges'!$A:$O,9,FALSE)),"")</f>
        <v>113.21</v>
      </c>
      <c r="G78" s="165">
        <f>IFERROR(IF(VLOOKUP($A78,'Annex 2 EHV charges'!$A:$O,10,FALSE)=0,"",VLOOKUP($A78,'Annex 2 EHV charges'!$A:$O,10,FALSE)),"")</f>
        <v>4.34</v>
      </c>
      <c r="H78" s="165">
        <f>IFERROR(IF(VLOOKUP($A78,'Annex 2 EHV charges'!$A:$O,11,FALSE)=0,"",VLOOKUP($A78,'Annex 2 EHV charges'!$A:$O,11,FALSE)),"")</f>
        <v>4.34</v>
      </c>
    </row>
    <row r="79" spans="1:8" ht="25.5" x14ac:dyDescent="0.2">
      <c r="A79" s="161">
        <f t="array" ref="A79">IFERROR(INDEX('Annex 2 EHV charges'!$A$11:$A$300, MATCH(0, IF(ISBLANK('Annex 2 EHV charges'!$A$11:$A$300),1, COUNTIF(A$4:$A78, 'Annex 2 EHV charges'!$A$11:$A$300)), 0)),"")</f>
        <v>835</v>
      </c>
      <c r="B79" s="161">
        <f>IF($A79="","",VLOOKUP($A79,'Annex 2 EHV charges'!$A:$O,2,0))</f>
        <v>835</v>
      </c>
      <c r="C79" s="162" t="str">
        <f>IF($A79="","",VLOOKUP($A79,'Annex 2 EHV charges'!$A:$O,3,0))</f>
        <v>1160001030330
1160001139525</v>
      </c>
      <c r="D79" s="161" t="str">
        <f>IF($A79="","",VLOOKUP($A79,'Annex 2 EHV charges'!$A:$O,7,0))</f>
        <v>Bombardier</v>
      </c>
      <c r="E79" s="163" t="str">
        <f>IFERROR(IF(VLOOKUP($A79,'Annex 2 EHV charges'!$A:$O,8,FALSE)=0,"",VLOOKUP($A79,'Annex 2 EHV charges'!$A:$O,8,FALSE)),"")</f>
        <v/>
      </c>
      <c r="F79" s="164">
        <f>IFERROR(IF(VLOOKUP($A79,'Annex 2 EHV charges'!$A:$O,9,FALSE)=0,"",VLOOKUP($A79,'Annex 2 EHV charges'!$A:$O,9,FALSE)),"")</f>
        <v>566.82000000000005</v>
      </c>
      <c r="G79" s="165">
        <f>IFERROR(IF(VLOOKUP($A79,'Annex 2 EHV charges'!$A:$O,10,FALSE)=0,"",VLOOKUP($A79,'Annex 2 EHV charges'!$A:$O,10,FALSE)),"")</f>
        <v>2.1800000000000002</v>
      </c>
      <c r="H79" s="165">
        <f>IFERROR(IF(VLOOKUP($A79,'Annex 2 EHV charges'!$A:$O,11,FALSE)=0,"",VLOOKUP($A79,'Annex 2 EHV charges'!$A:$O,11,FALSE)),"")</f>
        <v>2.1800000000000002</v>
      </c>
    </row>
    <row r="80" spans="1:8" x14ac:dyDescent="0.2">
      <c r="A80" s="161">
        <f t="array" ref="A80">IFERROR(INDEX('Annex 2 EHV charges'!$A$11:$A$300, MATCH(0, IF(ISBLANK('Annex 2 EHV charges'!$A$11:$A$300),1, COUNTIF(A$4:$A79, 'Annex 2 EHV charges'!$A$11:$A$300)), 0)),"")</f>
        <v>836</v>
      </c>
      <c r="B80" s="161">
        <f>IF($A80="","",VLOOKUP($A80,'Annex 2 EHV charges'!$A:$O,2,0))</f>
        <v>836</v>
      </c>
      <c r="C80" s="162">
        <f>IF($A80="","",VLOOKUP($A80,'Annex 2 EHV charges'!$A:$O,3,0))</f>
        <v>1100039600015</v>
      </c>
      <c r="D80" s="161" t="str">
        <f>IF($A80="","",VLOOKUP($A80,'Annex 2 EHV charges'!$A:$O,7,0))</f>
        <v>British Steel</v>
      </c>
      <c r="E80" s="163">
        <f>IFERROR(IF(VLOOKUP($A80,'Annex 2 EHV charges'!$A:$O,8,FALSE)=0,"",VLOOKUP($A80,'Annex 2 EHV charges'!$A:$O,8,FALSE)),"")</f>
        <v>0.35799999999999998</v>
      </c>
      <c r="F80" s="164">
        <f>IFERROR(IF(VLOOKUP($A80,'Annex 2 EHV charges'!$A:$O,9,FALSE)=0,"",VLOOKUP($A80,'Annex 2 EHV charges'!$A:$O,9,FALSE)),"")</f>
        <v>731.79</v>
      </c>
      <c r="G80" s="165">
        <f>IFERROR(IF(VLOOKUP($A80,'Annex 2 EHV charges'!$A:$O,10,FALSE)=0,"",VLOOKUP($A80,'Annex 2 EHV charges'!$A:$O,10,FALSE)),"")</f>
        <v>1.88</v>
      </c>
      <c r="H80" s="165">
        <f>IFERROR(IF(VLOOKUP($A80,'Annex 2 EHV charges'!$A:$O,11,FALSE)=0,"",VLOOKUP($A80,'Annex 2 EHV charges'!$A:$O,11,FALSE)),"")</f>
        <v>1.88</v>
      </c>
    </row>
    <row r="81" spans="1:8" x14ac:dyDescent="0.2">
      <c r="A81" s="161">
        <f t="array" ref="A81">IFERROR(INDEX('Annex 2 EHV charges'!$A$11:$A$300, MATCH(0, IF(ISBLANK('Annex 2 EHV charges'!$A$11:$A$300),1, COUNTIF(A$4:$A80, 'Annex 2 EHV charges'!$A$11:$A$300)), 0)),"")</f>
        <v>837</v>
      </c>
      <c r="B81" s="161">
        <f>IF($A81="","",VLOOKUP($A81,'Annex 2 EHV charges'!$A:$O,2,0))</f>
        <v>837</v>
      </c>
      <c r="C81" s="162">
        <f>IF($A81="","",VLOOKUP($A81,'Annex 2 EHV charges'!$A:$O,3,0))</f>
        <v>1100039669504</v>
      </c>
      <c r="D81" s="161" t="str">
        <f>IF($A81="","",VLOOKUP($A81,'Annex 2 EHV charges'!$A:$O,7,0))</f>
        <v>Acordis</v>
      </c>
      <c r="E81" s="163" t="str">
        <f>IFERROR(IF(VLOOKUP($A81,'Annex 2 EHV charges'!$A:$O,8,FALSE)=0,"",VLOOKUP($A81,'Annex 2 EHV charges'!$A:$O,8,FALSE)),"")</f>
        <v/>
      </c>
      <c r="F81" s="164">
        <f>IFERROR(IF(VLOOKUP($A81,'Annex 2 EHV charges'!$A:$O,9,FALSE)=0,"",VLOOKUP($A81,'Annex 2 EHV charges'!$A:$O,9,FALSE)),"")</f>
        <v>55.3</v>
      </c>
      <c r="G81" s="165">
        <f>IFERROR(IF(VLOOKUP($A81,'Annex 2 EHV charges'!$A:$O,10,FALSE)=0,"",VLOOKUP($A81,'Annex 2 EHV charges'!$A:$O,10,FALSE)),"")</f>
        <v>2.17</v>
      </c>
      <c r="H81" s="165">
        <f>IFERROR(IF(VLOOKUP($A81,'Annex 2 EHV charges'!$A:$O,11,FALSE)=0,"",VLOOKUP($A81,'Annex 2 EHV charges'!$A:$O,11,FALSE)),"")</f>
        <v>2.17</v>
      </c>
    </row>
    <row r="82" spans="1:8" x14ac:dyDescent="0.2">
      <c r="A82" s="161">
        <f t="array" ref="A82">IFERROR(INDEX('Annex 2 EHV charges'!$A$11:$A$300, MATCH(0, IF(ISBLANK('Annex 2 EHV charges'!$A$11:$A$300),1, COUNTIF(A$4:$A81, 'Annex 2 EHV charges'!$A$11:$A$300)), 0)),"")</f>
        <v>838</v>
      </c>
      <c r="B82" s="161">
        <f>IF($A82="","",VLOOKUP($A82,'Annex 2 EHV charges'!$A:$O,2,0))</f>
        <v>838</v>
      </c>
      <c r="C82" s="162" t="str">
        <f>IF($A82="","",VLOOKUP($A82,'Annex 2 EHV charges'!$A:$O,3,0))</f>
        <v xml:space="preserve"> </v>
      </c>
      <c r="D82" s="161" t="str">
        <f>IF($A82="","",VLOOKUP($A82,'Annex 2 EHV charges'!$A:$O,7,0))</f>
        <v>Derwent</v>
      </c>
      <c r="E82" s="163" t="str">
        <f>IFERROR(IF(VLOOKUP($A82,'Annex 2 EHV charges'!$A:$O,8,FALSE)=0,"",VLOOKUP($A82,'Annex 2 EHV charges'!$A:$O,8,FALSE)),"")</f>
        <v/>
      </c>
      <c r="F82" s="164">
        <f>IFERROR(IF(VLOOKUP($A82,'Annex 2 EHV charges'!$A:$O,9,FALSE)=0,"",VLOOKUP($A82,'Annex 2 EHV charges'!$A:$O,9,FALSE)),"")</f>
        <v>1859.19</v>
      </c>
      <c r="G82" s="165">
        <f>IFERROR(IF(VLOOKUP($A82,'Annex 2 EHV charges'!$A:$O,10,FALSE)=0,"",VLOOKUP($A82,'Annex 2 EHV charges'!$A:$O,10,FALSE)),"")</f>
        <v>1.1200000000000001</v>
      </c>
      <c r="H82" s="165">
        <f>IFERROR(IF(VLOOKUP($A82,'Annex 2 EHV charges'!$A:$O,11,FALSE)=0,"",VLOOKUP($A82,'Annex 2 EHV charges'!$A:$O,11,FALSE)),"")</f>
        <v>1.1200000000000001</v>
      </c>
    </row>
    <row r="83" spans="1:8" x14ac:dyDescent="0.2">
      <c r="A83" s="161">
        <f t="array" ref="A83">IFERROR(INDEX('Annex 2 EHV charges'!$A$11:$A$300, MATCH(0, IF(ISBLANK('Annex 2 EHV charges'!$A$11:$A$300),1, COUNTIF(A$4:$A82, 'Annex 2 EHV charges'!$A$11:$A$300)), 0)),"")</f>
        <v>839</v>
      </c>
      <c r="B83" s="161">
        <f>IF($A83="","",VLOOKUP($A83,'Annex 2 EHV charges'!$A:$O,2,0))</f>
        <v>839</v>
      </c>
      <c r="C83" s="162">
        <f>IF($A83="","",VLOOKUP($A83,'Annex 2 EHV charges'!$A:$O,3,0))</f>
        <v>1100039667570</v>
      </c>
      <c r="D83" s="161" t="str">
        <f>IF($A83="","",VLOOKUP($A83,'Annex 2 EHV charges'!$A:$O,7,0))</f>
        <v>GEC Alsthom</v>
      </c>
      <c r="E83" s="163">
        <f>IFERROR(IF(VLOOKUP($A83,'Annex 2 EHV charges'!$A:$O,8,FALSE)=0,"",VLOOKUP($A83,'Annex 2 EHV charges'!$A:$O,8,FALSE)),"")</f>
        <v>0.24199999999999999</v>
      </c>
      <c r="F83" s="164">
        <f>IFERROR(IF(VLOOKUP($A83,'Annex 2 EHV charges'!$A:$O,9,FALSE)=0,"",VLOOKUP($A83,'Annex 2 EHV charges'!$A:$O,9,FALSE)),"")</f>
        <v>1400.5</v>
      </c>
      <c r="G83" s="165">
        <f>IFERROR(IF(VLOOKUP($A83,'Annex 2 EHV charges'!$A:$O,10,FALSE)=0,"",VLOOKUP($A83,'Annex 2 EHV charges'!$A:$O,10,FALSE)),"")</f>
        <v>2.13</v>
      </c>
      <c r="H83" s="165">
        <f>IFERROR(IF(VLOOKUP($A83,'Annex 2 EHV charges'!$A:$O,11,FALSE)=0,"",VLOOKUP($A83,'Annex 2 EHV charges'!$A:$O,11,FALSE)),"")</f>
        <v>2.13</v>
      </c>
    </row>
    <row r="84" spans="1:8" ht="25.5" x14ac:dyDescent="0.2">
      <c r="A84" s="161">
        <f t="array" ref="A84">IFERROR(INDEX('Annex 2 EHV charges'!$A$11:$A$300, MATCH(0, IF(ISBLANK('Annex 2 EHV charges'!$A$11:$A$300),1, COUNTIF(A$4:$A83, 'Annex 2 EHV charges'!$A$11:$A$300)), 0)),"")</f>
        <v>840</v>
      </c>
      <c r="B84" s="161">
        <f>IF($A84="","",VLOOKUP($A84,'Annex 2 EHV charges'!$A:$O,2,0))</f>
        <v>840</v>
      </c>
      <c r="C84" s="162" t="str">
        <f>IF($A84="","",VLOOKUP($A84,'Annex 2 EHV charges'!$A:$O,3,0))</f>
        <v>1100050311185
1100050311194</v>
      </c>
      <c r="D84" s="161" t="str">
        <f>IF($A84="","",VLOOKUP($A84,'Annex 2 EHV charges'!$A:$O,7,0))</f>
        <v>St Gobain</v>
      </c>
      <c r="E84" s="163" t="str">
        <f>IFERROR(IF(VLOOKUP($A84,'Annex 2 EHV charges'!$A:$O,8,FALSE)=0,"",VLOOKUP($A84,'Annex 2 EHV charges'!$A:$O,8,FALSE)),"")</f>
        <v/>
      </c>
      <c r="F84" s="164">
        <f>IFERROR(IF(VLOOKUP($A84,'Annex 2 EHV charges'!$A:$O,9,FALSE)=0,"",VLOOKUP($A84,'Annex 2 EHV charges'!$A:$O,9,FALSE)),"")</f>
        <v>487.86</v>
      </c>
      <c r="G84" s="165">
        <f>IFERROR(IF(VLOOKUP($A84,'Annex 2 EHV charges'!$A:$O,10,FALSE)=0,"",VLOOKUP($A84,'Annex 2 EHV charges'!$A:$O,10,FALSE)),"")</f>
        <v>3.05</v>
      </c>
      <c r="H84" s="165">
        <f>IFERROR(IF(VLOOKUP($A84,'Annex 2 EHV charges'!$A:$O,11,FALSE)=0,"",VLOOKUP($A84,'Annex 2 EHV charges'!$A:$O,11,FALSE)),"")</f>
        <v>3.05</v>
      </c>
    </row>
    <row r="85" spans="1:8" x14ac:dyDescent="0.2">
      <c r="A85" s="161">
        <f t="array" ref="A85">IFERROR(INDEX('Annex 2 EHV charges'!$A$11:$A$300, MATCH(0, IF(ISBLANK('Annex 2 EHV charges'!$A$11:$A$300),1, COUNTIF(A$4:$A84, 'Annex 2 EHV charges'!$A$11:$A$300)), 0)),"")</f>
        <v>841</v>
      </c>
      <c r="B85" s="161">
        <f>IF($A85="","",VLOOKUP($A85,'Annex 2 EHV charges'!$A:$O,2,0))</f>
        <v>841</v>
      </c>
      <c r="C85" s="162">
        <f>IF($A85="","",VLOOKUP($A85,'Annex 2 EHV charges'!$A:$O,3,0))</f>
        <v>1100039603559</v>
      </c>
      <c r="D85" s="161" t="str">
        <f>IF($A85="","",VLOOKUP($A85,'Annex 2 EHV charges'!$A:$O,7,0))</f>
        <v>Toyota</v>
      </c>
      <c r="E85" s="163" t="str">
        <f>IFERROR(IF(VLOOKUP($A85,'Annex 2 EHV charges'!$A:$O,8,FALSE)=0,"",VLOOKUP($A85,'Annex 2 EHV charges'!$A:$O,8,FALSE)),"")</f>
        <v/>
      </c>
      <c r="F85" s="164">
        <f>IFERROR(IF(VLOOKUP($A85,'Annex 2 EHV charges'!$A:$O,9,FALSE)=0,"",VLOOKUP($A85,'Annex 2 EHV charges'!$A:$O,9,FALSE)),"")</f>
        <v>8647.64</v>
      </c>
      <c r="G85" s="165">
        <f>IFERROR(IF(VLOOKUP($A85,'Annex 2 EHV charges'!$A:$O,10,FALSE)=0,"",VLOOKUP($A85,'Annex 2 EHV charges'!$A:$O,10,FALSE)),"")</f>
        <v>1.77</v>
      </c>
      <c r="H85" s="165">
        <f>IFERROR(IF(VLOOKUP($A85,'Annex 2 EHV charges'!$A:$O,11,FALSE)=0,"",VLOOKUP($A85,'Annex 2 EHV charges'!$A:$O,11,FALSE)),"")</f>
        <v>1.77</v>
      </c>
    </row>
    <row r="86" spans="1:8" x14ac:dyDescent="0.2">
      <c r="A86" s="161">
        <f t="array" ref="A86">IFERROR(INDEX('Annex 2 EHV charges'!$A$11:$A$300, MATCH(0, IF(ISBLANK('Annex 2 EHV charges'!$A$11:$A$300),1, COUNTIF(A$4:$A85, 'Annex 2 EHV charges'!$A$11:$A$300)), 0)),"")</f>
        <v>842</v>
      </c>
      <c r="B86" s="161">
        <f>IF($A86="","",VLOOKUP($A86,'Annex 2 EHV charges'!$A:$O,2,0))</f>
        <v>842</v>
      </c>
      <c r="C86" s="162">
        <f>IF($A86="","",VLOOKUP($A86,'Annex 2 EHV charges'!$A:$O,3,0))</f>
        <v>1100039600051</v>
      </c>
      <c r="D86" s="161" t="str">
        <f>IF($A86="","",VLOOKUP($A86,'Annex 2 EHV charges'!$A:$O,7,0))</f>
        <v>Derby Co-Generation</v>
      </c>
      <c r="E86" s="163" t="str">
        <f>IFERROR(IF(VLOOKUP($A86,'Annex 2 EHV charges'!$A:$O,8,FALSE)=0,"",VLOOKUP($A86,'Annex 2 EHV charges'!$A:$O,8,FALSE)),"")</f>
        <v/>
      </c>
      <c r="F86" s="164">
        <f>IFERROR(IF(VLOOKUP($A86,'Annex 2 EHV charges'!$A:$O,9,FALSE)=0,"",VLOOKUP($A86,'Annex 2 EHV charges'!$A:$O,9,FALSE)),"")</f>
        <v>145.61000000000001</v>
      </c>
      <c r="G86" s="165">
        <f>IFERROR(IF(VLOOKUP($A86,'Annex 2 EHV charges'!$A:$O,10,FALSE)=0,"",VLOOKUP($A86,'Annex 2 EHV charges'!$A:$O,10,FALSE)),"")</f>
        <v>0.74</v>
      </c>
      <c r="H86" s="165">
        <f>IFERROR(IF(VLOOKUP($A86,'Annex 2 EHV charges'!$A:$O,11,FALSE)=0,"",VLOOKUP($A86,'Annex 2 EHV charges'!$A:$O,11,FALSE)),"")</f>
        <v>0.74</v>
      </c>
    </row>
    <row r="87" spans="1:8" ht="25.5" x14ac:dyDescent="0.2">
      <c r="A87" s="161">
        <f t="array" ref="A87">IFERROR(INDEX('Annex 2 EHV charges'!$A$11:$A$300, MATCH(0, IF(ISBLANK('Annex 2 EHV charges'!$A$11:$A$300),1, COUNTIF(A$4:$A86, 'Annex 2 EHV charges'!$A$11:$A$300)), 0)),"")</f>
        <v>843</v>
      </c>
      <c r="B87" s="161">
        <f>IF($A87="","",VLOOKUP($A87,'Annex 2 EHV charges'!$A:$O,2,0))</f>
        <v>843</v>
      </c>
      <c r="C87" s="162" t="str">
        <f>IF($A87="","",VLOOKUP($A87,'Annex 2 EHV charges'!$A:$O,3,0))</f>
        <v>1100039600060
1100050311167</v>
      </c>
      <c r="D87" s="161" t="str">
        <f>IF($A87="","",VLOOKUP($A87,'Annex 2 EHV charges'!$A:$O,7,0))</f>
        <v>Rolls Royce Sinfin C</v>
      </c>
      <c r="E87" s="163" t="str">
        <f>IFERROR(IF(VLOOKUP($A87,'Annex 2 EHV charges'!$A:$O,8,FALSE)=0,"",VLOOKUP($A87,'Annex 2 EHV charges'!$A:$O,8,FALSE)),"")</f>
        <v/>
      </c>
      <c r="F87" s="164">
        <f>IFERROR(IF(VLOOKUP($A87,'Annex 2 EHV charges'!$A:$O,9,FALSE)=0,"",VLOOKUP($A87,'Annex 2 EHV charges'!$A:$O,9,FALSE)),"")</f>
        <v>10983.26</v>
      </c>
      <c r="G87" s="165">
        <f>IFERROR(IF(VLOOKUP($A87,'Annex 2 EHV charges'!$A:$O,10,FALSE)=0,"",VLOOKUP($A87,'Annex 2 EHV charges'!$A:$O,10,FALSE)),"")</f>
        <v>0.62</v>
      </c>
      <c r="H87" s="165">
        <f>IFERROR(IF(VLOOKUP($A87,'Annex 2 EHV charges'!$A:$O,11,FALSE)=0,"",VLOOKUP($A87,'Annex 2 EHV charges'!$A:$O,11,FALSE)),"")</f>
        <v>0.62</v>
      </c>
    </row>
    <row r="88" spans="1:8" x14ac:dyDescent="0.2">
      <c r="A88" s="161">
        <f t="array" ref="A88">IFERROR(INDEX('Annex 2 EHV charges'!$A$11:$A$300, MATCH(0, IF(ISBLANK('Annex 2 EHV charges'!$A$11:$A$300),1, COUNTIF(A$4:$A87, 'Annex 2 EHV charges'!$A$11:$A$300)), 0)),"")</f>
        <v>844</v>
      </c>
      <c r="B88" s="161">
        <f>IF($A88="","",VLOOKUP($A88,'Annex 2 EHV charges'!$A:$O,2,0))</f>
        <v>844</v>
      </c>
      <c r="C88" s="162">
        <f>IF($A88="","",VLOOKUP($A88,'Annex 2 EHV charges'!$A:$O,3,0))</f>
        <v>1100039671841</v>
      </c>
      <c r="D88" s="161" t="str">
        <f>IF($A88="","",VLOOKUP($A88,'Annex 2 EHV charges'!$A:$O,7,0))</f>
        <v>ABR Foods</v>
      </c>
      <c r="E88" s="163">
        <f>IFERROR(IF(VLOOKUP($A88,'Annex 2 EHV charges'!$A:$O,8,FALSE)=0,"",VLOOKUP($A88,'Annex 2 EHV charges'!$A:$O,8,FALSE)),"")</f>
        <v>0.50700000000000001</v>
      </c>
      <c r="F88" s="164">
        <f>IFERROR(IF(VLOOKUP($A88,'Annex 2 EHV charges'!$A:$O,9,FALSE)=0,"",VLOOKUP($A88,'Annex 2 EHV charges'!$A:$O,9,FALSE)),"")</f>
        <v>437.52</v>
      </c>
      <c r="G88" s="165">
        <f>IFERROR(IF(VLOOKUP($A88,'Annex 2 EHV charges'!$A:$O,10,FALSE)=0,"",VLOOKUP($A88,'Annex 2 EHV charges'!$A:$O,10,FALSE)),"")</f>
        <v>1.08</v>
      </c>
      <c r="H88" s="165">
        <f>IFERROR(IF(VLOOKUP($A88,'Annex 2 EHV charges'!$A:$O,11,FALSE)=0,"",VLOOKUP($A88,'Annex 2 EHV charges'!$A:$O,11,FALSE)),"")</f>
        <v>1.08</v>
      </c>
    </row>
    <row r="89" spans="1:8" x14ac:dyDescent="0.2">
      <c r="A89" s="161">
        <f t="array" ref="A89">IFERROR(INDEX('Annex 2 EHV charges'!$A$11:$A$300, MATCH(0, IF(ISBLANK('Annex 2 EHV charges'!$A$11:$A$300),1, COUNTIF(A$4:$A88, 'Annex 2 EHV charges'!$A$11:$A$300)), 0)),"")</f>
        <v>845</v>
      </c>
      <c r="B89" s="161">
        <f>IF($A89="","",VLOOKUP($A89,'Annex 2 EHV charges'!$A:$O,2,0))</f>
        <v>845</v>
      </c>
      <c r="C89" s="162">
        <f>IF($A89="","",VLOOKUP($A89,'Annex 2 EHV charges'!$A:$O,3,0))</f>
        <v>1160001236210</v>
      </c>
      <c r="D89" s="161" t="str">
        <f>IF($A89="","",VLOOKUP($A89,'Annex 2 EHV charges'!$A:$O,7,0))</f>
        <v>Petsoe Wind Farm</v>
      </c>
      <c r="E89" s="163" t="str">
        <f>IFERROR(IF(VLOOKUP($A89,'Annex 2 EHV charges'!$A:$O,8,FALSE)=0,"",VLOOKUP($A89,'Annex 2 EHV charges'!$A:$O,8,FALSE)),"")</f>
        <v/>
      </c>
      <c r="F89" s="164">
        <f>IFERROR(IF(VLOOKUP($A89,'Annex 2 EHV charges'!$A:$O,9,FALSE)=0,"",VLOOKUP($A89,'Annex 2 EHV charges'!$A:$O,9,FALSE)),"")</f>
        <v>18.7</v>
      </c>
      <c r="G89" s="165">
        <f>IFERROR(IF(VLOOKUP($A89,'Annex 2 EHV charges'!$A:$O,10,FALSE)=0,"",VLOOKUP($A89,'Annex 2 EHV charges'!$A:$O,10,FALSE)),"")</f>
        <v>1.69</v>
      </c>
      <c r="H89" s="165">
        <f>IFERROR(IF(VLOOKUP($A89,'Annex 2 EHV charges'!$A:$O,11,FALSE)=0,"",VLOOKUP($A89,'Annex 2 EHV charges'!$A:$O,11,FALSE)),"")</f>
        <v>1.69</v>
      </c>
    </row>
    <row r="90" spans="1:8" x14ac:dyDescent="0.2">
      <c r="A90" s="161">
        <f t="array" ref="A90">IFERROR(INDEX('Annex 2 EHV charges'!$A$11:$A$300, MATCH(0, IF(ISBLANK('Annex 2 EHV charges'!$A$11:$A$300),1, COUNTIF(A$4:$A89, 'Annex 2 EHV charges'!$A$11:$A$300)), 0)),"")</f>
        <v>846</v>
      </c>
      <c r="B90" s="161">
        <f>IF($A90="","",VLOOKUP($A90,'Annex 2 EHV charges'!$A:$O,2,0))</f>
        <v>846</v>
      </c>
      <c r="C90" s="162">
        <f>IF($A90="","",VLOOKUP($A90,'Annex 2 EHV charges'!$A:$O,3,0))</f>
        <v>1100039600042</v>
      </c>
      <c r="D90" s="161" t="str">
        <f>IF($A90="","",VLOOKUP($A90,'Annex 2 EHV charges'!$A:$O,7,0))</f>
        <v>Castle Cement</v>
      </c>
      <c r="E90" s="163" t="str">
        <f>IFERROR(IF(VLOOKUP($A90,'Annex 2 EHV charges'!$A:$O,8,FALSE)=0,"",VLOOKUP($A90,'Annex 2 EHV charges'!$A:$O,8,FALSE)),"")</f>
        <v/>
      </c>
      <c r="F90" s="164">
        <f>IFERROR(IF(VLOOKUP($A90,'Annex 2 EHV charges'!$A:$O,9,FALSE)=0,"",VLOOKUP($A90,'Annex 2 EHV charges'!$A:$O,9,FALSE)),"")</f>
        <v>3296.55</v>
      </c>
      <c r="G90" s="165">
        <f>IFERROR(IF(VLOOKUP($A90,'Annex 2 EHV charges'!$A:$O,10,FALSE)=0,"",VLOOKUP($A90,'Annex 2 EHV charges'!$A:$O,10,FALSE)),"")</f>
        <v>2.33</v>
      </c>
      <c r="H90" s="165">
        <f>IFERROR(IF(VLOOKUP($A90,'Annex 2 EHV charges'!$A:$O,11,FALSE)=0,"",VLOOKUP($A90,'Annex 2 EHV charges'!$A:$O,11,FALSE)),"")</f>
        <v>2.33</v>
      </c>
    </row>
    <row r="91" spans="1:8" ht="25.5" x14ac:dyDescent="0.2">
      <c r="A91" s="161">
        <f t="array" ref="A91">IFERROR(INDEX('Annex 2 EHV charges'!$A$11:$A$300, MATCH(0, IF(ISBLANK('Annex 2 EHV charges'!$A$11:$A$300),1, COUNTIF(A$4:$A90, 'Annex 2 EHV charges'!$A$11:$A$300)), 0)),"")</f>
        <v>847</v>
      </c>
      <c r="B91" s="161">
        <f>IF($A91="","",VLOOKUP($A91,'Annex 2 EHV charges'!$A:$O,2,0))</f>
        <v>847</v>
      </c>
      <c r="C91" s="162" t="str">
        <f>IF($A91="","",VLOOKUP($A91,'Annex 2 EHV charges'!$A:$O,3,0))</f>
        <v>1100050013290
1100050314594</v>
      </c>
      <c r="D91" s="161" t="str">
        <f>IF($A91="","",VLOOKUP($A91,'Annex 2 EHV charges'!$A:$O,7,0))</f>
        <v>Rugby Cement</v>
      </c>
      <c r="E91" s="163" t="str">
        <f>IFERROR(IF(VLOOKUP($A91,'Annex 2 EHV charges'!$A:$O,8,FALSE)=0,"",VLOOKUP($A91,'Annex 2 EHV charges'!$A:$O,8,FALSE)),"")</f>
        <v/>
      </c>
      <c r="F91" s="164">
        <f>IFERROR(IF(VLOOKUP($A91,'Annex 2 EHV charges'!$A:$O,9,FALSE)=0,"",VLOOKUP($A91,'Annex 2 EHV charges'!$A:$O,9,FALSE)),"")</f>
        <v>1521.84</v>
      </c>
      <c r="G91" s="165">
        <f>IFERROR(IF(VLOOKUP($A91,'Annex 2 EHV charges'!$A:$O,10,FALSE)=0,"",VLOOKUP($A91,'Annex 2 EHV charges'!$A:$O,10,FALSE)),"")</f>
        <v>3.64</v>
      </c>
      <c r="H91" s="165">
        <f>IFERROR(IF(VLOOKUP($A91,'Annex 2 EHV charges'!$A:$O,11,FALSE)=0,"",VLOOKUP($A91,'Annex 2 EHV charges'!$A:$O,11,FALSE)),"")</f>
        <v>3.64</v>
      </c>
    </row>
    <row r="92" spans="1:8" x14ac:dyDescent="0.2">
      <c r="A92" s="161">
        <f t="array" ref="A92">IFERROR(INDEX('Annex 2 EHV charges'!$A$11:$A$300, MATCH(0, IF(ISBLANK('Annex 2 EHV charges'!$A$11:$A$300),1, COUNTIF(A$4:$A91, 'Annex 2 EHV charges'!$A$11:$A$300)), 0)),"")</f>
        <v>848</v>
      </c>
      <c r="B92" s="161">
        <f>IF($A92="","",VLOOKUP($A92,'Annex 2 EHV charges'!$A:$O,2,0))</f>
        <v>848</v>
      </c>
      <c r="C92" s="162">
        <f>IF($A92="","",VLOOKUP($A92,'Annex 2 EHV charges'!$A:$O,3,0))</f>
        <v>1100039667446</v>
      </c>
      <c r="D92" s="161" t="str">
        <f>IF($A92="","",VLOOKUP($A92,'Annex 2 EHV charges'!$A:$O,7,0))</f>
        <v>Coventry &amp; Solihull Waste</v>
      </c>
      <c r="E92" s="163" t="str">
        <f>IFERROR(IF(VLOOKUP($A92,'Annex 2 EHV charges'!$A:$O,8,FALSE)=0,"",VLOOKUP($A92,'Annex 2 EHV charges'!$A:$O,8,FALSE)),"")</f>
        <v/>
      </c>
      <c r="F92" s="164">
        <f>IFERROR(IF(VLOOKUP($A92,'Annex 2 EHV charges'!$A:$O,9,FALSE)=0,"",VLOOKUP($A92,'Annex 2 EHV charges'!$A:$O,9,FALSE)),"")</f>
        <v>86.31</v>
      </c>
      <c r="G92" s="165">
        <f>IFERROR(IF(VLOOKUP($A92,'Annex 2 EHV charges'!$A:$O,10,FALSE)=0,"",VLOOKUP($A92,'Annex 2 EHV charges'!$A:$O,10,FALSE)),"")</f>
        <v>1.27</v>
      </c>
      <c r="H92" s="165">
        <f>IFERROR(IF(VLOOKUP($A92,'Annex 2 EHV charges'!$A:$O,11,FALSE)=0,"",VLOOKUP($A92,'Annex 2 EHV charges'!$A:$O,11,FALSE)),"")</f>
        <v>1.27</v>
      </c>
    </row>
    <row r="93" spans="1:8" x14ac:dyDescent="0.2">
      <c r="A93" s="161">
        <f t="array" ref="A93">IFERROR(INDEX('Annex 2 EHV charges'!$A$11:$A$300, MATCH(0, IF(ISBLANK('Annex 2 EHV charges'!$A$11:$A$300),1, COUNTIF(A$4:$A92, 'Annex 2 EHV charges'!$A$11:$A$300)), 0)),"")</f>
        <v>849</v>
      </c>
      <c r="B93" s="161">
        <f>IF($A93="","",VLOOKUP($A93,'Annex 2 EHV charges'!$A:$O,2,0))</f>
        <v>849</v>
      </c>
      <c r="C93" s="162">
        <f>IF($A93="","",VLOOKUP($A93,'Annex 2 EHV charges'!$A:$O,3,0))</f>
        <v>1170000014575</v>
      </c>
      <c r="D93" s="161" t="str">
        <f>IF($A93="","",VLOOKUP($A93,'Annex 2 EHV charges'!$A:$O,7,0))</f>
        <v>Bentinck Generation</v>
      </c>
      <c r="E93" s="163" t="str">
        <f>IFERROR(IF(VLOOKUP($A93,'Annex 2 EHV charges'!$A:$O,8,FALSE)=0,"",VLOOKUP($A93,'Annex 2 EHV charges'!$A:$O,8,FALSE)),"")</f>
        <v/>
      </c>
      <c r="F93" s="164">
        <f>IFERROR(IF(VLOOKUP($A93,'Annex 2 EHV charges'!$A:$O,9,FALSE)=0,"",VLOOKUP($A93,'Annex 2 EHV charges'!$A:$O,9,FALSE)),"")</f>
        <v>8.2200000000000006</v>
      </c>
      <c r="G93" s="165">
        <f>IFERROR(IF(VLOOKUP($A93,'Annex 2 EHV charges'!$A:$O,10,FALSE)=0,"",VLOOKUP($A93,'Annex 2 EHV charges'!$A:$O,10,FALSE)),"")</f>
        <v>1.62</v>
      </c>
      <c r="H93" s="165">
        <f>IFERROR(IF(VLOOKUP($A93,'Annex 2 EHV charges'!$A:$O,11,FALSE)=0,"",VLOOKUP($A93,'Annex 2 EHV charges'!$A:$O,11,FALSE)),"")</f>
        <v>1.62</v>
      </c>
    </row>
    <row r="94" spans="1:8" x14ac:dyDescent="0.2">
      <c r="A94" s="161">
        <f t="array" ref="A94">IFERROR(INDEX('Annex 2 EHV charges'!$A$11:$A$300, MATCH(0, IF(ISBLANK('Annex 2 EHV charges'!$A$11:$A$300),1, COUNTIF(A$4:$A93, 'Annex 2 EHV charges'!$A$11:$A$300)), 0)),"")</f>
        <v>852</v>
      </c>
      <c r="B94" s="161">
        <f>IF($A94="","",VLOOKUP($A94,'Annex 2 EHV charges'!$A:$O,2,0))</f>
        <v>852</v>
      </c>
      <c r="C94" s="162">
        <f>IF($A94="","",VLOOKUP($A94,'Annex 2 EHV charges'!$A:$O,3,0))</f>
        <v>1100050780529</v>
      </c>
      <c r="D94" s="161" t="str">
        <f>IF($A94="","",VLOOKUP($A94,'Annex 2 EHV charges'!$A:$O,7,0))</f>
        <v>Asfordby 132kV</v>
      </c>
      <c r="E94" s="163" t="str">
        <f>IFERROR(IF(VLOOKUP($A94,'Annex 2 EHV charges'!$A:$O,8,FALSE)=0,"",VLOOKUP($A94,'Annex 2 EHV charges'!$A:$O,8,FALSE)),"")</f>
        <v/>
      </c>
      <c r="F94" s="164">
        <f>IFERROR(IF(VLOOKUP($A94,'Annex 2 EHV charges'!$A:$O,9,FALSE)=0,"",VLOOKUP($A94,'Annex 2 EHV charges'!$A:$O,9,FALSE)),"")</f>
        <v>2336.62</v>
      </c>
      <c r="G94" s="165">
        <f>IFERROR(IF(VLOOKUP($A94,'Annex 2 EHV charges'!$A:$O,10,FALSE)=0,"",VLOOKUP($A94,'Annex 2 EHV charges'!$A:$O,10,FALSE)),"")</f>
        <v>1.0900000000000001</v>
      </c>
      <c r="H94" s="165">
        <f>IFERROR(IF(VLOOKUP($A94,'Annex 2 EHV charges'!$A:$O,11,FALSE)=0,"",VLOOKUP($A94,'Annex 2 EHV charges'!$A:$O,11,FALSE)),"")</f>
        <v>1.0900000000000001</v>
      </c>
    </row>
    <row r="95" spans="1:8" x14ac:dyDescent="0.2">
      <c r="A95" s="161">
        <f t="array" ref="A95">IFERROR(INDEX('Annex 2 EHV charges'!$A$11:$A$300, MATCH(0, IF(ISBLANK('Annex 2 EHV charges'!$A$11:$A$300),1, COUNTIF(A$4:$A94, 'Annex 2 EHV charges'!$A$11:$A$300)), 0)),"")</f>
        <v>853</v>
      </c>
      <c r="B95" s="161">
        <f>IF($A95="","",VLOOKUP($A95,'Annex 2 EHV charges'!$A:$O,2,0))</f>
        <v>853</v>
      </c>
      <c r="C95" s="162">
        <f>IF($A95="","",VLOOKUP($A95,'Annex 2 EHV charges'!$A:$O,3,0))</f>
        <v>1100770095532</v>
      </c>
      <c r="D95" s="161" t="str">
        <f>IF($A95="","",VLOOKUP($A95,'Annex 2 EHV charges'!$A:$O,7,0))</f>
        <v>Calvert Landfill</v>
      </c>
      <c r="E95" s="163" t="str">
        <f>IFERROR(IF(VLOOKUP($A95,'Annex 2 EHV charges'!$A:$O,8,FALSE)=0,"",VLOOKUP($A95,'Annex 2 EHV charges'!$A:$O,8,FALSE)),"")</f>
        <v/>
      </c>
      <c r="F95" s="164">
        <f>IFERROR(IF(VLOOKUP($A95,'Annex 2 EHV charges'!$A:$O,9,FALSE)=0,"",VLOOKUP($A95,'Annex 2 EHV charges'!$A:$O,9,FALSE)),"")</f>
        <v>25.64</v>
      </c>
      <c r="G95" s="165">
        <f>IFERROR(IF(VLOOKUP($A95,'Annex 2 EHV charges'!$A:$O,10,FALSE)=0,"",VLOOKUP($A95,'Annex 2 EHV charges'!$A:$O,10,FALSE)),"")</f>
        <v>1.02</v>
      </c>
      <c r="H95" s="165">
        <f>IFERROR(IF(VLOOKUP($A95,'Annex 2 EHV charges'!$A:$O,11,FALSE)=0,"",VLOOKUP($A95,'Annex 2 EHV charges'!$A:$O,11,FALSE)),"")</f>
        <v>1.02</v>
      </c>
    </row>
    <row r="96" spans="1:8" x14ac:dyDescent="0.2">
      <c r="A96" s="161">
        <f t="array" ref="A96">IFERROR(INDEX('Annex 2 EHV charges'!$A$11:$A$300, MATCH(0, IF(ISBLANK('Annex 2 EHV charges'!$A$11:$A$300),1, COUNTIF(A$4:$A95, 'Annex 2 EHV charges'!$A$11:$A$300)), 0)),"")</f>
        <v>854</v>
      </c>
      <c r="B96" s="161">
        <f>IF($A96="","",VLOOKUP($A96,'Annex 2 EHV charges'!$A:$O,2,0))</f>
        <v>854</v>
      </c>
      <c r="C96" s="162">
        <f>IF($A96="","",VLOOKUP($A96,'Annex 2 EHV charges'!$A:$O,3,0))</f>
        <v>1100770104666</v>
      </c>
      <c r="D96" s="161" t="str">
        <f>IF($A96="","",VLOOKUP($A96,'Annex 2 EHV charges'!$A:$O,7,0))</f>
        <v>Weldon Landfill</v>
      </c>
      <c r="E96" s="163">
        <f>IFERROR(IF(VLOOKUP($A96,'Annex 2 EHV charges'!$A:$O,8,FALSE)=0,"",VLOOKUP($A96,'Annex 2 EHV charges'!$A:$O,8,FALSE)),"")</f>
        <v>0.46400000000000002</v>
      </c>
      <c r="F96" s="164">
        <f>IFERROR(IF(VLOOKUP($A96,'Annex 2 EHV charges'!$A:$O,9,FALSE)=0,"",VLOOKUP($A96,'Annex 2 EHV charges'!$A:$O,9,FALSE)),"")</f>
        <v>29.73</v>
      </c>
      <c r="G96" s="165">
        <f>IFERROR(IF(VLOOKUP($A96,'Annex 2 EHV charges'!$A:$O,10,FALSE)=0,"",VLOOKUP($A96,'Annex 2 EHV charges'!$A:$O,10,FALSE)),"")</f>
        <v>1.02</v>
      </c>
      <c r="H96" s="165">
        <f>IFERROR(IF(VLOOKUP($A96,'Annex 2 EHV charges'!$A:$O,11,FALSE)=0,"",VLOOKUP($A96,'Annex 2 EHV charges'!$A:$O,11,FALSE)),"")</f>
        <v>1.02</v>
      </c>
    </row>
    <row r="97" spans="1:8" x14ac:dyDescent="0.2">
      <c r="A97" s="161">
        <f t="array" ref="A97">IFERROR(INDEX('Annex 2 EHV charges'!$A$11:$A$300, MATCH(0, IF(ISBLANK('Annex 2 EHV charges'!$A$11:$A$300),1, COUNTIF(A$4:$A96, 'Annex 2 EHV charges'!$A$11:$A$300)), 0)),"")</f>
        <v>855</v>
      </c>
      <c r="B97" s="161">
        <f>IF($A97="","",VLOOKUP($A97,'Annex 2 EHV charges'!$A:$O,2,0))</f>
        <v>855</v>
      </c>
      <c r="C97" s="162">
        <f>IF($A97="","",VLOOKUP($A97,'Annex 2 EHV charges'!$A:$O,3,0))</f>
        <v>1100770099918</v>
      </c>
      <c r="D97" s="161" t="str">
        <f>IF($A97="","",VLOOKUP($A97,'Annex 2 EHV charges'!$A:$O,7,0))</f>
        <v>Goosy Lodge Power</v>
      </c>
      <c r="E97" s="163">
        <f>IFERROR(IF(VLOOKUP($A97,'Annex 2 EHV charges'!$A:$O,8,FALSE)=0,"",VLOOKUP($A97,'Annex 2 EHV charges'!$A:$O,8,FALSE)),"")</f>
        <v>0.46500000000000002</v>
      </c>
      <c r="F97" s="164">
        <f>IFERROR(IF(VLOOKUP($A97,'Annex 2 EHV charges'!$A:$O,9,FALSE)=0,"",VLOOKUP($A97,'Annex 2 EHV charges'!$A:$O,9,FALSE)),"")</f>
        <v>26.43</v>
      </c>
      <c r="G97" s="165">
        <f>IFERROR(IF(VLOOKUP($A97,'Annex 2 EHV charges'!$A:$O,10,FALSE)=0,"",VLOOKUP($A97,'Annex 2 EHV charges'!$A:$O,10,FALSE)),"")</f>
        <v>1.02</v>
      </c>
      <c r="H97" s="165">
        <f>IFERROR(IF(VLOOKUP($A97,'Annex 2 EHV charges'!$A:$O,11,FALSE)=0,"",VLOOKUP($A97,'Annex 2 EHV charges'!$A:$O,11,FALSE)),"")</f>
        <v>1.02</v>
      </c>
    </row>
    <row r="98" spans="1:8" ht="25.5" x14ac:dyDescent="0.2">
      <c r="A98" s="161">
        <f t="array" ref="A98">IFERROR(INDEX('Annex 2 EHV charges'!$A$11:$A$300, MATCH(0, IF(ISBLANK('Annex 2 EHV charges'!$A$11:$A$300),1, COUNTIF(A$4:$A97, 'Annex 2 EHV charges'!$A$11:$A$300)), 0)),"")</f>
        <v>856</v>
      </c>
      <c r="B98" s="161">
        <f>IF($A98="","",VLOOKUP($A98,'Annex 2 EHV charges'!$A:$O,2,0))</f>
        <v>856</v>
      </c>
      <c r="C98" s="162" t="str">
        <f>IF($A98="","",VLOOKUP($A98,'Annex 2 EHV charges'!$A:$O,3,0))</f>
        <v>1160000116234
1160000135185</v>
      </c>
      <c r="D98" s="161" t="str">
        <f>IF($A98="","",VLOOKUP($A98,'Annex 2 EHV charges'!$A:$O,7,0))</f>
        <v>BAR Honda</v>
      </c>
      <c r="E98" s="163" t="str">
        <f>IFERROR(IF(VLOOKUP($A98,'Annex 2 EHV charges'!$A:$O,8,FALSE)=0,"",VLOOKUP($A98,'Annex 2 EHV charges'!$A:$O,8,FALSE)),"")</f>
        <v/>
      </c>
      <c r="F98" s="164">
        <f>IFERROR(IF(VLOOKUP($A98,'Annex 2 EHV charges'!$A:$O,9,FALSE)=0,"",VLOOKUP($A98,'Annex 2 EHV charges'!$A:$O,9,FALSE)),"")</f>
        <v>529.79999999999995</v>
      </c>
      <c r="G98" s="165">
        <f>IFERROR(IF(VLOOKUP($A98,'Annex 2 EHV charges'!$A:$O,10,FALSE)=0,"",VLOOKUP($A98,'Annex 2 EHV charges'!$A:$O,10,FALSE)),"")</f>
        <v>2.1</v>
      </c>
      <c r="H98" s="165">
        <f>IFERROR(IF(VLOOKUP($A98,'Annex 2 EHV charges'!$A:$O,11,FALSE)=0,"",VLOOKUP($A98,'Annex 2 EHV charges'!$A:$O,11,FALSE)),"")</f>
        <v>2.1</v>
      </c>
    </row>
    <row r="99" spans="1:8" x14ac:dyDescent="0.2">
      <c r="A99" s="161">
        <f t="array" ref="A99">IFERROR(INDEX('Annex 2 EHV charges'!$A$11:$A$300, MATCH(0, IF(ISBLANK('Annex 2 EHV charges'!$A$11:$A$300),1, COUNTIF(A$4:$A98, 'Annex 2 EHV charges'!$A$11:$A$300)), 0)),"")</f>
        <v>857</v>
      </c>
      <c r="B99" s="161">
        <f>IF($A99="","",VLOOKUP($A99,'Annex 2 EHV charges'!$A:$O,2,0))</f>
        <v>857</v>
      </c>
      <c r="C99" s="162">
        <f>IF($A99="","",VLOOKUP($A99,'Annex 2 EHV charges'!$A:$O,3,0))</f>
        <v>1160000226327</v>
      </c>
      <c r="D99" s="161" t="str">
        <f>IF($A99="","",VLOOKUP($A99,'Annex 2 EHV charges'!$A:$O,7,0))</f>
        <v>Burton Wolds Wind Farm</v>
      </c>
      <c r="E99" s="163">
        <f>IFERROR(IF(VLOOKUP($A99,'Annex 2 EHV charges'!$A:$O,8,FALSE)=0,"",VLOOKUP($A99,'Annex 2 EHV charges'!$A:$O,8,FALSE)),"")</f>
        <v>0.46100000000000002</v>
      </c>
      <c r="F99" s="164">
        <f>IFERROR(IF(VLOOKUP($A99,'Annex 2 EHV charges'!$A:$O,9,FALSE)=0,"",VLOOKUP($A99,'Annex 2 EHV charges'!$A:$O,9,FALSE)),"")</f>
        <v>6.43</v>
      </c>
      <c r="G99" s="165">
        <f>IFERROR(IF(VLOOKUP($A99,'Annex 2 EHV charges'!$A:$O,10,FALSE)=0,"",VLOOKUP($A99,'Annex 2 EHV charges'!$A:$O,10,FALSE)),"")</f>
        <v>1.05</v>
      </c>
      <c r="H99" s="165">
        <f>IFERROR(IF(VLOOKUP($A99,'Annex 2 EHV charges'!$A:$O,11,FALSE)=0,"",VLOOKUP($A99,'Annex 2 EHV charges'!$A:$O,11,FALSE)),"")</f>
        <v>1.05</v>
      </c>
    </row>
    <row r="100" spans="1:8" x14ac:dyDescent="0.2">
      <c r="A100" s="161">
        <f t="array" ref="A100">IFERROR(INDEX('Annex 2 EHV charges'!$A$11:$A$300, MATCH(0, IF(ISBLANK('Annex 2 EHV charges'!$A$11:$A$300),1, COUNTIF(A$4:$A99, 'Annex 2 EHV charges'!$A$11:$A$300)), 0)),"")</f>
        <v>858</v>
      </c>
      <c r="B100" s="161">
        <f>IF($A100="","",VLOOKUP($A100,'Annex 2 EHV charges'!$A:$O,2,0))</f>
        <v>858</v>
      </c>
      <c r="C100" s="162">
        <f>IF($A100="","",VLOOKUP($A100,'Annex 2 EHV charges'!$A:$O,3,0))</f>
        <v>1100039606090</v>
      </c>
      <c r="D100" s="161" t="str">
        <f>IF($A100="","",VLOOKUP($A100,'Annex 2 EHV charges'!$A:$O,7,0))</f>
        <v>Network Rail Bretton</v>
      </c>
      <c r="E100" s="163" t="str">
        <f>IFERROR(IF(VLOOKUP($A100,'Annex 2 EHV charges'!$A:$O,8,FALSE)=0,"",VLOOKUP($A100,'Annex 2 EHV charges'!$A:$O,8,FALSE)),"")</f>
        <v/>
      </c>
      <c r="F100" s="164">
        <f>IFERROR(IF(VLOOKUP($A100,'Annex 2 EHV charges'!$A:$O,9,FALSE)=0,"",VLOOKUP($A100,'Annex 2 EHV charges'!$A:$O,9,FALSE)),"")</f>
        <v>8884.06</v>
      </c>
      <c r="G100" s="165">
        <f>IFERROR(IF(VLOOKUP($A100,'Annex 2 EHV charges'!$A:$O,10,FALSE)=0,"",VLOOKUP($A100,'Annex 2 EHV charges'!$A:$O,10,FALSE)),"")</f>
        <v>2.89</v>
      </c>
      <c r="H100" s="165">
        <f>IFERROR(IF(VLOOKUP($A100,'Annex 2 EHV charges'!$A:$O,11,FALSE)=0,"",VLOOKUP($A100,'Annex 2 EHV charges'!$A:$O,11,FALSE)),"")</f>
        <v>2.89</v>
      </c>
    </row>
    <row r="101" spans="1:8" x14ac:dyDescent="0.2">
      <c r="A101" s="161">
        <f t="array" ref="A101">IFERROR(INDEX('Annex 2 EHV charges'!$A$11:$A$300, MATCH(0, IF(ISBLANK('Annex 2 EHV charges'!$A$11:$A$300),1, COUNTIF(A$4:$A100, 'Annex 2 EHV charges'!$A$11:$A$300)), 0)),"")</f>
        <v>859</v>
      </c>
      <c r="B101" s="161">
        <f>IF($A101="","",VLOOKUP($A101,'Annex 2 EHV charges'!$A:$O,2,0))</f>
        <v>859</v>
      </c>
      <c r="C101" s="162">
        <f>IF($A101="","",VLOOKUP($A101,'Annex 2 EHV charges'!$A:$O,3,0))</f>
        <v>1100770683368</v>
      </c>
      <c r="D101" s="161" t="str">
        <f>IF($A101="","",VLOOKUP($A101,'Annex 2 EHV charges'!$A:$O,7,0))</f>
        <v>Bambers Farm Wind Farm</v>
      </c>
      <c r="E101" s="163" t="str">
        <f>IFERROR(IF(VLOOKUP($A101,'Annex 2 EHV charges'!$A:$O,8,FALSE)=0,"",VLOOKUP($A101,'Annex 2 EHV charges'!$A:$O,8,FALSE)),"")</f>
        <v/>
      </c>
      <c r="F101" s="164">
        <f>IFERROR(IF(VLOOKUP($A101,'Annex 2 EHV charges'!$A:$O,9,FALSE)=0,"",VLOOKUP($A101,'Annex 2 EHV charges'!$A:$O,9,FALSE)),"")</f>
        <v>2.19</v>
      </c>
      <c r="G101" s="165">
        <f>IFERROR(IF(VLOOKUP($A101,'Annex 2 EHV charges'!$A:$O,10,FALSE)=0,"",VLOOKUP($A101,'Annex 2 EHV charges'!$A:$O,10,FALSE)),"")</f>
        <v>1.27</v>
      </c>
      <c r="H101" s="165">
        <f>IFERROR(IF(VLOOKUP($A101,'Annex 2 EHV charges'!$A:$O,11,FALSE)=0,"",VLOOKUP($A101,'Annex 2 EHV charges'!$A:$O,11,FALSE)),"")</f>
        <v>1.27</v>
      </c>
    </row>
    <row r="102" spans="1:8" x14ac:dyDescent="0.2">
      <c r="A102" s="161">
        <f t="array" ref="A102">IFERROR(INDEX('Annex 2 EHV charges'!$A$11:$A$300, MATCH(0, IF(ISBLANK('Annex 2 EHV charges'!$A$11:$A$300),1, COUNTIF(A$4:$A101, 'Annex 2 EHV charges'!$A$11:$A$300)), 0)),"")</f>
        <v>860</v>
      </c>
      <c r="B102" s="161">
        <f>IF($A102="","",VLOOKUP($A102,'Annex 2 EHV charges'!$A:$O,2,0))</f>
        <v>860</v>
      </c>
      <c r="C102" s="162">
        <f>IF($A102="","",VLOOKUP($A102,'Annex 2 EHV charges'!$A:$O,3,0))</f>
        <v>1160000213601</v>
      </c>
      <c r="D102" s="161" t="str">
        <f>IF($A102="","",VLOOKUP($A102,'Annex 2 EHV charges'!$A:$O,7,0))</f>
        <v>Vine House Wind Farm</v>
      </c>
      <c r="E102" s="163" t="str">
        <f>IFERROR(IF(VLOOKUP($A102,'Annex 2 EHV charges'!$A:$O,8,FALSE)=0,"",VLOOKUP($A102,'Annex 2 EHV charges'!$A:$O,8,FALSE)),"")</f>
        <v/>
      </c>
      <c r="F102" s="164">
        <f>IFERROR(IF(VLOOKUP($A102,'Annex 2 EHV charges'!$A:$O,9,FALSE)=0,"",VLOOKUP($A102,'Annex 2 EHV charges'!$A:$O,9,FALSE)),"")</f>
        <v>51.73</v>
      </c>
      <c r="G102" s="165">
        <f>IFERROR(IF(VLOOKUP($A102,'Annex 2 EHV charges'!$A:$O,10,FALSE)=0,"",VLOOKUP($A102,'Annex 2 EHV charges'!$A:$O,10,FALSE)),"")</f>
        <v>1.32</v>
      </c>
      <c r="H102" s="165">
        <f>IFERROR(IF(VLOOKUP($A102,'Annex 2 EHV charges'!$A:$O,11,FALSE)=0,"",VLOOKUP($A102,'Annex 2 EHV charges'!$A:$O,11,FALSE)),"")</f>
        <v>1.32</v>
      </c>
    </row>
    <row r="103" spans="1:8" x14ac:dyDescent="0.2">
      <c r="A103" s="161">
        <f t="array" ref="A103">IFERROR(INDEX('Annex 2 EHV charges'!$A$11:$A$300, MATCH(0, IF(ISBLANK('Annex 2 EHV charges'!$A$11:$A$300),1, COUNTIF(A$4:$A102, 'Annex 2 EHV charges'!$A$11:$A$300)), 0)),"")</f>
        <v>861</v>
      </c>
      <c r="B103" s="161">
        <f>IF($A103="","",VLOOKUP($A103,'Annex 2 EHV charges'!$A:$O,2,0))</f>
        <v>861</v>
      </c>
      <c r="C103" s="162">
        <f>IF($A103="","",VLOOKUP($A103,'Annex 2 EHV charges'!$A:$O,3,0))</f>
        <v>1160000154150</v>
      </c>
      <c r="D103" s="161" t="str">
        <f>IF($A103="","",VLOOKUP($A103,'Annex 2 EHV charges'!$A:$O,7,0))</f>
        <v>Red House Wind Farm</v>
      </c>
      <c r="E103" s="163" t="str">
        <f>IFERROR(IF(VLOOKUP($A103,'Annex 2 EHV charges'!$A:$O,8,FALSE)=0,"",VLOOKUP($A103,'Annex 2 EHV charges'!$A:$O,8,FALSE)),"")</f>
        <v/>
      </c>
      <c r="F103" s="164">
        <f>IFERROR(IF(VLOOKUP($A103,'Annex 2 EHV charges'!$A:$O,9,FALSE)=0,"",VLOOKUP($A103,'Annex 2 EHV charges'!$A:$O,9,FALSE)),"")</f>
        <v>8.14</v>
      </c>
      <c r="G103" s="165">
        <f>IFERROR(IF(VLOOKUP($A103,'Annex 2 EHV charges'!$A:$O,10,FALSE)=0,"",VLOOKUP($A103,'Annex 2 EHV charges'!$A:$O,10,FALSE)),"")</f>
        <v>1.2</v>
      </c>
      <c r="H103" s="165">
        <f>IFERROR(IF(VLOOKUP($A103,'Annex 2 EHV charges'!$A:$O,11,FALSE)=0,"",VLOOKUP($A103,'Annex 2 EHV charges'!$A:$O,11,FALSE)),"")</f>
        <v>1.2</v>
      </c>
    </row>
    <row r="104" spans="1:8" x14ac:dyDescent="0.2">
      <c r="A104" s="161">
        <f t="array" ref="A104">IFERROR(INDEX('Annex 2 EHV charges'!$A$11:$A$300, MATCH(0, IF(ISBLANK('Annex 2 EHV charges'!$A$11:$A$300),1, COUNTIF(A$4:$A103, 'Annex 2 EHV charges'!$A$11:$A$300)), 0)),"")</f>
        <v>862</v>
      </c>
      <c r="B104" s="161">
        <f>IF($A104="","",VLOOKUP($A104,'Annex 2 EHV charges'!$A:$O,2,0))</f>
        <v>862</v>
      </c>
      <c r="C104" s="162">
        <f>IF($A104="","",VLOOKUP($A104,'Annex 2 EHV charges'!$A:$O,3,0))</f>
        <v>1160000186551</v>
      </c>
      <c r="D104" s="161" t="str">
        <f>IF($A104="","",VLOOKUP($A104,'Annex 2 EHV charges'!$A:$O,7,0))</f>
        <v>Daneshill Landfill</v>
      </c>
      <c r="E104" s="163" t="str">
        <f>IFERROR(IF(VLOOKUP($A104,'Annex 2 EHV charges'!$A:$O,8,FALSE)=0,"",VLOOKUP($A104,'Annex 2 EHV charges'!$A:$O,8,FALSE)),"")</f>
        <v/>
      </c>
      <c r="F104" s="164">
        <f>IFERROR(IF(VLOOKUP($A104,'Annex 2 EHV charges'!$A:$O,9,FALSE)=0,"",VLOOKUP($A104,'Annex 2 EHV charges'!$A:$O,9,FALSE)),"")</f>
        <v>39.020000000000003</v>
      </c>
      <c r="G104" s="165">
        <f>IFERROR(IF(VLOOKUP($A104,'Annex 2 EHV charges'!$A:$O,10,FALSE)=0,"",VLOOKUP($A104,'Annex 2 EHV charges'!$A:$O,10,FALSE)),"")</f>
        <v>1.04</v>
      </c>
      <c r="H104" s="165">
        <f>IFERROR(IF(VLOOKUP($A104,'Annex 2 EHV charges'!$A:$O,11,FALSE)=0,"",VLOOKUP($A104,'Annex 2 EHV charges'!$A:$O,11,FALSE)),"")</f>
        <v>1.04</v>
      </c>
    </row>
    <row r="105" spans="1:8" x14ac:dyDescent="0.2">
      <c r="A105" s="161">
        <f t="array" ref="A105">IFERROR(INDEX('Annex 2 EHV charges'!$A$11:$A$300, MATCH(0, IF(ISBLANK('Annex 2 EHV charges'!$A$11:$A$300),1, COUNTIF(A$4:$A104, 'Annex 2 EHV charges'!$A$11:$A$300)), 0)),"")</f>
        <v>863</v>
      </c>
      <c r="B105" s="161">
        <f>IF($A105="","",VLOOKUP($A105,'Annex 2 EHV charges'!$A:$O,2,0))</f>
        <v>863</v>
      </c>
      <c r="C105" s="162">
        <f>IF($A105="","",VLOOKUP($A105,'Annex 2 EHV charges'!$A:$O,3,0))</f>
        <v>1130000053950</v>
      </c>
      <c r="D105" s="161" t="str">
        <f>IF($A105="","",VLOOKUP($A105,'Annex 2 EHV charges'!$A:$O,7,0))</f>
        <v>Corby Power demand</v>
      </c>
      <c r="E105" s="163">
        <f>IFERROR(IF(VLOOKUP($A105,'Annex 2 EHV charges'!$A:$O,8,FALSE)=0,"",VLOOKUP($A105,'Annex 2 EHV charges'!$A:$O,8,FALSE)),"")</f>
        <v>0.51300000000000001</v>
      </c>
      <c r="F105" s="164">
        <f>IFERROR(IF(VLOOKUP($A105,'Annex 2 EHV charges'!$A:$O,9,FALSE)=0,"",VLOOKUP($A105,'Annex 2 EHV charges'!$A:$O,9,FALSE)),"")</f>
        <v>735.26</v>
      </c>
      <c r="G105" s="165">
        <f>IFERROR(IF(VLOOKUP($A105,'Annex 2 EHV charges'!$A:$O,10,FALSE)=0,"",VLOOKUP($A105,'Annex 2 EHV charges'!$A:$O,10,FALSE)),"")</f>
        <v>2.77</v>
      </c>
      <c r="H105" s="165">
        <f>IFERROR(IF(VLOOKUP($A105,'Annex 2 EHV charges'!$A:$O,11,FALSE)=0,"",VLOOKUP($A105,'Annex 2 EHV charges'!$A:$O,11,FALSE)),"")</f>
        <v>2.77</v>
      </c>
    </row>
    <row r="106" spans="1:8" x14ac:dyDescent="0.2">
      <c r="A106" s="161">
        <f t="array" ref="A106">IFERROR(INDEX('Annex 2 EHV charges'!$A$11:$A$300, MATCH(0, IF(ISBLANK('Annex 2 EHV charges'!$A$11:$A$300),1, COUNTIF(A$4:$A105, 'Annex 2 EHV charges'!$A$11:$A$300)), 0)),"")</f>
        <v>864</v>
      </c>
      <c r="B106" s="161">
        <f>IF($A106="","",VLOOKUP($A106,'Annex 2 EHV charges'!$A:$O,2,0))</f>
        <v>864</v>
      </c>
      <c r="C106" s="162">
        <f>IF($A106="","",VLOOKUP($A106,'Annex 2 EHV charges'!$A:$O,3,0))</f>
        <v>1160000745093</v>
      </c>
      <c r="D106" s="161" t="str">
        <f>IF($A106="","",VLOOKUP($A106,'Annex 2 EHV charges'!$A:$O,7,0))</f>
        <v>Newton Longville Landfill</v>
      </c>
      <c r="E106" s="163" t="str">
        <f>IFERROR(IF(VLOOKUP($A106,'Annex 2 EHV charges'!$A:$O,8,FALSE)=0,"",VLOOKUP($A106,'Annex 2 EHV charges'!$A:$O,8,FALSE)),"")</f>
        <v/>
      </c>
      <c r="F106" s="164">
        <f>IFERROR(IF(VLOOKUP($A106,'Annex 2 EHV charges'!$A:$O,9,FALSE)=0,"",VLOOKUP($A106,'Annex 2 EHV charges'!$A:$O,9,FALSE)),"")</f>
        <v>51.49</v>
      </c>
      <c r="G106" s="165">
        <f>IFERROR(IF(VLOOKUP($A106,'Annex 2 EHV charges'!$A:$O,10,FALSE)=0,"",VLOOKUP($A106,'Annex 2 EHV charges'!$A:$O,10,FALSE)),"")</f>
        <v>1.02</v>
      </c>
      <c r="H106" s="165">
        <f>IFERROR(IF(VLOOKUP($A106,'Annex 2 EHV charges'!$A:$O,11,FALSE)=0,"",VLOOKUP($A106,'Annex 2 EHV charges'!$A:$O,11,FALSE)),"")</f>
        <v>1.02</v>
      </c>
    </row>
    <row r="107" spans="1:8" x14ac:dyDescent="0.2">
      <c r="A107" s="161">
        <f t="array" ref="A107">IFERROR(INDEX('Annex 2 EHV charges'!$A$11:$A$300, MATCH(0, IF(ISBLANK('Annex 2 EHV charges'!$A$11:$A$300),1, COUNTIF(A$4:$A106, 'Annex 2 EHV charges'!$A$11:$A$300)), 0)),"")</f>
        <v>865</v>
      </c>
      <c r="B107" s="161">
        <f>IF($A107="","",VLOOKUP($A107,'Annex 2 EHV charges'!$A:$O,2,0))</f>
        <v>865</v>
      </c>
      <c r="C107" s="162">
        <f>IF($A107="","",VLOOKUP($A107,'Annex 2 EHV charges'!$A:$O,3,0))</f>
        <v>1160000909822</v>
      </c>
      <c r="D107" s="161" t="str">
        <f>IF($A107="","",VLOOKUP($A107,'Annex 2 EHV charges'!$A:$O,7,0))</f>
        <v>Hollies Wind Farm</v>
      </c>
      <c r="E107" s="163" t="str">
        <f>IFERROR(IF(VLOOKUP($A107,'Annex 2 EHV charges'!$A:$O,8,FALSE)=0,"",VLOOKUP($A107,'Annex 2 EHV charges'!$A:$O,8,FALSE)),"")</f>
        <v/>
      </c>
      <c r="F107" s="164">
        <f>IFERROR(IF(VLOOKUP($A107,'Annex 2 EHV charges'!$A:$O,9,FALSE)=0,"",VLOOKUP($A107,'Annex 2 EHV charges'!$A:$O,9,FALSE)),"")</f>
        <v>1.91</v>
      </c>
      <c r="G107" s="165">
        <f>IFERROR(IF(VLOOKUP($A107,'Annex 2 EHV charges'!$A:$O,10,FALSE)=0,"",VLOOKUP($A107,'Annex 2 EHV charges'!$A:$O,10,FALSE)),"")</f>
        <v>1.46</v>
      </c>
      <c r="H107" s="165">
        <f>IFERROR(IF(VLOOKUP($A107,'Annex 2 EHV charges'!$A:$O,11,FALSE)=0,"",VLOOKUP($A107,'Annex 2 EHV charges'!$A:$O,11,FALSE)),"")</f>
        <v>1.46</v>
      </c>
    </row>
    <row r="108" spans="1:8" x14ac:dyDescent="0.2">
      <c r="A108" s="161">
        <f t="array" ref="A108">IFERROR(INDEX('Annex 2 EHV charges'!$A$11:$A$300, MATCH(0, IF(ISBLANK('Annex 2 EHV charges'!$A$11:$A$300),1, COUNTIF(A$4:$A107, 'Annex 2 EHV charges'!$A$11:$A$300)), 0)),"")</f>
        <v>866</v>
      </c>
      <c r="B108" s="161">
        <f>IF($A108="","",VLOOKUP($A108,'Annex 2 EHV charges'!$A:$O,2,0))</f>
        <v>866</v>
      </c>
      <c r="C108" s="162">
        <f>IF($A108="","",VLOOKUP($A108,'Annex 2 EHV charges'!$A:$O,3,0))</f>
        <v>1130000044004</v>
      </c>
      <c r="D108" s="161" t="str">
        <f>IF($A108="","",VLOOKUP($A108,'Annex 2 EHV charges'!$A:$O,7,0))</f>
        <v>Lynn Wind Farm</v>
      </c>
      <c r="E108" s="163" t="str">
        <f>IFERROR(IF(VLOOKUP($A108,'Annex 2 EHV charges'!$A:$O,8,FALSE)=0,"",VLOOKUP($A108,'Annex 2 EHV charges'!$A:$O,8,FALSE)),"")</f>
        <v/>
      </c>
      <c r="F108" s="164">
        <f>IFERROR(IF(VLOOKUP($A108,'Annex 2 EHV charges'!$A:$O,9,FALSE)=0,"",VLOOKUP($A108,'Annex 2 EHV charges'!$A:$O,9,FALSE)),"")</f>
        <v>148.36000000000001</v>
      </c>
      <c r="G108" s="165">
        <f>IFERROR(IF(VLOOKUP($A108,'Annex 2 EHV charges'!$A:$O,10,FALSE)=0,"",VLOOKUP($A108,'Annex 2 EHV charges'!$A:$O,10,FALSE)),"")</f>
        <v>1</v>
      </c>
      <c r="H108" s="165">
        <f>IFERROR(IF(VLOOKUP($A108,'Annex 2 EHV charges'!$A:$O,11,FALSE)=0,"",VLOOKUP($A108,'Annex 2 EHV charges'!$A:$O,11,FALSE)),"")</f>
        <v>1</v>
      </c>
    </row>
    <row r="109" spans="1:8" x14ac:dyDescent="0.2">
      <c r="A109" s="161">
        <f t="array" ref="A109">IFERROR(INDEX('Annex 2 EHV charges'!$A$11:$A$300, MATCH(0, IF(ISBLANK('Annex 2 EHV charges'!$A$11:$A$300),1, COUNTIF(A$4:$A108, 'Annex 2 EHV charges'!$A$11:$A$300)), 0)),"")</f>
        <v>867</v>
      </c>
      <c r="B109" s="161">
        <f>IF($A109="","",VLOOKUP($A109,'Annex 2 EHV charges'!$A:$O,2,0))</f>
        <v>867</v>
      </c>
      <c r="C109" s="162">
        <f>IF($A109="","",VLOOKUP($A109,'Annex 2 EHV charges'!$A:$O,3,0))</f>
        <v>1130000044022</v>
      </c>
      <c r="D109" s="161" t="str">
        <f>IF($A109="","",VLOOKUP($A109,'Annex 2 EHV charges'!$A:$O,7,0))</f>
        <v>Inner Dowsing Wind Farm</v>
      </c>
      <c r="E109" s="163" t="str">
        <f>IFERROR(IF(VLOOKUP($A109,'Annex 2 EHV charges'!$A:$O,8,FALSE)=0,"",VLOOKUP($A109,'Annex 2 EHV charges'!$A:$O,8,FALSE)),"")</f>
        <v/>
      </c>
      <c r="F109" s="164">
        <f>IFERROR(IF(VLOOKUP($A109,'Annex 2 EHV charges'!$A:$O,9,FALSE)=0,"",VLOOKUP($A109,'Annex 2 EHV charges'!$A:$O,9,FALSE)),"")</f>
        <v>148.36000000000001</v>
      </c>
      <c r="G109" s="165">
        <f>IFERROR(IF(VLOOKUP($A109,'Annex 2 EHV charges'!$A:$O,10,FALSE)=0,"",VLOOKUP($A109,'Annex 2 EHV charges'!$A:$O,10,FALSE)),"")</f>
        <v>1</v>
      </c>
      <c r="H109" s="165">
        <f>IFERROR(IF(VLOOKUP($A109,'Annex 2 EHV charges'!$A:$O,11,FALSE)=0,"",VLOOKUP($A109,'Annex 2 EHV charges'!$A:$O,11,FALSE)),"")</f>
        <v>1</v>
      </c>
    </row>
    <row r="110" spans="1:8" x14ac:dyDescent="0.2">
      <c r="A110" s="161">
        <f t="array" ref="A110">IFERROR(INDEX('Annex 2 EHV charges'!$A$11:$A$300, MATCH(0, IF(ISBLANK('Annex 2 EHV charges'!$A$11:$A$300),1, COUNTIF(A$4:$A109, 'Annex 2 EHV charges'!$A$11:$A$300)), 0)),"")</f>
        <v>868</v>
      </c>
      <c r="B110" s="161">
        <f>IF($A110="","",VLOOKUP($A110,'Annex 2 EHV charges'!$A:$O,2,0))</f>
        <v>868</v>
      </c>
      <c r="C110" s="162">
        <f>IF($A110="","",VLOOKUP($A110,'Annex 2 EHV charges'!$A:$O,3,0))</f>
        <v>1160000999037</v>
      </c>
      <c r="D110" s="161" t="str">
        <f>IF($A110="","",VLOOKUP($A110,'Annex 2 EHV charges'!$A:$O,7,0))</f>
        <v>Bicker Fen</v>
      </c>
      <c r="E110" s="163" t="str">
        <f>IFERROR(IF(VLOOKUP($A110,'Annex 2 EHV charges'!$A:$O,8,FALSE)=0,"",VLOOKUP($A110,'Annex 2 EHV charges'!$A:$O,8,FALSE)),"")</f>
        <v/>
      </c>
      <c r="F110" s="164">
        <f>IFERROR(IF(VLOOKUP($A110,'Annex 2 EHV charges'!$A:$O,9,FALSE)=0,"",VLOOKUP($A110,'Annex 2 EHV charges'!$A:$O,9,FALSE)),"")</f>
        <v>26.96</v>
      </c>
      <c r="G110" s="165">
        <f>IFERROR(IF(VLOOKUP($A110,'Annex 2 EHV charges'!$A:$O,10,FALSE)=0,"",VLOOKUP($A110,'Annex 2 EHV charges'!$A:$O,10,FALSE)),"")</f>
        <v>1.1000000000000001</v>
      </c>
      <c r="H110" s="165">
        <f>IFERROR(IF(VLOOKUP($A110,'Annex 2 EHV charges'!$A:$O,11,FALSE)=0,"",VLOOKUP($A110,'Annex 2 EHV charges'!$A:$O,11,FALSE)),"")</f>
        <v>1.1000000000000001</v>
      </c>
    </row>
    <row r="111" spans="1:8" x14ac:dyDescent="0.2">
      <c r="A111" s="161">
        <f t="array" ref="A111">IFERROR(INDEX('Annex 2 EHV charges'!$A$11:$A$300, MATCH(0, IF(ISBLANK('Annex 2 EHV charges'!$A$11:$A$300),1, COUNTIF(A$4:$A110, 'Annex 2 EHV charges'!$A$11:$A$300)), 0)),"")</f>
        <v>869</v>
      </c>
      <c r="B111" s="161">
        <f>IF($A111="","",VLOOKUP($A111,'Annex 2 EHV charges'!$A:$O,2,0))</f>
        <v>869</v>
      </c>
      <c r="C111" s="162">
        <f>IF($A111="","",VLOOKUP($A111,'Annex 2 EHV charges'!$A:$O,3,0))</f>
        <v>1100039667455</v>
      </c>
      <c r="D111" s="161" t="str">
        <f>IF($A111="","",VLOOKUP($A111,'Annex 2 EHV charges'!$A:$O,7,0))</f>
        <v>London Road Heat Station</v>
      </c>
      <c r="E111" s="163" t="str">
        <f>IFERROR(IF(VLOOKUP($A111,'Annex 2 EHV charges'!$A:$O,8,FALSE)=0,"",VLOOKUP($A111,'Annex 2 EHV charges'!$A:$O,8,FALSE)),"")</f>
        <v/>
      </c>
      <c r="F111" s="164">
        <f>IFERROR(IF(VLOOKUP($A111,'Annex 2 EHV charges'!$A:$O,9,FALSE)=0,"",VLOOKUP($A111,'Annex 2 EHV charges'!$A:$O,9,FALSE)),"")</f>
        <v>129.35</v>
      </c>
      <c r="G111" s="165">
        <f>IFERROR(IF(VLOOKUP($A111,'Annex 2 EHV charges'!$A:$O,10,FALSE)=0,"",VLOOKUP($A111,'Annex 2 EHV charges'!$A:$O,10,FALSE)),"")</f>
        <v>1.03</v>
      </c>
      <c r="H111" s="165">
        <f>IFERROR(IF(VLOOKUP($A111,'Annex 2 EHV charges'!$A:$O,11,FALSE)=0,"",VLOOKUP($A111,'Annex 2 EHV charges'!$A:$O,11,FALSE)),"")</f>
        <v>1.03</v>
      </c>
    </row>
    <row r="112" spans="1:8" x14ac:dyDescent="0.2">
      <c r="A112" s="161">
        <f t="array" ref="A112">IFERROR(INDEX('Annex 2 EHV charges'!$A$11:$A$300, MATCH(0, IF(ISBLANK('Annex 2 EHV charges'!$A$11:$A$300),1, COUNTIF(A$4:$A111, 'Annex 2 EHV charges'!$A$11:$A$300)), 0)),"")</f>
        <v>870</v>
      </c>
      <c r="B112" s="161">
        <f>IF($A112="","",VLOOKUP($A112,'Annex 2 EHV charges'!$A:$O,2,0))</f>
        <v>870</v>
      </c>
      <c r="C112" s="162">
        <f>IF($A112="","",VLOOKUP($A112,'Annex 2 EHV charges'!$A:$O,3,0))</f>
        <v>1160001253330</v>
      </c>
      <c r="D112" s="161" t="str">
        <f>IF($A112="","",VLOOKUP($A112,'Annex 2 EHV charges'!$A:$O,7,0))</f>
        <v>Lindhurst Wind Farm</v>
      </c>
      <c r="E112" s="163" t="str">
        <f>IFERROR(IF(VLOOKUP($A112,'Annex 2 EHV charges'!$A:$O,8,FALSE)=0,"",VLOOKUP($A112,'Annex 2 EHV charges'!$A:$O,8,FALSE)),"")</f>
        <v/>
      </c>
      <c r="F112" s="164">
        <f>IFERROR(IF(VLOOKUP($A112,'Annex 2 EHV charges'!$A:$O,9,FALSE)=0,"",VLOOKUP($A112,'Annex 2 EHV charges'!$A:$O,9,FALSE)),"")</f>
        <v>15.98</v>
      </c>
      <c r="G112" s="165">
        <f>IFERROR(IF(VLOOKUP($A112,'Annex 2 EHV charges'!$A:$O,10,FALSE)=0,"",VLOOKUP($A112,'Annex 2 EHV charges'!$A:$O,10,FALSE)),"")</f>
        <v>1.2</v>
      </c>
      <c r="H112" s="165">
        <f>IFERROR(IF(VLOOKUP($A112,'Annex 2 EHV charges'!$A:$O,11,FALSE)=0,"",VLOOKUP($A112,'Annex 2 EHV charges'!$A:$O,11,FALSE)),"")</f>
        <v>1.2</v>
      </c>
    </row>
    <row r="113" spans="1:8" x14ac:dyDescent="0.2">
      <c r="A113" s="161">
        <f t="array" ref="A113">IFERROR(INDEX('Annex 2 EHV charges'!$A$11:$A$300, MATCH(0, IF(ISBLANK('Annex 2 EHV charges'!$A$11:$A$300),1, COUNTIF(A$4:$A112, 'Annex 2 EHV charges'!$A$11:$A$300)), 0)),"")</f>
        <v>871</v>
      </c>
      <c r="B113" s="161">
        <f>IF($A113="","",VLOOKUP($A113,'Annex 2 EHV charges'!$A:$O,2,0))</f>
        <v>871</v>
      </c>
      <c r="C113" s="162">
        <f>IF($A113="","",VLOOKUP($A113,'Annex 2 EHV charges'!$A:$O,3,0))</f>
        <v>1100039600103</v>
      </c>
      <c r="D113" s="161" t="str">
        <f>IF($A113="","",VLOOKUP($A113,'Annex 2 EHV charges'!$A:$O,7,0))</f>
        <v>Staveley Works</v>
      </c>
      <c r="E113" s="163" t="str">
        <f>IFERROR(IF(VLOOKUP($A113,'Annex 2 EHV charges'!$A:$O,8,FALSE)=0,"",VLOOKUP($A113,'Annex 2 EHV charges'!$A:$O,8,FALSE)),"")</f>
        <v/>
      </c>
      <c r="F113" s="164">
        <f>IFERROR(IF(VLOOKUP($A113,'Annex 2 EHV charges'!$A:$O,9,FALSE)=0,"",VLOOKUP($A113,'Annex 2 EHV charges'!$A:$O,9,FALSE)),"")</f>
        <v>3633.77</v>
      </c>
      <c r="G113" s="165">
        <f>IFERROR(IF(VLOOKUP($A113,'Annex 2 EHV charges'!$A:$O,10,FALSE)=0,"",VLOOKUP($A113,'Annex 2 EHV charges'!$A:$O,10,FALSE)),"")</f>
        <v>1.66</v>
      </c>
      <c r="H113" s="165">
        <f>IFERROR(IF(VLOOKUP($A113,'Annex 2 EHV charges'!$A:$O,11,FALSE)=0,"",VLOOKUP($A113,'Annex 2 EHV charges'!$A:$O,11,FALSE)),"")</f>
        <v>1.66</v>
      </c>
    </row>
    <row r="114" spans="1:8" x14ac:dyDescent="0.2">
      <c r="A114" s="161">
        <f t="array" ref="A114">IFERROR(INDEX('Annex 2 EHV charges'!$A$11:$A$300, MATCH(0, IF(ISBLANK('Annex 2 EHV charges'!$A$11:$A$300),1, COUNTIF(A$4:$A113, 'Annex 2 EHV charges'!$A$11:$A$300)), 0)),"")</f>
        <v>872</v>
      </c>
      <c r="B114" s="161">
        <f>IF($A114="","",VLOOKUP($A114,'Annex 2 EHV charges'!$A:$O,2,0))</f>
        <v>872</v>
      </c>
      <c r="C114" s="162">
        <f>IF($A114="","",VLOOKUP($A114,'Annex 2 EHV charges'!$A:$O,3,0))</f>
        <v>1100039600380</v>
      </c>
      <c r="D114" s="161" t="str">
        <f>IF($A114="","",VLOOKUP($A114,'Annex 2 EHV charges'!$A:$O,7,0))</f>
        <v>AP Drivelines</v>
      </c>
      <c r="E114" s="163" t="str">
        <f>IFERROR(IF(VLOOKUP($A114,'Annex 2 EHV charges'!$A:$O,8,FALSE)=0,"",VLOOKUP($A114,'Annex 2 EHV charges'!$A:$O,8,FALSE)),"")</f>
        <v/>
      </c>
      <c r="F114" s="164">
        <f>IFERROR(IF(VLOOKUP($A114,'Annex 2 EHV charges'!$A:$O,9,FALSE)=0,"",VLOOKUP($A114,'Annex 2 EHV charges'!$A:$O,9,FALSE)),"")</f>
        <v>59.04</v>
      </c>
      <c r="G114" s="165">
        <f>IFERROR(IF(VLOOKUP($A114,'Annex 2 EHV charges'!$A:$O,10,FALSE)=0,"",VLOOKUP($A114,'Annex 2 EHV charges'!$A:$O,10,FALSE)),"")</f>
        <v>5.39</v>
      </c>
      <c r="H114" s="165">
        <f>IFERROR(IF(VLOOKUP($A114,'Annex 2 EHV charges'!$A:$O,11,FALSE)=0,"",VLOOKUP($A114,'Annex 2 EHV charges'!$A:$O,11,FALSE)),"")</f>
        <v>5.39</v>
      </c>
    </row>
    <row r="115" spans="1:8" x14ac:dyDescent="0.2">
      <c r="A115" s="161">
        <f t="array" ref="A115">IFERROR(INDEX('Annex 2 EHV charges'!$A$11:$A$300, MATCH(0, IF(ISBLANK('Annex 2 EHV charges'!$A$11:$A$300),1, COUNTIF(A$4:$A114, 'Annex 2 EHV charges'!$A$11:$A$300)), 0)),"")</f>
        <v>873</v>
      </c>
      <c r="B115" s="161">
        <f>IF($A115="","",VLOOKUP($A115,'Annex 2 EHV charges'!$A:$O,2,0))</f>
        <v>873</v>
      </c>
      <c r="C115" s="162">
        <f>IF($A115="","",VLOOKUP($A115,'Annex 2 EHV charges'!$A:$O,3,0))</f>
        <v>1100039600317</v>
      </c>
      <c r="D115" s="161" t="str">
        <f>IF($A115="","",VLOOKUP($A115,'Annex 2 EHV charges'!$A:$O,7,0))</f>
        <v>Rolls Royce Coventry</v>
      </c>
      <c r="E115" s="163" t="str">
        <f>IFERROR(IF(VLOOKUP($A115,'Annex 2 EHV charges'!$A:$O,8,FALSE)=0,"",VLOOKUP($A115,'Annex 2 EHV charges'!$A:$O,8,FALSE)),"")</f>
        <v/>
      </c>
      <c r="F115" s="164">
        <f>IFERROR(IF(VLOOKUP($A115,'Annex 2 EHV charges'!$A:$O,9,FALSE)=0,"",VLOOKUP($A115,'Annex 2 EHV charges'!$A:$O,9,FALSE)),"")</f>
        <v>113.21</v>
      </c>
      <c r="G115" s="165">
        <f>IFERROR(IF(VLOOKUP($A115,'Annex 2 EHV charges'!$A:$O,10,FALSE)=0,"",VLOOKUP($A115,'Annex 2 EHV charges'!$A:$O,10,FALSE)),"")</f>
        <v>4.49</v>
      </c>
      <c r="H115" s="165">
        <f>IFERROR(IF(VLOOKUP($A115,'Annex 2 EHV charges'!$A:$O,11,FALSE)=0,"",VLOOKUP($A115,'Annex 2 EHV charges'!$A:$O,11,FALSE)),"")</f>
        <v>4.49</v>
      </c>
    </row>
    <row r="116" spans="1:8" x14ac:dyDescent="0.2">
      <c r="A116" s="161">
        <f t="array" ref="A116">IFERROR(INDEX('Annex 2 EHV charges'!$A$11:$A$300, MATCH(0, IF(ISBLANK('Annex 2 EHV charges'!$A$11:$A$300),1, COUNTIF(A$4:$A115, 'Annex 2 EHV charges'!$A$11:$A$300)), 0)),"")</f>
        <v>875</v>
      </c>
      <c r="B116" s="161">
        <f>IF($A116="","",VLOOKUP($A116,'Annex 2 EHV charges'!$A:$O,2,0))</f>
        <v>875</v>
      </c>
      <c r="C116" s="162">
        <f>IF($A116="","",VLOOKUP($A116,'Annex 2 EHV charges'!$A:$O,3,0))</f>
        <v>1100039667989</v>
      </c>
      <c r="D116" s="161" t="str">
        <f>IF($A116="","",VLOOKUP($A116,'Annex 2 EHV charges'!$A:$O,7,0))</f>
        <v>Caterpillar</v>
      </c>
      <c r="E116" s="163">
        <f>IFERROR(IF(VLOOKUP($A116,'Annex 2 EHV charges'!$A:$O,8,FALSE)=0,"",VLOOKUP($A116,'Annex 2 EHV charges'!$A:$O,8,FALSE)),"")</f>
        <v>0.79900000000000004</v>
      </c>
      <c r="F116" s="164">
        <f>IFERROR(IF(VLOOKUP($A116,'Annex 2 EHV charges'!$A:$O,9,FALSE)=0,"",VLOOKUP($A116,'Annex 2 EHV charges'!$A:$O,9,FALSE)),"")</f>
        <v>3000.7</v>
      </c>
      <c r="G116" s="165">
        <f>IFERROR(IF(VLOOKUP($A116,'Annex 2 EHV charges'!$A:$O,10,FALSE)=0,"",VLOOKUP($A116,'Annex 2 EHV charges'!$A:$O,10,FALSE)),"")</f>
        <v>3.76</v>
      </c>
      <c r="H116" s="165">
        <f>IFERROR(IF(VLOOKUP($A116,'Annex 2 EHV charges'!$A:$O,11,FALSE)=0,"",VLOOKUP($A116,'Annex 2 EHV charges'!$A:$O,11,FALSE)),"")</f>
        <v>3.76</v>
      </c>
    </row>
    <row r="117" spans="1:8" x14ac:dyDescent="0.2">
      <c r="A117" s="161">
        <f t="array" ref="A117">IFERROR(INDEX('Annex 2 EHV charges'!$A$11:$A$300, MATCH(0, IF(ISBLANK('Annex 2 EHV charges'!$A$11:$A$300),1, COUNTIF(A$4:$A116, 'Annex 2 EHV charges'!$A$11:$A$300)), 0)),"")</f>
        <v>876</v>
      </c>
      <c r="B117" s="161">
        <f>IF($A117="","",VLOOKUP($A117,'Annex 2 EHV charges'!$A:$O,2,0))</f>
        <v>876</v>
      </c>
      <c r="C117" s="162">
        <f>IF($A117="","",VLOOKUP($A117,'Annex 2 EHV charges'!$A:$O,3,0))</f>
        <v>1100039602323</v>
      </c>
      <c r="D117" s="161" t="str">
        <f>IF($A117="","",VLOOKUP($A117,'Annex 2 EHV charges'!$A:$O,7,0))</f>
        <v>Santander Carlton Park</v>
      </c>
      <c r="E117" s="163">
        <f>IFERROR(IF(VLOOKUP($A117,'Annex 2 EHV charges'!$A:$O,8,FALSE)=0,"",VLOOKUP($A117,'Annex 2 EHV charges'!$A:$O,8,FALSE)),"")</f>
        <v>0.254</v>
      </c>
      <c r="F117" s="164">
        <f>IFERROR(IF(VLOOKUP($A117,'Annex 2 EHV charges'!$A:$O,9,FALSE)=0,"",VLOOKUP($A117,'Annex 2 EHV charges'!$A:$O,9,FALSE)),"")</f>
        <v>113.21</v>
      </c>
      <c r="G117" s="165">
        <f>IFERROR(IF(VLOOKUP($A117,'Annex 2 EHV charges'!$A:$O,10,FALSE)=0,"",VLOOKUP($A117,'Annex 2 EHV charges'!$A:$O,10,FALSE)),"")</f>
        <v>7.31</v>
      </c>
      <c r="H117" s="165">
        <f>IFERROR(IF(VLOOKUP($A117,'Annex 2 EHV charges'!$A:$O,11,FALSE)=0,"",VLOOKUP($A117,'Annex 2 EHV charges'!$A:$O,11,FALSE)),"")</f>
        <v>7.31</v>
      </c>
    </row>
    <row r="118" spans="1:8" x14ac:dyDescent="0.2">
      <c r="A118" s="161">
        <f t="array" ref="A118">IFERROR(INDEX('Annex 2 EHV charges'!$A$11:$A$300, MATCH(0, IF(ISBLANK('Annex 2 EHV charges'!$A$11:$A$300),1, COUNTIF(A$4:$A117, 'Annex 2 EHV charges'!$A$11:$A$300)), 0)),"")</f>
        <v>877</v>
      </c>
      <c r="B118" s="161">
        <f>IF($A118="","",VLOOKUP($A118,'Annex 2 EHV charges'!$A:$O,2,0))</f>
        <v>877</v>
      </c>
      <c r="C118" s="162">
        <f>IF($A118="","",VLOOKUP($A118,'Annex 2 EHV charges'!$A:$O,3,0))</f>
        <v>1100039600308</v>
      </c>
      <c r="D118" s="161" t="str">
        <f>IF($A118="","",VLOOKUP($A118,'Annex 2 EHV charges'!$A:$O,7,0))</f>
        <v>Brush</v>
      </c>
      <c r="E118" s="163" t="str">
        <f>IFERROR(IF(VLOOKUP($A118,'Annex 2 EHV charges'!$A:$O,8,FALSE)=0,"",VLOOKUP($A118,'Annex 2 EHV charges'!$A:$O,8,FALSE)),"")</f>
        <v/>
      </c>
      <c r="F118" s="164">
        <f>IFERROR(IF(VLOOKUP($A118,'Annex 2 EHV charges'!$A:$O,9,FALSE)=0,"",VLOOKUP($A118,'Annex 2 EHV charges'!$A:$O,9,FALSE)),"")</f>
        <v>113.21</v>
      </c>
      <c r="G118" s="165">
        <f>IFERROR(IF(VLOOKUP($A118,'Annex 2 EHV charges'!$A:$O,10,FALSE)=0,"",VLOOKUP($A118,'Annex 2 EHV charges'!$A:$O,10,FALSE)),"")</f>
        <v>3.05</v>
      </c>
      <c r="H118" s="165">
        <f>IFERROR(IF(VLOOKUP($A118,'Annex 2 EHV charges'!$A:$O,11,FALSE)=0,"",VLOOKUP($A118,'Annex 2 EHV charges'!$A:$O,11,FALSE)),"")</f>
        <v>3.05</v>
      </c>
    </row>
    <row r="119" spans="1:8" ht="25.5" x14ac:dyDescent="0.2">
      <c r="A119" s="161">
        <f t="array" ref="A119">IFERROR(INDEX('Annex 2 EHV charges'!$A$11:$A$300, MATCH(0, IF(ISBLANK('Annex 2 EHV charges'!$A$11:$A$300),1, COUNTIF(A$4:$A118, 'Annex 2 EHV charges'!$A$11:$A$300)), 0)),"")</f>
        <v>878</v>
      </c>
      <c r="B119" s="161">
        <f>IF($A119="","",VLOOKUP($A119,'Annex 2 EHV charges'!$A:$O,2,0))</f>
        <v>878</v>
      </c>
      <c r="C119" s="162" t="str">
        <f>IF($A119="","",VLOOKUP($A119,'Annex 2 EHV charges'!$A:$O,3,0))</f>
        <v>1170000352384
1170000352409</v>
      </c>
      <c r="D119" s="161" t="str">
        <f>IF($A119="","",VLOOKUP($A119,'Annex 2 EHV charges'!$A:$O,7,0))</f>
        <v>JCB</v>
      </c>
      <c r="E119" s="163" t="str">
        <f>IFERROR(IF(VLOOKUP($A119,'Annex 2 EHV charges'!$A:$O,8,FALSE)=0,"",VLOOKUP($A119,'Annex 2 EHV charges'!$A:$O,8,FALSE)),"")</f>
        <v/>
      </c>
      <c r="F119" s="164">
        <f>IFERROR(IF(VLOOKUP($A119,'Annex 2 EHV charges'!$A:$O,9,FALSE)=0,"",VLOOKUP($A119,'Annex 2 EHV charges'!$A:$O,9,FALSE)),"")</f>
        <v>113.21</v>
      </c>
      <c r="G119" s="165">
        <f>IFERROR(IF(VLOOKUP($A119,'Annex 2 EHV charges'!$A:$O,10,FALSE)=0,"",VLOOKUP($A119,'Annex 2 EHV charges'!$A:$O,10,FALSE)),"")</f>
        <v>5.64</v>
      </c>
      <c r="H119" s="165">
        <f>IFERROR(IF(VLOOKUP($A119,'Annex 2 EHV charges'!$A:$O,11,FALSE)=0,"",VLOOKUP($A119,'Annex 2 EHV charges'!$A:$O,11,FALSE)),"")</f>
        <v>5.64</v>
      </c>
    </row>
    <row r="120" spans="1:8" x14ac:dyDescent="0.2">
      <c r="A120" s="161">
        <f t="array" ref="A120">IFERROR(INDEX('Annex 2 EHV charges'!$A$11:$A$300, MATCH(0, IF(ISBLANK('Annex 2 EHV charges'!$A$11:$A$300),1, COUNTIF(A$4:$A119, 'Annex 2 EHV charges'!$A$11:$A$300)), 0)),"")</f>
        <v>879</v>
      </c>
      <c r="B120" s="161">
        <f>IF($A120="","",VLOOKUP($A120,'Annex 2 EHV charges'!$A:$O,2,0))</f>
        <v>879</v>
      </c>
      <c r="C120" s="162">
        <f>IF($A120="","",VLOOKUP($A120,'Annex 2 EHV charges'!$A:$O,3,0))</f>
        <v>1100039606197</v>
      </c>
      <c r="D120" s="161" t="str">
        <f>IF($A120="","",VLOOKUP($A120,'Annex 2 EHV charges'!$A:$O,7,0))</f>
        <v>Cast Bar UK</v>
      </c>
      <c r="E120" s="163" t="str">
        <f>IFERROR(IF(VLOOKUP($A120,'Annex 2 EHV charges'!$A:$O,8,FALSE)=0,"",VLOOKUP($A120,'Annex 2 EHV charges'!$A:$O,8,FALSE)),"")</f>
        <v/>
      </c>
      <c r="F120" s="164">
        <f>IFERROR(IF(VLOOKUP($A120,'Annex 2 EHV charges'!$A:$O,9,FALSE)=0,"",VLOOKUP($A120,'Annex 2 EHV charges'!$A:$O,9,FALSE)),"")</f>
        <v>169.82</v>
      </c>
      <c r="G120" s="165">
        <f>IFERROR(IF(VLOOKUP($A120,'Annex 2 EHV charges'!$A:$O,10,FALSE)=0,"",VLOOKUP($A120,'Annex 2 EHV charges'!$A:$O,10,FALSE)),"")</f>
        <v>3.22</v>
      </c>
      <c r="H120" s="165">
        <f>IFERROR(IF(VLOOKUP($A120,'Annex 2 EHV charges'!$A:$O,11,FALSE)=0,"",VLOOKUP($A120,'Annex 2 EHV charges'!$A:$O,11,FALSE)),"")</f>
        <v>3.22</v>
      </c>
    </row>
    <row r="121" spans="1:8" x14ac:dyDescent="0.2">
      <c r="A121" s="161">
        <f t="array" ref="A121">IFERROR(INDEX('Annex 2 EHV charges'!$A$11:$A$300, MATCH(0, IF(ISBLANK('Annex 2 EHV charges'!$A$11:$A$300),1, COUNTIF(A$4:$A120, 'Annex 2 EHV charges'!$A$11:$A$300)), 0)),"")</f>
        <v>880</v>
      </c>
      <c r="B121" s="161">
        <f>IF($A121="","",VLOOKUP($A121,'Annex 2 EHV charges'!$A:$O,2,0))</f>
        <v>880</v>
      </c>
      <c r="C121" s="162">
        <f>IF($A121="","",VLOOKUP($A121,'Annex 2 EHV charges'!$A:$O,3,0))</f>
        <v>1100039668227</v>
      </c>
      <c r="D121" s="161" t="str">
        <f>IF($A121="","",VLOOKUP($A121,'Annex 2 EHV charges'!$A:$O,7,0))</f>
        <v>Bretby GP</v>
      </c>
      <c r="E121" s="163" t="str">
        <f>IFERROR(IF(VLOOKUP($A121,'Annex 2 EHV charges'!$A:$O,8,FALSE)=0,"",VLOOKUP($A121,'Annex 2 EHV charges'!$A:$O,8,FALSE)),"")</f>
        <v/>
      </c>
      <c r="F121" s="164">
        <f>IFERROR(IF(VLOOKUP($A121,'Annex 2 EHV charges'!$A:$O,9,FALSE)=0,"",VLOOKUP($A121,'Annex 2 EHV charges'!$A:$O,9,FALSE)),"")</f>
        <v>56.61</v>
      </c>
      <c r="G121" s="165">
        <f>IFERROR(IF(VLOOKUP($A121,'Annex 2 EHV charges'!$A:$O,10,FALSE)=0,"",VLOOKUP($A121,'Annex 2 EHV charges'!$A:$O,10,FALSE)),"")</f>
        <v>7.78</v>
      </c>
      <c r="H121" s="165">
        <f>IFERROR(IF(VLOOKUP($A121,'Annex 2 EHV charges'!$A:$O,11,FALSE)=0,"",VLOOKUP($A121,'Annex 2 EHV charges'!$A:$O,11,FALSE)),"")</f>
        <v>7.78</v>
      </c>
    </row>
    <row r="122" spans="1:8" x14ac:dyDescent="0.2">
      <c r="A122" s="161">
        <f t="array" ref="A122">IFERROR(INDEX('Annex 2 EHV charges'!$A$11:$A$300, MATCH(0, IF(ISBLANK('Annex 2 EHV charges'!$A$11:$A$300),1, COUNTIF(A$4:$A121, 'Annex 2 EHV charges'!$A$11:$A$300)), 0)),"")</f>
        <v>881</v>
      </c>
      <c r="B122" s="161">
        <f>IF($A122="","",VLOOKUP($A122,'Annex 2 EHV charges'!$A:$O,2,0))</f>
        <v>881</v>
      </c>
      <c r="C122" s="162">
        <f>IF($A122="","",VLOOKUP($A122,'Annex 2 EHV charges'!$A:$O,3,0))</f>
        <v>1100039601028</v>
      </c>
      <c r="D122" s="161" t="str">
        <f>IF($A122="","",VLOOKUP($A122,'Annex 2 EHV charges'!$A:$O,7,0))</f>
        <v>Holwell Works</v>
      </c>
      <c r="E122" s="163">
        <f>IFERROR(IF(VLOOKUP($A122,'Annex 2 EHV charges'!$A:$O,8,FALSE)=0,"",VLOOKUP($A122,'Annex 2 EHV charges'!$A:$O,8,FALSE)),"")</f>
        <v>0.48599999999999999</v>
      </c>
      <c r="F122" s="164">
        <f>IFERROR(IF(VLOOKUP($A122,'Annex 2 EHV charges'!$A:$O,9,FALSE)=0,"",VLOOKUP($A122,'Annex 2 EHV charges'!$A:$O,9,FALSE)),"")</f>
        <v>113.21</v>
      </c>
      <c r="G122" s="165">
        <f>IFERROR(IF(VLOOKUP($A122,'Annex 2 EHV charges'!$A:$O,10,FALSE)=0,"",VLOOKUP($A122,'Annex 2 EHV charges'!$A:$O,10,FALSE)),"")</f>
        <v>4.7699999999999996</v>
      </c>
      <c r="H122" s="165">
        <f>IFERROR(IF(VLOOKUP($A122,'Annex 2 EHV charges'!$A:$O,11,FALSE)=0,"",VLOOKUP($A122,'Annex 2 EHV charges'!$A:$O,11,FALSE)),"")</f>
        <v>4.7699999999999996</v>
      </c>
    </row>
    <row r="123" spans="1:8" x14ac:dyDescent="0.2">
      <c r="A123" s="161">
        <f t="array" ref="A123">IFERROR(INDEX('Annex 2 EHV charges'!$A$11:$A$300, MATCH(0, IF(ISBLANK('Annex 2 EHV charges'!$A$11:$A$300),1, COUNTIF(A$4:$A122, 'Annex 2 EHV charges'!$A$11:$A$300)), 0)),"")</f>
        <v>882</v>
      </c>
      <c r="B123" s="161">
        <f>IF($A123="","",VLOOKUP($A123,'Annex 2 EHV charges'!$A:$O,2,0))</f>
        <v>882</v>
      </c>
      <c r="C123" s="162">
        <f>IF($A123="","",VLOOKUP($A123,'Annex 2 EHV charges'!$A:$O,3,0))</f>
        <v>1100039601019</v>
      </c>
      <c r="D123" s="161" t="str">
        <f>IF($A123="","",VLOOKUP($A123,'Annex 2 EHV charges'!$A:$O,7,0))</f>
        <v>Pedigree Petfoods</v>
      </c>
      <c r="E123" s="163">
        <f>IFERROR(IF(VLOOKUP($A123,'Annex 2 EHV charges'!$A:$O,8,FALSE)=0,"",VLOOKUP($A123,'Annex 2 EHV charges'!$A:$O,8,FALSE)),"")</f>
        <v>0.495</v>
      </c>
      <c r="F123" s="164">
        <f>IFERROR(IF(VLOOKUP($A123,'Annex 2 EHV charges'!$A:$O,9,FALSE)=0,"",VLOOKUP($A123,'Annex 2 EHV charges'!$A:$O,9,FALSE)),"")</f>
        <v>56.61</v>
      </c>
      <c r="G123" s="165">
        <f>IFERROR(IF(VLOOKUP($A123,'Annex 2 EHV charges'!$A:$O,10,FALSE)=0,"",VLOOKUP($A123,'Annex 2 EHV charges'!$A:$O,10,FALSE)),"")</f>
        <v>5.0599999999999996</v>
      </c>
      <c r="H123" s="165">
        <f>IFERROR(IF(VLOOKUP($A123,'Annex 2 EHV charges'!$A:$O,11,FALSE)=0,"",VLOOKUP($A123,'Annex 2 EHV charges'!$A:$O,11,FALSE)),"")</f>
        <v>5.0599999999999996</v>
      </c>
    </row>
    <row r="124" spans="1:8" x14ac:dyDescent="0.2">
      <c r="A124" s="161">
        <f t="array" ref="A124">IFERROR(INDEX('Annex 2 EHV charges'!$A$11:$A$300, MATCH(0, IF(ISBLANK('Annex 2 EHV charges'!$A$11:$A$300),1, COUNTIF(A$4:$A123, 'Annex 2 EHV charges'!$A$11:$A$300)), 0)),"")</f>
        <v>883</v>
      </c>
      <c r="B124" s="161">
        <f>IF($A124="","",VLOOKUP($A124,'Annex 2 EHV charges'!$A:$O,2,0))</f>
        <v>883</v>
      </c>
      <c r="C124" s="162">
        <f>IF($A124="","",VLOOKUP($A124,'Annex 2 EHV charges'!$A:$O,3,0))</f>
        <v>1100039601339</v>
      </c>
      <c r="D124" s="161" t="str">
        <f>IF($A124="","",VLOOKUP($A124,'Annex 2 EHV charges'!$A:$O,7,0))</f>
        <v>Alstom Wolverton</v>
      </c>
      <c r="E124" s="163">
        <f>IFERROR(IF(VLOOKUP($A124,'Annex 2 EHV charges'!$A:$O,8,FALSE)=0,"",VLOOKUP($A124,'Annex 2 EHV charges'!$A:$O,8,FALSE)),"")</f>
        <v>0.93400000000000005</v>
      </c>
      <c r="F124" s="164">
        <f>IFERROR(IF(VLOOKUP($A124,'Annex 2 EHV charges'!$A:$O,9,FALSE)=0,"",VLOOKUP($A124,'Annex 2 EHV charges'!$A:$O,9,FALSE)),"")</f>
        <v>113.21</v>
      </c>
      <c r="G124" s="165">
        <f>IFERROR(IF(VLOOKUP($A124,'Annex 2 EHV charges'!$A:$O,10,FALSE)=0,"",VLOOKUP($A124,'Annex 2 EHV charges'!$A:$O,10,FALSE)),"")</f>
        <v>5.53</v>
      </c>
      <c r="H124" s="165">
        <f>IFERROR(IF(VLOOKUP($A124,'Annex 2 EHV charges'!$A:$O,11,FALSE)=0,"",VLOOKUP($A124,'Annex 2 EHV charges'!$A:$O,11,FALSE)),"")</f>
        <v>5.53</v>
      </c>
    </row>
    <row r="125" spans="1:8" x14ac:dyDescent="0.2">
      <c r="A125" s="161">
        <f t="array" ref="A125">IFERROR(INDEX('Annex 2 EHV charges'!$A$11:$A$300, MATCH(0, IF(ISBLANK('Annex 2 EHV charges'!$A$11:$A$300),1, COUNTIF(A$4:$A124, 'Annex 2 EHV charges'!$A$11:$A$300)), 0)),"")</f>
        <v>884</v>
      </c>
      <c r="B125" s="161">
        <f>IF($A125="","",VLOOKUP($A125,'Annex 2 EHV charges'!$A:$O,2,0))</f>
        <v>884</v>
      </c>
      <c r="C125" s="162">
        <f>IF($A125="","",VLOOKUP($A125,'Annex 2 EHV charges'!$A:$O,3,0))</f>
        <v>1100039600567</v>
      </c>
      <c r="D125" s="161" t="str">
        <f>IF($A125="","",VLOOKUP($A125,'Annex 2 EHV charges'!$A:$O,7,0))</f>
        <v>Colworth Laboratory</v>
      </c>
      <c r="E125" s="163">
        <f>IFERROR(IF(VLOOKUP($A125,'Annex 2 EHV charges'!$A:$O,8,FALSE)=0,"",VLOOKUP($A125,'Annex 2 EHV charges'!$A:$O,8,FALSE)),"")</f>
        <v>0.46899999999999997</v>
      </c>
      <c r="F125" s="164">
        <f>IFERROR(IF(VLOOKUP($A125,'Annex 2 EHV charges'!$A:$O,9,FALSE)=0,"",VLOOKUP($A125,'Annex 2 EHV charges'!$A:$O,9,FALSE)),"")</f>
        <v>113.21</v>
      </c>
      <c r="G125" s="165">
        <f>IFERROR(IF(VLOOKUP($A125,'Annex 2 EHV charges'!$A:$O,10,FALSE)=0,"",VLOOKUP($A125,'Annex 2 EHV charges'!$A:$O,10,FALSE)),"")</f>
        <v>5.25</v>
      </c>
      <c r="H125" s="165">
        <f>IFERROR(IF(VLOOKUP($A125,'Annex 2 EHV charges'!$A:$O,11,FALSE)=0,"",VLOOKUP($A125,'Annex 2 EHV charges'!$A:$O,11,FALSE)),"")</f>
        <v>5.25</v>
      </c>
    </row>
    <row r="126" spans="1:8" ht="25.5" x14ac:dyDescent="0.2">
      <c r="A126" s="161">
        <f t="array" ref="A126">IFERROR(INDEX('Annex 2 EHV charges'!$A$11:$A$300, MATCH(0, IF(ISBLANK('Annex 2 EHV charges'!$A$11:$A$300),1, COUNTIF(A$4:$A125, 'Annex 2 EHV charges'!$A$11:$A$300)), 0)),"")</f>
        <v>885</v>
      </c>
      <c r="B126" s="161">
        <f>IF($A126="","",VLOOKUP($A126,'Annex 2 EHV charges'!$A:$O,2,0))</f>
        <v>885</v>
      </c>
      <c r="C126" s="162" t="str">
        <f>IF($A126="","",VLOOKUP($A126,'Annex 2 EHV charges'!$A:$O,3,0))</f>
        <v>1100039601923
1100039601932</v>
      </c>
      <c r="D126" s="161" t="str">
        <f>IF($A126="","",VLOOKUP($A126,'Annex 2 EHV charges'!$A:$O,7,0))</f>
        <v>Boots Thane Road</v>
      </c>
      <c r="E126" s="163" t="str">
        <f>IFERROR(IF(VLOOKUP($A126,'Annex 2 EHV charges'!$A:$O,8,FALSE)=0,"",VLOOKUP($A126,'Annex 2 EHV charges'!$A:$O,8,FALSE)),"")</f>
        <v/>
      </c>
      <c r="F126" s="164">
        <f>IFERROR(IF(VLOOKUP($A126,'Annex 2 EHV charges'!$A:$O,9,FALSE)=0,"",VLOOKUP($A126,'Annex 2 EHV charges'!$A:$O,9,FALSE)),"")</f>
        <v>590.44000000000005</v>
      </c>
      <c r="G126" s="165">
        <f>IFERROR(IF(VLOOKUP($A126,'Annex 2 EHV charges'!$A:$O,10,FALSE)=0,"",VLOOKUP($A126,'Annex 2 EHV charges'!$A:$O,10,FALSE)),"")</f>
        <v>2.2599999999999998</v>
      </c>
      <c r="H126" s="165">
        <f>IFERROR(IF(VLOOKUP($A126,'Annex 2 EHV charges'!$A:$O,11,FALSE)=0,"",VLOOKUP($A126,'Annex 2 EHV charges'!$A:$O,11,FALSE)),"")</f>
        <v>2.2599999999999998</v>
      </c>
    </row>
    <row r="127" spans="1:8" x14ac:dyDescent="0.2">
      <c r="A127" s="161">
        <f t="array" ref="A127">IFERROR(INDEX('Annex 2 EHV charges'!$A$11:$A$300, MATCH(0, IF(ISBLANK('Annex 2 EHV charges'!$A$11:$A$300),1, COUNTIF(A$4:$A126, 'Annex 2 EHV charges'!$A$11:$A$300)), 0)),"")</f>
        <v>886</v>
      </c>
      <c r="B127" s="161">
        <f>IF($A127="","",VLOOKUP($A127,'Annex 2 EHV charges'!$A:$O,2,0))</f>
        <v>886</v>
      </c>
      <c r="C127" s="162">
        <f>IF($A127="","",VLOOKUP($A127,'Annex 2 EHV charges'!$A:$O,3,0))</f>
        <v>1100039606294</v>
      </c>
      <c r="D127" s="161" t="str">
        <f>IF($A127="","",VLOOKUP($A127,'Annex 2 EHV charges'!$A:$O,7,0))</f>
        <v>QMC</v>
      </c>
      <c r="E127" s="163" t="str">
        <f>IFERROR(IF(VLOOKUP($A127,'Annex 2 EHV charges'!$A:$O,8,FALSE)=0,"",VLOOKUP($A127,'Annex 2 EHV charges'!$A:$O,8,FALSE)),"")</f>
        <v/>
      </c>
      <c r="F127" s="164">
        <f>IFERROR(IF(VLOOKUP($A127,'Annex 2 EHV charges'!$A:$O,9,FALSE)=0,"",VLOOKUP($A127,'Annex 2 EHV charges'!$A:$O,9,FALSE)),"")</f>
        <v>40.409999999999997</v>
      </c>
      <c r="G127" s="165">
        <f>IFERROR(IF(VLOOKUP($A127,'Annex 2 EHV charges'!$A:$O,10,FALSE)=0,"",VLOOKUP($A127,'Annex 2 EHV charges'!$A:$O,10,FALSE)),"")</f>
        <v>2.34</v>
      </c>
      <c r="H127" s="165">
        <f>IFERROR(IF(VLOOKUP($A127,'Annex 2 EHV charges'!$A:$O,11,FALSE)=0,"",VLOOKUP($A127,'Annex 2 EHV charges'!$A:$O,11,FALSE)),"")</f>
        <v>2.34</v>
      </c>
    </row>
    <row r="128" spans="1:8" x14ac:dyDescent="0.2">
      <c r="A128" s="161">
        <f t="array" ref="A128">IFERROR(INDEX('Annex 2 EHV charges'!$A$11:$A$300, MATCH(0, IF(ISBLANK('Annex 2 EHV charges'!$A$11:$A$300),1, COUNTIF(A$4:$A127, 'Annex 2 EHV charges'!$A$11:$A$300)), 0)),"")</f>
        <v>887</v>
      </c>
      <c r="B128" s="161">
        <f>IF($A128="","",VLOOKUP($A128,'Annex 2 EHV charges'!$A:$O,2,0))</f>
        <v>887</v>
      </c>
      <c r="C128" s="162">
        <f>IF($A128="","",VLOOKUP($A128,'Annex 2 EHV charges'!$A:$O,3,0))</f>
        <v>1100039604358</v>
      </c>
      <c r="D128" s="161" t="str">
        <f>IF($A128="","",VLOOKUP($A128,'Annex 2 EHV charges'!$A:$O,7,0))</f>
        <v>British Gypsum</v>
      </c>
      <c r="E128" s="163" t="str">
        <f>IFERROR(IF(VLOOKUP($A128,'Annex 2 EHV charges'!$A:$O,8,FALSE)=0,"",VLOOKUP($A128,'Annex 2 EHV charges'!$A:$O,8,FALSE)),"")</f>
        <v/>
      </c>
      <c r="F128" s="164">
        <f>IFERROR(IF(VLOOKUP($A128,'Annex 2 EHV charges'!$A:$O,9,FALSE)=0,"",VLOOKUP($A128,'Annex 2 EHV charges'!$A:$O,9,FALSE)),"")</f>
        <v>2527.17</v>
      </c>
      <c r="G128" s="165">
        <f>IFERROR(IF(VLOOKUP($A128,'Annex 2 EHV charges'!$A:$O,10,FALSE)=0,"",VLOOKUP($A128,'Annex 2 EHV charges'!$A:$O,10,FALSE)),"")</f>
        <v>5.38</v>
      </c>
      <c r="H128" s="165">
        <f>IFERROR(IF(VLOOKUP($A128,'Annex 2 EHV charges'!$A:$O,11,FALSE)=0,"",VLOOKUP($A128,'Annex 2 EHV charges'!$A:$O,11,FALSE)),"")</f>
        <v>5.38</v>
      </c>
    </row>
    <row r="129" spans="1:8" ht="25.5" x14ac:dyDescent="0.2">
      <c r="A129" s="161">
        <f t="array" ref="A129">IFERROR(INDEX('Annex 2 EHV charges'!$A$11:$A$300, MATCH(0, IF(ISBLANK('Annex 2 EHV charges'!$A$11:$A$300),1, COUNTIF(A$4:$A128, 'Annex 2 EHV charges'!$A$11:$A$300)), 0)),"")</f>
        <v>888</v>
      </c>
      <c r="B129" s="161">
        <f>IF($A129="","",VLOOKUP($A129,'Annex 2 EHV charges'!$A:$O,2,0))</f>
        <v>888</v>
      </c>
      <c r="C129" s="162" t="str">
        <f>IF($A129="","",VLOOKUP($A129,'Annex 2 EHV charges'!$A:$O,3,0))</f>
        <v>1100039605139
1100039605148</v>
      </c>
      <c r="D129" s="161" t="str">
        <f>IF($A129="","",VLOOKUP($A129,'Annex 2 EHV charges'!$A:$O,7,0))</f>
        <v>Melbourne STW</v>
      </c>
      <c r="E129" s="163" t="str">
        <f>IFERROR(IF(VLOOKUP($A129,'Annex 2 EHV charges'!$A:$O,8,FALSE)=0,"",VLOOKUP($A129,'Annex 2 EHV charges'!$A:$O,8,FALSE)),"")</f>
        <v/>
      </c>
      <c r="F129" s="164">
        <f>IFERROR(IF(VLOOKUP($A129,'Annex 2 EHV charges'!$A:$O,9,FALSE)=0,"",VLOOKUP($A129,'Annex 2 EHV charges'!$A:$O,9,FALSE)),"")</f>
        <v>113.21</v>
      </c>
      <c r="G129" s="165">
        <f>IFERROR(IF(VLOOKUP($A129,'Annex 2 EHV charges'!$A:$O,10,FALSE)=0,"",VLOOKUP($A129,'Annex 2 EHV charges'!$A:$O,10,FALSE)),"")</f>
        <v>5.54</v>
      </c>
      <c r="H129" s="165">
        <f>IFERROR(IF(VLOOKUP($A129,'Annex 2 EHV charges'!$A:$O,11,FALSE)=0,"",VLOOKUP($A129,'Annex 2 EHV charges'!$A:$O,11,FALSE)),"")</f>
        <v>5.54</v>
      </c>
    </row>
    <row r="130" spans="1:8" ht="25.5" x14ac:dyDescent="0.2">
      <c r="A130" s="161">
        <f t="array" ref="A130">IFERROR(INDEX('Annex 2 EHV charges'!$A$11:$A$300, MATCH(0, IF(ISBLANK('Annex 2 EHV charges'!$A$11:$A$300),1, COUNTIF(A$4:$A129, 'Annex 2 EHV charges'!$A$11:$A$300)), 0)),"")</f>
        <v>889</v>
      </c>
      <c r="B130" s="161">
        <f>IF($A130="","",VLOOKUP($A130,'Annex 2 EHV charges'!$A:$O,2,0))</f>
        <v>889</v>
      </c>
      <c r="C130" s="162" t="str">
        <f>IF($A130="","",VLOOKUP($A130,'Annex 2 EHV charges'!$A:$O,3,0))</f>
        <v>1100039601116
1100050484817</v>
      </c>
      <c r="D130" s="161" t="str">
        <f>IF($A130="","",VLOOKUP($A130,'Annex 2 EHV charges'!$A:$O,7,0))</f>
        <v>Whetstone</v>
      </c>
      <c r="E130" s="163">
        <f>IFERROR(IF(VLOOKUP($A130,'Annex 2 EHV charges'!$A:$O,8,FALSE)=0,"",VLOOKUP($A130,'Annex 2 EHV charges'!$A:$O,8,FALSE)),"")</f>
        <v>0.246</v>
      </c>
      <c r="F130" s="164">
        <f>IFERROR(IF(VLOOKUP($A130,'Annex 2 EHV charges'!$A:$O,9,FALSE)=0,"",VLOOKUP($A130,'Annex 2 EHV charges'!$A:$O,9,FALSE)),"")</f>
        <v>113.21</v>
      </c>
      <c r="G130" s="165">
        <f>IFERROR(IF(VLOOKUP($A130,'Annex 2 EHV charges'!$A:$O,10,FALSE)=0,"",VLOOKUP($A130,'Annex 2 EHV charges'!$A:$O,10,FALSE)),"")</f>
        <v>5.05</v>
      </c>
      <c r="H130" s="165">
        <f>IFERROR(IF(VLOOKUP($A130,'Annex 2 EHV charges'!$A:$O,11,FALSE)=0,"",VLOOKUP($A130,'Annex 2 EHV charges'!$A:$O,11,FALSE)),"")</f>
        <v>5.05</v>
      </c>
    </row>
    <row r="131" spans="1:8" ht="25.5" x14ac:dyDescent="0.2">
      <c r="A131" s="161">
        <f t="array" ref="A131">IFERROR(INDEX('Annex 2 EHV charges'!$A$11:$A$300, MATCH(0, IF(ISBLANK('Annex 2 EHV charges'!$A$11:$A$300),1, COUNTIF(A$4:$A130, 'Annex 2 EHV charges'!$A$11:$A$300)), 0)),"")</f>
        <v>890</v>
      </c>
      <c r="B131" s="161">
        <f>IF($A131="","",VLOOKUP($A131,'Annex 2 EHV charges'!$A:$O,2,0))</f>
        <v>890</v>
      </c>
      <c r="C131" s="162" t="str">
        <f>IF($A131="","",VLOOKUP($A131,'Annex 2 EHV charges'!$A:$O,3,0))</f>
        <v>1100039603647
1100039603656</v>
      </c>
      <c r="D131" s="161" t="str">
        <f>IF($A131="","",VLOOKUP($A131,'Annex 2 EHV charges'!$A:$O,7,0))</f>
        <v>Holbrook Works</v>
      </c>
      <c r="E131" s="163" t="str">
        <f>IFERROR(IF(VLOOKUP($A131,'Annex 2 EHV charges'!$A:$O,8,FALSE)=0,"",VLOOKUP($A131,'Annex 2 EHV charges'!$A:$O,8,FALSE)),"")</f>
        <v/>
      </c>
      <c r="F131" s="164">
        <f>IFERROR(IF(VLOOKUP($A131,'Annex 2 EHV charges'!$A:$O,9,FALSE)=0,"",VLOOKUP($A131,'Annex 2 EHV charges'!$A:$O,9,FALSE)),"")</f>
        <v>113.21</v>
      </c>
      <c r="G131" s="165">
        <f>IFERROR(IF(VLOOKUP($A131,'Annex 2 EHV charges'!$A:$O,10,FALSE)=0,"",VLOOKUP($A131,'Annex 2 EHV charges'!$A:$O,10,FALSE)),"")</f>
        <v>3.78</v>
      </c>
      <c r="H131" s="165">
        <f>IFERROR(IF(VLOOKUP($A131,'Annex 2 EHV charges'!$A:$O,11,FALSE)=0,"",VLOOKUP($A131,'Annex 2 EHV charges'!$A:$O,11,FALSE)),"")</f>
        <v>3.78</v>
      </c>
    </row>
    <row r="132" spans="1:8" ht="25.5" x14ac:dyDescent="0.2">
      <c r="A132" s="161">
        <f t="array" ref="A132">IFERROR(INDEX('Annex 2 EHV charges'!$A$11:$A$300, MATCH(0, IF(ISBLANK('Annex 2 EHV charges'!$A$11:$A$300),1, COUNTIF(A$4:$A131, 'Annex 2 EHV charges'!$A$11:$A$300)), 0)),"")</f>
        <v>891</v>
      </c>
      <c r="B132" s="161">
        <f>IF($A132="","",VLOOKUP($A132,'Annex 2 EHV charges'!$A:$O,2,0))</f>
        <v>891</v>
      </c>
      <c r="C132" s="162" t="str">
        <f>IF($A132="","",VLOOKUP($A132,'Annex 2 EHV charges'!$A:$O,3,0))</f>
        <v>1100050674421
1100050677575</v>
      </c>
      <c r="D132" s="161" t="str">
        <f>IF($A132="","",VLOOKUP($A132,'Annex 2 EHV charges'!$A:$O,7,0))</f>
        <v>Astrazeneca Charnwood</v>
      </c>
      <c r="E132" s="163" t="str">
        <f>IFERROR(IF(VLOOKUP($A132,'Annex 2 EHV charges'!$A:$O,8,FALSE)=0,"",VLOOKUP($A132,'Annex 2 EHV charges'!$A:$O,8,FALSE)),"")</f>
        <v/>
      </c>
      <c r="F132" s="164">
        <f>IFERROR(IF(VLOOKUP($A132,'Annex 2 EHV charges'!$A:$O,9,FALSE)=0,"",VLOOKUP($A132,'Annex 2 EHV charges'!$A:$O,9,FALSE)),"")</f>
        <v>3446.17</v>
      </c>
      <c r="G132" s="165">
        <f>IFERROR(IF(VLOOKUP($A132,'Annex 2 EHV charges'!$A:$O,10,FALSE)=0,"",VLOOKUP($A132,'Annex 2 EHV charges'!$A:$O,10,FALSE)),"")</f>
        <v>2.72</v>
      </c>
      <c r="H132" s="165">
        <f>IFERROR(IF(VLOOKUP($A132,'Annex 2 EHV charges'!$A:$O,11,FALSE)=0,"",VLOOKUP($A132,'Annex 2 EHV charges'!$A:$O,11,FALSE)),"")</f>
        <v>2.72</v>
      </c>
    </row>
    <row r="133" spans="1:8" ht="25.5" x14ac:dyDescent="0.2">
      <c r="A133" s="161">
        <f t="array" ref="A133">IFERROR(INDEX('Annex 2 EHV charges'!$A$11:$A$300, MATCH(0, IF(ISBLANK('Annex 2 EHV charges'!$A$11:$A$300),1, COUNTIF(A$4:$A132, 'Annex 2 EHV charges'!$A$11:$A$300)), 0)),"")</f>
        <v>892</v>
      </c>
      <c r="B133" s="161">
        <f>IF($A133="","",VLOOKUP($A133,'Annex 2 EHV charges'!$A:$O,2,0))</f>
        <v>892</v>
      </c>
      <c r="C133" s="162" t="str">
        <f>IF($A133="","",VLOOKUP($A133,'Annex 2 EHV charges'!$A:$O,3,0))</f>
        <v>1160000002893
1160000065918</v>
      </c>
      <c r="D133" s="161" t="str">
        <f>IF($A133="","",VLOOKUP($A133,'Annex 2 EHV charges'!$A:$O,7,0))</f>
        <v>B&amp;Q Manton</v>
      </c>
      <c r="E133" s="163" t="str">
        <f>IFERROR(IF(VLOOKUP($A133,'Annex 2 EHV charges'!$A:$O,8,FALSE)=0,"",VLOOKUP($A133,'Annex 2 EHV charges'!$A:$O,8,FALSE)),"")</f>
        <v/>
      </c>
      <c r="F133" s="164">
        <f>IFERROR(IF(VLOOKUP($A133,'Annex 2 EHV charges'!$A:$O,9,FALSE)=0,"",VLOOKUP($A133,'Annex 2 EHV charges'!$A:$O,9,FALSE)),"")</f>
        <v>48.52</v>
      </c>
      <c r="G133" s="165">
        <f>IFERROR(IF(VLOOKUP($A133,'Annex 2 EHV charges'!$A:$O,10,FALSE)=0,"",VLOOKUP($A133,'Annex 2 EHV charges'!$A:$O,10,FALSE)),"")</f>
        <v>4.8600000000000003</v>
      </c>
      <c r="H133" s="165">
        <f>IFERROR(IF(VLOOKUP($A133,'Annex 2 EHV charges'!$A:$O,11,FALSE)=0,"",VLOOKUP($A133,'Annex 2 EHV charges'!$A:$O,11,FALSE)),"")</f>
        <v>4.8600000000000003</v>
      </c>
    </row>
    <row r="134" spans="1:8" ht="25.5" x14ac:dyDescent="0.2">
      <c r="A134" s="161">
        <f t="array" ref="A134">IFERROR(INDEX('Annex 2 EHV charges'!$A$11:$A$300, MATCH(0, IF(ISBLANK('Annex 2 EHV charges'!$A$11:$A$300),1, COUNTIF(A$4:$A133, 'Annex 2 EHV charges'!$A$11:$A$300)), 0)),"")</f>
        <v>893</v>
      </c>
      <c r="B134" s="161">
        <f>IF($A134="","",VLOOKUP($A134,'Annex 2 EHV charges'!$A:$O,2,0))</f>
        <v>893</v>
      </c>
      <c r="C134" s="162" t="str">
        <f>IF($A134="","",VLOOKUP($A134,'Annex 2 EHV charges'!$A:$O,3,0))</f>
        <v>1160001007100
1160001122717</v>
      </c>
      <c r="D134" s="161" t="str">
        <f>IF($A134="","",VLOOKUP($A134,'Annex 2 EHV charges'!$A:$O,7,0))</f>
        <v>Transco Churchover</v>
      </c>
      <c r="E134" s="163" t="str">
        <f>IFERROR(IF(VLOOKUP($A134,'Annex 2 EHV charges'!$A:$O,8,FALSE)=0,"",VLOOKUP($A134,'Annex 2 EHV charges'!$A:$O,8,FALSE)),"")</f>
        <v/>
      </c>
      <c r="F134" s="164">
        <f>IFERROR(IF(VLOOKUP($A134,'Annex 2 EHV charges'!$A:$O,9,FALSE)=0,"",VLOOKUP($A134,'Annex 2 EHV charges'!$A:$O,9,FALSE)),"")</f>
        <v>113.21</v>
      </c>
      <c r="G134" s="165">
        <f>IFERROR(IF(VLOOKUP($A134,'Annex 2 EHV charges'!$A:$O,10,FALSE)=0,"",VLOOKUP($A134,'Annex 2 EHV charges'!$A:$O,10,FALSE)),"")</f>
        <v>2.1</v>
      </c>
      <c r="H134" s="165">
        <f>IFERROR(IF(VLOOKUP($A134,'Annex 2 EHV charges'!$A:$O,11,FALSE)=0,"",VLOOKUP($A134,'Annex 2 EHV charges'!$A:$O,11,FALSE)),"")</f>
        <v>2.1</v>
      </c>
    </row>
    <row r="135" spans="1:8" x14ac:dyDescent="0.2">
      <c r="A135" s="161">
        <f t="array" ref="A135">IFERROR(INDEX('Annex 2 EHV charges'!$A$11:$A$300, MATCH(0, IF(ISBLANK('Annex 2 EHV charges'!$A$11:$A$300),1, COUNTIF(A$4:$A134, 'Annex 2 EHV charges'!$A$11:$A$300)), 0)),"")</f>
        <v>894</v>
      </c>
      <c r="B135" s="161">
        <f>IF($A135="","",VLOOKUP($A135,'Annex 2 EHV charges'!$A:$O,2,0))</f>
        <v>894</v>
      </c>
      <c r="C135" s="162">
        <f>IF($A135="","",VLOOKUP($A135,'Annex 2 EHV charges'!$A:$O,3,0))</f>
        <v>1100039600033</v>
      </c>
      <c r="D135" s="161" t="str">
        <f>IF($A135="","",VLOOKUP($A135,'Annex 2 EHV charges'!$A:$O,7,0))</f>
        <v>Alstom Rugby</v>
      </c>
      <c r="E135" s="163" t="str">
        <f>IFERROR(IF(VLOOKUP($A135,'Annex 2 EHV charges'!$A:$O,8,FALSE)=0,"",VLOOKUP($A135,'Annex 2 EHV charges'!$A:$O,8,FALSE)),"")</f>
        <v/>
      </c>
      <c r="F135" s="164">
        <f>IFERROR(IF(VLOOKUP($A135,'Annex 2 EHV charges'!$A:$O,9,FALSE)=0,"",VLOOKUP($A135,'Annex 2 EHV charges'!$A:$O,9,FALSE)),"")</f>
        <v>2378.2399999999998</v>
      </c>
      <c r="G135" s="165">
        <f>IFERROR(IF(VLOOKUP($A135,'Annex 2 EHV charges'!$A:$O,10,FALSE)=0,"",VLOOKUP($A135,'Annex 2 EHV charges'!$A:$O,10,FALSE)),"")</f>
        <v>2.41</v>
      </c>
      <c r="H135" s="165">
        <f>IFERROR(IF(VLOOKUP($A135,'Annex 2 EHV charges'!$A:$O,11,FALSE)=0,"",VLOOKUP($A135,'Annex 2 EHV charges'!$A:$O,11,FALSE)),"")</f>
        <v>2.41</v>
      </c>
    </row>
    <row r="136" spans="1:8" x14ac:dyDescent="0.2">
      <c r="A136" s="161">
        <f t="array" ref="A136">IFERROR(INDEX('Annex 2 EHV charges'!$A$11:$A$300, MATCH(0, IF(ISBLANK('Annex 2 EHV charges'!$A$11:$A$300),1, COUNTIF(A$4:$A135, 'Annex 2 EHV charges'!$A$11:$A$300)), 0)),"")</f>
        <v>895</v>
      </c>
      <c r="B136" s="161">
        <f>IF($A136="","",VLOOKUP($A136,'Annex 2 EHV charges'!$A:$O,2,0))</f>
        <v>895</v>
      </c>
      <c r="C136" s="162">
        <f>IF($A136="","",VLOOKUP($A136,'Annex 2 EHV charges'!$A:$O,3,0))</f>
        <v>1160001246403</v>
      </c>
      <c r="D136" s="161" t="str">
        <f>IF($A136="","",VLOOKUP($A136,'Annex 2 EHV charges'!$A:$O,7,0))</f>
        <v>Volkerstevin / Volkersteven (VSB Avenue)</v>
      </c>
      <c r="E136" s="163" t="str">
        <f>IFERROR(IF(VLOOKUP($A136,'Annex 2 EHV charges'!$A:$O,8,FALSE)=0,"",VLOOKUP($A136,'Annex 2 EHV charges'!$A:$O,8,FALSE)),"")</f>
        <v/>
      </c>
      <c r="F136" s="164">
        <f>IFERROR(IF(VLOOKUP($A136,'Annex 2 EHV charges'!$A:$O,9,FALSE)=0,"",VLOOKUP($A136,'Annex 2 EHV charges'!$A:$O,9,FALSE)),"")</f>
        <v>277.97000000000003</v>
      </c>
      <c r="G136" s="165">
        <f>IFERROR(IF(VLOOKUP($A136,'Annex 2 EHV charges'!$A:$O,10,FALSE)=0,"",VLOOKUP($A136,'Annex 2 EHV charges'!$A:$O,10,FALSE)),"")</f>
        <v>1.66</v>
      </c>
      <c r="H136" s="165">
        <f>IFERROR(IF(VLOOKUP($A136,'Annex 2 EHV charges'!$A:$O,11,FALSE)=0,"",VLOOKUP($A136,'Annex 2 EHV charges'!$A:$O,11,FALSE)),"")</f>
        <v>1.66</v>
      </c>
    </row>
    <row r="137" spans="1:8" x14ac:dyDescent="0.2">
      <c r="A137" s="161">
        <f t="array" ref="A137">IFERROR(INDEX('Annex 2 EHV charges'!$A$11:$A$300, MATCH(0, IF(ISBLANK('Annex 2 EHV charges'!$A$11:$A$300),1, COUNTIF(A$4:$A136, 'Annex 2 EHV charges'!$A$11:$A$300)), 0)),"")</f>
        <v>896</v>
      </c>
      <c r="B137" s="161">
        <f>IF($A137="","",VLOOKUP($A137,'Annex 2 EHV charges'!$A:$O,2,0))</f>
        <v>896</v>
      </c>
      <c r="C137" s="162">
        <f>IF($A137="","",VLOOKUP($A137,'Annex 2 EHV charges'!$A:$O,3,0))</f>
        <v>1160001363390</v>
      </c>
      <c r="D137" s="161" t="str">
        <f>IF($A137="","",VLOOKUP($A137,'Annex 2 EHV charges'!$A:$O,7,0))</f>
        <v>Low Spinney Wind Farm</v>
      </c>
      <c r="E137" s="163" t="str">
        <f>IFERROR(IF(VLOOKUP($A137,'Annex 2 EHV charges'!$A:$O,8,FALSE)=0,"",VLOOKUP($A137,'Annex 2 EHV charges'!$A:$O,8,FALSE)),"")</f>
        <v/>
      </c>
      <c r="F137" s="164">
        <f>IFERROR(IF(VLOOKUP($A137,'Annex 2 EHV charges'!$A:$O,9,FALSE)=0,"",VLOOKUP($A137,'Annex 2 EHV charges'!$A:$O,9,FALSE)),"")</f>
        <v>98.37</v>
      </c>
      <c r="G137" s="165">
        <f>IFERROR(IF(VLOOKUP($A137,'Annex 2 EHV charges'!$A:$O,10,FALSE)=0,"",VLOOKUP($A137,'Annex 2 EHV charges'!$A:$O,10,FALSE)),"")</f>
        <v>1.03</v>
      </c>
      <c r="H137" s="165">
        <f>IFERROR(IF(VLOOKUP($A137,'Annex 2 EHV charges'!$A:$O,11,FALSE)=0,"",VLOOKUP($A137,'Annex 2 EHV charges'!$A:$O,11,FALSE)),"")</f>
        <v>1.03</v>
      </c>
    </row>
    <row r="138" spans="1:8" x14ac:dyDescent="0.2">
      <c r="A138" s="161">
        <f t="array" ref="A138">IFERROR(INDEX('Annex 2 EHV charges'!$A$11:$A$300, MATCH(0, IF(ISBLANK('Annex 2 EHV charges'!$A$11:$A$300),1, COUNTIF(A$4:$A137, 'Annex 2 EHV charges'!$A$11:$A$300)), 0)),"")</f>
        <v>897</v>
      </c>
      <c r="B138" s="161">
        <f>IF($A138="","",VLOOKUP($A138,'Annex 2 EHV charges'!$A:$O,2,0))</f>
        <v>897</v>
      </c>
      <c r="C138" s="162">
        <f>IF($A138="","",VLOOKUP($A138,'Annex 2 EHV charges'!$A:$O,3,0))</f>
        <v>1160001457392</v>
      </c>
      <c r="D138" s="161" t="str">
        <f>IF($A138="","",VLOOKUP($A138,'Annex 2 EHV charges'!$A:$O,7,0))</f>
        <v>Swinford Wind Farm</v>
      </c>
      <c r="E138" s="163" t="str">
        <f>IFERROR(IF(VLOOKUP($A138,'Annex 2 EHV charges'!$A:$O,8,FALSE)=0,"",VLOOKUP($A138,'Annex 2 EHV charges'!$A:$O,8,FALSE)),"")</f>
        <v/>
      </c>
      <c r="F138" s="164">
        <f>IFERROR(IF(VLOOKUP($A138,'Annex 2 EHV charges'!$A:$O,9,FALSE)=0,"",VLOOKUP($A138,'Annex 2 EHV charges'!$A:$O,9,FALSE)),"")</f>
        <v>60.64</v>
      </c>
      <c r="G138" s="165">
        <f>IFERROR(IF(VLOOKUP($A138,'Annex 2 EHV charges'!$A:$O,10,FALSE)=0,"",VLOOKUP($A138,'Annex 2 EHV charges'!$A:$O,10,FALSE)),"")</f>
        <v>1.05</v>
      </c>
      <c r="H138" s="165">
        <f>IFERROR(IF(VLOOKUP($A138,'Annex 2 EHV charges'!$A:$O,11,FALSE)=0,"",VLOOKUP($A138,'Annex 2 EHV charges'!$A:$O,11,FALSE)),"")</f>
        <v>1.05</v>
      </c>
    </row>
    <row r="139" spans="1:8" x14ac:dyDescent="0.2">
      <c r="A139" s="161">
        <f t="array" ref="A139">IFERROR(INDEX('Annex 2 EHV charges'!$A$11:$A$300, MATCH(0, IF(ISBLANK('Annex 2 EHV charges'!$A$11:$A$300),1, COUNTIF(A$4:$A138, 'Annex 2 EHV charges'!$A$11:$A$300)), 0)),"")</f>
        <v>898</v>
      </c>
      <c r="B139" s="161">
        <f>IF($A139="","",VLOOKUP($A139,'Annex 2 EHV charges'!$A:$O,2,0))</f>
        <v>898</v>
      </c>
      <c r="C139" s="162">
        <f>IF($A139="","",VLOOKUP($A139,'Annex 2 EHV charges'!$A:$O,3,0))</f>
        <v>1170000117971</v>
      </c>
      <c r="D139" s="161" t="str">
        <f>IF($A139="","",VLOOKUP($A139,'Annex 2 EHV charges'!$A:$O,7,0))</f>
        <v>Yelvertoft Wind Farm</v>
      </c>
      <c r="E139" s="163" t="str">
        <f>IFERROR(IF(VLOOKUP($A139,'Annex 2 EHV charges'!$A:$O,8,FALSE)=0,"",VLOOKUP($A139,'Annex 2 EHV charges'!$A:$O,8,FALSE)),"")</f>
        <v/>
      </c>
      <c r="F139" s="164">
        <f>IFERROR(IF(VLOOKUP($A139,'Annex 2 EHV charges'!$A:$O,9,FALSE)=0,"",VLOOKUP($A139,'Annex 2 EHV charges'!$A:$O,9,FALSE)),"")</f>
        <v>47.5</v>
      </c>
      <c r="G139" s="165">
        <f>IFERROR(IF(VLOOKUP($A139,'Annex 2 EHV charges'!$A:$O,10,FALSE)=0,"",VLOOKUP($A139,'Annex 2 EHV charges'!$A:$O,10,FALSE)),"")</f>
        <v>1.06</v>
      </c>
      <c r="H139" s="165">
        <f>IFERROR(IF(VLOOKUP($A139,'Annex 2 EHV charges'!$A:$O,11,FALSE)=0,"",VLOOKUP($A139,'Annex 2 EHV charges'!$A:$O,11,FALSE)),"")</f>
        <v>1.06</v>
      </c>
    </row>
    <row r="140" spans="1:8" x14ac:dyDescent="0.2">
      <c r="A140" s="161">
        <f t="array" ref="A140">IFERROR(INDEX('Annex 2 EHV charges'!$A$11:$A$300, MATCH(0, IF(ISBLANK('Annex 2 EHV charges'!$A$11:$A$300),1, COUNTIF(A$4:$A139, 'Annex 2 EHV charges'!$A$11:$A$300)), 0)),"")</f>
        <v>899</v>
      </c>
      <c r="B140" s="161">
        <f>IF($A140="","",VLOOKUP($A140,'Annex 2 EHV charges'!$A:$O,2,0))</f>
        <v>899</v>
      </c>
      <c r="C140" s="162" t="str">
        <f>IF($A140="","",VLOOKUP($A140,'Annex 2 EHV charges'!$A:$O,3,0))</f>
        <v xml:space="preserve"> </v>
      </c>
      <c r="D140" s="161" t="str">
        <f>IF($A140="","",VLOOKUP($A140,'Annex 2 EHV charges'!$A:$O,7,0))</f>
        <v>Maxwell House Data Centre</v>
      </c>
      <c r="E140" s="163" t="str">
        <f>IFERROR(IF(VLOOKUP($A140,'Annex 2 EHV charges'!$A:$O,8,FALSE)=0,"",VLOOKUP($A140,'Annex 2 EHV charges'!$A:$O,8,FALSE)),"")</f>
        <v/>
      </c>
      <c r="F140" s="164">
        <f>IFERROR(IF(VLOOKUP($A140,'Annex 2 EHV charges'!$A:$O,9,FALSE)=0,"",VLOOKUP($A140,'Annex 2 EHV charges'!$A:$O,9,FALSE)),"")</f>
        <v>7556.79</v>
      </c>
      <c r="G140" s="165">
        <f>IFERROR(IF(VLOOKUP($A140,'Annex 2 EHV charges'!$A:$O,10,FALSE)=0,"",VLOOKUP($A140,'Annex 2 EHV charges'!$A:$O,10,FALSE)),"")</f>
        <v>2.0299999999999998</v>
      </c>
      <c r="H140" s="165">
        <f>IFERROR(IF(VLOOKUP($A140,'Annex 2 EHV charges'!$A:$O,11,FALSE)=0,"",VLOOKUP($A140,'Annex 2 EHV charges'!$A:$O,11,FALSE)),"")</f>
        <v>2.0299999999999998</v>
      </c>
    </row>
    <row r="141" spans="1:8" x14ac:dyDescent="0.2">
      <c r="A141" s="161">
        <f t="array" ref="A141">IFERROR(INDEX('Annex 2 EHV charges'!$A$11:$A$300, MATCH(0, IF(ISBLANK('Annex 2 EHV charges'!$A$11:$A$300),1, COUNTIF(A$4:$A140, 'Annex 2 EHV charges'!$A$11:$A$300)), 0)),"")</f>
        <v>902</v>
      </c>
      <c r="B141" s="161">
        <f>IF($A141="","",VLOOKUP($A141,'Annex 2 EHV charges'!$A:$O,2,0))</f>
        <v>902</v>
      </c>
      <c r="C141" s="162">
        <f>IF($A141="","",VLOOKUP($A141,'Annex 2 EHV charges'!$A:$O,3,0))</f>
        <v>1170000199789</v>
      </c>
      <c r="D141" s="161" t="str">
        <f>IF($A141="","",VLOOKUP($A141,'Annex 2 EHV charges'!$A:$O,7,0))</f>
        <v>Burton Wolds Wind Farm phase 2</v>
      </c>
      <c r="E141" s="163">
        <f>IFERROR(IF(VLOOKUP($A141,'Annex 2 EHV charges'!$A:$O,8,FALSE)=0,"",VLOOKUP($A141,'Annex 2 EHV charges'!$A:$O,8,FALSE)),"")</f>
        <v>0.45800000000000002</v>
      </c>
      <c r="F141" s="164">
        <f>IFERROR(IF(VLOOKUP($A141,'Annex 2 EHV charges'!$A:$O,9,FALSE)=0,"",VLOOKUP($A141,'Annex 2 EHV charges'!$A:$O,9,FALSE)),"")</f>
        <v>30.95</v>
      </c>
      <c r="G141" s="165">
        <f>IFERROR(IF(VLOOKUP($A141,'Annex 2 EHV charges'!$A:$O,10,FALSE)=0,"",VLOOKUP($A141,'Annex 2 EHV charges'!$A:$O,10,FALSE)),"")</f>
        <v>1.1100000000000001</v>
      </c>
      <c r="H141" s="165">
        <f>IFERROR(IF(VLOOKUP($A141,'Annex 2 EHV charges'!$A:$O,11,FALSE)=0,"",VLOOKUP($A141,'Annex 2 EHV charges'!$A:$O,11,FALSE)),"")</f>
        <v>1.1100000000000001</v>
      </c>
    </row>
    <row r="142" spans="1:8" x14ac:dyDescent="0.2">
      <c r="A142" s="161">
        <f t="array" ref="A142">IFERROR(INDEX('Annex 2 EHV charges'!$A$11:$A$300, MATCH(0, IF(ISBLANK('Annex 2 EHV charges'!$A$11:$A$300),1, COUNTIF(A$4:$A141, 'Annex 2 EHV charges'!$A$11:$A$300)), 0)),"")</f>
        <v>903</v>
      </c>
      <c r="B142" s="161">
        <f>IF($A142="","",VLOOKUP($A142,'Annex 2 EHV charges'!$A:$O,2,0))</f>
        <v>903</v>
      </c>
      <c r="C142" s="162">
        <f>IF($A142="","",VLOOKUP($A142,'Annex 2 EHV charges'!$A:$O,3,0))</f>
        <v>1170000137579</v>
      </c>
      <c r="D142" s="161" t="str">
        <f>IF($A142="","",VLOOKUP($A142,'Annex 2 EHV charges'!$A:$O,7,0))</f>
        <v>Shacks Barn Generation</v>
      </c>
      <c r="E142" s="163" t="str">
        <f>IFERROR(IF(VLOOKUP($A142,'Annex 2 EHV charges'!$A:$O,8,FALSE)=0,"",VLOOKUP($A142,'Annex 2 EHV charges'!$A:$O,8,FALSE)),"")</f>
        <v/>
      </c>
      <c r="F142" s="164">
        <f>IFERROR(IF(VLOOKUP($A142,'Annex 2 EHV charges'!$A:$O,9,FALSE)=0,"",VLOOKUP($A142,'Annex 2 EHV charges'!$A:$O,9,FALSE)),"")</f>
        <v>8.07</v>
      </c>
      <c r="G142" s="165">
        <f>IFERROR(IF(VLOOKUP($A142,'Annex 2 EHV charges'!$A:$O,10,FALSE)=0,"",VLOOKUP($A142,'Annex 2 EHV charges'!$A:$O,10,FALSE)),"")</f>
        <v>1.32</v>
      </c>
      <c r="H142" s="165">
        <f>IFERROR(IF(VLOOKUP($A142,'Annex 2 EHV charges'!$A:$O,11,FALSE)=0,"",VLOOKUP($A142,'Annex 2 EHV charges'!$A:$O,11,FALSE)),"")</f>
        <v>1.32</v>
      </c>
    </row>
    <row r="143" spans="1:8" x14ac:dyDescent="0.2">
      <c r="A143" s="161">
        <f t="array" ref="A143">IFERROR(INDEX('Annex 2 EHV charges'!$A$11:$A$300, MATCH(0, IF(ISBLANK('Annex 2 EHV charges'!$A$11:$A$300),1, COUNTIF(A$4:$A142, 'Annex 2 EHV charges'!$A$11:$A$300)), 0)),"")</f>
        <v>904</v>
      </c>
      <c r="B143" s="161">
        <f>IF($A143="","",VLOOKUP($A143,'Annex 2 EHV charges'!$A:$O,2,0))</f>
        <v>904</v>
      </c>
      <c r="C143" s="162">
        <f>IF($A143="","",VLOOKUP($A143,'Annex 2 EHV charges'!$A:$O,3,0))</f>
        <v>1160001324665</v>
      </c>
      <c r="D143" s="161" t="str">
        <f>IF($A143="","",VLOOKUP($A143,'Annex 2 EHV charges'!$A:$O,7,0))</f>
        <v>Hatton Gas Compressor</v>
      </c>
      <c r="E143" s="163" t="str">
        <f>IFERROR(IF(VLOOKUP($A143,'Annex 2 EHV charges'!$A:$O,8,FALSE)=0,"",VLOOKUP($A143,'Annex 2 EHV charges'!$A:$O,8,FALSE)),"")</f>
        <v/>
      </c>
      <c r="F143" s="164">
        <f>IFERROR(IF(VLOOKUP($A143,'Annex 2 EHV charges'!$A:$O,9,FALSE)=0,"",VLOOKUP($A143,'Annex 2 EHV charges'!$A:$O,9,FALSE)),"")</f>
        <v>20980.68</v>
      </c>
      <c r="G143" s="165">
        <f>IFERROR(IF(VLOOKUP($A143,'Annex 2 EHV charges'!$A:$O,10,FALSE)=0,"",VLOOKUP($A143,'Annex 2 EHV charges'!$A:$O,10,FALSE)),"")</f>
        <v>2.77</v>
      </c>
      <c r="H143" s="165">
        <f>IFERROR(IF(VLOOKUP($A143,'Annex 2 EHV charges'!$A:$O,11,FALSE)=0,"",VLOOKUP($A143,'Annex 2 EHV charges'!$A:$O,11,FALSE)),"")</f>
        <v>2.77</v>
      </c>
    </row>
    <row r="144" spans="1:8" x14ac:dyDescent="0.2">
      <c r="A144" s="161">
        <f t="array" ref="A144">IFERROR(INDEX('Annex 2 EHV charges'!$A$11:$A$300, MATCH(0, IF(ISBLANK('Annex 2 EHV charges'!$A$11:$A$300),1, COUNTIF(A$4:$A143, 'Annex 2 EHV charges'!$A$11:$A$300)), 0)),"")</f>
        <v>905</v>
      </c>
      <c r="B144" s="161">
        <f>IF($A144="","",VLOOKUP($A144,'Annex 2 EHV charges'!$A:$O,2,0))</f>
        <v>905</v>
      </c>
      <c r="C144" s="162">
        <f>IF($A144="","",VLOOKUP($A144,'Annex 2 EHV charges'!$A:$O,3,0))</f>
        <v>1170000112477</v>
      </c>
      <c r="D144" s="161" t="str">
        <f>IF($A144="","",VLOOKUP($A144,'Annex 2 EHV charges'!$A:$O,7,0))</f>
        <v>North Hykeham EFW</v>
      </c>
      <c r="E144" s="163" t="str">
        <f>IFERROR(IF(VLOOKUP($A144,'Annex 2 EHV charges'!$A:$O,8,FALSE)=0,"",VLOOKUP($A144,'Annex 2 EHV charges'!$A:$O,8,FALSE)),"")</f>
        <v/>
      </c>
      <c r="F144" s="164">
        <f>IFERROR(IF(VLOOKUP($A144,'Annex 2 EHV charges'!$A:$O,9,FALSE)=0,"",VLOOKUP($A144,'Annex 2 EHV charges'!$A:$O,9,FALSE)),"")</f>
        <v>9.9700000000000006</v>
      </c>
      <c r="G144" s="165">
        <f>IFERROR(IF(VLOOKUP($A144,'Annex 2 EHV charges'!$A:$O,10,FALSE)=0,"",VLOOKUP($A144,'Annex 2 EHV charges'!$A:$O,10,FALSE)),"")</f>
        <v>1.03</v>
      </c>
      <c r="H144" s="165">
        <f>IFERROR(IF(VLOOKUP($A144,'Annex 2 EHV charges'!$A:$O,11,FALSE)=0,"",VLOOKUP($A144,'Annex 2 EHV charges'!$A:$O,11,FALSE)),"")</f>
        <v>1.03</v>
      </c>
    </row>
    <row r="145" spans="1:8" x14ac:dyDescent="0.2">
      <c r="A145" s="161">
        <f t="array" ref="A145">IFERROR(INDEX('Annex 2 EHV charges'!$A$11:$A$300, MATCH(0, IF(ISBLANK('Annex 2 EHV charges'!$A$11:$A$300),1, COUNTIF(A$4:$A144, 'Annex 2 EHV charges'!$A$11:$A$300)), 0)),"")</f>
        <v>906</v>
      </c>
      <c r="B145" s="161">
        <f>IF($A145="","",VLOOKUP($A145,'Annex 2 EHV charges'!$A:$O,2,0))</f>
        <v>906</v>
      </c>
      <c r="C145" s="162">
        <f>IF($A145="","",VLOOKUP($A145,'Annex 2 EHV charges'!$A:$O,3,0))</f>
        <v>1160001415347</v>
      </c>
      <c r="D145" s="161" t="str">
        <f>IF($A145="","",VLOOKUP($A145,'Annex 2 EHV charges'!$A:$O,7,0))</f>
        <v>Sleaford Renewable Energy Plant</v>
      </c>
      <c r="E145" s="163" t="str">
        <f>IFERROR(IF(VLOOKUP($A145,'Annex 2 EHV charges'!$A:$O,8,FALSE)=0,"",VLOOKUP($A145,'Annex 2 EHV charges'!$A:$O,8,FALSE)),"")</f>
        <v/>
      </c>
      <c r="F145" s="164">
        <f>IFERROR(IF(VLOOKUP($A145,'Annex 2 EHV charges'!$A:$O,9,FALSE)=0,"",VLOOKUP($A145,'Annex 2 EHV charges'!$A:$O,9,FALSE)),"")</f>
        <v>74.03</v>
      </c>
      <c r="G145" s="165">
        <f>IFERROR(IF(VLOOKUP($A145,'Annex 2 EHV charges'!$A:$O,10,FALSE)=0,"",VLOOKUP($A145,'Annex 2 EHV charges'!$A:$O,10,FALSE)),"")</f>
        <v>0.98</v>
      </c>
      <c r="H145" s="165">
        <f>IFERROR(IF(VLOOKUP($A145,'Annex 2 EHV charges'!$A:$O,11,FALSE)=0,"",VLOOKUP($A145,'Annex 2 EHV charges'!$A:$O,11,FALSE)),"")</f>
        <v>0.98</v>
      </c>
    </row>
    <row r="146" spans="1:8" x14ac:dyDescent="0.2">
      <c r="A146" s="161">
        <f t="array" ref="A146">IFERROR(INDEX('Annex 2 EHV charges'!$A$11:$A$300, MATCH(0, IF(ISBLANK('Annex 2 EHV charges'!$A$11:$A$300),1, COUNTIF(A$4:$A145, 'Annex 2 EHV charges'!$A$11:$A$300)), 0)),"")</f>
        <v>907</v>
      </c>
      <c r="B146" s="161">
        <f>IF($A146="","",VLOOKUP($A146,'Annex 2 EHV charges'!$A:$O,2,0))</f>
        <v>907</v>
      </c>
      <c r="C146" s="162">
        <f>IF($A146="","",VLOOKUP($A146,'Annex 2 EHV charges'!$A:$O,3,0))</f>
        <v>1170000059210</v>
      </c>
      <c r="D146" s="161" t="str">
        <f>IF($A146="","",VLOOKUP($A146,'Annex 2 EHV charges'!$A:$O,7,0))</f>
        <v>Bilsthorpe Wind Farm</v>
      </c>
      <c r="E146" s="163" t="str">
        <f>IFERROR(IF(VLOOKUP($A146,'Annex 2 EHV charges'!$A:$O,8,FALSE)=0,"",VLOOKUP($A146,'Annex 2 EHV charges'!$A:$O,8,FALSE)),"")</f>
        <v/>
      </c>
      <c r="F146" s="164">
        <f>IFERROR(IF(VLOOKUP($A146,'Annex 2 EHV charges'!$A:$O,9,FALSE)=0,"",VLOOKUP($A146,'Annex 2 EHV charges'!$A:$O,9,FALSE)),"")</f>
        <v>14.05</v>
      </c>
      <c r="G146" s="165">
        <f>IFERROR(IF(VLOOKUP($A146,'Annex 2 EHV charges'!$A:$O,10,FALSE)=0,"",VLOOKUP($A146,'Annex 2 EHV charges'!$A:$O,10,FALSE)),"")</f>
        <v>1.04</v>
      </c>
      <c r="H146" s="165">
        <f>IFERROR(IF(VLOOKUP($A146,'Annex 2 EHV charges'!$A:$O,11,FALSE)=0,"",VLOOKUP($A146,'Annex 2 EHV charges'!$A:$O,11,FALSE)),"")</f>
        <v>1.04</v>
      </c>
    </row>
    <row r="147" spans="1:8" x14ac:dyDescent="0.2">
      <c r="A147" s="161">
        <f t="array" ref="A147">IFERROR(INDEX('Annex 2 EHV charges'!$A$11:$A$300, MATCH(0, IF(ISBLANK('Annex 2 EHV charges'!$A$11:$A$300),1, COUNTIF(A$4:$A146, 'Annex 2 EHV charges'!$A$11:$A$300)), 0)),"")</f>
        <v>908</v>
      </c>
      <c r="B147" s="161">
        <f>IF($A147="","",VLOOKUP($A147,'Annex 2 EHV charges'!$A:$O,2,0))</f>
        <v>908</v>
      </c>
      <c r="C147" s="162">
        <f>IF($A147="","",VLOOKUP($A147,'Annex 2 EHV charges'!$A:$O,3,0))</f>
        <v>1170000117944</v>
      </c>
      <c r="D147" s="161" t="str">
        <f>IF($A147="","",VLOOKUP($A147,'Annex 2 EHV charges'!$A:$O,7,0))</f>
        <v>Old Dalby Lodge Wind Farm</v>
      </c>
      <c r="E147" s="163" t="str">
        <f>IFERROR(IF(VLOOKUP($A147,'Annex 2 EHV charges'!$A:$O,8,FALSE)=0,"",VLOOKUP($A147,'Annex 2 EHV charges'!$A:$O,8,FALSE)),"")</f>
        <v/>
      </c>
      <c r="F147" s="164">
        <f>IFERROR(IF(VLOOKUP($A147,'Annex 2 EHV charges'!$A:$O,9,FALSE)=0,"",VLOOKUP($A147,'Annex 2 EHV charges'!$A:$O,9,FALSE)),"")</f>
        <v>24.29</v>
      </c>
      <c r="G147" s="165">
        <f>IFERROR(IF(VLOOKUP($A147,'Annex 2 EHV charges'!$A:$O,10,FALSE)=0,"",VLOOKUP($A147,'Annex 2 EHV charges'!$A:$O,10,FALSE)),"")</f>
        <v>1.04</v>
      </c>
      <c r="H147" s="165">
        <f>IFERROR(IF(VLOOKUP($A147,'Annex 2 EHV charges'!$A:$O,11,FALSE)=0,"",VLOOKUP($A147,'Annex 2 EHV charges'!$A:$O,11,FALSE)),"")</f>
        <v>1.04</v>
      </c>
    </row>
    <row r="148" spans="1:8" x14ac:dyDescent="0.2">
      <c r="A148" s="161">
        <f t="array" ref="A148">IFERROR(INDEX('Annex 2 EHV charges'!$A$11:$A$300, MATCH(0, IF(ISBLANK('Annex 2 EHV charges'!$A$11:$A$300),1, COUNTIF(A$4:$A147, 'Annex 2 EHV charges'!$A$11:$A$300)), 0)),"")</f>
        <v>909</v>
      </c>
      <c r="B148" s="161">
        <f>IF($A148="","",VLOOKUP($A148,'Annex 2 EHV charges'!$A:$O,2,0))</f>
        <v>909</v>
      </c>
      <c r="C148" s="162">
        <f>IF($A148="","",VLOOKUP($A148,'Annex 2 EHV charges'!$A:$O,3,0))</f>
        <v>1170000146670</v>
      </c>
      <c r="D148" s="161" t="str">
        <f>IF($A148="","",VLOOKUP($A148,'Annex 2 EHV charges'!$A:$O,7,0))</f>
        <v>Willoughby STOR generation</v>
      </c>
      <c r="E148" s="163" t="str">
        <f>IFERROR(IF(VLOOKUP($A148,'Annex 2 EHV charges'!$A:$O,8,FALSE)=0,"",VLOOKUP($A148,'Annex 2 EHV charges'!$A:$O,8,FALSE)),"")</f>
        <v/>
      </c>
      <c r="F148" s="164">
        <f>IFERROR(IF(VLOOKUP($A148,'Annex 2 EHV charges'!$A:$O,9,FALSE)=0,"",VLOOKUP($A148,'Annex 2 EHV charges'!$A:$O,9,FALSE)),"")</f>
        <v>0.45</v>
      </c>
      <c r="G148" s="165">
        <f>IFERROR(IF(VLOOKUP($A148,'Annex 2 EHV charges'!$A:$O,10,FALSE)=0,"",VLOOKUP($A148,'Annex 2 EHV charges'!$A:$O,10,FALSE)),"")</f>
        <v>1.03</v>
      </c>
      <c r="H148" s="165">
        <f>IFERROR(IF(VLOOKUP($A148,'Annex 2 EHV charges'!$A:$O,11,FALSE)=0,"",VLOOKUP($A148,'Annex 2 EHV charges'!$A:$O,11,FALSE)),"")</f>
        <v>1.03</v>
      </c>
    </row>
    <row r="149" spans="1:8" x14ac:dyDescent="0.2">
      <c r="A149" s="161">
        <f t="array" ref="A149">IFERROR(INDEX('Annex 2 EHV charges'!$A$11:$A$300, MATCH(0, IF(ISBLANK('Annex 2 EHV charges'!$A$11:$A$300),1, COUNTIF(A$4:$A148, 'Annex 2 EHV charges'!$A$11:$A$300)), 0)),"")</f>
        <v>910</v>
      </c>
      <c r="B149" s="161">
        <f>IF($A149="","",VLOOKUP($A149,'Annex 2 EHV charges'!$A:$O,2,0))</f>
        <v>910</v>
      </c>
      <c r="C149" s="162">
        <f>IF($A149="","",VLOOKUP($A149,'Annex 2 EHV charges'!$A:$O,3,0))</f>
        <v>1130000085288</v>
      </c>
      <c r="D149" s="161" t="str">
        <f>IF($A149="","",VLOOKUP($A149,'Annex 2 EHV charges'!$A:$O,7,0))</f>
        <v>Rolls Royce AB&amp;E 33kV</v>
      </c>
      <c r="E149" s="163" t="str">
        <f>IFERROR(IF(VLOOKUP($A149,'Annex 2 EHV charges'!$A:$O,8,FALSE)=0,"",VLOOKUP($A149,'Annex 2 EHV charges'!$A:$O,8,FALSE)),"")</f>
        <v/>
      </c>
      <c r="F149" s="164" t="str">
        <f>IFERROR(IF(VLOOKUP($A149,'Annex 2 EHV charges'!$A:$O,9,FALSE)=0,"",VLOOKUP($A149,'Annex 2 EHV charges'!$A:$O,9,FALSE)),"")</f>
        <v/>
      </c>
      <c r="G149" s="165">
        <f>IFERROR(IF(VLOOKUP($A149,'Annex 2 EHV charges'!$A:$O,10,FALSE)=0,"",VLOOKUP($A149,'Annex 2 EHV charges'!$A:$O,10,FALSE)),"")</f>
        <v>2.4300000000000002</v>
      </c>
      <c r="H149" s="165">
        <f>IFERROR(IF(VLOOKUP($A149,'Annex 2 EHV charges'!$A:$O,11,FALSE)=0,"",VLOOKUP($A149,'Annex 2 EHV charges'!$A:$O,11,FALSE)),"")</f>
        <v>2.4300000000000002</v>
      </c>
    </row>
    <row r="150" spans="1:8" x14ac:dyDescent="0.2">
      <c r="A150" s="161">
        <f t="array" ref="A150">IFERROR(INDEX('Annex 2 EHV charges'!$A$11:$A$300, MATCH(0, IF(ISBLANK('Annex 2 EHV charges'!$A$11:$A$300),1, COUNTIF(A$4:$A149, 'Annex 2 EHV charges'!$A$11:$A$300)), 0)),"")</f>
        <v>911</v>
      </c>
      <c r="B150" s="161">
        <f>IF($A150="","",VLOOKUP($A150,'Annex 2 EHV charges'!$A:$O,2,0))</f>
        <v>911</v>
      </c>
      <c r="C150" s="162">
        <f>IF($A150="","",VLOOKUP($A150,'Annex 2 EHV charges'!$A:$O,3,0))</f>
        <v>1170000110600</v>
      </c>
      <c r="D150" s="161" t="str">
        <f>IF($A150="","",VLOOKUP($A150,'Annex 2 EHV charges'!$A:$O,7,0))</f>
        <v>The Grange Wind Farm</v>
      </c>
      <c r="E150" s="163" t="str">
        <f>IFERROR(IF(VLOOKUP($A150,'Annex 2 EHV charges'!$A:$O,8,FALSE)=0,"",VLOOKUP($A150,'Annex 2 EHV charges'!$A:$O,8,FALSE)),"")</f>
        <v/>
      </c>
      <c r="F150" s="164">
        <f>IFERROR(IF(VLOOKUP($A150,'Annex 2 EHV charges'!$A:$O,9,FALSE)=0,"",VLOOKUP($A150,'Annex 2 EHV charges'!$A:$O,9,FALSE)),"")</f>
        <v>22.77</v>
      </c>
      <c r="G150" s="165">
        <f>IFERROR(IF(VLOOKUP($A150,'Annex 2 EHV charges'!$A:$O,10,FALSE)=0,"",VLOOKUP($A150,'Annex 2 EHV charges'!$A:$O,10,FALSE)),"")</f>
        <v>1.18</v>
      </c>
      <c r="H150" s="165">
        <f>IFERROR(IF(VLOOKUP($A150,'Annex 2 EHV charges'!$A:$O,11,FALSE)=0,"",VLOOKUP($A150,'Annex 2 EHV charges'!$A:$O,11,FALSE)),"")</f>
        <v>1.18</v>
      </c>
    </row>
    <row r="151" spans="1:8" x14ac:dyDescent="0.2">
      <c r="A151" s="161">
        <f t="array" ref="A151">IFERROR(INDEX('Annex 2 EHV charges'!$A$11:$A$300, MATCH(0, IF(ISBLANK('Annex 2 EHV charges'!$A$11:$A$300),1, COUNTIF(A$4:$A150, 'Annex 2 EHV charges'!$A$11:$A$300)), 0)),"")</f>
        <v>912</v>
      </c>
      <c r="B151" s="161">
        <f>IF($A151="","",VLOOKUP($A151,'Annex 2 EHV charges'!$A:$O,2,0))</f>
        <v>912</v>
      </c>
      <c r="C151" s="162">
        <f>IF($A151="","",VLOOKUP($A151,'Annex 2 EHV charges'!$A:$O,3,0))</f>
        <v>1170000111881</v>
      </c>
      <c r="D151" s="161" t="str">
        <f>IF($A151="","",VLOOKUP($A151,'Annex 2 EHV charges'!$A:$O,7,0))</f>
        <v>Clay Lake STOR</v>
      </c>
      <c r="E151" s="163" t="str">
        <f>IFERROR(IF(VLOOKUP($A151,'Annex 2 EHV charges'!$A:$O,8,FALSE)=0,"",VLOOKUP($A151,'Annex 2 EHV charges'!$A:$O,8,FALSE)),"")</f>
        <v/>
      </c>
      <c r="F151" s="164">
        <f>IFERROR(IF(VLOOKUP($A151,'Annex 2 EHV charges'!$A:$O,9,FALSE)=0,"",VLOOKUP($A151,'Annex 2 EHV charges'!$A:$O,9,FALSE)),"")</f>
        <v>0.82</v>
      </c>
      <c r="G151" s="165">
        <f>IFERROR(IF(VLOOKUP($A151,'Annex 2 EHV charges'!$A:$O,10,FALSE)=0,"",VLOOKUP($A151,'Annex 2 EHV charges'!$A:$O,10,FALSE)),"")</f>
        <v>1.32</v>
      </c>
      <c r="H151" s="165">
        <f>IFERROR(IF(VLOOKUP($A151,'Annex 2 EHV charges'!$A:$O,11,FALSE)=0,"",VLOOKUP($A151,'Annex 2 EHV charges'!$A:$O,11,FALSE)),"")</f>
        <v>1.32</v>
      </c>
    </row>
    <row r="152" spans="1:8" x14ac:dyDescent="0.2">
      <c r="A152" s="161">
        <f t="array" ref="A152">IFERROR(INDEX('Annex 2 EHV charges'!$A$11:$A$300, MATCH(0, IF(ISBLANK('Annex 2 EHV charges'!$A$11:$A$300),1, COUNTIF(A$4:$A151, 'Annex 2 EHV charges'!$A$11:$A$300)), 0)),"")</f>
        <v>913</v>
      </c>
      <c r="B152" s="161">
        <f>IF($A152="","",VLOOKUP($A152,'Annex 2 EHV charges'!$A:$O,2,0))</f>
        <v>913</v>
      </c>
      <c r="C152" s="162">
        <f>IF($A152="","",VLOOKUP($A152,'Annex 2 EHV charges'!$A:$O,3,0))</f>
        <v>1170000113443</v>
      </c>
      <c r="D152" s="161" t="str">
        <f>IF($A152="","",VLOOKUP($A152,'Annex 2 EHV charges'!$A:$O,7,0))</f>
        <v>Balderton STOR</v>
      </c>
      <c r="E152" s="163" t="str">
        <f>IFERROR(IF(VLOOKUP($A152,'Annex 2 EHV charges'!$A:$O,8,FALSE)=0,"",VLOOKUP($A152,'Annex 2 EHV charges'!$A:$O,8,FALSE)),"")</f>
        <v/>
      </c>
      <c r="F152" s="164">
        <f>IFERROR(IF(VLOOKUP($A152,'Annex 2 EHV charges'!$A:$O,9,FALSE)=0,"",VLOOKUP($A152,'Annex 2 EHV charges'!$A:$O,9,FALSE)),"")</f>
        <v>0.62</v>
      </c>
      <c r="G152" s="165">
        <f>IFERROR(IF(VLOOKUP($A152,'Annex 2 EHV charges'!$A:$O,10,FALSE)=0,"",VLOOKUP($A152,'Annex 2 EHV charges'!$A:$O,10,FALSE)),"")</f>
        <v>1.53</v>
      </c>
      <c r="H152" s="165">
        <f>IFERROR(IF(VLOOKUP($A152,'Annex 2 EHV charges'!$A:$O,11,FALSE)=0,"",VLOOKUP($A152,'Annex 2 EHV charges'!$A:$O,11,FALSE)),"")</f>
        <v>1.53</v>
      </c>
    </row>
    <row r="153" spans="1:8" x14ac:dyDescent="0.2">
      <c r="A153" s="161">
        <f t="array" ref="A153">IFERROR(INDEX('Annex 2 EHV charges'!$A$11:$A$300, MATCH(0, IF(ISBLANK('Annex 2 EHV charges'!$A$11:$A$300),1, COUNTIF(A$4:$A152, 'Annex 2 EHV charges'!$A$11:$A$300)), 0)),"")</f>
        <v>914</v>
      </c>
      <c r="B153" s="161">
        <f>IF($A153="","",VLOOKUP($A153,'Annex 2 EHV charges'!$A:$O,2,0))</f>
        <v>914</v>
      </c>
      <c r="C153" s="162">
        <f>IF($A153="","",VLOOKUP($A153,'Annex 2 EHV charges'!$A:$O,3,0))</f>
        <v>1170000172954</v>
      </c>
      <c r="D153" s="161" t="str">
        <f>IF($A153="","",VLOOKUP($A153,'Annex 2 EHV charges'!$A:$O,7,0))</f>
        <v>Wymeswold Solar Park</v>
      </c>
      <c r="E153" s="163" t="str">
        <f>IFERROR(IF(VLOOKUP($A153,'Annex 2 EHV charges'!$A:$O,8,FALSE)=0,"",VLOOKUP($A153,'Annex 2 EHV charges'!$A:$O,8,FALSE)),"")</f>
        <v/>
      </c>
      <c r="F153" s="164">
        <f>IFERROR(IF(VLOOKUP($A153,'Annex 2 EHV charges'!$A:$O,9,FALSE)=0,"",VLOOKUP($A153,'Annex 2 EHV charges'!$A:$O,9,FALSE)),"")</f>
        <v>5.46</v>
      </c>
      <c r="G153" s="165">
        <f>IFERROR(IF(VLOOKUP($A153,'Annex 2 EHV charges'!$A:$O,10,FALSE)=0,"",VLOOKUP($A153,'Annex 2 EHV charges'!$A:$O,10,FALSE)),"")</f>
        <v>3.03</v>
      </c>
      <c r="H153" s="165">
        <f>IFERROR(IF(VLOOKUP($A153,'Annex 2 EHV charges'!$A:$O,11,FALSE)=0,"",VLOOKUP($A153,'Annex 2 EHV charges'!$A:$O,11,FALSE)),"")</f>
        <v>3.03</v>
      </c>
    </row>
    <row r="154" spans="1:8" x14ac:dyDescent="0.2">
      <c r="A154" s="161">
        <f t="array" ref="A154">IFERROR(INDEX('Annex 2 EHV charges'!$A$11:$A$300, MATCH(0, IF(ISBLANK('Annex 2 EHV charges'!$A$11:$A$300),1, COUNTIF(A$4:$A153, 'Annex 2 EHV charges'!$A$11:$A$300)), 0)),"")</f>
        <v>915</v>
      </c>
      <c r="B154" s="161">
        <f>IF($A154="","",VLOOKUP($A154,'Annex 2 EHV charges'!$A:$O,2,0))</f>
        <v>915</v>
      </c>
      <c r="C154" s="162">
        <f>IF($A154="","",VLOOKUP($A154,'Annex 2 EHV charges'!$A:$O,3,0))</f>
        <v>1170000722696</v>
      </c>
      <c r="D154" s="161" t="str">
        <f>IF($A154="","",VLOOKUP($A154,'Annex 2 EHV charges'!$A:$O,7,0))</f>
        <v>French Farm Wind Farm</v>
      </c>
      <c r="E154" s="163" t="str">
        <f>IFERROR(IF(VLOOKUP($A154,'Annex 2 EHV charges'!$A:$O,8,FALSE)=0,"",VLOOKUP($A154,'Annex 2 EHV charges'!$A:$O,8,FALSE)),"")</f>
        <v/>
      </c>
      <c r="F154" s="164">
        <f>IFERROR(IF(VLOOKUP($A154,'Annex 2 EHV charges'!$A:$O,9,FALSE)=0,"",VLOOKUP($A154,'Annex 2 EHV charges'!$A:$O,9,FALSE)),"")</f>
        <v>234.14</v>
      </c>
      <c r="G154" s="165">
        <f>IFERROR(IF(VLOOKUP($A154,'Annex 2 EHV charges'!$A:$O,10,FALSE)=0,"",VLOOKUP($A154,'Annex 2 EHV charges'!$A:$O,10,FALSE)),"")</f>
        <v>1.1000000000000001</v>
      </c>
      <c r="H154" s="165">
        <f>IFERROR(IF(VLOOKUP($A154,'Annex 2 EHV charges'!$A:$O,11,FALSE)=0,"",VLOOKUP($A154,'Annex 2 EHV charges'!$A:$O,11,FALSE)),"")</f>
        <v>1.1000000000000001</v>
      </c>
    </row>
    <row r="155" spans="1:8" x14ac:dyDescent="0.2">
      <c r="A155" s="161">
        <f t="array" ref="A155">IFERROR(INDEX('Annex 2 EHV charges'!$A$11:$A$300, MATCH(0, IF(ISBLANK('Annex 2 EHV charges'!$A$11:$A$300),1, COUNTIF(A$4:$A154, 'Annex 2 EHV charges'!$A$11:$A$300)), 0)),"")</f>
        <v>916</v>
      </c>
      <c r="B155" s="161">
        <f>IF($A155="","",VLOOKUP($A155,'Annex 2 EHV charges'!$A:$O,2,0))</f>
        <v>916</v>
      </c>
      <c r="C155" s="162">
        <f>IF($A155="","",VLOOKUP($A155,'Annex 2 EHV charges'!$A:$O,3,0))</f>
        <v>1170000398486</v>
      </c>
      <c r="D155" s="161" t="str">
        <f>IF($A155="","",VLOOKUP($A155,'Annex 2 EHV charges'!$A:$O,7,0))</f>
        <v>Lilbourne Wind Farm</v>
      </c>
      <c r="E155" s="163" t="str">
        <f>IFERROR(IF(VLOOKUP($A155,'Annex 2 EHV charges'!$A:$O,8,FALSE)=0,"",VLOOKUP($A155,'Annex 2 EHV charges'!$A:$O,8,FALSE)),"")</f>
        <v/>
      </c>
      <c r="F155" s="164">
        <f>IFERROR(IF(VLOOKUP($A155,'Annex 2 EHV charges'!$A:$O,9,FALSE)=0,"",VLOOKUP($A155,'Annex 2 EHV charges'!$A:$O,9,FALSE)),"")</f>
        <v>9.1999999999999993</v>
      </c>
      <c r="G155" s="165">
        <f>IFERROR(IF(VLOOKUP($A155,'Annex 2 EHV charges'!$A:$O,10,FALSE)=0,"",VLOOKUP($A155,'Annex 2 EHV charges'!$A:$O,10,FALSE)),"")</f>
        <v>1.04</v>
      </c>
      <c r="H155" s="165">
        <f>IFERROR(IF(VLOOKUP($A155,'Annex 2 EHV charges'!$A:$O,11,FALSE)=0,"",VLOOKUP($A155,'Annex 2 EHV charges'!$A:$O,11,FALSE)),"")</f>
        <v>1.04</v>
      </c>
    </row>
    <row r="156" spans="1:8" x14ac:dyDescent="0.2">
      <c r="A156" s="161">
        <f t="array" ref="A156">IFERROR(INDEX('Annex 2 EHV charges'!$A$11:$A$300, MATCH(0, IF(ISBLANK('Annex 2 EHV charges'!$A$11:$A$300),1, COUNTIF(A$4:$A155, 'Annex 2 EHV charges'!$A$11:$A$300)), 0)),"")</f>
        <v>917</v>
      </c>
      <c r="B156" s="161">
        <f>IF($A156="","",VLOOKUP($A156,'Annex 2 EHV charges'!$A:$O,2,0))</f>
        <v>917</v>
      </c>
      <c r="C156" s="162">
        <f>IF($A156="","",VLOOKUP($A156,'Annex 2 EHV charges'!$A:$O,3,0))</f>
        <v>1170000154538</v>
      </c>
      <c r="D156" s="161" t="str">
        <f>IF($A156="","",VLOOKUP($A156,'Annex 2 EHV charges'!$A:$O,7,0))</f>
        <v>Chelvaston Renewable</v>
      </c>
      <c r="E156" s="163">
        <f>IFERROR(IF(VLOOKUP($A156,'Annex 2 EHV charges'!$A:$O,8,FALSE)=0,"",VLOOKUP($A156,'Annex 2 EHV charges'!$A:$O,8,FALSE)),"")</f>
        <v>0.44400000000000001</v>
      </c>
      <c r="F156" s="164">
        <f>IFERROR(IF(VLOOKUP($A156,'Annex 2 EHV charges'!$A:$O,9,FALSE)=0,"",VLOOKUP($A156,'Annex 2 EHV charges'!$A:$O,9,FALSE)),"")</f>
        <v>98.65</v>
      </c>
      <c r="G156" s="165">
        <f>IFERROR(IF(VLOOKUP($A156,'Annex 2 EHV charges'!$A:$O,10,FALSE)=0,"",VLOOKUP($A156,'Annex 2 EHV charges'!$A:$O,10,FALSE)),"")</f>
        <v>1.05</v>
      </c>
      <c r="H156" s="165">
        <f>IFERROR(IF(VLOOKUP($A156,'Annex 2 EHV charges'!$A:$O,11,FALSE)=0,"",VLOOKUP($A156,'Annex 2 EHV charges'!$A:$O,11,FALSE)),"")</f>
        <v>1.05</v>
      </c>
    </row>
    <row r="157" spans="1:8" x14ac:dyDescent="0.2">
      <c r="A157" s="161">
        <f t="array" ref="A157">IFERROR(INDEX('Annex 2 EHV charges'!$A$11:$A$300, MATCH(0, IF(ISBLANK('Annex 2 EHV charges'!$A$11:$A$300),1, COUNTIF(A$4:$A156, 'Annex 2 EHV charges'!$A$11:$A$300)), 0)),"")</f>
        <v>918</v>
      </c>
      <c r="B157" s="161">
        <f>IF($A157="","",VLOOKUP($A157,'Annex 2 EHV charges'!$A:$O,2,0))</f>
        <v>918</v>
      </c>
      <c r="C157" s="162">
        <f>IF($A157="","",VLOOKUP($A157,'Annex 2 EHV charges'!$A:$O,3,0))</f>
        <v>1170000174827</v>
      </c>
      <c r="D157" s="161" t="str">
        <f>IF($A157="","",VLOOKUP($A157,'Annex 2 EHV charges'!$A:$O,7,0))</f>
        <v>Beachampton Solar Farm</v>
      </c>
      <c r="E157" s="163" t="str">
        <f>IFERROR(IF(VLOOKUP($A157,'Annex 2 EHV charges'!$A:$O,8,FALSE)=0,"",VLOOKUP($A157,'Annex 2 EHV charges'!$A:$O,8,FALSE)),"")</f>
        <v/>
      </c>
      <c r="F157" s="164">
        <f>IFERROR(IF(VLOOKUP($A157,'Annex 2 EHV charges'!$A:$O,9,FALSE)=0,"",VLOOKUP($A157,'Annex 2 EHV charges'!$A:$O,9,FALSE)),"")</f>
        <v>14.25</v>
      </c>
      <c r="G157" s="165">
        <f>IFERROR(IF(VLOOKUP($A157,'Annex 2 EHV charges'!$A:$O,10,FALSE)=0,"",VLOOKUP($A157,'Annex 2 EHV charges'!$A:$O,10,FALSE)),"")</f>
        <v>1.24</v>
      </c>
      <c r="H157" s="165">
        <f>IFERROR(IF(VLOOKUP($A157,'Annex 2 EHV charges'!$A:$O,11,FALSE)=0,"",VLOOKUP($A157,'Annex 2 EHV charges'!$A:$O,11,FALSE)),"")</f>
        <v>1.24</v>
      </c>
    </row>
    <row r="158" spans="1:8" x14ac:dyDescent="0.2">
      <c r="A158" s="161">
        <f t="array" ref="A158">IFERROR(INDEX('Annex 2 EHV charges'!$A$11:$A$300, MATCH(0, IF(ISBLANK('Annex 2 EHV charges'!$A$11:$A$300),1, COUNTIF(A$4:$A157, 'Annex 2 EHV charges'!$A$11:$A$300)), 0)),"")</f>
        <v>919</v>
      </c>
      <c r="B158" s="161">
        <f>IF($A158="","",VLOOKUP($A158,'Annex 2 EHV charges'!$A:$O,2,0))</f>
        <v>919</v>
      </c>
      <c r="C158" s="162">
        <f>IF($A158="","",VLOOKUP($A158,'Annex 2 EHV charges'!$A:$O,3,0))</f>
        <v>1170000182961</v>
      </c>
      <c r="D158" s="161" t="str">
        <f>IF($A158="","",VLOOKUP($A158,'Annex 2 EHV charges'!$A:$O,7,0))</f>
        <v>Croft End Solar Farm</v>
      </c>
      <c r="E158" s="163" t="str">
        <f>IFERROR(IF(VLOOKUP($A158,'Annex 2 EHV charges'!$A:$O,8,FALSE)=0,"",VLOOKUP($A158,'Annex 2 EHV charges'!$A:$O,8,FALSE)),"")</f>
        <v/>
      </c>
      <c r="F158" s="164">
        <f>IFERROR(IF(VLOOKUP($A158,'Annex 2 EHV charges'!$A:$O,9,FALSE)=0,"",VLOOKUP($A158,'Annex 2 EHV charges'!$A:$O,9,FALSE)),"")</f>
        <v>2.17</v>
      </c>
      <c r="G158" s="165">
        <f>IFERROR(IF(VLOOKUP($A158,'Annex 2 EHV charges'!$A:$O,10,FALSE)=0,"",VLOOKUP($A158,'Annex 2 EHV charges'!$A:$O,10,FALSE)),"")</f>
        <v>2.23</v>
      </c>
      <c r="H158" s="165">
        <f>IFERROR(IF(VLOOKUP($A158,'Annex 2 EHV charges'!$A:$O,11,FALSE)=0,"",VLOOKUP($A158,'Annex 2 EHV charges'!$A:$O,11,FALSE)),"")</f>
        <v>2.23</v>
      </c>
    </row>
    <row r="159" spans="1:8" x14ac:dyDescent="0.2">
      <c r="A159" s="161">
        <f t="array" ref="A159">IFERROR(INDEX('Annex 2 EHV charges'!$A$11:$A$300, MATCH(0, IF(ISBLANK('Annex 2 EHV charges'!$A$11:$A$300),1, COUNTIF(A$4:$A158, 'Annex 2 EHV charges'!$A$11:$A$300)), 0)),"")</f>
        <v>920</v>
      </c>
      <c r="B159" s="161">
        <f>IF($A159="","",VLOOKUP($A159,'Annex 2 EHV charges'!$A:$O,2,0))</f>
        <v>920</v>
      </c>
      <c r="C159" s="162">
        <f>IF($A159="","",VLOOKUP($A159,'Annex 2 EHV charges'!$A:$O,3,0))</f>
        <v>1170000233552</v>
      </c>
      <c r="D159" s="161" t="str">
        <f>IF($A159="","",VLOOKUP($A159,'Annex 2 EHV charges'!$A:$O,7,0))</f>
        <v>M1 Wind farm</v>
      </c>
      <c r="E159" s="163">
        <f>IFERROR(IF(VLOOKUP($A159,'Annex 2 EHV charges'!$A:$O,8,FALSE)=0,"",VLOOKUP($A159,'Annex 2 EHV charges'!$A:$O,8,FALSE)),"")</f>
        <v>0.436</v>
      </c>
      <c r="F159" s="164">
        <f>IFERROR(IF(VLOOKUP($A159,'Annex 2 EHV charges'!$A:$O,9,FALSE)=0,"",VLOOKUP($A159,'Annex 2 EHV charges'!$A:$O,9,FALSE)),"")</f>
        <v>6.78</v>
      </c>
      <c r="G159" s="165">
        <f>IFERROR(IF(VLOOKUP($A159,'Annex 2 EHV charges'!$A:$O,10,FALSE)=0,"",VLOOKUP($A159,'Annex 2 EHV charges'!$A:$O,10,FALSE)),"")</f>
        <v>1.03</v>
      </c>
      <c r="H159" s="165">
        <f>IFERROR(IF(VLOOKUP($A159,'Annex 2 EHV charges'!$A:$O,11,FALSE)=0,"",VLOOKUP($A159,'Annex 2 EHV charges'!$A:$O,11,FALSE)),"")</f>
        <v>1.03</v>
      </c>
    </row>
    <row r="160" spans="1:8" x14ac:dyDescent="0.2">
      <c r="A160" s="161">
        <f t="array" ref="A160">IFERROR(INDEX('Annex 2 EHV charges'!$A$11:$A$300, MATCH(0, IF(ISBLANK('Annex 2 EHV charges'!$A$11:$A$300),1, COUNTIF(A$4:$A159, 'Annex 2 EHV charges'!$A$11:$A$300)), 0)),"")</f>
        <v>921</v>
      </c>
      <c r="B160" s="161">
        <f>IF($A160="","",VLOOKUP($A160,'Annex 2 EHV charges'!$A:$O,2,0))</f>
        <v>921</v>
      </c>
      <c r="C160" s="162">
        <f>IF($A160="","",VLOOKUP($A160,'Annex 2 EHV charges'!$A:$O,3,0))</f>
        <v>1170000265270</v>
      </c>
      <c r="D160" s="161" t="str">
        <f>IF($A160="","",VLOOKUP($A160,'Annex 2 EHV charges'!$A:$O,7,0))</f>
        <v>Leamington STOR</v>
      </c>
      <c r="E160" s="163" t="str">
        <f>IFERROR(IF(VLOOKUP($A160,'Annex 2 EHV charges'!$A:$O,8,FALSE)=0,"",VLOOKUP($A160,'Annex 2 EHV charges'!$A:$O,8,FALSE)),"")</f>
        <v/>
      </c>
      <c r="F160" s="164">
        <f>IFERROR(IF(VLOOKUP($A160,'Annex 2 EHV charges'!$A:$O,9,FALSE)=0,"",VLOOKUP($A160,'Annex 2 EHV charges'!$A:$O,9,FALSE)),"")</f>
        <v>39.51</v>
      </c>
      <c r="G160" s="165">
        <f>IFERROR(IF(VLOOKUP($A160,'Annex 2 EHV charges'!$A:$O,10,FALSE)=0,"",VLOOKUP($A160,'Annex 2 EHV charges'!$A:$O,10,FALSE)),"")</f>
        <v>1.44</v>
      </c>
      <c r="H160" s="165">
        <f>IFERROR(IF(VLOOKUP($A160,'Annex 2 EHV charges'!$A:$O,11,FALSE)=0,"",VLOOKUP($A160,'Annex 2 EHV charges'!$A:$O,11,FALSE)),"")</f>
        <v>1.44</v>
      </c>
    </row>
    <row r="161" spans="1:8" x14ac:dyDescent="0.2">
      <c r="A161" s="161">
        <f t="array" ref="A161">IFERROR(INDEX('Annex 2 EHV charges'!$A$11:$A$300, MATCH(0, IF(ISBLANK('Annex 2 EHV charges'!$A$11:$A$300),1, COUNTIF(A$4:$A160, 'Annex 2 EHV charges'!$A$11:$A$300)), 0)),"")</f>
        <v>922</v>
      </c>
      <c r="B161" s="161">
        <f>IF($A161="","",VLOOKUP($A161,'Annex 2 EHV charges'!$A:$O,2,0))</f>
        <v>922</v>
      </c>
      <c r="C161" s="162">
        <f>IF($A161="","",VLOOKUP($A161,'Annex 2 EHV charges'!$A:$O,3,0))</f>
        <v>1170000280108</v>
      </c>
      <c r="D161" s="161" t="str">
        <f>IF($A161="","",VLOOKUP($A161,'Annex 2 EHV charges'!$A:$O,7,0))</f>
        <v>Low Farm Anaerobic Dig</v>
      </c>
      <c r="E161" s="163" t="str">
        <f>IFERROR(IF(VLOOKUP($A161,'Annex 2 EHV charges'!$A:$O,8,FALSE)=0,"",VLOOKUP($A161,'Annex 2 EHV charges'!$A:$O,8,FALSE)),"")</f>
        <v/>
      </c>
      <c r="F161" s="164" t="str">
        <f>IFERROR(IF(VLOOKUP($A161,'Annex 2 EHV charges'!$A:$O,9,FALSE)=0,"",VLOOKUP($A161,'Annex 2 EHV charges'!$A:$O,9,FALSE)),"")</f>
        <v/>
      </c>
      <c r="G161" s="165">
        <f>IFERROR(IF(VLOOKUP($A161,'Annex 2 EHV charges'!$A:$O,10,FALSE)=0,"",VLOOKUP($A161,'Annex 2 EHV charges'!$A:$O,10,FALSE)),"")</f>
        <v>1.04</v>
      </c>
      <c r="H161" s="165">
        <f>IFERROR(IF(VLOOKUP($A161,'Annex 2 EHV charges'!$A:$O,11,FALSE)=0,"",VLOOKUP($A161,'Annex 2 EHV charges'!$A:$O,11,FALSE)),"")</f>
        <v>1.04</v>
      </c>
    </row>
    <row r="162" spans="1:8" x14ac:dyDescent="0.2">
      <c r="A162" s="161">
        <f t="array" ref="A162">IFERROR(INDEX('Annex 2 EHV charges'!$A$11:$A$300, MATCH(0, IF(ISBLANK('Annex 2 EHV charges'!$A$11:$A$300),1, COUNTIF(A$4:$A161, 'Annex 2 EHV charges'!$A$11:$A$300)), 0)),"")</f>
        <v>923</v>
      </c>
      <c r="B162" s="161">
        <f>IF($A162="","",VLOOKUP($A162,'Annex 2 EHV charges'!$A:$O,2,0))</f>
        <v>923</v>
      </c>
      <c r="C162" s="162">
        <f>IF($A162="","",VLOOKUP($A162,'Annex 2 EHV charges'!$A:$O,3,0))</f>
        <v>1170000280960</v>
      </c>
      <c r="D162" s="161" t="str">
        <f>IF($A162="","",VLOOKUP($A162,'Annex 2 EHV charges'!$A:$O,7,0))</f>
        <v>Turweston Airfield Solar Farm</v>
      </c>
      <c r="E162" s="163" t="str">
        <f>IFERROR(IF(VLOOKUP($A162,'Annex 2 EHV charges'!$A:$O,8,FALSE)=0,"",VLOOKUP($A162,'Annex 2 EHV charges'!$A:$O,8,FALSE)),"")</f>
        <v/>
      </c>
      <c r="F162" s="164">
        <f>IFERROR(IF(VLOOKUP($A162,'Annex 2 EHV charges'!$A:$O,9,FALSE)=0,"",VLOOKUP($A162,'Annex 2 EHV charges'!$A:$O,9,FALSE)),"")</f>
        <v>1.26</v>
      </c>
      <c r="G162" s="165">
        <f>IFERROR(IF(VLOOKUP($A162,'Annex 2 EHV charges'!$A:$O,10,FALSE)=0,"",VLOOKUP($A162,'Annex 2 EHV charges'!$A:$O,10,FALSE)),"")</f>
        <v>2.14</v>
      </c>
      <c r="H162" s="165">
        <f>IFERROR(IF(VLOOKUP($A162,'Annex 2 EHV charges'!$A:$O,11,FALSE)=0,"",VLOOKUP($A162,'Annex 2 EHV charges'!$A:$O,11,FALSE)),"")</f>
        <v>2.14</v>
      </c>
    </row>
    <row r="163" spans="1:8" x14ac:dyDescent="0.2">
      <c r="A163" s="161">
        <f t="array" ref="A163">IFERROR(INDEX('Annex 2 EHV charges'!$A$11:$A$300, MATCH(0, IF(ISBLANK('Annex 2 EHV charges'!$A$11:$A$300),1, COUNTIF(A$4:$A162, 'Annex 2 EHV charges'!$A$11:$A$300)), 0)),"")</f>
        <v>924</v>
      </c>
      <c r="B163" s="161">
        <f>IF($A163="","",VLOOKUP($A163,'Annex 2 EHV charges'!$A:$O,2,0))</f>
        <v>924</v>
      </c>
      <c r="C163" s="162">
        <f>IF($A163="","",VLOOKUP($A163,'Annex 2 EHV charges'!$A:$O,3,0))</f>
        <v>1170000281175</v>
      </c>
      <c r="D163" s="161" t="str">
        <f>IF($A163="","",VLOOKUP($A163,'Annex 2 EHV charges'!$A:$O,7,0))</f>
        <v>Burton Pedwardine Solar</v>
      </c>
      <c r="E163" s="163" t="str">
        <f>IFERROR(IF(VLOOKUP($A163,'Annex 2 EHV charges'!$A:$O,8,FALSE)=0,"",VLOOKUP($A163,'Annex 2 EHV charges'!$A:$O,8,FALSE)),"")</f>
        <v/>
      </c>
      <c r="F163" s="164">
        <f>IFERROR(IF(VLOOKUP($A163,'Annex 2 EHV charges'!$A:$O,9,FALSE)=0,"",VLOOKUP($A163,'Annex 2 EHV charges'!$A:$O,9,FALSE)),"")</f>
        <v>9.82</v>
      </c>
      <c r="G163" s="165">
        <f>IFERROR(IF(VLOOKUP($A163,'Annex 2 EHV charges'!$A:$O,10,FALSE)=0,"",VLOOKUP($A163,'Annex 2 EHV charges'!$A:$O,10,FALSE)),"")</f>
        <v>1.74</v>
      </c>
      <c r="H163" s="165">
        <f>IFERROR(IF(VLOOKUP($A163,'Annex 2 EHV charges'!$A:$O,11,FALSE)=0,"",VLOOKUP($A163,'Annex 2 EHV charges'!$A:$O,11,FALSE)),"")</f>
        <v>1.74</v>
      </c>
    </row>
    <row r="164" spans="1:8" x14ac:dyDescent="0.2">
      <c r="A164" s="161">
        <f t="array" ref="A164">IFERROR(INDEX('Annex 2 EHV charges'!$A$11:$A$300, MATCH(0, IF(ISBLANK('Annex 2 EHV charges'!$A$11:$A$300),1, COUNTIF(A$4:$A163, 'Annex 2 EHV charges'!$A$11:$A$300)), 0)),"")</f>
        <v>925</v>
      </c>
      <c r="B164" s="161">
        <f>IF($A164="","",VLOOKUP($A164,'Annex 2 EHV charges'!$A:$O,2,0))</f>
        <v>925</v>
      </c>
      <c r="C164" s="162">
        <f>IF($A164="","",VLOOKUP($A164,'Annex 2 EHV charges'!$A:$O,3,0))</f>
        <v>1170000306909</v>
      </c>
      <c r="D164" s="161" t="str">
        <f>IF($A164="","",VLOOKUP($A164,'Annex 2 EHV charges'!$A:$O,7,0))</f>
        <v>Little Morton Farm Solar</v>
      </c>
      <c r="E164" s="163" t="str">
        <f>IFERROR(IF(VLOOKUP($A164,'Annex 2 EHV charges'!$A:$O,8,FALSE)=0,"",VLOOKUP($A164,'Annex 2 EHV charges'!$A:$O,8,FALSE)),"")</f>
        <v/>
      </c>
      <c r="F164" s="164">
        <f>IFERROR(IF(VLOOKUP($A164,'Annex 2 EHV charges'!$A:$O,9,FALSE)=0,"",VLOOKUP($A164,'Annex 2 EHV charges'!$A:$O,9,FALSE)),"")</f>
        <v>3.65</v>
      </c>
      <c r="G164" s="165">
        <f>IFERROR(IF(VLOOKUP($A164,'Annex 2 EHV charges'!$A:$O,10,FALSE)=0,"",VLOOKUP($A164,'Annex 2 EHV charges'!$A:$O,10,FALSE)),"")</f>
        <v>1.75</v>
      </c>
      <c r="H164" s="165">
        <f>IFERROR(IF(VLOOKUP($A164,'Annex 2 EHV charges'!$A:$O,11,FALSE)=0,"",VLOOKUP($A164,'Annex 2 EHV charges'!$A:$O,11,FALSE)),"")</f>
        <v>1.75</v>
      </c>
    </row>
    <row r="165" spans="1:8" x14ac:dyDescent="0.2">
      <c r="A165" s="161">
        <f t="array" ref="A165">IFERROR(INDEX('Annex 2 EHV charges'!$A$11:$A$300, MATCH(0, IF(ISBLANK('Annex 2 EHV charges'!$A$11:$A$300),1, COUNTIF(A$4:$A164, 'Annex 2 EHV charges'!$A$11:$A$300)), 0)),"")</f>
        <v>930</v>
      </c>
      <c r="B165" s="161">
        <f>IF($A165="","",VLOOKUP($A165,'Annex 2 EHV charges'!$A:$O,2,0))</f>
        <v>930</v>
      </c>
      <c r="C165" s="162">
        <f>IF($A165="","",VLOOKUP($A165,'Annex 2 EHV charges'!$A:$O,3,0))</f>
        <v>1170000073288</v>
      </c>
      <c r="D165" s="161" t="str">
        <f>IF($A165="","",VLOOKUP($A165,'Annex 2 EHV charges'!$A:$O,7,0))</f>
        <v>Rockingham</v>
      </c>
      <c r="E165" s="163">
        <f>IFERROR(IF(VLOOKUP($A165,'Annex 2 EHV charges'!$A:$O,8,FALSE)=0,"",VLOOKUP($A165,'Annex 2 EHV charges'!$A:$O,8,FALSE)),"")</f>
        <v>0.56100000000000005</v>
      </c>
      <c r="F165" s="164">
        <f>IFERROR(IF(VLOOKUP($A165,'Annex 2 EHV charges'!$A:$O,9,FALSE)=0,"",VLOOKUP($A165,'Annex 2 EHV charges'!$A:$O,9,FALSE)),"")</f>
        <v>7275.6</v>
      </c>
      <c r="G165" s="165">
        <f>IFERROR(IF(VLOOKUP($A165,'Annex 2 EHV charges'!$A:$O,10,FALSE)=0,"",VLOOKUP($A165,'Annex 2 EHV charges'!$A:$O,10,FALSE)),"")</f>
        <v>1.76</v>
      </c>
      <c r="H165" s="165">
        <f>IFERROR(IF(VLOOKUP($A165,'Annex 2 EHV charges'!$A:$O,11,FALSE)=0,"",VLOOKUP($A165,'Annex 2 EHV charges'!$A:$O,11,FALSE)),"")</f>
        <v>1.76</v>
      </c>
    </row>
    <row r="166" spans="1:8" ht="51" x14ac:dyDescent="0.2">
      <c r="A166" s="161">
        <f t="array" ref="A166">IFERROR(INDEX('Annex 2 EHV charges'!$A$11:$A$300, MATCH(0, IF(ISBLANK('Annex 2 EHV charges'!$A$11:$A$300),1, COUNTIF(A$4:$A165, 'Annex 2 EHV charges'!$A$11:$A$300)), 0)),"")</f>
        <v>931</v>
      </c>
      <c r="B166" s="161">
        <f>IF($A166="","",VLOOKUP($A166,'Annex 2 EHV charges'!$A:$O,2,0))</f>
        <v>931</v>
      </c>
      <c r="C166" s="162" t="str">
        <f>IF($A166="","",VLOOKUP($A166,'Annex 2 EHV charges'!$A:$O,3,0))</f>
        <v>1170000086612
1170000091783
1170000091792
1170000091808</v>
      </c>
      <c r="D166" s="161" t="str">
        <f>IF($A166="","",VLOOKUP($A166,'Annex 2 EHV charges'!$A:$O,7,0))</f>
        <v>Santander Carlton Park 132/11</v>
      </c>
      <c r="E166" s="163">
        <f>IFERROR(IF(VLOOKUP($A166,'Annex 2 EHV charges'!$A:$O,8,FALSE)=0,"",VLOOKUP($A166,'Annex 2 EHV charges'!$A:$O,8,FALSE)),"")</f>
        <v>0.247</v>
      </c>
      <c r="F166" s="164" t="str">
        <f>IFERROR(IF(VLOOKUP($A166,'Annex 2 EHV charges'!$A:$O,9,FALSE)=0,"",VLOOKUP($A166,'Annex 2 EHV charges'!$A:$O,9,FALSE)),"")</f>
        <v/>
      </c>
      <c r="G166" s="165">
        <f>IFERROR(IF(VLOOKUP($A166,'Annex 2 EHV charges'!$A:$O,10,FALSE)=0,"",VLOOKUP($A166,'Annex 2 EHV charges'!$A:$O,10,FALSE)),"")</f>
        <v>0.93</v>
      </c>
      <c r="H166" s="165">
        <f>IFERROR(IF(VLOOKUP($A166,'Annex 2 EHV charges'!$A:$O,11,FALSE)=0,"",VLOOKUP($A166,'Annex 2 EHV charges'!$A:$O,11,FALSE)),"")</f>
        <v>0.93</v>
      </c>
    </row>
    <row r="167" spans="1:8" x14ac:dyDescent="0.2">
      <c r="A167" s="161">
        <f t="array" ref="A167">IFERROR(INDEX('Annex 2 EHV charges'!$A$11:$A$300, MATCH(0, IF(ISBLANK('Annex 2 EHV charges'!$A$11:$A$300),1, COUNTIF(A$4:$A166, 'Annex 2 EHV charges'!$A$11:$A$300)), 0)),"")</f>
        <v>932</v>
      </c>
      <c r="B167" s="161">
        <f>IF($A167="","",VLOOKUP($A167,'Annex 2 EHV charges'!$A:$O,2,0))</f>
        <v>932</v>
      </c>
      <c r="C167" s="162">
        <f>IF($A167="","",VLOOKUP($A167,'Annex 2 EHV charges'!$A:$O,3,0))</f>
        <v>1160001446600</v>
      </c>
      <c r="D167" s="161" t="str">
        <f>IF($A167="","",VLOOKUP($A167,'Annex 2 EHV charges'!$A:$O,7,0))</f>
        <v>Delphi Diesel</v>
      </c>
      <c r="E167" s="163" t="str">
        <f>IFERROR(IF(VLOOKUP($A167,'Annex 2 EHV charges'!$A:$O,8,FALSE)=0,"",VLOOKUP($A167,'Annex 2 EHV charges'!$A:$O,8,FALSE)),"")</f>
        <v/>
      </c>
      <c r="F167" s="164">
        <f>IFERROR(IF(VLOOKUP($A167,'Annex 2 EHV charges'!$A:$O,9,FALSE)=0,"",VLOOKUP($A167,'Annex 2 EHV charges'!$A:$O,9,FALSE)),"")</f>
        <v>59.04</v>
      </c>
      <c r="G167" s="165">
        <f>IFERROR(IF(VLOOKUP($A167,'Annex 2 EHV charges'!$A:$O,10,FALSE)=0,"",VLOOKUP($A167,'Annex 2 EHV charges'!$A:$O,10,FALSE)),"")</f>
        <v>4.12</v>
      </c>
      <c r="H167" s="165">
        <f>IFERROR(IF(VLOOKUP($A167,'Annex 2 EHV charges'!$A:$O,11,FALSE)=0,"",VLOOKUP($A167,'Annex 2 EHV charges'!$A:$O,11,FALSE)),"")</f>
        <v>4.12</v>
      </c>
    </row>
    <row r="168" spans="1:8" x14ac:dyDescent="0.2">
      <c r="A168" s="161">
        <f t="array" ref="A168">IFERROR(INDEX('Annex 2 EHV charges'!$A$11:$A$300, MATCH(0, IF(ISBLANK('Annex 2 EHV charges'!$A$11:$A$300),1, COUNTIF(A$4:$A167, 'Annex 2 EHV charges'!$A$11:$A$300)), 0)),"")</f>
        <v>940</v>
      </c>
      <c r="B168" s="161">
        <f>IF($A168="","",VLOOKUP($A168,'Annex 2 EHV charges'!$A:$O,2,0))</f>
        <v>940</v>
      </c>
      <c r="C168" s="162">
        <f>IF($A168="","",VLOOKUP($A168,'Annex 2 EHV charges'!$A:$O,3,0))</f>
        <v>1170000306884</v>
      </c>
      <c r="D168" s="161" t="str">
        <f>IF($A168="","",VLOOKUP($A168,'Annex 2 EHV charges'!$A:$O,7,0))</f>
        <v>Lodge Farm Solar Park</v>
      </c>
      <c r="E168" s="163" t="str">
        <f>IFERROR(IF(VLOOKUP($A168,'Annex 2 EHV charges'!$A:$O,8,FALSE)=0,"",VLOOKUP($A168,'Annex 2 EHV charges'!$A:$O,8,FALSE)),"")</f>
        <v/>
      </c>
      <c r="F168" s="164">
        <f>IFERROR(IF(VLOOKUP($A168,'Annex 2 EHV charges'!$A:$O,9,FALSE)=0,"",VLOOKUP($A168,'Annex 2 EHV charges'!$A:$O,9,FALSE)),"")</f>
        <v>21.78</v>
      </c>
      <c r="G168" s="165">
        <f>IFERROR(IF(VLOOKUP($A168,'Annex 2 EHV charges'!$A:$O,10,FALSE)=0,"",VLOOKUP($A168,'Annex 2 EHV charges'!$A:$O,10,FALSE)),"")</f>
        <v>1.3</v>
      </c>
      <c r="H168" s="165">
        <f>IFERROR(IF(VLOOKUP($A168,'Annex 2 EHV charges'!$A:$O,11,FALSE)=0,"",VLOOKUP($A168,'Annex 2 EHV charges'!$A:$O,11,FALSE)),"")</f>
        <v>1.3</v>
      </c>
    </row>
    <row r="169" spans="1:8" x14ac:dyDescent="0.2">
      <c r="A169" s="161">
        <f t="array" ref="A169">IFERROR(INDEX('Annex 2 EHV charges'!$A$11:$A$300, MATCH(0, IF(ISBLANK('Annex 2 EHV charges'!$A$11:$A$300),1, COUNTIF(A$4:$A168, 'Annex 2 EHV charges'!$A$11:$A$300)), 0)),"")</f>
        <v>941</v>
      </c>
      <c r="B169" s="161">
        <f>IF($A169="","",VLOOKUP($A169,'Annex 2 EHV charges'!$A:$O,2,0))</f>
        <v>941</v>
      </c>
      <c r="C169" s="162">
        <f>IF($A169="","",VLOOKUP($A169,'Annex 2 EHV charges'!$A:$O,3,0))</f>
        <v>1170000313162</v>
      </c>
      <c r="D169" s="161" t="str">
        <f>IF($A169="","",VLOOKUP($A169,'Annex 2 EHV charges'!$A:$O,7,0))</f>
        <v>Ermine Farm PV</v>
      </c>
      <c r="E169" s="163" t="str">
        <f>IFERROR(IF(VLOOKUP($A169,'Annex 2 EHV charges'!$A:$O,8,FALSE)=0,"",VLOOKUP($A169,'Annex 2 EHV charges'!$A:$O,8,FALSE)),"")</f>
        <v/>
      </c>
      <c r="F169" s="164">
        <f>IFERROR(IF(VLOOKUP($A169,'Annex 2 EHV charges'!$A:$O,9,FALSE)=0,"",VLOOKUP($A169,'Annex 2 EHV charges'!$A:$O,9,FALSE)),"")</f>
        <v>47.25</v>
      </c>
      <c r="G169" s="165">
        <f>IFERROR(IF(VLOOKUP($A169,'Annex 2 EHV charges'!$A:$O,10,FALSE)=0,"",VLOOKUP($A169,'Annex 2 EHV charges'!$A:$O,10,FALSE)),"")</f>
        <v>1.86</v>
      </c>
      <c r="H169" s="165">
        <f>IFERROR(IF(VLOOKUP($A169,'Annex 2 EHV charges'!$A:$O,11,FALSE)=0,"",VLOOKUP($A169,'Annex 2 EHV charges'!$A:$O,11,FALSE)),"")</f>
        <v>1.86</v>
      </c>
    </row>
    <row r="170" spans="1:8" x14ac:dyDescent="0.2">
      <c r="A170" s="161">
        <f t="array" ref="A170">IFERROR(INDEX('Annex 2 EHV charges'!$A$11:$A$300, MATCH(0, IF(ISBLANK('Annex 2 EHV charges'!$A$11:$A$300),1, COUNTIF(A$4:$A169, 'Annex 2 EHV charges'!$A$11:$A$300)), 0)),"")</f>
        <v>942</v>
      </c>
      <c r="B170" s="161">
        <f>IF($A170="","",VLOOKUP($A170,'Annex 2 EHV charges'!$A:$O,2,0))</f>
        <v>942</v>
      </c>
      <c r="C170" s="162">
        <f>IF($A170="","",VLOOKUP($A170,'Annex 2 EHV charges'!$A:$O,3,0))</f>
        <v>1170000319234</v>
      </c>
      <c r="D170" s="161" t="str">
        <f>IF($A170="","",VLOOKUP($A170,'Annex 2 EHV charges'!$A:$O,7,0))</f>
        <v>Ridge Solar Park</v>
      </c>
      <c r="E170" s="163">
        <f>IFERROR(IF(VLOOKUP($A170,'Annex 2 EHV charges'!$A:$O,8,FALSE)=0,"",VLOOKUP($A170,'Annex 2 EHV charges'!$A:$O,8,FALSE)),"")</f>
        <v>0.46200000000000002</v>
      </c>
      <c r="F170" s="164">
        <f>IFERROR(IF(VLOOKUP($A170,'Annex 2 EHV charges'!$A:$O,9,FALSE)=0,"",VLOOKUP($A170,'Annex 2 EHV charges'!$A:$O,9,FALSE)),"")</f>
        <v>3.92</v>
      </c>
      <c r="G170" s="165">
        <f>IFERROR(IF(VLOOKUP($A170,'Annex 2 EHV charges'!$A:$O,10,FALSE)=0,"",VLOOKUP($A170,'Annex 2 EHV charges'!$A:$O,10,FALSE)),"")</f>
        <v>1.55</v>
      </c>
      <c r="H170" s="165">
        <f>IFERROR(IF(VLOOKUP($A170,'Annex 2 EHV charges'!$A:$O,11,FALSE)=0,"",VLOOKUP($A170,'Annex 2 EHV charges'!$A:$O,11,FALSE)),"")</f>
        <v>1.55</v>
      </c>
    </row>
    <row r="171" spans="1:8" x14ac:dyDescent="0.2">
      <c r="A171" s="161">
        <f t="array" ref="A171">IFERROR(INDEX('Annex 2 EHV charges'!$A$11:$A$300, MATCH(0, IF(ISBLANK('Annex 2 EHV charges'!$A$11:$A$300),1, COUNTIF(A$4:$A170, 'Annex 2 EHV charges'!$A$11:$A$300)), 0)),"")</f>
        <v>943</v>
      </c>
      <c r="B171" s="161">
        <f>IF($A171="","",VLOOKUP($A171,'Annex 2 EHV charges'!$A:$O,2,0))</f>
        <v>943</v>
      </c>
      <c r="C171" s="162">
        <f>IF($A171="","",VLOOKUP($A171,'Annex 2 EHV charges'!$A:$O,3,0))</f>
        <v>1170000325283</v>
      </c>
      <c r="D171" s="161" t="str">
        <f>IF($A171="","",VLOOKUP($A171,'Annex 2 EHV charges'!$A:$O,7,0))</f>
        <v>Winwick Wind Farm</v>
      </c>
      <c r="E171" s="163" t="str">
        <f>IFERROR(IF(VLOOKUP($A171,'Annex 2 EHV charges'!$A:$O,8,FALSE)=0,"",VLOOKUP($A171,'Annex 2 EHV charges'!$A:$O,8,FALSE)),"")</f>
        <v/>
      </c>
      <c r="F171" s="164" t="str">
        <f>IFERROR(IF(VLOOKUP($A171,'Annex 2 EHV charges'!$A:$O,9,FALSE)=0,"",VLOOKUP($A171,'Annex 2 EHV charges'!$A:$O,9,FALSE)),"")</f>
        <v/>
      </c>
      <c r="G171" s="165">
        <f>IFERROR(IF(VLOOKUP($A171,'Annex 2 EHV charges'!$A:$O,10,FALSE)=0,"",VLOOKUP($A171,'Annex 2 EHV charges'!$A:$O,10,FALSE)),"")</f>
        <v>1.1000000000000001</v>
      </c>
      <c r="H171" s="165">
        <f>IFERROR(IF(VLOOKUP($A171,'Annex 2 EHV charges'!$A:$O,11,FALSE)=0,"",VLOOKUP($A171,'Annex 2 EHV charges'!$A:$O,11,FALSE)),"")</f>
        <v>1.1000000000000001</v>
      </c>
    </row>
    <row r="172" spans="1:8" x14ac:dyDescent="0.2">
      <c r="A172" s="161">
        <f t="array" ref="A172">IFERROR(INDEX('Annex 2 EHV charges'!$A$11:$A$300, MATCH(0, IF(ISBLANK('Annex 2 EHV charges'!$A$11:$A$300),1, COUNTIF(A$4:$A171, 'Annex 2 EHV charges'!$A$11:$A$300)), 0)),"")</f>
        <v>944</v>
      </c>
      <c r="B172" s="161">
        <f>IF($A172="","",VLOOKUP($A172,'Annex 2 EHV charges'!$A:$O,2,0))</f>
        <v>944</v>
      </c>
      <c r="C172" s="162">
        <f>IF($A172="","",VLOOKUP($A172,'Annex 2 EHV charges'!$A:$O,3,0))</f>
        <v>1170000325308</v>
      </c>
      <c r="D172" s="161" t="str">
        <f>IF($A172="","",VLOOKUP($A172,'Annex 2 EHV charges'!$A:$O,7,0))</f>
        <v>Watford Lodge Wind Farm</v>
      </c>
      <c r="E172" s="163" t="str">
        <f>IFERROR(IF(VLOOKUP($A172,'Annex 2 EHV charges'!$A:$O,8,FALSE)=0,"",VLOOKUP($A172,'Annex 2 EHV charges'!$A:$O,8,FALSE)),"")</f>
        <v/>
      </c>
      <c r="F172" s="164">
        <f>IFERROR(IF(VLOOKUP($A172,'Annex 2 EHV charges'!$A:$O,9,FALSE)=0,"",VLOOKUP($A172,'Annex 2 EHV charges'!$A:$O,9,FALSE)),"")</f>
        <v>58.7</v>
      </c>
      <c r="G172" s="165">
        <f>IFERROR(IF(VLOOKUP($A172,'Annex 2 EHV charges'!$A:$O,10,FALSE)=0,"",VLOOKUP($A172,'Annex 2 EHV charges'!$A:$O,10,FALSE)),"")</f>
        <v>1.06</v>
      </c>
      <c r="H172" s="165">
        <f>IFERROR(IF(VLOOKUP($A172,'Annex 2 EHV charges'!$A:$O,11,FALSE)=0,"",VLOOKUP($A172,'Annex 2 EHV charges'!$A:$O,11,FALSE)),"")</f>
        <v>1.06</v>
      </c>
    </row>
    <row r="173" spans="1:8" x14ac:dyDescent="0.2">
      <c r="A173" s="161">
        <f t="array" ref="A173">IFERROR(INDEX('Annex 2 EHV charges'!$A$11:$A$300, MATCH(0, IF(ISBLANK('Annex 2 EHV charges'!$A$11:$A$300),1, COUNTIF(A$4:$A172, 'Annex 2 EHV charges'!$A$11:$A$300)), 0)),"")</f>
        <v>945</v>
      </c>
      <c r="B173" s="161">
        <f>IF($A173="","",VLOOKUP($A173,'Annex 2 EHV charges'!$A:$O,2,0))</f>
        <v>945</v>
      </c>
      <c r="C173" s="162">
        <f>IF($A173="","",VLOOKUP($A173,'Annex 2 EHV charges'!$A:$O,3,0))</f>
        <v>1170000326454</v>
      </c>
      <c r="D173" s="161" t="str">
        <f>IF($A173="","",VLOOKUP($A173,'Annex 2 EHV charges'!$A:$O,7,0))</f>
        <v>Leverton Solar Park</v>
      </c>
      <c r="E173" s="163" t="str">
        <f>IFERROR(IF(VLOOKUP($A173,'Annex 2 EHV charges'!$A:$O,8,FALSE)=0,"",VLOOKUP($A173,'Annex 2 EHV charges'!$A:$O,8,FALSE)),"")</f>
        <v/>
      </c>
      <c r="F173" s="164">
        <f>IFERROR(IF(VLOOKUP($A173,'Annex 2 EHV charges'!$A:$O,9,FALSE)=0,"",VLOOKUP($A173,'Annex 2 EHV charges'!$A:$O,9,FALSE)),"")</f>
        <v>1.88</v>
      </c>
      <c r="G173" s="165">
        <f>IFERROR(IF(VLOOKUP($A173,'Annex 2 EHV charges'!$A:$O,10,FALSE)=0,"",VLOOKUP($A173,'Annex 2 EHV charges'!$A:$O,10,FALSE)),"")</f>
        <v>1.87</v>
      </c>
      <c r="H173" s="165">
        <f>IFERROR(IF(VLOOKUP($A173,'Annex 2 EHV charges'!$A:$O,11,FALSE)=0,"",VLOOKUP($A173,'Annex 2 EHV charges'!$A:$O,11,FALSE)),"")</f>
        <v>1.87</v>
      </c>
    </row>
    <row r="174" spans="1:8" x14ac:dyDescent="0.2">
      <c r="A174" s="161">
        <f t="array" ref="A174">IFERROR(INDEX('Annex 2 EHV charges'!$A$11:$A$300, MATCH(0, IF(ISBLANK('Annex 2 EHV charges'!$A$11:$A$300),1, COUNTIF(A$4:$A173, 'Annex 2 EHV charges'!$A$11:$A$300)), 0)),"")</f>
        <v>946</v>
      </c>
      <c r="B174" s="161">
        <f>IF($A174="","",VLOOKUP($A174,'Annex 2 EHV charges'!$A:$O,2,0))</f>
        <v>946</v>
      </c>
      <c r="C174" s="162">
        <f>IF($A174="","",VLOOKUP($A174,'Annex 2 EHV charges'!$A:$O,3,0))</f>
        <v>1170000337508</v>
      </c>
      <c r="D174" s="161" t="str">
        <f>IF($A174="","",VLOOKUP($A174,'Annex 2 EHV charges'!$A:$O,7,0))</f>
        <v>Burton Pedwardine Phase 2</v>
      </c>
      <c r="E174" s="163" t="str">
        <f>IFERROR(IF(VLOOKUP($A174,'Annex 2 EHV charges'!$A:$O,8,FALSE)=0,"",VLOOKUP($A174,'Annex 2 EHV charges'!$A:$O,8,FALSE)),"")</f>
        <v/>
      </c>
      <c r="F174" s="164">
        <f>IFERROR(IF(VLOOKUP($A174,'Annex 2 EHV charges'!$A:$O,9,FALSE)=0,"",VLOOKUP($A174,'Annex 2 EHV charges'!$A:$O,9,FALSE)),"")</f>
        <v>20.72</v>
      </c>
      <c r="G174" s="165">
        <f>IFERROR(IF(VLOOKUP($A174,'Annex 2 EHV charges'!$A:$O,10,FALSE)=0,"",VLOOKUP($A174,'Annex 2 EHV charges'!$A:$O,10,FALSE)),"")</f>
        <v>1.55</v>
      </c>
      <c r="H174" s="165">
        <f>IFERROR(IF(VLOOKUP($A174,'Annex 2 EHV charges'!$A:$O,11,FALSE)=0,"",VLOOKUP($A174,'Annex 2 EHV charges'!$A:$O,11,FALSE)),"")</f>
        <v>1.55</v>
      </c>
    </row>
    <row r="175" spans="1:8" x14ac:dyDescent="0.2">
      <c r="A175" s="161">
        <f t="array" ref="A175">IFERROR(INDEX('Annex 2 EHV charges'!$A$11:$A$300, MATCH(0, IF(ISBLANK('Annex 2 EHV charges'!$A$11:$A$300),1, COUNTIF(A$4:$A174, 'Annex 2 EHV charges'!$A$11:$A$300)), 0)),"")</f>
        <v>947</v>
      </c>
      <c r="B175" s="161">
        <f>IF($A175="","",VLOOKUP($A175,'Annex 2 EHV charges'!$A:$O,2,0))</f>
        <v>947</v>
      </c>
      <c r="C175" s="162">
        <f>IF($A175="","",VLOOKUP($A175,'Annex 2 EHV charges'!$A:$O,3,0))</f>
        <v>1170000369068</v>
      </c>
      <c r="D175" s="161" t="str">
        <f>IF($A175="","",VLOOKUP($A175,'Annex 2 EHV charges'!$A:$O,7,0))</f>
        <v>Hartwell Solar Farm</v>
      </c>
      <c r="E175" s="163">
        <f>IFERROR(IF(VLOOKUP($A175,'Annex 2 EHV charges'!$A:$O,8,FALSE)=0,"",VLOOKUP($A175,'Annex 2 EHV charges'!$A:$O,8,FALSE)),"")</f>
        <v>0.46300000000000002</v>
      </c>
      <c r="F175" s="164">
        <f>IFERROR(IF(VLOOKUP($A175,'Annex 2 EHV charges'!$A:$O,9,FALSE)=0,"",VLOOKUP($A175,'Annex 2 EHV charges'!$A:$O,9,FALSE)),"")</f>
        <v>18.02</v>
      </c>
      <c r="G175" s="165">
        <f>IFERROR(IF(VLOOKUP($A175,'Annex 2 EHV charges'!$A:$O,10,FALSE)=0,"",VLOOKUP($A175,'Annex 2 EHV charges'!$A:$O,10,FALSE)),"")</f>
        <v>2</v>
      </c>
      <c r="H175" s="165">
        <f>IFERROR(IF(VLOOKUP($A175,'Annex 2 EHV charges'!$A:$O,11,FALSE)=0,"",VLOOKUP($A175,'Annex 2 EHV charges'!$A:$O,11,FALSE)),"")</f>
        <v>2</v>
      </c>
    </row>
    <row r="176" spans="1:8" x14ac:dyDescent="0.2">
      <c r="A176" s="161">
        <f t="array" ref="A176">IFERROR(INDEX('Annex 2 EHV charges'!$A$11:$A$300, MATCH(0, IF(ISBLANK('Annex 2 EHV charges'!$A$11:$A$300),1, COUNTIF(A$4:$A175, 'Annex 2 EHV charges'!$A$11:$A$300)), 0)),"")</f>
        <v>948</v>
      </c>
      <c r="B176" s="161">
        <f>IF($A176="","",VLOOKUP($A176,'Annex 2 EHV charges'!$A:$O,2,0))</f>
        <v>948</v>
      </c>
      <c r="C176" s="162">
        <f>IF($A176="","",VLOOKUP($A176,'Annex 2 EHV charges'!$A:$O,3,0))</f>
        <v>1170000369100</v>
      </c>
      <c r="D176" s="161" t="str">
        <f>IF($A176="","",VLOOKUP($A176,'Annex 2 EHV charges'!$A:$O,7,0))</f>
        <v>Eakley Lanes Solar North</v>
      </c>
      <c r="E176" s="163">
        <f>IFERROR(IF(VLOOKUP($A176,'Annex 2 EHV charges'!$A:$O,8,FALSE)=0,"",VLOOKUP($A176,'Annex 2 EHV charges'!$A:$O,8,FALSE)),"")</f>
        <v>0.45600000000000002</v>
      </c>
      <c r="F176" s="164">
        <f>IFERROR(IF(VLOOKUP($A176,'Annex 2 EHV charges'!$A:$O,9,FALSE)=0,"",VLOOKUP($A176,'Annex 2 EHV charges'!$A:$O,9,FALSE)),"")</f>
        <v>24.76</v>
      </c>
      <c r="G176" s="165">
        <f>IFERROR(IF(VLOOKUP($A176,'Annex 2 EHV charges'!$A:$O,10,FALSE)=0,"",VLOOKUP($A176,'Annex 2 EHV charges'!$A:$O,10,FALSE)),"")</f>
        <v>1.31</v>
      </c>
      <c r="H176" s="165">
        <f>IFERROR(IF(VLOOKUP($A176,'Annex 2 EHV charges'!$A:$O,11,FALSE)=0,"",VLOOKUP($A176,'Annex 2 EHV charges'!$A:$O,11,FALSE)),"")</f>
        <v>1.31</v>
      </c>
    </row>
    <row r="177" spans="1:8" x14ac:dyDescent="0.2">
      <c r="A177" s="161">
        <f t="array" ref="A177">IFERROR(INDEX('Annex 2 EHV charges'!$A$11:$A$300, MATCH(0, IF(ISBLANK('Annex 2 EHV charges'!$A$11:$A$300),1, COUNTIF(A$4:$A176, 'Annex 2 EHV charges'!$A$11:$A$300)), 0)),"")</f>
        <v>949</v>
      </c>
      <c r="B177" s="161">
        <f>IF($A177="","",VLOOKUP($A177,'Annex 2 EHV charges'!$A:$O,2,0))</f>
        <v>949</v>
      </c>
      <c r="C177" s="162">
        <f>IF($A177="","",VLOOKUP($A177,'Annex 2 EHV charges'!$A:$O,3,0))</f>
        <v>1170000369129</v>
      </c>
      <c r="D177" s="161" t="str">
        <f>IF($A177="","",VLOOKUP($A177,'Annex 2 EHV charges'!$A:$O,7,0))</f>
        <v>Eakley Lanes Solar South</v>
      </c>
      <c r="E177" s="163">
        <f>IFERROR(IF(VLOOKUP($A177,'Annex 2 EHV charges'!$A:$O,8,FALSE)=0,"",VLOOKUP($A177,'Annex 2 EHV charges'!$A:$O,8,FALSE)),"")</f>
        <v>0.45900000000000002</v>
      </c>
      <c r="F177" s="164">
        <f>IFERROR(IF(VLOOKUP($A177,'Annex 2 EHV charges'!$A:$O,9,FALSE)=0,"",VLOOKUP($A177,'Annex 2 EHV charges'!$A:$O,9,FALSE)),"")</f>
        <v>5.69</v>
      </c>
      <c r="G177" s="165">
        <f>IFERROR(IF(VLOOKUP($A177,'Annex 2 EHV charges'!$A:$O,10,FALSE)=0,"",VLOOKUP($A177,'Annex 2 EHV charges'!$A:$O,10,FALSE)),"")</f>
        <v>1.31</v>
      </c>
      <c r="H177" s="165">
        <f>IFERROR(IF(VLOOKUP($A177,'Annex 2 EHV charges'!$A:$O,11,FALSE)=0,"",VLOOKUP($A177,'Annex 2 EHV charges'!$A:$O,11,FALSE)),"")</f>
        <v>1.31</v>
      </c>
    </row>
    <row r="178" spans="1:8" x14ac:dyDescent="0.2">
      <c r="A178" s="161">
        <f t="array" ref="A178">IFERROR(INDEX('Annex 2 EHV charges'!$A$11:$A$300, MATCH(0, IF(ISBLANK('Annex 2 EHV charges'!$A$11:$A$300),1, COUNTIF(A$4:$A177, 'Annex 2 EHV charges'!$A$11:$A$300)), 0)),"")</f>
        <v>950</v>
      </c>
      <c r="B178" s="161">
        <f>IF($A178="","",VLOOKUP($A178,'Annex 2 EHV charges'!$A:$O,2,0))</f>
        <v>950</v>
      </c>
      <c r="C178" s="162">
        <f>IF($A178="","",VLOOKUP($A178,'Annex 2 EHV charges'!$A:$O,3,0))</f>
        <v>1170000388743</v>
      </c>
      <c r="D178" s="161" t="str">
        <f>IF($A178="","",VLOOKUP($A178,'Annex 2 EHV charges'!$A:$O,7,0))</f>
        <v>Welbeck Colliery PV</v>
      </c>
      <c r="E178" s="163" t="str">
        <f>IFERROR(IF(VLOOKUP($A178,'Annex 2 EHV charges'!$A:$O,8,FALSE)=0,"",VLOOKUP($A178,'Annex 2 EHV charges'!$A:$O,8,FALSE)),"")</f>
        <v/>
      </c>
      <c r="F178" s="164">
        <f>IFERROR(IF(VLOOKUP($A178,'Annex 2 EHV charges'!$A:$O,9,FALSE)=0,"",VLOOKUP($A178,'Annex 2 EHV charges'!$A:$O,9,FALSE)),"")</f>
        <v>5.81</v>
      </c>
      <c r="G178" s="165">
        <f>IFERROR(IF(VLOOKUP($A178,'Annex 2 EHV charges'!$A:$O,10,FALSE)=0,"",VLOOKUP($A178,'Annex 2 EHV charges'!$A:$O,10,FALSE)),"")</f>
        <v>1.49</v>
      </c>
      <c r="H178" s="165">
        <f>IFERROR(IF(VLOOKUP($A178,'Annex 2 EHV charges'!$A:$O,11,FALSE)=0,"",VLOOKUP($A178,'Annex 2 EHV charges'!$A:$O,11,FALSE)),"")</f>
        <v>1.49</v>
      </c>
    </row>
    <row r="179" spans="1:8" x14ac:dyDescent="0.2">
      <c r="A179" s="161">
        <f t="array" ref="A179">IFERROR(INDEX('Annex 2 EHV charges'!$A$11:$A$300, MATCH(0, IF(ISBLANK('Annex 2 EHV charges'!$A$11:$A$300),1, COUNTIF(A$4:$A178, 'Annex 2 EHV charges'!$A$11:$A$300)), 0)),"")</f>
        <v>951</v>
      </c>
      <c r="B179" s="161">
        <f>IF($A179="","",VLOOKUP($A179,'Annex 2 EHV charges'!$A:$O,2,0))</f>
        <v>951</v>
      </c>
      <c r="C179" s="162">
        <f>IF($A179="","",VLOOKUP($A179,'Annex 2 EHV charges'!$A:$O,3,0))</f>
        <v>1170000394960</v>
      </c>
      <c r="D179" s="161" t="str">
        <f>IF($A179="","",VLOOKUP($A179,'Annex 2 EHV charges'!$A:$O,7,0))</f>
        <v>Newton Road PV</v>
      </c>
      <c r="E179" s="163">
        <f>IFERROR(IF(VLOOKUP($A179,'Annex 2 EHV charges'!$A:$O,8,FALSE)=0,"",VLOOKUP($A179,'Annex 2 EHV charges'!$A:$O,8,FALSE)),"")</f>
        <v>0.46400000000000002</v>
      </c>
      <c r="F179" s="164">
        <f>IFERROR(IF(VLOOKUP($A179,'Annex 2 EHV charges'!$A:$O,9,FALSE)=0,"",VLOOKUP($A179,'Annex 2 EHV charges'!$A:$O,9,FALSE)),"")</f>
        <v>2.75</v>
      </c>
      <c r="G179" s="165">
        <f>IFERROR(IF(VLOOKUP($A179,'Annex 2 EHV charges'!$A:$O,10,FALSE)=0,"",VLOOKUP($A179,'Annex 2 EHV charges'!$A:$O,10,FALSE)),"")</f>
        <v>3.77</v>
      </c>
      <c r="H179" s="165">
        <f>IFERROR(IF(VLOOKUP($A179,'Annex 2 EHV charges'!$A:$O,11,FALSE)=0,"",VLOOKUP($A179,'Annex 2 EHV charges'!$A:$O,11,FALSE)),"")</f>
        <v>3.77</v>
      </c>
    </row>
    <row r="180" spans="1:8" x14ac:dyDescent="0.2">
      <c r="A180" s="161">
        <f t="array" ref="A180">IFERROR(INDEX('Annex 2 EHV charges'!$A$11:$A$300, MATCH(0, IF(ISBLANK('Annex 2 EHV charges'!$A$11:$A$300),1, COUNTIF(A$4:$A179, 'Annex 2 EHV charges'!$A$11:$A$300)), 0)),"")</f>
        <v>952</v>
      </c>
      <c r="B180" s="161">
        <f>IF($A180="","",VLOOKUP($A180,'Annex 2 EHV charges'!$A:$O,2,0))</f>
        <v>952</v>
      </c>
      <c r="C180" s="162">
        <f>IF($A180="","",VLOOKUP($A180,'Annex 2 EHV charges'!$A:$O,3,0))</f>
        <v>1170000395954</v>
      </c>
      <c r="D180" s="161" t="str">
        <f>IF($A180="","",VLOOKUP($A180,'Annex 2 EHV charges'!$A:$O,7,0))</f>
        <v>New Albion Wind Farm</v>
      </c>
      <c r="E180" s="163">
        <f>IFERROR(IF(VLOOKUP($A180,'Annex 2 EHV charges'!$A:$O,8,FALSE)=0,"",VLOOKUP($A180,'Annex 2 EHV charges'!$A:$O,8,FALSE)),"")</f>
        <v>0.46200000000000002</v>
      </c>
      <c r="F180" s="164">
        <f>IFERROR(IF(VLOOKUP($A180,'Annex 2 EHV charges'!$A:$O,9,FALSE)=0,"",VLOOKUP($A180,'Annex 2 EHV charges'!$A:$O,9,FALSE)),"")</f>
        <v>32.11</v>
      </c>
      <c r="G180" s="165">
        <f>IFERROR(IF(VLOOKUP($A180,'Annex 2 EHV charges'!$A:$O,10,FALSE)=0,"",VLOOKUP($A180,'Annex 2 EHV charges'!$A:$O,10,FALSE)),"")</f>
        <v>1.1100000000000001</v>
      </c>
      <c r="H180" s="165">
        <f>IFERROR(IF(VLOOKUP($A180,'Annex 2 EHV charges'!$A:$O,11,FALSE)=0,"",VLOOKUP($A180,'Annex 2 EHV charges'!$A:$O,11,FALSE)),"")</f>
        <v>1.1100000000000001</v>
      </c>
    </row>
    <row r="181" spans="1:8" x14ac:dyDescent="0.2">
      <c r="A181" s="161">
        <f t="array" ref="A181">IFERROR(INDEX('Annex 2 EHV charges'!$A$11:$A$300, MATCH(0, IF(ISBLANK('Annex 2 EHV charges'!$A$11:$A$300),1, COUNTIF(A$4:$A180, 'Annex 2 EHV charges'!$A$11:$A$300)), 0)),"")</f>
        <v>953</v>
      </c>
      <c r="B181" s="161">
        <f>IF($A181="","",VLOOKUP($A181,'Annex 2 EHV charges'!$A:$O,2,0))</f>
        <v>953</v>
      </c>
      <c r="C181" s="162">
        <f>IF($A181="","",VLOOKUP($A181,'Annex 2 EHV charges'!$A:$O,3,0))</f>
        <v>1170000400772</v>
      </c>
      <c r="D181" s="161" t="str">
        <f>IF($A181="","",VLOOKUP($A181,'Annex 2 EHV charges'!$A:$O,7,0))</f>
        <v>Moat Farm PV</v>
      </c>
      <c r="E181" s="163" t="str">
        <f>IFERROR(IF(VLOOKUP($A181,'Annex 2 EHV charges'!$A:$O,8,FALSE)=0,"",VLOOKUP($A181,'Annex 2 EHV charges'!$A:$O,8,FALSE)),"")</f>
        <v/>
      </c>
      <c r="F181" s="164">
        <f>IFERROR(IF(VLOOKUP($A181,'Annex 2 EHV charges'!$A:$O,9,FALSE)=0,"",VLOOKUP($A181,'Annex 2 EHV charges'!$A:$O,9,FALSE)),"")</f>
        <v>19.829999999999998</v>
      </c>
      <c r="G181" s="165">
        <f>IFERROR(IF(VLOOKUP($A181,'Annex 2 EHV charges'!$A:$O,10,FALSE)=0,"",VLOOKUP($A181,'Annex 2 EHV charges'!$A:$O,10,FALSE)),"")</f>
        <v>1.33</v>
      </c>
      <c r="H181" s="165">
        <f>IFERROR(IF(VLOOKUP($A181,'Annex 2 EHV charges'!$A:$O,11,FALSE)=0,"",VLOOKUP($A181,'Annex 2 EHV charges'!$A:$O,11,FALSE)),"")</f>
        <v>1.33</v>
      </c>
    </row>
    <row r="182" spans="1:8" x14ac:dyDescent="0.2">
      <c r="A182" s="161">
        <f t="array" ref="A182">IFERROR(INDEX('Annex 2 EHV charges'!$A$11:$A$300, MATCH(0, IF(ISBLANK('Annex 2 EHV charges'!$A$11:$A$300),1, COUNTIF(A$4:$A181, 'Annex 2 EHV charges'!$A$11:$A$300)), 0)),"")</f>
        <v>954</v>
      </c>
      <c r="B182" s="161">
        <f>IF($A182="","",VLOOKUP($A182,'Annex 2 EHV charges'!$A:$O,2,0))</f>
        <v>954</v>
      </c>
      <c r="C182" s="162">
        <f>IF($A182="","",VLOOKUP($A182,'Annex 2 EHV charges'!$A:$O,3,0))</f>
        <v>1170000407875</v>
      </c>
      <c r="D182" s="161" t="str">
        <f>IF($A182="","",VLOOKUP($A182,'Annex 2 EHV charges'!$A:$O,7,0))</f>
        <v>Bilsthorpe Solar</v>
      </c>
      <c r="E182" s="163" t="str">
        <f>IFERROR(IF(VLOOKUP($A182,'Annex 2 EHV charges'!$A:$O,8,FALSE)=0,"",VLOOKUP($A182,'Annex 2 EHV charges'!$A:$O,8,FALSE)),"")</f>
        <v/>
      </c>
      <c r="F182" s="164">
        <f>IFERROR(IF(VLOOKUP($A182,'Annex 2 EHV charges'!$A:$O,9,FALSE)=0,"",VLOOKUP($A182,'Annex 2 EHV charges'!$A:$O,9,FALSE)),"")</f>
        <v>8.0399999999999991</v>
      </c>
      <c r="G182" s="165">
        <f>IFERROR(IF(VLOOKUP($A182,'Annex 2 EHV charges'!$A:$O,10,FALSE)=0,"",VLOOKUP($A182,'Annex 2 EHV charges'!$A:$O,10,FALSE)),"")</f>
        <v>2.02</v>
      </c>
      <c r="H182" s="165">
        <f>IFERROR(IF(VLOOKUP($A182,'Annex 2 EHV charges'!$A:$O,11,FALSE)=0,"",VLOOKUP($A182,'Annex 2 EHV charges'!$A:$O,11,FALSE)),"")</f>
        <v>2.02</v>
      </c>
    </row>
    <row r="183" spans="1:8" x14ac:dyDescent="0.2">
      <c r="A183" s="161">
        <f t="array" ref="A183">IFERROR(INDEX('Annex 2 EHV charges'!$A$11:$A$300, MATCH(0, IF(ISBLANK('Annex 2 EHV charges'!$A$11:$A$300),1, COUNTIF(A$4:$A182, 'Annex 2 EHV charges'!$A$11:$A$300)), 0)),"")</f>
        <v>955</v>
      </c>
      <c r="B183" s="161">
        <f>IF($A183="","",VLOOKUP($A183,'Annex 2 EHV charges'!$A:$O,2,0))</f>
        <v>955</v>
      </c>
      <c r="C183" s="162">
        <f>IF($A183="","",VLOOKUP($A183,'Annex 2 EHV charges'!$A:$O,3,0))</f>
        <v>1170000409696</v>
      </c>
      <c r="D183" s="161" t="str">
        <f>IF($A183="","",VLOOKUP($A183,'Annex 2 EHV charges'!$A:$O,7,0))</f>
        <v>Hall Farm PV</v>
      </c>
      <c r="E183" s="163">
        <f>IFERROR(IF(VLOOKUP($A183,'Annex 2 EHV charges'!$A:$O,8,FALSE)=0,"",VLOOKUP($A183,'Annex 2 EHV charges'!$A:$O,8,FALSE)),"")</f>
        <v>0.22900000000000001</v>
      </c>
      <c r="F183" s="164">
        <f>IFERROR(IF(VLOOKUP($A183,'Annex 2 EHV charges'!$A:$O,9,FALSE)=0,"",VLOOKUP($A183,'Annex 2 EHV charges'!$A:$O,9,FALSE)),"")</f>
        <v>34.97</v>
      </c>
      <c r="G183" s="165">
        <f>IFERROR(IF(VLOOKUP($A183,'Annex 2 EHV charges'!$A:$O,10,FALSE)=0,"",VLOOKUP($A183,'Annex 2 EHV charges'!$A:$O,10,FALSE)),"")</f>
        <v>1.43</v>
      </c>
      <c r="H183" s="165">
        <f>IFERROR(IF(VLOOKUP($A183,'Annex 2 EHV charges'!$A:$O,11,FALSE)=0,"",VLOOKUP($A183,'Annex 2 EHV charges'!$A:$O,11,FALSE)),"")</f>
        <v>1.43</v>
      </c>
    </row>
    <row r="184" spans="1:8" x14ac:dyDescent="0.2">
      <c r="A184" s="161">
        <f t="array" ref="A184">IFERROR(INDEX('Annex 2 EHV charges'!$A$11:$A$300, MATCH(0, IF(ISBLANK('Annex 2 EHV charges'!$A$11:$A$300),1, COUNTIF(A$4:$A183, 'Annex 2 EHV charges'!$A$11:$A$300)), 0)),"")</f>
        <v>956</v>
      </c>
      <c r="B184" s="161">
        <f>IF($A184="","",VLOOKUP($A184,'Annex 2 EHV charges'!$A:$O,2,0))</f>
        <v>956</v>
      </c>
      <c r="C184" s="162">
        <f>IF($A184="","",VLOOKUP($A184,'Annex 2 EHV charges'!$A:$O,3,0))</f>
        <v>1170000415946</v>
      </c>
      <c r="D184" s="161" t="str">
        <f>IF($A184="","",VLOOKUP($A184,'Annex 2 EHV charges'!$A:$O,7,0))</f>
        <v>Gaultney Solar Park</v>
      </c>
      <c r="E184" s="163">
        <f>IFERROR(IF(VLOOKUP($A184,'Annex 2 EHV charges'!$A:$O,8,FALSE)=0,"",VLOOKUP($A184,'Annex 2 EHV charges'!$A:$O,8,FALSE)),"")</f>
        <v>0.46400000000000002</v>
      </c>
      <c r="F184" s="164">
        <f>IFERROR(IF(VLOOKUP($A184,'Annex 2 EHV charges'!$A:$O,9,FALSE)=0,"",VLOOKUP($A184,'Annex 2 EHV charges'!$A:$O,9,FALSE)),"")</f>
        <v>0.84</v>
      </c>
      <c r="G184" s="165">
        <f>IFERROR(IF(VLOOKUP($A184,'Annex 2 EHV charges'!$A:$O,10,FALSE)=0,"",VLOOKUP($A184,'Annex 2 EHV charges'!$A:$O,10,FALSE)),"")</f>
        <v>4.2300000000000004</v>
      </c>
      <c r="H184" s="165">
        <f>IFERROR(IF(VLOOKUP($A184,'Annex 2 EHV charges'!$A:$O,11,FALSE)=0,"",VLOOKUP($A184,'Annex 2 EHV charges'!$A:$O,11,FALSE)),"")</f>
        <v>4.2300000000000004</v>
      </c>
    </row>
    <row r="185" spans="1:8" x14ac:dyDescent="0.2">
      <c r="A185" s="161">
        <f t="array" ref="A185">IFERROR(INDEX('Annex 2 EHV charges'!$A$11:$A$300, MATCH(0, IF(ISBLANK('Annex 2 EHV charges'!$A$11:$A$300),1, COUNTIF(A$4:$A184, 'Annex 2 EHV charges'!$A$11:$A$300)), 0)),"")</f>
        <v>957</v>
      </c>
      <c r="B185" s="161">
        <f>IF($A185="","",VLOOKUP($A185,'Annex 2 EHV charges'!$A:$O,2,0))</f>
        <v>957</v>
      </c>
      <c r="C185" s="162">
        <f>IF($A185="","",VLOOKUP($A185,'Annex 2 EHV charges'!$A:$O,3,0))</f>
        <v>1170000413692</v>
      </c>
      <c r="D185" s="161" t="str">
        <f>IF($A185="","",VLOOKUP($A185,'Annex 2 EHV charges'!$A:$O,7,0))</f>
        <v>Fiskerton Solar Farm</v>
      </c>
      <c r="E185" s="163" t="str">
        <f>IFERROR(IF(VLOOKUP($A185,'Annex 2 EHV charges'!$A:$O,8,FALSE)=0,"",VLOOKUP($A185,'Annex 2 EHV charges'!$A:$O,8,FALSE)),"")</f>
        <v/>
      </c>
      <c r="F185" s="164">
        <f>IFERROR(IF(VLOOKUP($A185,'Annex 2 EHV charges'!$A:$O,9,FALSE)=0,"",VLOOKUP($A185,'Annex 2 EHV charges'!$A:$O,9,FALSE)),"")</f>
        <v>7.24</v>
      </c>
      <c r="G185" s="165">
        <f>IFERROR(IF(VLOOKUP($A185,'Annex 2 EHV charges'!$A:$O,10,FALSE)=0,"",VLOOKUP($A185,'Annex 2 EHV charges'!$A:$O,10,FALSE)),"")</f>
        <v>1.79</v>
      </c>
      <c r="H185" s="165">
        <f>IFERROR(IF(VLOOKUP($A185,'Annex 2 EHV charges'!$A:$O,11,FALSE)=0,"",VLOOKUP($A185,'Annex 2 EHV charges'!$A:$O,11,FALSE)),"")</f>
        <v>1.79</v>
      </c>
    </row>
    <row r="186" spans="1:8" x14ac:dyDescent="0.2">
      <c r="A186" s="161">
        <f t="array" ref="A186">IFERROR(INDEX('Annex 2 EHV charges'!$A$11:$A$300, MATCH(0, IF(ISBLANK('Annex 2 EHV charges'!$A$11:$A$300),1, COUNTIF(A$4:$A185, 'Annex 2 EHV charges'!$A$11:$A$300)), 0)),"")</f>
        <v>958</v>
      </c>
      <c r="B186" s="161">
        <f>IF($A186="","",VLOOKUP($A186,'Annex 2 EHV charges'!$A:$O,2,0))</f>
        <v>958</v>
      </c>
      <c r="C186" s="162">
        <f>IF($A186="","",VLOOKUP($A186,'Annex 2 EHV charges'!$A:$O,3,0))</f>
        <v>1170000424904</v>
      </c>
      <c r="D186" s="161" t="str">
        <f>IF($A186="","",VLOOKUP($A186,'Annex 2 EHV charges'!$A:$O,7,0))</f>
        <v>Mount Mill Solar Park</v>
      </c>
      <c r="E186" s="163" t="str">
        <f>IFERROR(IF(VLOOKUP($A186,'Annex 2 EHV charges'!$A:$O,8,FALSE)=0,"",VLOOKUP($A186,'Annex 2 EHV charges'!$A:$O,8,FALSE)),"")</f>
        <v/>
      </c>
      <c r="F186" s="164">
        <f>IFERROR(IF(VLOOKUP($A186,'Annex 2 EHV charges'!$A:$O,9,FALSE)=0,"",VLOOKUP($A186,'Annex 2 EHV charges'!$A:$O,9,FALSE)),"")</f>
        <v>6.68</v>
      </c>
      <c r="G186" s="165">
        <f>IFERROR(IF(VLOOKUP($A186,'Annex 2 EHV charges'!$A:$O,10,FALSE)=0,"",VLOOKUP($A186,'Annex 2 EHV charges'!$A:$O,10,FALSE)),"")</f>
        <v>1.84</v>
      </c>
      <c r="H186" s="165">
        <f>IFERROR(IF(VLOOKUP($A186,'Annex 2 EHV charges'!$A:$O,11,FALSE)=0,"",VLOOKUP($A186,'Annex 2 EHV charges'!$A:$O,11,FALSE)),"")</f>
        <v>1.84</v>
      </c>
    </row>
    <row r="187" spans="1:8" x14ac:dyDescent="0.2">
      <c r="A187" s="161">
        <f t="array" ref="A187">IFERROR(INDEX('Annex 2 EHV charges'!$A$11:$A$300, MATCH(0, IF(ISBLANK('Annex 2 EHV charges'!$A$11:$A$300),1, COUNTIF(A$4:$A186, 'Annex 2 EHV charges'!$A$11:$A$300)), 0)),"")</f>
        <v>959</v>
      </c>
      <c r="B187" s="161">
        <f>IF($A187="","",VLOOKUP($A187,'Annex 2 EHV charges'!$A:$O,2,0))</f>
        <v>959</v>
      </c>
      <c r="C187" s="162">
        <f>IF($A187="","",VLOOKUP($A187,'Annex 2 EHV charges'!$A:$O,3,0))</f>
        <v>1170000427170</v>
      </c>
      <c r="D187" s="161" t="str">
        <f>IF($A187="","",VLOOKUP($A187,'Annex 2 EHV charges'!$A:$O,7,0))</f>
        <v>Podington Airfield WF</v>
      </c>
      <c r="E187" s="163">
        <f>IFERROR(IF(VLOOKUP($A187,'Annex 2 EHV charges'!$A:$O,8,FALSE)=0,"",VLOOKUP($A187,'Annex 2 EHV charges'!$A:$O,8,FALSE)),"")</f>
        <v>0.45600000000000002</v>
      </c>
      <c r="F187" s="164">
        <f>IFERROR(IF(VLOOKUP($A187,'Annex 2 EHV charges'!$A:$O,9,FALSE)=0,"",VLOOKUP($A187,'Annex 2 EHV charges'!$A:$O,9,FALSE)),"")</f>
        <v>110.83</v>
      </c>
      <c r="G187" s="165">
        <f>IFERROR(IF(VLOOKUP($A187,'Annex 2 EHV charges'!$A:$O,10,FALSE)=0,"",VLOOKUP($A187,'Annex 2 EHV charges'!$A:$O,10,FALSE)),"")</f>
        <v>1.71</v>
      </c>
      <c r="H187" s="165">
        <f>IFERROR(IF(VLOOKUP($A187,'Annex 2 EHV charges'!$A:$O,11,FALSE)=0,"",VLOOKUP($A187,'Annex 2 EHV charges'!$A:$O,11,FALSE)),"")</f>
        <v>1.71</v>
      </c>
    </row>
    <row r="188" spans="1:8" x14ac:dyDescent="0.2">
      <c r="A188" s="161">
        <f t="array" ref="A188">IFERROR(INDEX('Annex 2 EHV charges'!$A$11:$A$300, MATCH(0, IF(ISBLANK('Annex 2 EHV charges'!$A$11:$A$300),1, COUNTIF(A$4:$A187, 'Annex 2 EHV charges'!$A$11:$A$300)), 0)),"")</f>
        <v>960</v>
      </c>
      <c r="B188" s="161">
        <f>IF($A188="","",VLOOKUP($A188,'Annex 2 EHV charges'!$A:$O,2,0))</f>
        <v>960</v>
      </c>
      <c r="C188" s="162">
        <f>IF($A188="","",VLOOKUP($A188,'Annex 2 EHV charges'!$A:$O,3,0))</f>
        <v>1170000428528</v>
      </c>
      <c r="D188" s="161" t="str">
        <f>IF($A188="","",VLOOKUP($A188,'Annex 2 EHV charges'!$A:$O,7,0))</f>
        <v>Branston South PV Farm</v>
      </c>
      <c r="E188" s="163" t="str">
        <f>IFERROR(IF(VLOOKUP($A188,'Annex 2 EHV charges'!$A:$O,8,FALSE)=0,"",VLOOKUP($A188,'Annex 2 EHV charges'!$A:$O,8,FALSE)),"")</f>
        <v/>
      </c>
      <c r="F188" s="164">
        <f>IFERROR(IF(VLOOKUP($A188,'Annex 2 EHV charges'!$A:$O,9,FALSE)=0,"",VLOOKUP($A188,'Annex 2 EHV charges'!$A:$O,9,FALSE)),"")</f>
        <v>3.29</v>
      </c>
      <c r="G188" s="165">
        <f>IFERROR(IF(VLOOKUP($A188,'Annex 2 EHV charges'!$A:$O,10,FALSE)=0,"",VLOOKUP($A188,'Annex 2 EHV charges'!$A:$O,10,FALSE)),"")</f>
        <v>2.0699999999999998</v>
      </c>
      <c r="H188" s="165">
        <f>IFERROR(IF(VLOOKUP($A188,'Annex 2 EHV charges'!$A:$O,11,FALSE)=0,"",VLOOKUP($A188,'Annex 2 EHV charges'!$A:$O,11,FALSE)),"")</f>
        <v>2.0699999999999998</v>
      </c>
    </row>
    <row r="189" spans="1:8" x14ac:dyDescent="0.2">
      <c r="A189" s="161">
        <f t="array" ref="A189">IFERROR(INDEX('Annex 2 EHV charges'!$A$11:$A$300, MATCH(0, IF(ISBLANK('Annex 2 EHV charges'!$A$11:$A$300),1, COUNTIF(A$4:$A188, 'Annex 2 EHV charges'!$A$11:$A$300)), 0)),"")</f>
        <v>961</v>
      </c>
      <c r="B189" s="161">
        <f>IF($A189="","",VLOOKUP($A189,'Annex 2 EHV charges'!$A:$O,2,0))</f>
        <v>961</v>
      </c>
      <c r="C189" s="162">
        <f>IF($A189="","",VLOOKUP($A189,'Annex 2 EHV charges'!$A:$O,3,0))</f>
        <v>1170000430182</v>
      </c>
      <c r="D189" s="161" t="str">
        <f>IF($A189="","",VLOOKUP($A189,'Annex 2 EHV charges'!$A:$O,7,0))</f>
        <v>Eakring Solar Farm</v>
      </c>
      <c r="E189" s="163" t="str">
        <f>IFERROR(IF(VLOOKUP($A189,'Annex 2 EHV charges'!$A:$O,8,FALSE)=0,"",VLOOKUP($A189,'Annex 2 EHV charges'!$A:$O,8,FALSE)),"")</f>
        <v/>
      </c>
      <c r="F189" s="164">
        <f>IFERROR(IF(VLOOKUP($A189,'Annex 2 EHV charges'!$A:$O,9,FALSE)=0,"",VLOOKUP($A189,'Annex 2 EHV charges'!$A:$O,9,FALSE)),"")</f>
        <v>1.59</v>
      </c>
      <c r="G189" s="165">
        <f>IFERROR(IF(VLOOKUP($A189,'Annex 2 EHV charges'!$A:$O,10,FALSE)=0,"",VLOOKUP($A189,'Annex 2 EHV charges'!$A:$O,10,FALSE)),"")</f>
        <v>2.06</v>
      </c>
      <c r="H189" s="165">
        <f>IFERROR(IF(VLOOKUP($A189,'Annex 2 EHV charges'!$A:$O,11,FALSE)=0,"",VLOOKUP($A189,'Annex 2 EHV charges'!$A:$O,11,FALSE)),"")</f>
        <v>2.06</v>
      </c>
    </row>
    <row r="190" spans="1:8" x14ac:dyDescent="0.2">
      <c r="A190" s="161">
        <f t="array" ref="A190">IFERROR(INDEX('Annex 2 EHV charges'!$A$11:$A$300, MATCH(0, IF(ISBLANK('Annex 2 EHV charges'!$A$11:$A$300),1, COUNTIF(A$4:$A189, 'Annex 2 EHV charges'!$A$11:$A$300)), 0)),"")</f>
        <v>962</v>
      </c>
      <c r="B190" s="161">
        <f>IF($A190="","",VLOOKUP($A190,'Annex 2 EHV charges'!$A:$O,2,0))</f>
        <v>962</v>
      </c>
      <c r="C190" s="162">
        <f>IF($A190="","",VLOOKUP($A190,'Annex 2 EHV charges'!$A:$O,3,0))</f>
        <v>1170000439877</v>
      </c>
      <c r="D190" s="161" t="str">
        <f>IF($A190="","",VLOOKUP($A190,'Annex 2 EHV charges'!$A:$O,7,0))</f>
        <v>Ragdale PV Solar Park</v>
      </c>
      <c r="E190" s="163" t="str">
        <f>IFERROR(IF(VLOOKUP($A190,'Annex 2 EHV charges'!$A:$O,8,FALSE)=0,"",VLOOKUP($A190,'Annex 2 EHV charges'!$A:$O,8,FALSE)),"")</f>
        <v/>
      </c>
      <c r="F190" s="164" t="str">
        <f>IFERROR(IF(VLOOKUP($A190,'Annex 2 EHV charges'!$A:$O,9,FALSE)=0,"",VLOOKUP($A190,'Annex 2 EHV charges'!$A:$O,9,FALSE)),"")</f>
        <v/>
      </c>
      <c r="G190" s="165">
        <f>IFERROR(IF(VLOOKUP($A190,'Annex 2 EHV charges'!$A:$O,10,FALSE)=0,"",VLOOKUP($A190,'Annex 2 EHV charges'!$A:$O,10,FALSE)),"")</f>
        <v>1.1599999999999999</v>
      </c>
      <c r="H190" s="165">
        <f>IFERROR(IF(VLOOKUP($A190,'Annex 2 EHV charges'!$A:$O,11,FALSE)=0,"",VLOOKUP($A190,'Annex 2 EHV charges'!$A:$O,11,FALSE)),"")</f>
        <v>1.1599999999999999</v>
      </c>
    </row>
    <row r="191" spans="1:8" x14ac:dyDescent="0.2">
      <c r="A191" s="161">
        <f t="array" ref="A191">IFERROR(INDEX('Annex 2 EHV charges'!$A$11:$A$300, MATCH(0, IF(ISBLANK('Annex 2 EHV charges'!$A$11:$A$300),1, COUNTIF(A$4:$A190, 'Annex 2 EHV charges'!$A$11:$A$300)), 0)),"")</f>
        <v>963</v>
      </c>
      <c r="B191" s="161">
        <f>IF($A191="","",VLOOKUP($A191,'Annex 2 EHV charges'!$A:$O,2,0))</f>
        <v>963</v>
      </c>
      <c r="C191" s="162">
        <f>IF($A191="","",VLOOKUP($A191,'Annex 2 EHV charges'!$A:$O,3,0))</f>
        <v>1170000438312</v>
      </c>
      <c r="D191" s="161" t="str">
        <f>IF($A191="","",VLOOKUP($A191,'Annex 2 EHV charges'!$A:$O,7,0))</f>
        <v>Thoresby Solar Farm</v>
      </c>
      <c r="E191" s="163" t="str">
        <f>IFERROR(IF(VLOOKUP($A191,'Annex 2 EHV charges'!$A:$O,8,FALSE)=0,"",VLOOKUP($A191,'Annex 2 EHV charges'!$A:$O,8,FALSE)),"")</f>
        <v/>
      </c>
      <c r="F191" s="164">
        <f>IFERROR(IF(VLOOKUP($A191,'Annex 2 EHV charges'!$A:$O,9,FALSE)=0,"",VLOOKUP($A191,'Annex 2 EHV charges'!$A:$O,9,FALSE)),"")</f>
        <v>6.17</v>
      </c>
      <c r="G191" s="165">
        <f>IFERROR(IF(VLOOKUP($A191,'Annex 2 EHV charges'!$A:$O,10,FALSE)=0,"",VLOOKUP($A191,'Annex 2 EHV charges'!$A:$O,10,FALSE)),"")</f>
        <v>1.46</v>
      </c>
      <c r="H191" s="165">
        <f>IFERROR(IF(VLOOKUP($A191,'Annex 2 EHV charges'!$A:$O,11,FALSE)=0,"",VLOOKUP($A191,'Annex 2 EHV charges'!$A:$O,11,FALSE)),"")</f>
        <v>1.46</v>
      </c>
    </row>
    <row r="192" spans="1:8" x14ac:dyDescent="0.2">
      <c r="A192" s="161">
        <f t="array" ref="A192">IFERROR(INDEX('Annex 2 EHV charges'!$A$11:$A$300, MATCH(0, IF(ISBLANK('Annex 2 EHV charges'!$A$11:$A$300),1, COUNTIF(A$4:$A191, 'Annex 2 EHV charges'!$A$11:$A$300)), 0)),"")</f>
        <v>964</v>
      </c>
      <c r="B192" s="161">
        <f>IF($A192="","",VLOOKUP($A192,'Annex 2 EHV charges'!$A:$O,2,0))</f>
        <v>964</v>
      </c>
      <c r="C192" s="162">
        <f>IF($A192="","",VLOOKUP($A192,'Annex 2 EHV charges'!$A:$O,3,0))</f>
        <v>1170000437211</v>
      </c>
      <c r="D192" s="161" t="str">
        <f>IF($A192="","",VLOOKUP($A192,'Annex 2 EHV charges'!$A:$O,7,0))</f>
        <v>Welbeck Solar Farm</v>
      </c>
      <c r="E192" s="163" t="str">
        <f>IFERROR(IF(VLOOKUP($A192,'Annex 2 EHV charges'!$A:$O,8,FALSE)=0,"",VLOOKUP($A192,'Annex 2 EHV charges'!$A:$O,8,FALSE)),"")</f>
        <v/>
      </c>
      <c r="F192" s="164">
        <f>IFERROR(IF(VLOOKUP($A192,'Annex 2 EHV charges'!$A:$O,9,FALSE)=0,"",VLOOKUP($A192,'Annex 2 EHV charges'!$A:$O,9,FALSE)),"")</f>
        <v>4.25</v>
      </c>
      <c r="G192" s="165">
        <f>IFERROR(IF(VLOOKUP($A192,'Annex 2 EHV charges'!$A:$O,10,FALSE)=0,"",VLOOKUP($A192,'Annex 2 EHV charges'!$A:$O,10,FALSE)),"")</f>
        <v>1.65</v>
      </c>
      <c r="H192" s="165">
        <f>IFERROR(IF(VLOOKUP($A192,'Annex 2 EHV charges'!$A:$O,11,FALSE)=0,"",VLOOKUP($A192,'Annex 2 EHV charges'!$A:$O,11,FALSE)),"")</f>
        <v>1.65</v>
      </c>
    </row>
    <row r="193" spans="1:8" x14ac:dyDescent="0.2">
      <c r="A193" s="161">
        <f t="array" ref="A193">IFERROR(INDEX('Annex 2 EHV charges'!$A$11:$A$300, MATCH(0, IF(ISBLANK('Annex 2 EHV charges'!$A$11:$A$300),1, COUNTIF(A$4:$A192, 'Annex 2 EHV charges'!$A$11:$A$300)), 0)),"")</f>
        <v>965</v>
      </c>
      <c r="B193" s="161">
        <f>IF($A193="","",VLOOKUP($A193,'Annex 2 EHV charges'!$A:$O,2,0))</f>
        <v>965</v>
      </c>
      <c r="C193" s="162">
        <f>IF($A193="","",VLOOKUP($A193,'Annex 2 EHV charges'!$A:$O,3,0))</f>
        <v>1170000444690</v>
      </c>
      <c r="D193" s="161" t="str">
        <f>IF($A193="","",VLOOKUP($A193,'Annex 2 EHV charges'!$A:$O,7,0))</f>
        <v>Atherstone Solar Farm</v>
      </c>
      <c r="E193" s="163" t="str">
        <f>IFERROR(IF(VLOOKUP($A193,'Annex 2 EHV charges'!$A:$O,8,FALSE)=0,"",VLOOKUP($A193,'Annex 2 EHV charges'!$A:$O,8,FALSE)),"")</f>
        <v/>
      </c>
      <c r="F193" s="164">
        <f>IFERROR(IF(VLOOKUP($A193,'Annex 2 EHV charges'!$A:$O,9,FALSE)=0,"",VLOOKUP($A193,'Annex 2 EHV charges'!$A:$O,9,FALSE)),"")</f>
        <v>2.0099999999999998</v>
      </c>
      <c r="G193" s="165">
        <f>IFERROR(IF(VLOOKUP($A193,'Annex 2 EHV charges'!$A:$O,10,FALSE)=0,"",VLOOKUP($A193,'Annex 2 EHV charges'!$A:$O,10,FALSE)),"")</f>
        <v>2.27</v>
      </c>
      <c r="H193" s="165">
        <f>IFERROR(IF(VLOOKUP($A193,'Annex 2 EHV charges'!$A:$O,11,FALSE)=0,"",VLOOKUP($A193,'Annex 2 EHV charges'!$A:$O,11,FALSE)),"")</f>
        <v>2.27</v>
      </c>
    </row>
    <row r="194" spans="1:8" x14ac:dyDescent="0.2">
      <c r="A194" s="161">
        <f t="array" ref="A194">IFERROR(INDEX('Annex 2 EHV charges'!$A$11:$A$300, MATCH(0, IF(ISBLANK('Annex 2 EHV charges'!$A$11:$A$300),1, COUNTIF(A$4:$A193, 'Annex 2 EHV charges'!$A$11:$A$300)), 0)),"")</f>
        <v>966</v>
      </c>
      <c r="B194" s="161">
        <f>IF($A194="","",VLOOKUP($A194,'Annex 2 EHV charges'!$A:$O,2,0))</f>
        <v>966</v>
      </c>
      <c r="C194" s="162">
        <f>IF($A194="","",VLOOKUP($A194,'Annex 2 EHV charges'!$A:$O,3,0))</f>
        <v>1170000445115</v>
      </c>
      <c r="D194" s="161" t="str">
        <f>IF($A194="","",VLOOKUP($A194,'Annex 2 EHV charges'!$A:$O,7,0))</f>
        <v>Babworth Estate PV Farm</v>
      </c>
      <c r="E194" s="163" t="str">
        <f>IFERROR(IF(VLOOKUP($A194,'Annex 2 EHV charges'!$A:$O,8,FALSE)=0,"",VLOOKUP($A194,'Annex 2 EHV charges'!$A:$O,8,FALSE)),"")</f>
        <v/>
      </c>
      <c r="F194" s="164">
        <f>IFERROR(IF(VLOOKUP($A194,'Annex 2 EHV charges'!$A:$O,9,FALSE)=0,"",VLOOKUP($A194,'Annex 2 EHV charges'!$A:$O,9,FALSE)),"")</f>
        <v>3.1</v>
      </c>
      <c r="G194" s="165">
        <f>IFERROR(IF(VLOOKUP($A194,'Annex 2 EHV charges'!$A:$O,10,FALSE)=0,"",VLOOKUP($A194,'Annex 2 EHV charges'!$A:$O,10,FALSE)),"")</f>
        <v>1.85</v>
      </c>
      <c r="H194" s="165">
        <f>IFERROR(IF(VLOOKUP($A194,'Annex 2 EHV charges'!$A:$O,11,FALSE)=0,"",VLOOKUP($A194,'Annex 2 EHV charges'!$A:$O,11,FALSE)),"")</f>
        <v>1.85</v>
      </c>
    </row>
    <row r="195" spans="1:8" x14ac:dyDescent="0.2">
      <c r="A195" s="161">
        <f t="array" ref="A195">IFERROR(INDEX('Annex 2 EHV charges'!$A$11:$A$300, MATCH(0, IF(ISBLANK('Annex 2 EHV charges'!$A$11:$A$300),1, COUNTIF(A$4:$A194, 'Annex 2 EHV charges'!$A$11:$A$300)), 0)),"")</f>
        <v>967</v>
      </c>
      <c r="B195" s="161">
        <f>IF($A195="","",VLOOKUP($A195,'Annex 2 EHV charges'!$A:$O,2,0))</f>
        <v>967</v>
      </c>
      <c r="C195" s="162">
        <f>IF($A195="","",VLOOKUP($A195,'Annex 2 EHV charges'!$A:$O,3,0))</f>
        <v>1170000446119</v>
      </c>
      <c r="D195" s="161" t="str">
        <f>IF($A195="","",VLOOKUP($A195,'Annex 2 EHV charges'!$A:$O,7,0))</f>
        <v>Gawcott Fields Farm Solar Park</v>
      </c>
      <c r="E195" s="163" t="str">
        <f>IFERROR(IF(VLOOKUP($A195,'Annex 2 EHV charges'!$A:$O,8,FALSE)=0,"",VLOOKUP($A195,'Annex 2 EHV charges'!$A:$O,8,FALSE)),"")</f>
        <v/>
      </c>
      <c r="F195" s="164">
        <f>IFERROR(IF(VLOOKUP($A195,'Annex 2 EHV charges'!$A:$O,9,FALSE)=0,"",VLOOKUP($A195,'Annex 2 EHV charges'!$A:$O,9,FALSE)),"")</f>
        <v>3.19</v>
      </c>
      <c r="G195" s="165">
        <f>IFERROR(IF(VLOOKUP($A195,'Annex 2 EHV charges'!$A:$O,10,FALSE)=0,"",VLOOKUP($A195,'Annex 2 EHV charges'!$A:$O,10,FALSE)),"")</f>
        <v>1.1200000000000001</v>
      </c>
      <c r="H195" s="165">
        <f>IFERROR(IF(VLOOKUP($A195,'Annex 2 EHV charges'!$A:$O,11,FALSE)=0,"",VLOOKUP($A195,'Annex 2 EHV charges'!$A:$O,11,FALSE)),"")</f>
        <v>1.1200000000000001</v>
      </c>
    </row>
    <row r="196" spans="1:8" x14ac:dyDescent="0.2">
      <c r="A196" s="161">
        <f t="array" ref="A196">IFERROR(INDEX('Annex 2 EHV charges'!$A$11:$A$300, MATCH(0, IF(ISBLANK('Annex 2 EHV charges'!$A$11:$A$300),1, COUNTIF(A$4:$A195, 'Annex 2 EHV charges'!$A$11:$A$300)), 0)),"")</f>
        <v>968</v>
      </c>
      <c r="B196" s="161">
        <f>IF($A196="","",VLOOKUP($A196,'Annex 2 EHV charges'!$A:$O,2,0))</f>
        <v>968</v>
      </c>
      <c r="C196" s="162">
        <f>IF($A196="","",VLOOKUP($A196,'Annex 2 EHV charges'!$A:$O,3,0))</f>
        <v>1170000446615</v>
      </c>
      <c r="D196" s="161" t="str">
        <f>IF($A196="","",VLOOKUP($A196,'Annex 2 EHV charges'!$A:$O,7,0))</f>
        <v>Homestead Farm Solar Park</v>
      </c>
      <c r="E196" s="163" t="str">
        <f>IFERROR(IF(VLOOKUP($A196,'Annex 2 EHV charges'!$A:$O,8,FALSE)=0,"",VLOOKUP($A196,'Annex 2 EHV charges'!$A:$O,8,FALSE)),"")</f>
        <v/>
      </c>
      <c r="F196" s="164">
        <f>IFERROR(IF(VLOOKUP($A196,'Annex 2 EHV charges'!$A:$O,9,FALSE)=0,"",VLOOKUP($A196,'Annex 2 EHV charges'!$A:$O,9,FALSE)),"")</f>
        <v>4.55</v>
      </c>
      <c r="G196" s="165">
        <f>IFERROR(IF(VLOOKUP($A196,'Annex 2 EHV charges'!$A:$O,10,FALSE)=0,"",VLOOKUP($A196,'Annex 2 EHV charges'!$A:$O,10,FALSE)),"")</f>
        <v>1.57</v>
      </c>
      <c r="H196" s="165">
        <f>IFERROR(IF(VLOOKUP($A196,'Annex 2 EHV charges'!$A:$O,11,FALSE)=0,"",VLOOKUP($A196,'Annex 2 EHV charges'!$A:$O,11,FALSE)),"")</f>
        <v>1.57</v>
      </c>
    </row>
    <row r="197" spans="1:8" x14ac:dyDescent="0.2">
      <c r="A197" s="161">
        <f t="array" ref="A197">IFERROR(INDEX('Annex 2 EHV charges'!$A$11:$A$300, MATCH(0, IF(ISBLANK('Annex 2 EHV charges'!$A$11:$A$300),1, COUNTIF(A$4:$A196, 'Annex 2 EHV charges'!$A$11:$A$300)), 0)),"")</f>
        <v>969</v>
      </c>
      <c r="B197" s="161">
        <f>IF($A197="","",VLOOKUP($A197,'Annex 2 EHV charges'!$A:$O,2,0))</f>
        <v>969</v>
      </c>
      <c r="C197" s="162">
        <f>IF($A197="","",VLOOKUP($A197,'Annex 2 EHV charges'!$A:$O,3,0))</f>
        <v>1170000447033</v>
      </c>
      <c r="D197" s="161" t="str">
        <f>IF($A197="","",VLOOKUP($A197,'Annex 2 EHV charges'!$A:$O,7,0))</f>
        <v>Grange Solar Farm</v>
      </c>
      <c r="E197" s="163" t="str">
        <f>IFERROR(IF(VLOOKUP($A197,'Annex 2 EHV charges'!$A:$O,8,FALSE)=0,"",VLOOKUP($A197,'Annex 2 EHV charges'!$A:$O,8,FALSE)),"")</f>
        <v/>
      </c>
      <c r="F197" s="164">
        <f>IFERROR(IF(VLOOKUP($A197,'Annex 2 EHV charges'!$A:$O,9,FALSE)=0,"",VLOOKUP($A197,'Annex 2 EHV charges'!$A:$O,9,FALSE)),"")</f>
        <v>2.68</v>
      </c>
      <c r="G197" s="165">
        <f>IFERROR(IF(VLOOKUP($A197,'Annex 2 EHV charges'!$A:$O,10,FALSE)=0,"",VLOOKUP($A197,'Annex 2 EHV charges'!$A:$O,10,FALSE)),"")</f>
        <v>2.1800000000000002</v>
      </c>
      <c r="H197" s="165">
        <f>IFERROR(IF(VLOOKUP($A197,'Annex 2 EHV charges'!$A:$O,11,FALSE)=0,"",VLOOKUP($A197,'Annex 2 EHV charges'!$A:$O,11,FALSE)),"")</f>
        <v>2.1800000000000002</v>
      </c>
    </row>
    <row r="198" spans="1:8" x14ac:dyDescent="0.2">
      <c r="A198" s="161">
        <f t="array" ref="A198">IFERROR(INDEX('Annex 2 EHV charges'!$A$11:$A$300, MATCH(0, IF(ISBLANK('Annex 2 EHV charges'!$A$11:$A$300),1, COUNTIF(A$4:$A197, 'Annex 2 EHV charges'!$A$11:$A$300)), 0)),"")</f>
        <v>2034</v>
      </c>
      <c r="B198" s="161">
        <f>IF($A198="","",VLOOKUP($A198,'Annex 2 EHV charges'!$A:$O,2,0))</f>
        <v>2034</v>
      </c>
      <c r="C198" s="162">
        <f>IF($A198="","",VLOOKUP($A198,'Annex 2 EHV charges'!$A:$O,3,0))</f>
        <v>2034</v>
      </c>
      <c r="D198" s="161" t="str">
        <f>IF($A198="","",VLOOKUP($A198,'Annex 2 EHV charges'!$A:$O,7,0))</f>
        <v>Huntingdon Interconnector</v>
      </c>
      <c r="E198" s="163" t="str">
        <f>IFERROR(IF(VLOOKUP($A198,'Annex 2 EHV charges'!$A:$O,8,FALSE)=0,"",VLOOKUP($A198,'Annex 2 EHV charges'!$A:$O,8,FALSE)),"")</f>
        <v/>
      </c>
      <c r="F198" s="164" t="str">
        <f>IFERROR(IF(VLOOKUP($A198,'Annex 2 EHV charges'!$A:$O,9,FALSE)=0,"",VLOOKUP($A198,'Annex 2 EHV charges'!$A:$O,9,FALSE)),"")</f>
        <v/>
      </c>
      <c r="G198" s="165">
        <f>IFERROR(IF(VLOOKUP($A198,'Annex 2 EHV charges'!$A:$O,10,FALSE)=0,"",VLOOKUP($A198,'Annex 2 EHV charges'!$A:$O,10,FALSE)),"")</f>
        <v>3.85</v>
      </c>
      <c r="H198" s="165">
        <f>IFERROR(IF(VLOOKUP($A198,'Annex 2 EHV charges'!$A:$O,11,FALSE)=0,"",VLOOKUP($A198,'Annex 2 EHV charges'!$A:$O,11,FALSE)),"")</f>
        <v>3.85</v>
      </c>
    </row>
    <row r="199" spans="1:8" x14ac:dyDescent="0.2">
      <c r="A199" s="161">
        <f t="array" ref="A199">IFERROR(INDEX('Annex 2 EHV charges'!$A$11:$A$300, MATCH(0, IF(ISBLANK('Annex 2 EHV charges'!$A$11:$A$300),1, COUNTIF(A$4:$A198, 'Annex 2 EHV charges'!$A$11:$A$300)), 0)),"")</f>
        <v>7326</v>
      </c>
      <c r="B199" s="161">
        <f>IF($A199="","",VLOOKUP($A199,'Annex 2 EHV charges'!$A:$O,2,0))</f>
        <v>7326</v>
      </c>
      <c r="C199" s="162">
        <f>IF($A199="","",VLOOKUP($A199,'Annex 2 EHV charges'!$A:$O,3,0))</f>
        <v>7326</v>
      </c>
      <c r="D199" s="161" t="str">
        <f>IF($A199="","",VLOOKUP($A199,'Annex 2 EHV charges'!$A:$O,7,0))</f>
        <v>Redfield Road B STOR</v>
      </c>
      <c r="E199" s="163" t="str">
        <f>IFERROR(IF(VLOOKUP($A199,'Annex 2 EHV charges'!$A:$O,8,FALSE)=0,"",VLOOKUP($A199,'Annex 2 EHV charges'!$A:$O,8,FALSE)),"")</f>
        <v/>
      </c>
      <c r="F199" s="164">
        <f>IFERROR(IF(VLOOKUP($A199,'Annex 2 EHV charges'!$A:$O,9,FALSE)=0,"",VLOOKUP($A199,'Annex 2 EHV charges'!$A:$O,9,FALSE)),"")</f>
        <v>12.86</v>
      </c>
      <c r="G199" s="165">
        <f>IFERROR(IF(VLOOKUP($A199,'Annex 2 EHV charges'!$A:$O,10,FALSE)=0,"",VLOOKUP($A199,'Annex 2 EHV charges'!$A:$O,10,FALSE)),"")</f>
        <v>1.29</v>
      </c>
      <c r="H199" s="165">
        <f>IFERROR(IF(VLOOKUP($A199,'Annex 2 EHV charges'!$A:$O,11,FALSE)=0,"",VLOOKUP($A199,'Annex 2 EHV charges'!$A:$O,11,FALSE)),"")</f>
        <v>1.29</v>
      </c>
    </row>
    <row r="200" spans="1:8" x14ac:dyDescent="0.2">
      <c r="A200" s="161" t="str">
        <f t="array" ref="A200">IFERROR(INDEX('Annex 2 EHV charges'!$A$11:$A$300, MATCH(0, IF(ISBLANK('Annex 2 EHV charges'!$A$11:$A$300),1, COUNTIF(A$4:$A199, 'Annex 2 EHV charges'!$A$11:$A$300)), 0)),"")</f>
        <v>New Import 1</v>
      </c>
      <c r="B200" s="161" t="str">
        <f>IF($A200="","",VLOOKUP($A200,'Annex 2 EHV charges'!$A:$O,2,0))</f>
        <v>New Import 1</v>
      </c>
      <c r="C200" s="162" t="str">
        <f>IF($A200="","",VLOOKUP($A200,'Annex 2 EHV charges'!$A:$O,3,0))</f>
        <v>New Import 1</v>
      </c>
      <c r="D200" s="161" t="str">
        <f>IF($A200="","",VLOOKUP($A200,'Annex 2 EHV charges'!$A:$O,7,0))</f>
        <v>Whaddon 2872</v>
      </c>
      <c r="E200" s="163" t="str">
        <f>IFERROR(IF(VLOOKUP($A200,'Annex 2 EHV charges'!$A:$O,8,FALSE)=0,"",VLOOKUP($A200,'Annex 2 EHV charges'!$A:$O,8,FALSE)),"")</f>
        <v/>
      </c>
      <c r="F200" s="164">
        <f>IFERROR(IF(VLOOKUP($A200,'Annex 2 EHV charges'!$A:$O,9,FALSE)=0,"",VLOOKUP($A200,'Annex 2 EHV charges'!$A:$O,9,FALSE)),"")</f>
        <v>0.69</v>
      </c>
      <c r="G200" s="165">
        <f>IFERROR(IF(VLOOKUP($A200,'Annex 2 EHV charges'!$A:$O,10,FALSE)=0,"",VLOOKUP($A200,'Annex 2 EHV charges'!$A:$O,10,FALSE)),"")</f>
        <v>1.71</v>
      </c>
      <c r="H200" s="165">
        <f>IFERROR(IF(VLOOKUP($A200,'Annex 2 EHV charges'!$A:$O,11,FALSE)=0,"",VLOOKUP($A200,'Annex 2 EHV charges'!$A:$O,11,FALSE)),"")</f>
        <v>1.71</v>
      </c>
    </row>
    <row r="201" spans="1:8" x14ac:dyDescent="0.2">
      <c r="A201" s="161" t="str">
        <f t="array" ref="A201">IFERROR(INDEX('Annex 2 EHV charges'!$A$11:$A$300, MATCH(0, IF(ISBLANK('Annex 2 EHV charges'!$A$11:$A$300),1, COUNTIF(A$4:$A200, 'Annex 2 EHV charges'!$A$11:$A$300)), 0)),"")</f>
        <v>New Import 2</v>
      </c>
      <c r="B201" s="161" t="str">
        <f>IF($A201="","",VLOOKUP($A201,'Annex 2 EHV charges'!$A:$O,2,0))</f>
        <v>New Import 2</v>
      </c>
      <c r="C201" s="162" t="str">
        <f>IF($A201="","",VLOOKUP($A201,'Annex 2 EHV charges'!$A:$O,3,0))</f>
        <v>New Import 2</v>
      </c>
      <c r="D201" s="161" t="str">
        <f>IF($A201="","",VLOOKUP($A201,'Annex 2 EHV charges'!$A:$O,7,0))</f>
        <v>Airfield Farm Wind Farm</v>
      </c>
      <c r="E201" s="163">
        <f>IFERROR(IF(VLOOKUP($A201,'Annex 2 EHV charges'!$A:$O,8,FALSE)=0,"",VLOOKUP($A201,'Annex 2 EHV charges'!$A:$O,8,FALSE)),"")</f>
        <v>0.46</v>
      </c>
      <c r="F201" s="164">
        <f>IFERROR(IF(VLOOKUP($A201,'Annex 2 EHV charges'!$A:$O,9,FALSE)=0,"",VLOOKUP($A201,'Annex 2 EHV charges'!$A:$O,9,FALSE)),"")</f>
        <v>118.41</v>
      </c>
      <c r="G201" s="165">
        <f>IFERROR(IF(VLOOKUP($A201,'Annex 2 EHV charges'!$A:$O,10,FALSE)=0,"",VLOOKUP($A201,'Annex 2 EHV charges'!$A:$O,10,FALSE)),"")</f>
        <v>0.99</v>
      </c>
      <c r="H201" s="165">
        <f>IFERROR(IF(VLOOKUP($A201,'Annex 2 EHV charges'!$A:$O,11,FALSE)=0,"",VLOOKUP($A201,'Annex 2 EHV charges'!$A:$O,11,FALSE)),"")</f>
        <v>0.99</v>
      </c>
    </row>
    <row r="202" spans="1:8" x14ac:dyDescent="0.2">
      <c r="A202" s="161" t="str">
        <f t="array" ref="A202">IFERROR(INDEX('Annex 2 EHV charges'!$A$11:$A$300, MATCH(0, IF(ISBLANK('Annex 2 EHV charges'!$A$11:$A$300),1, COUNTIF(A$4:$A201, 'Annex 2 EHV charges'!$A$11:$A$300)), 0)),"")</f>
        <v>New Import 3</v>
      </c>
      <c r="B202" s="161" t="str">
        <f>IF($A202="","",VLOOKUP($A202,'Annex 2 EHV charges'!$A:$O,2,0))</f>
        <v>New Import 3</v>
      </c>
      <c r="C202" s="162" t="str">
        <f>IF($A202="","",VLOOKUP($A202,'Annex 2 EHV charges'!$A:$O,3,0))</f>
        <v>New Import 3</v>
      </c>
      <c r="D202" s="161" t="str">
        <f>IF($A202="","",VLOOKUP($A202,'Annex 2 EHV charges'!$A:$O,7,0))</f>
        <v>Ansty Park EES</v>
      </c>
      <c r="E202" s="163" t="str">
        <f>IFERROR(IF(VLOOKUP($A202,'Annex 2 EHV charges'!$A:$O,8,FALSE)=0,"",VLOOKUP($A202,'Annex 2 EHV charges'!$A:$O,8,FALSE)),"")</f>
        <v/>
      </c>
      <c r="F202" s="164">
        <f>IFERROR(IF(VLOOKUP($A202,'Annex 2 EHV charges'!$A:$O,9,FALSE)=0,"",VLOOKUP($A202,'Annex 2 EHV charges'!$A:$O,9,FALSE)),"")</f>
        <v>129.86000000000001</v>
      </c>
      <c r="G202" s="165">
        <f>IFERROR(IF(VLOOKUP($A202,'Annex 2 EHV charges'!$A:$O,10,FALSE)=0,"",VLOOKUP($A202,'Annex 2 EHV charges'!$A:$O,10,FALSE)),"")</f>
        <v>1.29</v>
      </c>
      <c r="H202" s="165">
        <f>IFERROR(IF(VLOOKUP($A202,'Annex 2 EHV charges'!$A:$O,11,FALSE)=0,"",VLOOKUP($A202,'Annex 2 EHV charges'!$A:$O,11,FALSE)),"")</f>
        <v>1.29</v>
      </c>
    </row>
    <row r="203" spans="1:8" x14ac:dyDescent="0.2">
      <c r="A203" s="161" t="str">
        <f t="array" ref="A203">IFERROR(INDEX('Annex 2 EHV charges'!$A$11:$A$300, MATCH(0, IF(ISBLANK('Annex 2 EHV charges'!$A$11:$A$300),1, COUNTIF(A$4:$A202, 'Annex 2 EHV charges'!$A$11:$A$300)), 0)),"")</f>
        <v>New Import 4</v>
      </c>
      <c r="B203" s="161" t="str">
        <f>IF($A203="","",VLOOKUP($A203,'Annex 2 EHV charges'!$A:$O,2,0))</f>
        <v>New Import 4</v>
      </c>
      <c r="C203" s="162" t="str">
        <f>IF($A203="","",VLOOKUP($A203,'Annex 2 EHV charges'!$A:$O,3,0))</f>
        <v>New Import 4</v>
      </c>
      <c r="D203" s="161" t="str">
        <f>IF($A203="","",VLOOKUP($A203,'Annex 2 EHV charges'!$A:$O,7,0))</f>
        <v>Baddesley Colliery Solar Farm</v>
      </c>
      <c r="E203" s="163" t="str">
        <f>IFERROR(IF(VLOOKUP($A203,'Annex 2 EHV charges'!$A:$O,8,FALSE)=0,"",VLOOKUP($A203,'Annex 2 EHV charges'!$A:$O,8,FALSE)),"")</f>
        <v/>
      </c>
      <c r="F203" s="164">
        <f>IFERROR(IF(VLOOKUP($A203,'Annex 2 EHV charges'!$A:$O,9,FALSE)=0,"",VLOOKUP($A203,'Annex 2 EHV charges'!$A:$O,9,FALSE)),"")</f>
        <v>4.59</v>
      </c>
      <c r="G203" s="165">
        <f>IFERROR(IF(VLOOKUP($A203,'Annex 2 EHV charges'!$A:$O,10,FALSE)=0,"",VLOOKUP($A203,'Annex 2 EHV charges'!$A:$O,10,FALSE)),"")</f>
        <v>1.94</v>
      </c>
      <c r="H203" s="165">
        <f>IFERROR(IF(VLOOKUP($A203,'Annex 2 EHV charges'!$A:$O,11,FALSE)=0,"",VLOOKUP($A203,'Annex 2 EHV charges'!$A:$O,11,FALSE)),"")</f>
        <v>1.94</v>
      </c>
    </row>
    <row r="204" spans="1:8" x14ac:dyDescent="0.2">
      <c r="A204" s="161" t="str">
        <f t="array" ref="A204">IFERROR(INDEX('Annex 2 EHV charges'!$A$11:$A$300, MATCH(0, IF(ISBLANK('Annex 2 EHV charges'!$A$11:$A$300),1, COUNTIF(A$4:$A203, 'Annex 2 EHV charges'!$A$11:$A$300)), 0)),"")</f>
        <v>New Import 5</v>
      </c>
      <c r="B204" s="161" t="str">
        <f>IF($A204="","",VLOOKUP($A204,'Annex 2 EHV charges'!$A:$O,2,0))</f>
        <v>New Import 5</v>
      </c>
      <c r="C204" s="162" t="str">
        <f>IF($A204="","",VLOOKUP($A204,'Annex 2 EHV charges'!$A:$O,3,0))</f>
        <v>New Import 5</v>
      </c>
      <c r="D204" s="161" t="str">
        <f>IF($A204="","",VLOOKUP($A204,'Annex 2 EHV charges'!$A:$O,7,0))</f>
        <v>Barnwell Manor Solar Farm</v>
      </c>
      <c r="E204" s="163">
        <f>IFERROR(IF(VLOOKUP($A204,'Annex 2 EHV charges'!$A:$O,8,FALSE)=0,"",VLOOKUP($A204,'Annex 2 EHV charges'!$A:$O,8,FALSE)),"")</f>
        <v>0.45800000000000002</v>
      </c>
      <c r="F204" s="164">
        <f>IFERROR(IF(VLOOKUP($A204,'Annex 2 EHV charges'!$A:$O,9,FALSE)=0,"",VLOOKUP($A204,'Annex 2 EHV charges'!$A:$O,9,FALSE)),"")</f>
        <v>69.08</v>
      </c>
      <c r="G204" s="165">
        <f>IFERROR(IF(VLOOKUP($A204,'Annex 2 EHV charges'!$A:$O,10,FALSE)=0,"",VLOOKUP($A204,'Annex 2 EHV charges'!$A:$O,10,FALSE)),"")</f>
        <v>1.71</v>
      </c>
      <c r="H204" s="165">
        <f>IFERROR(IF(VLOOKUP($A204,'Annex 2 EHV charges'!$A:$O,11,FALSE)=0,"",VLOOKUP($A204,'Annex 2 EHV charges'!$A:$O,11,FALSE)),"")</f>
        <v>1.71</v>
      </c>
    </row>
    <row r="205" spans="1:8" x14ac:dyDescent="0.2">
      <c r="A205" s="161" t="str">
        <f t="array" ref="A205">IFERROR(INDEX('Annex 2 EHV charges'!$A$11:$A$300, MATCH(0, IF(ISBLANK('Annex 2 EHV charges'!$A$11:$A$300),1, COUNTIF(A$4:$A204, 'Annex 2 EHV charges'!$A$11:$A$300)), 0)),"")</f>
        <v>New Import 6</v>
      </c>
      <c r="B205" s="161" t="str">
        <f>IF($A205="","",VLOOKUP($A205,'Annex 2 EHV charges'!$A:$O,2,0))</f>
        <v>New Import 6</v>
      </c>
      <c r="C205" s="162" t="str">
        <f>IF($A205="","",VLOOKUP($A205,'Annex 2 EHV charges'!$A:$O,3,0))</f>
        <v>New Import 6</v>
      </c>
      <c r="D205" s="161" t="str">
        <f>IF($A205="","",VLOOKUP($A205,'Annex 2 EHV charges'!$A:$O,7,0))</f>
        <v>Bilsthorpe Solar Farm</v>
      </c>
      <c r="E205" s="163" t="str">
        <f>IFERROR(IF(VLOOKUP($A205,'Annex 2 EHV charges'!$A:$O,8,FALSE)=0,"",VLOOKUP($A205,'Annex 2 EHV charges'!$A:$O,8,FALSE)),"")</f>
        <v/>
      </c>
      <c r="F205" s="164">
        <f>IFERROR(IF(VLOOKUP($A205,'Annex 2 EHV charges'!$A:$O,9,FALSE)=0,"",VLOOKUP($A205,'Annex 2 EHV charges'!$A:$O,9,FALSE)),"")</f>
        <v>23.84</v>
      </c>
      <c r="G205" s="165">
        <f>IFERROR(IF(VLOOKUP($A205,'Annex 2 EHV charges'!$A:$O,10,FALSE)=0,"",VLOOKUP($A205,'Annex 2 EHV charges'!$A:$O,10,FALSE)),"")</f>
        <v>1.71</v>
      </c>
      <c r="H205" s="165">
        <f>IFERROR(IF(VLOOKUP($A205,'Annex 2 EHV charges'!$A:$O,11,FALSE)=0,"",VLOOKUP($A205,'Annex 2 EHV charges'!$A:$O,11,FALSE)),"")</f>
        <v>1.71</v>
      </c>
    </row>
    <row r="206" spans="1:8" x14ac:dyDescent="0.2">
      <c r="A206" s="161" t="str">
        <f t="array" ref="A206">IFERROR(INDEX('Annex 2 EHV charges'!$A$11:$A$300, MATCH(0, IF(ISBLANK('Annex 2 EHV charges'!$A$11:$A$300),1, COUNTIF(A$4:$A205, 'Annex 2 EHV charges'!$A$11:$A$300)), 0)),"")</f>
        <v>New Import 7</v>
      </c>
      <c r="B206" s="161" t="str">
        <f>IF($A206="","",VLOOKUP($A206,'Annex 2 EHV charges'!$A:$O,2,0))</f>
        <v>New Import 7</v>
      </c>
      <c r="C206" s="162" t="str">
        <f>IF($A206="","",VLOOKUP($A206,'Annex 2 EHV charges'!$A:$O,3,0))</f>
        <v>New Import 7</v>
      </c>
      <c r="D206" s="161" t="str">
        <f>IF($A206="","",VLOOKUP($A206,'Annex 2 EHV charges'!$A:$O,7,0))</f>
        <v>Boyah Grange1</v>
      </c>
      <c r="E206" s="163" t="str">
        <f>IFERROR(IF(VLOOKUP($A206,'Annex 2 EHV charges'!$A:$O,8,FALSE)=0,"",VLOOKUP($A206,'Annex 2 EHV charges'!$A:$O,8,FALSE)),"")</f>
        <v/>
      </c>
      <c r="F206" s="164">
        <f>IFERROR(IF(VLOOKUP($A206,'Annex 2 EHV charges'!$A:$O,9,FALSE)=0,"",VLOOKUP($A206,'Annex 2 EHV charges'!$A:$O,9,FALSE)),"")</f>
        <v>35.01</v>
      </c>
      <c r="G206" s="165">
        <f>IFERROR(IF(VLOOKUP($A206,'Annex 2 EHV charges'!$A:$O,10,FALSE)=0,"",VLOOKUP($A206,'Annex 2 EHV charges'!$A:$O,10,FALSE)),"")</f>
        <v>1.71</v>
      </c>
      <c r="H206" s="165">
        <f>IFERROR(IF(VLOOKUP($A206,'Annex 2 EHV charges'!$A:$O,11,FALSE)=0,"",VLOOKUP($A206,'Annex 2 EHV charges'!$A:$O,11,FALSE)),"")</f>
        <v>1.71</v>
      </c>
    </row>
    <row r="207" spans="1:8" x14ac:dyDescent="0.2">
      <c r="A207" s="161" t="str">
        <f t="array" ref="A207">IFERROR(INDEX('Annex 2 EHV charges'!$A$11:$A$300, MATCH(0, IF(ISBLANK('Annex 2 EHV charges'!$A$11:$A$300),1, COUNTIF(A$4:$A206, 'Annex 2 EHV charges'!$A$11:$A$300)), 0)),"")</f>
        <v>New Import 8</v>
      </c>
      <c r="B207" s="161" t="str">
        <f>IF($A207="","",VLOOKUP($A207,'Annex 2 EHV charges'!$A:$O,2,0))</f>
        <v>New Import 8</v>
      </c>
      <c r="C207" s="162" t="str">
        <f>IF($A207="","",VLOOKUP($A207,'Annex 2 EHV charges'!$A:$O,3,0))</f>
        <v>New Import 8</v>
      </c>
      <c r="D207" s="161" t="str">
        <f>IF($A207="","",VLOOKUP($A207,'Annex 2 EHV charges'!$A:$O,7,0))</f>
        <v>Boyah Grange2</v>
      </c>
      <c r="E207" s="163" t="str">
        <f>IFERROR(IF(VLOOKUP($A207,'Annex 2 EHV charges'!$A:$O,8,FALSE)=0,"",VLOOKUP($A207,'Annex 2 EHV charges'!$A:$O,8,FALSE)),"")</f>
        <v/>
      </c>
      <c r="F207" s="164">
        <f>IFERROR(IF(VLOOKUP($A207,'Annex 2 EHV charges'!$A:$O,9,FALSE)=0,"",VLOOKUP($A207,'Annex 2 EHV charges'!$A:$O,9,FALSE)),"")</f>
        <v>21.24</v>
      </c>
      <c r="G207" s="165">
        <f>IFERROR(IF(VLOOKUP($A207,'Annex 2 EHV charges'!$A:$O,10,FALSE)=0,"",VLOOKUP($A207,'Annex 2 EHV charges'!$A:$O,10,FALSE)),"")</f>
        <v>1.71</v>
      </c>
      <c r="H207" s="165">
        <f>IFERROR(IF(VLOOKUP($A207,'Annex 2 EHV charges'!$A:$O,11,FALSE)=0,"",VLOOKUP($A207,'Annex 2 EHV charges'!$A:$O,11,FALSE)),"")</f>
        <v>1.71</v>
      </c>
    </row>
    <row r="208" spans="1:8" x14ac:dyDescent="0.2">
      <c r="A208" s="161" t="str">
        <f t="array" ref="A208">IFERROR(INDEX('Annex 2 EHV charges'!$A$11:$A$300, MATCH(0, IF(ISBLANK('Annex 2 EHV charges'!$A$11:$A$300),1, COUNTIF(A$4:$A207, 'Annex 2 EHV charges'!$A$11:$A$300)), 0)),"")</f>
        <v>New Import 9</v>
      </c>
      <c r="B208" s="161" t="str">
        <f>IF($A208="","",VLOOKUP($A208,'Annex 2 EHV charges'!$A:$O,2,0))</f>
        <v>New Import 9</v>
      </c>
      <c r="C208" s="162" t="str">
        <f>IF($A208="","",VLOOKUP($A208,'Annex 2 EHV charges'!$A:$O,3,0))</f>
        <v>New Import 9</v>
      </c>
      <c r="D208" s="161" t="str">
        <f>IF($A208="","",VLOOKUP($A208,'Annex 2 EHV charges'!$A:$O,7,0))</f>
        <v>Boyah Grange3</v>
      </c>
      <c r="E208" s="163" t="str">
        <f>IFERROR(IF(VLOOKUP($A208,'Annex 2 EHV charges'!$A:$O,8,FALSE)=0,"",VLOOKUP($A208,'Annex 2 EHV charges'!$A:$O,8,FALSE)),"")</f>
        <v/>
      </c>
      <c r="F208" s="164">
        <f>IFERROR(IF(VLOOKUP($A208,'Annex 2 EHV charges'!$A:$O,9,FALSE)=0,"",VLOOKUP($A208,'Annex 2 EHV charges'!$A:$O,9,FALSE)),"")</f>
        <v>6.36</v>
      </c>
      <c r="G208" s="165">
        <f>IFERROR(IF(VLOOKUP($A208,'Annex 2 EHV charges'!$A:$O,10,FALSE)=0,"",VLOOKUP($A208,'Annex 2 EHV charges'!$A:$O,10,FALSE)),"")</f>
        <v>1.71</v>
      </c>
      <c r="H208" s="165">
        <f>IFERROR(IF(VLOOKUP($A208,'Annex 2 EHV charges'!$A:$O,11,FALSE)=0,"",VLOOKUP($A208,'Annex 2 EHV charges'!$A:$O,11,FALSE)),"")</f>
        <v>1.71</v>
      </c>
    </row>
    <row r="209" spans="1:8" x14ac:dyDescent="0.2">
      <c r="A209" s="161" t="str">
        <f t="array" ref="A209">IFERROR(INDEX('Annex 2 EHV charges'!$A$11:$A$300, MATCH(0, IF(ISBLANK('Annex 2 EHV charges'!$A$11:$A$300),1, COUNTIF(A$4:$A208, 'Annex 2 EHV charges'!$A$11:$A$300)), 0)),"")</f>
        <v>New Import 10</v>
      </c>
      <c r="B209" s="161" t="str">
        <f>IF($A209="","",VLOOKUP($A209,'Annex 2 EHV charges'!$A:$O,2,0))</f>
        <v>New Import 10</v>
      </c>
      <c r="C209" s="162" t="str">
        <f>IF($A209="","",VLOOKUP($A209,'Annex 2 EHV charges'!$A:$O,3,0))</f>
        <v>New Import 10</v>
      </c>
      <c r="D209" s="161" t="str">
        <f>IF($A209="","",VLOOKUP($A209,'Annex 2 EHV charges'!$A:$O,7,0))</f>
        <v>Burton Pedwardine Ph1</v>
      </c>
      <c r="E209" s="163" t="str">
        <f>IFERROR(IF(VLOOKUP($A209,'Annex 2 EHV charges'!$A:$O,8,FALSE)=0,"",VLOOKUP($A209,'Annex 2 EHV charges'!$A:$O,8,FALSE)),"")</f>
        <v/>
      </c>
      <c r="F209" s="164">
        <f>IFERROR(IF(VLOOKUP($A209,'Annex 2 EHV charges'!$A:$O,9,FALSE)=0,"",VLOOKUP($A209,'Annex 2 EHV charges'!$A:$O,9,FALSE)),"")</f>
        <v>10.11</v>
      </c>
      <c r="G209" s="165">
        <f>IFERROR(IF(VLOOKUP($A209,'Annex 2 EHV charges'!$A:$O,10,FALSE)=0,"",VLOOKUP($A209,'Annex 2 EHV charges'!$A:$O,10,FALSE)),"")</f>
        <v>1.74</v>
      </c>
      <c r="H209" s="165">
        <f>IFERROR(IF(VLOOKUP($A209,'Annex 2 EHV charges'!$A:$O,11,FALSE)=0,"",VLOOKUP($A209,'Annex 2 EHV charges'!$A:$O,11,FALSE)),"")</f>
        <v>1.74</v>
      </c>
    </row>
    <row r="210" spans="1:8" x14ac:dyDescent="0.2">
      <c r="A210" s="161" t="str">
        <f t="array" ref="A210">IFERROR(INDEX('Annex 2 EHV charges'!$A$11:$A$300, MATCH(0, IF(ISBLANK('Annex 2 EHV charges'!$A$11:$A$300),1, COUNTIF(A$4:$A209, 'Annex 2 EHV charges'!$A$11:$A$300)), 0)),"")</f>
        <v>New Import 11</v>
      </c>
      <c r="B210" s="161" t="str">
        <f>IF($A210="","",VLOOKUP($A210,'Annex 2 EHV charges'!$A:$O,2,0))</f>
        <v>New Import 11</v>
      </c>
      <c r="C210" s="162" t="str">
        <f>IF($A210="","",VLOOKUP($A210,'Annex 2 EHV charges'!$A:$O,3,0))</f>
        <v>New Import 11</v>
      </c>
      <c r="D210" s="161" t="str">
        <f>IF($A210="","",VLOOKUP($A210,'Annex 2 EHV charges'!$A:$O,7,0))</f>
        <v>Catthorpe PPG plant</v>
      </c>
      <c r="E210" s="163" t="str">
        <f>IFERROR(IF(VLOOKUP($A210,'Annex 2 EHV charges'!$A:$O,8,FALSE)=0,"",VLOOKUP($A210,'Annex 2 EHV charges'!$A:$O,8,FALSE)),"")</f>
        <v/>
      </c>
      <c r="F210" s="164" t="str">
        <f>IFERROR(IF(VLOOKUP($A210,'Annex 2 EHV charges'!$A:$O,9,FALSE)=0,"",VLOOKUP($A210,'Annex 2 EHV charges'!$A:$O,9,FALSE)),"")</f>
        <v/>
      </c>
      <c r="G210" s="165">
        <f>IFERROR(IF(VLOOKUP($A210,'Annex 2 EHV charges'!$A:$O,10,FALSE)=0,"",VLOOKUP($A210,'Annex 2 EHV charges'!$A:$O,10,FALSE)),"")</f>
        <v>1.31</v>
      </c>
      <c r="H210" s="165">
        <f>IFERROR(IF(VLOOKUP($A210,'Annex 2 EHV charges'!$A:$O,11,FALSE)=0,"",VLOOKUP($A210,'Annex 2 EHV charges'!$A:$O,11,FALSE)),"")</f>
        <v>1.31</v>
      </c>
    </row>
    <row r="211" spans="1:8" x14ac:dyDescent="0.2">
      <c r="A211" s="161" t="str">
        <f t="array" ref="A211">IFERROR(INDEX('Annex 2 EHV charges'!$A$11:$A$300, MATCH(0, IF(ISBLANK('Annex 2 EHV charges'!$A$11:$A$300),1, COUNTIF(A$4:$A210, 'Annex 2 EHV charges'!$A$11:$A$300)), 0)),"")</f>
        <v>New Import 12</v>
      </c>
      <c r="B211" s="161" t="str">
        <f>IF($A211="","",VLOOKUP($A211,'Annex 2 EHV charges'!$A:$O,2,0))</f>
        <v>New Import 12</v>
      </c>
      <c r="C211" s="162" t="str">
        <f>IF($A211="","",VLOOKUP($A211,'Annex 2 EHV charges'!$A:$O,3,0))</f>
        <v>New Import 12</v>
      </c>
      <c r="D211" s="161" t="str">
        <f>IF($A211="","",VLOOKUP($A211,'Annex 2 EHV charges'!$A:$O,7,0))</f>
        <v>Church Field ESS &amp; PV</v>
      </c>
      <c r="E211" s="163" t="str">
        <f>IFERROR(IF(VLOOKUP($A211,'Annex 2 EHV charges'!$A:$O,8,FALSE)=0,"",VLOOKUP($A211,'Annex 2 EHV charges'!$A:$O,8,FALSE)),"")</f>
        <v/>
      </c>
      <c r="F211" s="164">
        <f>IFERROR(IF(VLOOKUP($A211,'Annex 2 EHV charges'!$A:$O,9,FALSE)=0,"",VLOOKUP($A211,'Annex 2 EHV charges'!$A:$O,9,FALSE)),"")</f>
        <v>208.27</v>
      </c>
      <c r="G211" s="165">
        <f>IFERROR(IF(VLOOKUP($A211,'Annex 2 EHV charges'!$A:$O,10,FALSE)=0,"",VLOOKUP($A211,'Annex 2 EHV charges'!$A:$O,10,FALSE)),"")</f>
        <v>1.29</v>
      </c>
      <c r="H211" s="165">
        <f>IFERROR(IF(VLOOKUP($A211,'Annex 2 EHV charges'!$A:$O,11,FALSE)=0,"",VLOOKUP($A211,'Annex 2 EHV charges'!$A:$O,11,FALSE)),"")</f>
        <v>1.29</v>
      </c>
    </row>
    <row r="212" spans="1:8" x14ac:dyDescent="0.2">
      <c r="A212" s="161" t="str">
        <f t="array" ref="A212">IFERROR(INDEX('Annex 2 EHV charges'!$A$11:$A$300, MATCH(0, IF(ISBLANK('Annex 2 EHV charges'!$A$11:$A$300),1, COUNTIF(A$4:$A211, 'Annex 2 EHV charges'!$A$11:$A$300)), 0)),"")</f>
        <v>New Import 13</v>
      </c>
      <c r="B212" s="161" t="str">
        <f>IF($A212="","",VLOOKUP($A212,'Annex 2 EHV charges'!$A:$O,2,0))</f>
        <v>New Import 13</v>
      </c>
      <c r="C212" s="162" t="str">
        <f>IF($A212="","",VLOOKUP($A212,'Annex 2 EHV charges'!$A:$O,3,0))</f>
        <v>New Import 13</v>
      </c>
      <c r="D212" s="161" t="str">
        <f>IF($A212="","",VLOOKUP($A212,'Annex 2 EHV charges'!$A:$O,7,0))</f>
        <v>Churchover Solar Farm</v>
      </c>
      <c r="E212" s="163" t="str">
        <f>IFERROR(IF(VLOOKUP($A212,'Annex 2 EHV charges'!$A:$O,8,FALSE)=0,"",VLOOKUP($A212,'Annex 2 EHV charges'!$A:$O,8,FALSE)),"")</f>
        <v/>
      </c>
      <c r="F212" s="164">
        <f>IFERROR(IF(VLOOKUP($A212,'Annex 2 EHV charges'!$A:$O,9,FALSE)=0,"",VLOOKUP($A212,'Annex 2 EHV charges'!$A:$O,9,FALSE)),"")</f>
        <v>12.19</v>
      </c>
      <c r="G212" s="165">
        <f>IFERROR(IF(VLOOKUP($A212,'Annex 2 EHV charges'!$A:$O,10,FALSE)=0,"",VLOOKUP($A212,'Annex 2 EHV charges'!$A:$O,10,FALSE)),"")</f>
        <v>1.71</v>
      </c>
      <c r="H212" s="165">
        <f>IFERROR(IF(VLOOKUP($A212,'Annex 2 EHV charges'!$A:$O,11,FALSE)=0,"",VLOOKUP($A212,'Annex 2 EHV charges'!$A:$O,11,FALSE)),"")</f>
        <v>1.71</v>
      </c>
    </row>
    <row r="213" spans="1:8" x14ac:dyDescent="0.2">
      <c r="A213" s="161" t="str">
        <f t="array" ref="A213">IFERROR(INDEX('Annex 2 EHV charges'!$A$11:$A$300, MATCH(0, IF(ISBLANK('Annex 2 EHV charges'!$A$11:$A$300),1, COUNTIF(A$4:$A212, 'Annex 2 EHV charges'!$A$11:$A$300)), 0)),"")</f>
        <v>New Import 14</v>
      </c>
      <c r="B213" s="161" t="str">
        <f>IF($A213="","",VLOOKUP($A213,'Annex 2 EHV charges'!$A:$O,2,0))</f>
        <v>New Import 14</v>
      </c>
      <c r="C213" s="162" t="str">
        <f>IF($A213="","",VLOOKUP($A213,'Annex 2 EHV charges'!$A:$O,3,0))</f>
        <v>New Import 14</v>
      </c>
      <c r="D213" s="161" t="str">
        <f>IF($A213="","",VLOOKUP($A213,'Annex 2 EHV charges'!$A:$O,7,0))</f>
        <v>Cinderhill</v>
      </c>
      <c r="E213" s="163" t="str">
        <f>IFERROR(IF(VLOOKUP($A213,'Annex 2 EHV charges'!$A:$O,8,FALSE)=0,"",VLOOKUP($A213,'Annex 2 EHV charges'!$A:$O,8,FALSE)),"")</f>
        <v/>
      </c>
      <c r="F213" s="164">
        <f>IFERROR(IF(VLOOKUP($A213,'Annex 2 EHV charges'!$A:$O,9,FALSE)=0,"",VLOOKUP($A213,'Annex 2 EHV charges'!$A:$O,9,FALSE)),"")</f>
        <v>12.83</v>
      </c>
      <c r="G213" s="165">
        <f>IFERROR(IF(VLOOKUP($A213,'Annex 2 EHV charges'!$A:$O,10,FALSE)=0,"",VLOOKUP($A213,'Annex 2 EHV charges'!$A:$O,10,FALSE)),"")</f>
        <v>1.71</v>
      </c>
      <c r="H213" s="165">
        <f>IFERROR(IF(VLOOKUP($A213,'Annex 2 EHV charges'!$A:$O,11,FALSE)=0,"",VLOOKUP($A213,'Annex 2 EHV charges'!$A:$O,11,FALSE)),"")</f>
        <v>1.71</v>
      </c>
    </row>
    <row r="214" spans="1:8" x14ac:dyDescent="0.2">
      <c r="A214" s="161" t="str">
        <f t="array" ref="A214">IFERROR(INDEX('Annex 2 EHV charges'!$A$11:$A$300, MATCH(0, IF(ISBLANK('Annex 2 EHV charges'!$A$11:$A$300),1, COUNTIF(A$4:$A213, 'Annex 2 EHV charges'!$A$11:$A$300)), 0)),"")</f>
        <v>New Import 15</v>
      </c>
      <c r="B214" s="161" t="str">
        <f>IF($A214="","",VLOOKUP($A214,'Annex 2 EHV charges'!$A:$O,2,0))</f>
        <v>New Import 15</v>
      </c>
      <c r="C214" s="162" t="str">
        <f>IF($A214="","",VLOOKUP($A214,'Annex 2 EHV charges'!$A:$O,3,0))</f>
        <v>New Import 15</v>
      </c>
      <c r="D214" s="161" t="str">
        <f>IF($A214="","",VLOOKUP($A214,'Annex 2 EHV charges'!$A:$O,7,0))</f>
        <v>Coney Grey</v>
      </c>
      <c r="E214" s="163" t="str">
        <f>IFERROR(IF(VLOOKUP($A214,'Annex 2 EHV charges'!$A:$O,8,FALSE)=0,"",VLOOKUP($A214,'Annex 2 EHV charges'!$A:$O,8,FALSE)),"")</f>
        <v/>
      </c>
      <c r="F214" s="164">
        <f>IFERROR(IF(VLOOKUP($A214,'Annex 2 EHV charges'!$A:$O,9,FALSE)=0,"",VLOOKUP($A214,'Annex 2 EHV charges'!$A:$O,9,FALSE)),"")</f>
        <v>3.17</v>
      </c>
      <c r="G214" s="165">
        <f>IFERROR(IF(VLOOKUP($A214,'Annex 2 EHV charges'!$A:$O,10,FALSE)=0,"",VLOOKUP($A214,'Annex 2 EHV charges'!$A:$O,10,FALSE)),"")</f>
        <v>1.71</v>
      </c>
      <c r="H214" s="165">
        <f>IFERROR(IF(VLOOKUP($A214,'Annex 2 EHV charges'!$A:$O,11,FALSE)=0,"",VLOOKUP($A214,'Annex 2 EHV charges'!$A:$O,11,FALSE)),"")</f>
        <v>1.71</v>
      </c>
    </row>
    <row r="215" spans="1:8" x14ac:dyDescent="0.2">
      <c r="A215" s="161" t="str">
        <f t="array" ref="A215">IFERROR(INDEX('Annex 2 EHV charges'!$A$11:$A$300, MATCH(0, IF(ISBLANK('Annex 2 EHV charges'!$A$11:$A$300),1, COUNTIF(A$4:$A214, 'Annex 2 EHV charges'!$A$11:$A$300)), 0)),"")</f>
        <v>New Import 16</v>
      </c>
      <c r="B215" s="161" t="str">
        <f>IF($A215="","",VLOOKUP($A215,'Annex 2 EHV charges'!$A:$O,2,0))</f>
        <v>New Import 16</v>
      </c>
      <c r="C215" s="162" t="str">
        <f>IF($A215="","",VLOOKUP($A215,'Annex 2 EHV charges'!$A:$O,3,0))</f>
        <v>New Import 16</v>
      </c>
      <c r="D215" s="161" t="str">
        <f>IF($A215="","",VLOOKUP($A215,'Annex 2 EHV charges'!$A:$O,7,0))</f>
        <v>Dayfields Farm</v>
      </c>
      <c r="E215" s="163" t="str">
        <f>IFERROR(IF(VLOOKUP($A215,'Annex 2 EHV charges'!$A:$O,8,FALSE)=0,"",VLOOKUP($A215,'Annex 2 EHV charges'!$A:$O,8,FALSE)),"")</f>
        <v/>
      </c>
      <c r="F215" s="164">
        <f>IFERROR(IF(VLOOKUP($A215,'Annex 2 EHV charges'!$A:$O,9,FALSE)=0,"",VLOOKUP($A215,'Annex 2 EHV charges'!$A:$O,9,FALSE)),"")</f>
        <v>3.05</v>
      </c>
      <c r="G215" s="165">
        <f>IFERROR(IF(VLOOKUP($A215,'Annex 2 EHV charges'!$A:$O,10,FALSE)=0,"",VLOOKUP($A215,'Annex 2 EHV charges'!$A:$O,10,FALSE)),"")</f>
        <v>1.71</v>
      </c>
      <c r="H215" s="165">
        <f>IFERROR(IF(VLOOKUP($A215,'Annex 2 EHV charges'!$A:$O,11,FALSE)=0,"",VLOOKUP($A215,'Annex 2 EHV charges'!$A:$O,11,FALSE)),"")</f>
        <v>1.71</v>
      </c>
    </row>
    <row r="216" spans="1:8" x14ac:dyDescent="0.2">
      <c r="A216" s="161" t="str">
        <f t="array" ref="A216">IFERROR(INDEX('Annex 2 EHV charges'!$A$11:$A$300, MATCH(0, IF(ISBLANK('Annex 2 EHV charges'!$A$11:$A$300),1, COUNTIF(A$4:$A215, 'Annex 2 EHV charges'!$A$11:$A$300)), 0)),"")</f>
        <v>New Import 17</v>
      </c>
      <c r="B216" s="161" t="str">
        <f>IF($A216="","",VLOOKUP($A216,'Annex 2 EHV charges'!$A:$O,2,0))</f>
        <v>New Import 17</v>
      </c>
      <c r="C216" s="162" t="str">
        <f>IF($A216="","",VLOOKUP($A216,'Annex 2 EHV charges'!$A:$O,3,0))</f>
        <v>New Import 17</v>
      </c>
      <c r="D216" s="161" t="str">
        <f>IF($A216="","",VLOOKUP($A216,'Annex 2 EHV charges'!$A:$O,7,0))</f>
        <v>Decoy Farm Crowland WF</v>
      </c>
      <c r="E216" s="163" t="str">
        <f>IFERROR(IF(VLOOKUP($A216,'Annex 2 EHV charges'!$A:$O,8,FALSE)=0,"",VLOOKUP($A216,'Annex 2 EHV charges'!$A:$O,8,FALSE)),"")</f>
        <v/>
      </c>
      <c r="F216" s="164">
        <f>IFERROR(IF(VLOOKUP($A216,'Annex 2 EHV charges'!$A:$O,9,FALSE)=0,"",VLOOKUP($A216,'Annex 2 EHV charges'!$A:$O,9,FALSE)),"")</f>
        <v>3.52</v>
      </c>
      <c r="G216" s="165">
        <f>IFERROR(IF(VLOOKUP($A216,'Annex 2 EHV charges'!$A:$O,10,FALSE)=0,"",VLOOKUP($A216,'Annex 2 EHV charges'!$A:$O,10,FALSE)),"")</f>
        <v>1.1000000000000001</v>
      </c>
      <c r="H216" s="165">
        <f>IFERROR(IF(VLOOKUP($A216,'Annex 2 EHV charges'!$A:$O,11,FALSE)=0,"",VLOOKUP($A216,'Annex 2 EHV charges'!$A:$O,11,FALSE)),"")</f>
        <v>1.1000000000000001</v>
      </c>
    </row>
    <row r="217" spans="1:8" x14ac:dyDescent="0.2">
      <c r="A217" s="161" t="str">
        <f t="array" ref="A217">IFERROR(INDEX('Annex 2 EHV charges'!$A$11:$A$300, MATCH(0, IF(ISBLANK('Annex 2 EHV charges'!$A$11:$A$300),1, COUNTIF(A$4:$A216, 'Annex 2 EHV charges'!$A$11:$A$300)), 0)),"")</f>
        <v>New Import 18</v>
      </c>
      <c r="B217" s="161" t="str">
        <f>IF($A217="","",VLOOKUP($A217,'Annex 2 EHV charges'!$A:$O,2,0))</f>
        <v>New Import 18</v>
      </c>
      <c r="C217" s="162" t="str">
        <f>IF($A217="","",VLOOKUP($A217,'Annex 2 EHV charges'!$A:$O,3,0))</f>
        <v>New Import 18</v>
      </c>
      <c r="D217" s="161" t="str">
        <f>IF($A217="","",VLOOKUP($A217,'Annex 2 EHV charges'!$A:$O,7,0))</f>
        <v>Wide Lane Solar Farm</v>
      </c>
      <c r="E217" s="163" t="str">
        <f>IFERROR(IF(VLOOKUP($A217,'Annex 2 EHV charges'!$A:$O,8,FALSE)=0,"",VLOOKUP($A217,'Annex 2 EHV charges'!$A:$O,8,FALSE)),"")</f>
        <v/>
      </c>
      <c r="F217" s="164">
        <f>IFERROR(IF(VLOOKUP($A217,'Annex 2 EHV charges'!$A:$O,9,FALSE)=0,"",VLOOKUP($A217,'Annex 2 EHV charges'!$A:$O,9,FALSE)),"")</f>
        <v>4.53</v>
      </c>
      <c r="G217" s="165">
        <f>IFERROR(IF(VLOOKUP($A217,'Annex 2 EHV charges'!$A:$O,10,FALSE)=0,"",VLOOKUP($A217,'Annex 2 EHV charges'!$A:$O,10,FALSE)),"")</f>
        <v>1.71</v>
      </c>
      <c r="H217" s="165">
        <f>IFERROR(IF(VLOOKUP($A217,'Annex 2 EHV charges'!$A:$O,11,FALSE)=0,"",VLOOKUP($A217,'Annex 2 EHV charges'!$A:$O,11,FALSE)),"")</f>
        <v>1.71</v>
      </c>
    </row>
    <row r="218" spans="1:8" x14ac:dyDescent="0.2">
      <c r="A218" s="161" t="str">
        <f t="array" ref="A218">IFERROR(INDEX('Annex 2 EHV charges'!$A$11:$A$300, MATCH(0, IF(ISBLANK('Annex 2 EHV charges'!$A$11:$A$300),1, COUNTIF(A$4:$A217, 'Annex 2 EHV charges'!$A$11:$A$300)), 0)),"")</f>
        <v>New Import 19</v>
      </c>
      <c r="B218" s="161" t="str">
        <f>IF($A218="","",VLOOKUP($A218,'Annex 2 EHV charges'!$A:$O,2,0))</f>
        <v>New Import 19</v>
      </c>
      <c r="C218" s="162" t="str">
        <f>IF($A218="","",VLOOKUP($A218,'Annex 2 EHV charges'!$A:$O,3,0))</f>
        <v>New Import 19</v>
      </c>
      <c r="D218" s="161" t="str">
        <f>IF($A218="","",VLOOKUP($A218,'Annex 2 EHV charges'!$A:$O,7,0))</f>
        <v>East Midlands Gateway</v>
      </c>
      <c r="E218" s="163" t="str">
        <f>IFERROR(IF(VLOOKUP($A218,'Annex 2 EHV charges'!$A:$O,8,FALSE)=0,"",VLOOKUP($A218,'Annex 2 EHV charges'!$A:$O,8,FALSE)),"")</f>
        <v/>
      </c>
      <c r="F218" s="164">
        <f>IFERROR(IF(VLOOKUP($A218,'Annex 2 EHV charges'!$A:$O,9,FALSE)=0,"",VLOOKUP($A218,'Annex 2 EHV charges'!$A:$O,9,FALSE)),"")</f>
        <v>852</v>
      </c>
      <c r="G218" s="165">
        <f>IFERROR(IF(VLOOKUP($A218,'Annex 2 EHV charges'!$A:$O,10,FALSE)=0,"",VLOOKUP($A218,'Annex 2 EHV charges'!$A:$O,10,FALSE)),"")</f>
        <v>1.66</v>
      </c>
      <c r="H218" s="165">
        <f>IFERROR(IF(VLOOKUP($A218,'Annex 2 EHV charges'!$A:$O,11,FALSE)=0,"",VLOOKUP($A218,'Annex 2 EHV charges'!$A:$O,11,FALSE)),"")</f>
        <v>1.66</v>
      </c>
    </row>
    <row r="219" spans="1:8" x14ac:dyDescent="0.2">
      <c r="A219" s="161" t="str">
        <f t="array" ref="A219">IFERROR(INDEX('Annex 2 EHV charges'!$A$11:$A$300, MATCH(0, IF(ISBLANK('Annex 2 EHV charges'!$A$11:$A$300),1, COUNTIF(A$4:$A218, 'Annex 2 EHV charges'!$A$11:$A$300)), 0)),"")</f>
        <v>New Import 20</v>
      </c>
      <c r="B219" s="161" t="str">
        <f>IF($A219="","",VLOOKUP($A219,'Annex 2 EHV charges'!$A:$O,2,0))</f>
        <v>New Import 20</v>
      </c>
      <c r="C219" s="162" t="str">
        <f>IF($A219="","",VLOOKUP($A219,'Annex 2 EHV charges'!$A:$O,3,0))</f>
        <v>New Import 20</v>
      </c>
      <c r="D219" s="161" t="str">
        <f>IF($A219="","",VLOOKUP($A219,'Annex 2 EHV charges'!$A:$O,7,0))</f>
        <v>Grange Farm Solar Farm</v>
      </c>
      <c r="E219" s="163">
        <f>IFERROR(IF(VLOOKUP($A219,'Annex 2 EHV charges'!$A:$O,8,FALSE)=0,"",VLOOKUP($A219,'Annex 2 EHV charges'!$A:$O,8,FALSE)),"")</f>
        <v>0.23499999999999999</v>
      </c>
      <c r="F219" s="164">
        <f>IFERROR(IF(VLOOKUP($A219,'Annex 2 EHV charges'!$A:$O,9,FALSE)=0,"",VLOOKUP($A219,'Annex 2 EHV charges'!$A:$O,9,FALSE)),"")</f>
        <v>26.59</v>
      </c>
      <c r="G219" s="165">
        <f>IFERROR(IF(VLOOKUP($A219,'Annex 2 EHV charges'!$A:$O,10,FALSE)=0,"",VLOOKUP($A219,'Annex 2 EHV charges'!$A:$O,10,FALSE)),"")</f>
        <v>2.1</v>
      </c>
      <c r="H219" s="165">
        <f>IFERROR(IF(VLOOKUP($A219,'Annex 2 EHV charges'!$A:$O,11,FALSE)=0,"",VLOOKUP($A219,'Annex 2 EHV charges'!$A:$O,11,FALSE)),"")</f>
        <v>2.1</v>
      </c>
    </row>
    <row r="220" spans="1:8" x14ac:dyDescent="0.2">
      <c r="A220" s="161" t="str">
        <f t="array" ref="A220">IFERROR(INDEX('Annex 2 EHV charges'!$A$11:$A$300, MATCH(0, IF(ISBLANK('Annex 2 EHV charges'!$A$11:$A$300),1, COUNTIF(A$4:$A219, 'Annex 2 EHV charges'!$A$11:$A$300)), 0)),"")</f>
        <v>New Import 21</v>
      </c>
      <c r="B220" s="161" t="str">
        <f>IF($A220="","",VLOOKUP($A220,'Annex 2 EHV charges'!$A:$O,2,0))</f>
        <v>New Import 21</v>
      </c>
      <c r="C220" s="162" t="str">
        <f>IF($A220="","",VLOOKUP($A220,'Annex 2 EHV charges'!$A:$O,3,0))</f>
        <v>New Import 21</v>
      </c>
      <c r="D220" s="161" t="str">
        <f>IF($A220="","",VLOOKUP($A220,'Annex 2 EHV charges'!$A:$O,7,0))</f>
        <v>Heckington Fen</v>
      </c>
      <c r="E220" s="163" t="str">
        <f>IFERROR(IF(VLOOKUP($A220,'Annex 2 EHV charges'!$A:$O,8,FALSE)=0,"",VLOOKUP($A220,'Annex 2 EHV charges'!$A:$O,8,FALSE)),"")</f>
        <v/>
      </c>
      <c r="F220" s="164">
        <f>IFERROR(IF(VLOOKUP($A220,'Annex 2 EHV charges'!$A:$O,9,FALSE)=0,"",VLOOKUP($A220,'Annex 2 EHV charges'!$A:$O,9,FALSE)),"")</f>
        <v>690.31</v>
      </c>
      <c r="G220" s="165">
        <f>IFERROR(IF(VLOOKUP($A220,'Annex 2 EHV charges'!$A:$O,10,FALSE)=0,"",VLOOKUP($A220,'Annex 2 EHV charges'!$A:$O,10,FALSE)),"")</f>
        <v>0.67</v>
      </c>
      <c r="H220" s="165">
        <f>IFERROR(IF(VLOOKUP($A220,'Annex 2 EHV charges'!$A:$O,11,FALSE)=0,"",VLOOKUP($A220,'Annex 2 EHV charges'!$A:$O,11,FALSE)),"")</f>
        <v>0.67</v>
      </c>
    </row>
    <row r="221" spans="1:8" x14ac:dyDescent="0.2">
      <c r="A221" s="161" t="str">
        <f t="array" ref="A221">IFERROR(INDEX('Annex 2 EHV charges'!$A$11:$A$300, MATCH(0, IF(ISBLANK('Annex 2 EHV charges'!$A$11:$A$300),1, COUNTIF(A$4:$A220, 'Annex 2 EHV charges'!$A$11:$A$300)), 0)),"")</f>
        <v>New Import 22</v>
      </c>
      <c r="B221" s="161" t="str">
        <f>IF($A221="","",VLOOKUP($A221,'Annex 2 EHV charges'!$A:$O,2,0))</f>
        <v>New Import 22</v>
      </c>
      <c r="C221" s="162" t="str">
        <f>IF($A221="","",VLOOKUP($A221,'Annex 2 EHV charges'!$A:$O,3,0))</f>
        <v>New Import 22</v>
      </c>
      <c r="D221" s="161" t="str">
        <f>IF($A221="","",VLOOKUP($A221,'Annex 2 EHV charges'!$A:$O,7,0))</f>
        <v>Hill Farm ESS</v>
      </c>
      <c r="E221" s="163">
        <f>IFERROR(IF(VLOOKUP($A221,'Annex 2 EHV charges'!$A:$O,8,FALSE)=0,"",VLOOKUP($A221,'Annex 2 EHV charges'!$A:$O,8,FALSE)),"")</f>
        <v>0.28999999999999998</v>
      </c>
      <c r="F221" s="164">
        <f>IFERROR(IF(VLOOKUP($A221,'Annex 2 EHV charges'!$A:$O,9,FALSE)=0,"",VLOOKUP($A221,'Annex 2 EHV charges'!$A:$O,9,FALSE)),"")</f>
        <v>160.26</v>
      </c>
      <c r="G221" s="165">
        <f>IFERROR(IF(VLOOKUP($A221,'Annex 2 EHV charges'!$A:$O,10,FALSE)=0,"",VLOOKUP($A221,'Annex 2 EHV charges'!$A:$O,10,FALSE)),"")</f>
        <v>1.69</v>
      </c>
      <c r="H221" s="165">
        <f>IFERROR(IF(VLOOKUP($A221,'Annex 2 EHV charges'!$A:$O,11,FALSE)=0,"",VLOOKUP($A221,'Annex 2 EHV charges'!$A:$O,11,FALSE)),"")</f>
        <v>1.69</v>
      </c>
    </row>
    <row r="222" spans="1:8" x14ac:dyDescent="0.2">
      <c r="A222" s="161" t="str">
        <f t="array" ref="A222">IFERROR(INDEX('Annex 2 EHV charges'!$A$11:$A$300, MATCH(0, IF(ISBLANK('Annex 2 EHV charges'!$A$11:$A$300),1, COUNTIF(A$4:$A221, 'Annex 2 EHV charges'!$A$11:$A$300)), 0)),"")</f>
        <v>New Import 23</v>
      </c>
      <c r="B222" s="161" t="str">
        <f>IF($A222="","",VLOOKUP($A222,'Annex 2 EHV charges'!$A:$O,2,0))</f>
        <v>New Import 23</v>
      </c>
      <c r="C222" s="162" t="str">
        <f>IF($A222="","",VLOOKUP($A222,'Annex 2 EHV charges'!$A:$O,3,0))</f>
        <v>New Import 23</v>
      </c>
      <c r="D222" s="161" t="str">
        <f>IF($A222="","",VLOOKUP($A222,'Annex 2 EHV charges'!$A:$O,7,0))</f>
        <v>Horsemoor Drove Wind Farm</v>
      </c>
      <c r="E222" s="163" t="str">
        <f>IFERROR(IF(VLOOKUP($A222,'Annex 2 EHV charges'!$A:$O,8,FALSE)=0,"",VLOOKUP($A222,'Annex 2 EHV charges'!$A:$O,8,FALSE)),"")</f>
        <v/>
      </c>
      <c r="F222" s="164">
        <f>IFERROR(IF(VLOOKUP($A222,'Annex 2 EHV charges'!$A:$O,9,FALSE)=0,"",VLOOKUP($A222,'Annex 2 EHV charges'!$A:$O,9,FALSE)),"")</f>
        <v>33.700000000000003</v>
      </c>
      <c r="G222" s="165">
        <f>IFERROR(IF(VLOOKUP($A222,'Annex 2 EHV charges'!$A:$O,10,FALSE)=0,"",VLOOKUP($A222,'Annex 2 EHV charges'!$A:$O,10,FALSE)),"")</f>
        <v>1.29</v>
      </c>
      <c r="H222" s="165">
        <f>IFERROR(IF(VLOOKUP($A222,'Annex 2 EHV charges'!$A:$O,11,FALSE)=0,"",VLOOKUP($A222,'Annex 2 EHV charges'!$A:$O,11,FALSE)),"")</f>
        <v>1.29</v>
      </c>
    </row>
    <row r="223" spans="1:8" x14ac:dyDescent="0.2">
      <c r="A223" s="161" t="str">
        <f t="array" ref="A223">IFERROR(INDEX('Annex 2 EHV charges'!$A$11:$A$300, MATCH(0, IF(ISBLANK('Annex 2 EHV charges'!$A$11:$A$300),1, COUNTIF(A$4:$A222, 'Annex 2 EHV charges'!$A$11:$A$300)), 0)),"")</f>
        <v>New Import 24</v>
      </c>
      <c r="B223" s="161" t="str">
        <f>IF($A223="","",VLOOKUP($A223,'Annex 2 EHV charges'!$A:$O,2,0))</f>
        <v>New Import 24</v>
      </c>
      <c r="C223" s="162" t="str">
        <f>IF($A223="","",VLOOKUP($A223,'Annex 2 EHV charges'!$A:$O,3,0))</f>
        <v>New Import 24</v>
      </c>
      <c r="D223" s="161" t="str">
        <f>IF($A223="","",VLOOKUP($A223,'Annex 2 EHV charges'!$A:$O,7,0))</f>
        <v>Judds lane STOR</v>
      </c>
      <c r="E223" s="163" t="str">
        <f>IFERROR(IF(VLOOKUP($A223,'Annex 2 EHV charges'!$A:$O,8,FALSE)=0,"",VLOOKUP($A223,'Annex 2 EHV charges'!$A:$O,8,FALSE)),"")</f>
        <v/>
      </c>
      <c r="F223" s="164">
        <f>IFERROR(IF(VLOOKUP($A223,'Annex 2 EHV charges'!$A:$O,9,FALSE)=0,"",VLOOKUP($A223,'Annex 2 EHV charges'!$A:$O,9,FALSE)),"")</f>
        <v>2.57</v>
      </c>
      <c r="G223" s="165">
        <f>IFERROR(IF(VLOOKUP($A223,'Annex 2 EHV charges'!$A:$O,10,FALSE)=0,"",VLOOKUP($A223,'Annex 2 EHV charges'!$A:$O,10,FALSE)),"")</f>
        <v>1.29</v>
      </c>
      <c r="H223" s="165">
        <f>IFERROR(IF(VLOOKUP($A223,'Annex 2 EHV charges'!$A:$O,11,FALSE)=0,"",VLOOKUP($A223,'Annex 2 EHV charges'!$A:$O,11,FALSE)),"")</f>
        <v>1.29</v>
      </c>
    </row>
    <row r="224" spans="1:8" x14ac:dyDescent="0.2">
      <c r="A224" s="161" t="str">
        <f t="array" ref="A224">IFERROR(INDEX('Annex 2 EHV charges'!$A$11:$A$300, MATCH(0, IF(ISBLANK('Annex 2 EHV charges'!$A$11:$A$300),1, COUNTIF(A$4:$A223, 'Annex 2 EHV charges'!$A$11:$A$300)), 0)),"")</f>
        <v>New Import 25</v>
      </c>
      <c r="B224" s="161" t="str">
        <f>IF($A224="","",VLOOKUP($A224,'Annex 2 EHV charges'!$A:$O,2,0))</f>
        <v>New Import 25</v>
      </c>
      <c r="C224" s="162" t="str">
        <f>IF($A224="","",VLOOKUP($A224,'Annex 2 EHV charges'!$A:$O,3,0))</f>
        <v>New Import 25</v>
      </c>
      <c r="D224" s="161" t="str">
        <f>IF($A224="","",VLOOKUP($A224,'Annex 2 EHV charges'!$A:$O,7,0))</f>
        <v>Ladywood Farm</v>
      </c>
      <c r="E224" s="163" t="str">
        <f>IFERROR(IF(VLOOKUP($A224,'Annex 2 EHV charges'!$A:$O,8,FALSE)=0,"",VLOOKUP($A224,'Annex 2 EHV charges'!$A:$O,8,FALSE)),"")</f>
        <v/>
      </c>
      <c r="F224" s="164">
        <f>IFERROR(IF(VLOOKUP($A224,'Annex 2 EHV charges'!$A:$O,9,FALSE)=0,"",VLOOKUP($A224,'Annex 2 EHV charges'!$A:$O,9,FALSE)),"")</f>
        <v>1.25</v>
      </c>
      <c r="G224" s="165">
        <f>IFERROR(IF(VLOOKUP($A224,'Annex 2 EHV charges'!$A:$O,10,FALSE)=0,"",VLOOKUP($A224,'Annex 2 EHV charges'!$A:$O,10,FALSE)),"")</f>
        <v>1.71</v>
      </c>
      <c r="H224" s="165">
        <f>IFERROR(IF(VLOOKUP($A224,'Annex 2 EHV charges'!$A:$O,11,FALSE)=0,"",VLOOKUP($A224,'Annex 2 EHV charges'!$A:$O,11,FALSE)),"")</f>
        <v>1.71</v>
      </c>
    </row>
    <row r="225" spans="1:8" x14ac:dyDescent="0.2">
      <c r="A225" s="161" t="str">
        <f t="array" ref="A225">IFERROR(INDEX('Annex 2 EHV charges'!$A$11:$A$300, MATCH(0, IF(ISBLANK('Annex 2 EHV charges'!$A$11:$A$300),1, COUNTIF(A$4:$A224, 'Annex 2 EHV charges'!$A$11:$A$300)), 0)),"")</f>
        <v>New Import 26</v>
      </c>
      <c r="B225" s="161" t="str">
        <f>IF($A225="","",VLOOKUP($A225,'Annex 2 EHV charges'!$A:$O,2,0))</f>
        <v>New Import 26</v>
      </c>
      <c r="C225" s="162" t="str">
        <f>IF($A225="","",VLOOKUP($A225,'Annex 2 EHV charges'!$A:$O,3,0))</f>
        <v>New Import 26</v>
      </c>
      <c r="D225" s="161" t="str">
        <f>IF($A225="","",VLOOKUP($A225,'Annex 2 EHV charges'!$A:$O,7,0))</f>
        <v>Land at Newhall</v>
      </c>
      <c r="E225" s="163" t="str">
        <f>IFERROR(IF(VLOOKUP($A225,'Annex 2 EHV charges'!$A:$O,8,FALSE)=0,"",VLOOKUP($A225,'Annex 2 EHV charges'!$A:$O,8,FALSE)),"")</f>
        <v/>
      </c>
      <c r="F225" s="164">
        <f>IFERROR(IF(VLOOKUP($A225,'Annex 2 EHV charges'!$A:$O,9,FALSE)=0,"",VLOOKUP($A225,'Annex 2 EHV charges'!$A:$O,9,FALSE)),"")</f>
        <v>30.81</v>
      </c>
      <c r="G225" s="165">
        <f>IFERROR(IF(VLOOKUP($A225,'Annex 2 EHV charges'!$A:$O,10,FALSE)=0,"",VLOOKUP($A225,'Annex 2 EHV charges'!$A:$O,10,FALSE)),"")</f>
        <v>1.71</v>
      </c>
      <c r="H225" s="165">
        <f>IFERROR(IF(VLOOKUP($A225,'Annex 2 EHV charges'!$A:$O,11,FALSE)=0,"",VLOOKUP($A225,'Annex 2 EHV charges'!$A:$O,11,FALSE)),"")</f>
        <v>1.71</v>
      </c>
    </row>
    <row r="226" spans="1:8" x14ac:dyDescent="0.2">
      <c r="A226" s="161" t="str">
        <f t="array" ref="A226">IFERROR(INDEX('Annex 2 EHV charges'!$A$11:$A$300, MATCH(0, IF(ISBLANK('Annex 2 EHV charges'!$A$11:$A$300),1, COUNTIF(A$4:$A225, 'Annex 2 EHV charges'!$A$11:$A$300)), 0)),"")</f>
        <v>New Import 27</v>
      </c>
      <c r="B226" s="161" t="str">
        <f>IF($A226="","",VLOOKUP($A226,'Annex 2 EHV charges'!$A:$O,2,0))</f>
        <v>New Import 27</v>
      </c>
      <c r="C226" s="162" t="str">
        <f>IF($A226="","",VLOOKUP($A226,'Annex 2 EHV charges'!$A:$O,3,0))</f>
        <v>New Import 27</v>
      </c>
      <c r="D226" s="161" t="str">
        <f>IF($A226="","",VLOOKUP($A226,'Annex 2 EHV charges'!$A:$O,7,0))</f>
        <v>Land off Green Lane Ph2</v>
      </c>
      <c r="E226" s="163" t="str">
        <f>IFERROR(IF(VLOOKUP($A226,'Annex 2 EHV charges'!$A:$O,8,FALSE)=0,"",VLOOKUP($A226,'Annex 2 EHV charges'!$A:$O,8,FALSE)),"")</f>
        <v/>
      </c>
      <c r="F226" s="164">
        <f>IFERROR(IF(VLOOKUP($A226,'Annex 2 EHV charges'!$A:$O,9,FALSE)=0,"",VLOOKUP($A226,'Annex 2 EHV charges'!$A:$O,9,FALSE)),"")</f>
        <v>5.16</v>
      </c>
      <c r="G226" s="165">
        <f>IFERROR(IF(VLOOKUP($A226,'Annex 2 EHV charges'!$A:$O,10,FALSE)=0,"",VLOOKUP($A226,'Annex 2 EHV charges'!$A:$O,10,FALSE)),"")</f>
        <v>1.71</v>
      </c>
      <c r="H226" s="165">
        <f>IFERROR(IF(VLOOKUP($A226,'Annex 2 EHV charges'!$A:$O,11,FALSE)=0,"",VLOOKUP($A226,'Annex 2 EHV charges'!$A:$O,11,FALSE)),"")</f>
        <v>1.71</v>
      </c>
    </row>
    <row r="227" spans="1:8" x14ac:dyDescent="0.2">
      <c r="A227" s="161" t="str">
        <f t="array" ref="A227">IFERROR(INDEX('Annex 2 EHV charges'!$A$11:$A$300, MATCH(0, IF(ISBLANK('Annex 2 EHV charges'!$A$11:$A$300),1, COUNTIF(A$4:$A226, 'Annex 2 EHV charges'!$A$11:$A$300)), 0)),"")</f>
        <v>New Import 28</v>
      </c>
      <c r="B227" s="161" t="str">
        <f>IF($A227="","",VLOOKUP($A227,'Annex 2 EHV charges'!$A:$O,2,0))</f>
        <v>New Import 28</v>
      </c>
      <c r="C227" s="162" t="str">
        <f>IF($A227="","",VLOOKUP($A227,'Annex 2 EHV charges'!$A:$O,3,0))</f>
        <v>New Import 28</v>
      </c>
      <c r="D227" s="161" t="str">
        <f>IF($A227="","",VLOOKUP($A227,'Annex 2 EHV charges'!$A:$O,7,0))</f>
        <v>Mead Phase1</v>
      </c>
      <c r="E227" s="163" t="str">
        <f>IFERROR(IF(VLOOKUP($A227,'Annex 2 EHV charges'!$A:$O,8,FALSE)=0,"",VLOOKUP($A227,'Annex 2 EHV charges'!$A:$O,8,FALSE)),"")</f>
        <v/>
      </c>
      <c r="F227" s="164">
        <f>IFERROR(IF(VLOOKUP($A227,'Annex 2 EHV charges'!$A:$O,9,FALSE)=0,"",VLOOKUP($A227,'Annex 2 EHV charges'!$A:$O,9,FALSE)),"")</f>
        <v>19.93</v>
      </c>
      <c r="G227" s="165">
        <f>IFERROR(IF(VLOOKUP($A227,'Annex 2 EHV charges'!$A:$O,10,FALSE)=0,"",VLOOKUP($A227,'Annex 2 EHV charges'!$A:$O,10,FALSE)),"")</f>
        <v>1.71</v>
      </c>
      <c r="H227" s="165">
        <f>IFERROR(IF(VLOOKUP($A227,'Annex 2 EHV charges'!$A:$O,11,FALSE)=0,"",VLOOKUP($A227,'Annex 2 EHV charges'!$A:$O,11,FALSE)),"")</f>
        <v>1.71</v>
      </c>
    </row>
    <row r="228" spans="1:8" x14ac:dyDescent="0.2">
      <c r="A228" s="161" t="str">
        <f t="array" ref="A228">IFERROR(INDEX('Annex 2 EHV charges'!$A$11:$A$300, MATCH(0, IF(ISBLANK('Annex 2 EHV charges'!$A$11:$A$300),1, COUNTIF(A$4:$A227, 'Annex 2 EHV charges'!$A$11:$A$300)), 0)),"")</f>
        <v>New Import 29</v>
      </c>
      <c r="B228" s="161" t="str">
        <f>IF($A228="","",VLOOKUP($A228,'Annex 2 EHV charges'!$A:$O,2,0))</f>
        <v>New Import 29</v>
      </c>
      <c r="C228" s="162" t="str">
        <f>IF($A228="","",VLOOKUP($A228,'Annex 2 EHV charges'!$A:$O,3,0))</f>
        <v>New Import 29</v>
      </c>
      <c r="D228" s="161" t="str">
        <f>IF($A228="","",VLOOKUP($A228,'Annex 2 EHV charges'!$A:$O,7,0))</f>
        <v>Mill Farm 2, Great Ponton</v>
      </c>
      <c r="E228" s="163" t="str">
        <f>IFERROR(IF(VLOOKUP($A228,'Annex 2 EHV charges'!$A:$O,8,FALSE)=0,"",VLOOKUP($A228,'Annex 2 EHV charges'!$A:$O,8,FALSE)),"")</f>
        <v/>
      </c>
      <c r="F228" s="164">
        <f>IFERROR(IF(VLOOKUP($A228,'Annex 2 EHV charges'!$A:$O,9,FALSE)=0,"",VLOOKUP($A228,'Annex 2 EHV charges'!$A:$O,9,FALSE)),"")</f>
        <v>15.81</v>
      </c>
      <c r="G228" s="165">
        <f>IFERROR(IF(VLOOKUP($A228,'Annex 2 EHV charges'!$A:$O,10,FALSE)=0,"",VLOOKUP($A228,'Annex 2 EHV charges'!$A:$O,10,FALSE)),"")</f>
        <v>1.71</v>
      </c>
      <c r="H228" s="165">
        <f>IFERROR(IF(VLOOKUP($A228,'Annex 2 EHV charges'!$A:$O,11,FALSE)=0,"",VLOOKUP($A228,'Annex 2 EHV charges'!$A:$O,11,FALSE)),"")</f>
        <v>1.71</v>
      </c>
    </row>
    <row r="229" spans="1:8" x14ac:dyDescent="0.2">
      <c r="A229" s="161" t="str">
        <f t="array" ref="A229">IFERROR(INDEX('Annex 2 EHV charges'!$A$11:$A$300, MATCH(0, IF(ISBLANK('Annex 2 EHV charges'!$A$11:$A$300),1, COUNTIF(A$4:$A228, 'Annex 2 EHV charges'!$A$11:$A$300)), 0)),"")</f>
        <v>New Import 30</v>
      </c>
      <c r="B229" s="161" t="str">
        <f>IF($A229="","",VLOOKUP($A229,'Annex 2 EHV charges'!$A:$O,2,0))</f>
        <v>New Import 30</v>
      </c>
      <c r="C229" s="162" t="str">
        <f>IF($A229="","",VLOOKUP($A229,'Annex 2 EHV charges'!$A:$O,3,0))</f>
        <v>New Import 30</v>
      </c>
      <c r="D229" s="161" t="str">
        <f>IF($A229="","",VLOOKUP($A229,'Annex 2 EHV charges'!$A:$O,7,0))</f>
        <v>The Mills, Kirkby Green</v>
      </c>
      <c r="E229" s="163" t="str">
        <f>IFERROR(IF(VLOOKUP($A229,'Annex 2 EHV charges'!$A:$O,8,FALSE)=0,"",VLOOKUP($A229,'Annex 2 EHV charges'!$A:$O,8,FALSE)),"")</f>
        <v/>
      </c>
      <c r="F229" s="164">
        <f>IFERROR(IF(VLOOKUP($A229,'Annex 2 EHV charges'!$A:$O,9,FALSE)=0,"",VLOOKUP($A229,'Annex 2 EHV charges'!$A:$O,9,FALSE)),"")</f>
        <v>0.57999999999999996</v>
      </c>
      <c r="G229" s="165">
        <f>IFERROR(IF(VLOOKUP($A229,'Annex 2 EHV charges'!$A:$O,10,FALSE)=0,"",VLOOKUP($A229,'Annex 2 EHV charges'!$A:$O,10,FALSE)),"")</f>
        <v>1.71</v>
      </c>
      <c r="H229" s="165">
        <f>IFERROR(IF(VLOOKUP($A229,'Annex 2 EHV charges'!$A:$O,11,FALSE)=0,"",VLOOKUP($A229,'Annex 2 EHV charges'!$A:$O,11,FALSE)),"")</f>
        <v>1.71</v>
      </c>
    </row>
    <row r="230" spans="1:8" x14ac:dyDescent="0.2">
      <c r="A230" s="161" t="str">
        <f t="array" ref="A230">IFERROR(INDEX('Annex 2 EHV charges'!$A$11:$A$300, MATCH(0, IF(ISBLANK('Annex 2 EHV charges'!$A$11:$A$300),1, COUNTIF(A$4:$A229, 'Annex 2 EHV charges'!$A$11:$A$300)), 0)),"")</f>
        <v>New Import 31</v>
      </c>
      <c r="B230" s="161" t="str">
        <f>IF($A230="","",VLOOKUP($A230,'Annex 2 EHV charges'!$A:$O,2,0))</f>
        <v>New Import 31</v>
      </c>
      <c r="C230" s="162" t="str">
        <f>IF($A230="","",VLOOKUP($A230,'Annex 2 EHV charges'!$A:$O,3,0))</f>
        <v>New Import 31</v>
      </c>
      <c r="D230" s="161" t="str">
        <f>IF($A230="","",VLOOKUP($A230,'Annex 2 EHV charges'!$A:$O,7,0))</f>
        <v>Netherhouse Farm</v>
      </c>
      <c r="E230" s="163" t="str">
        <f>IFERROR(IF(VLOOKUP($A230,'Annex 2 EHV charges'!$A:$O,8,FALSE)=0,"",VLOOKUP($A230,'Annex 2 EHV charges'!$A:$O,8,FALSE)),"")</f>
        <v/>
      </c>
      <c r="F230" s="164">
        <f>IFERROR(IF(VLOOKUP($A230,'Annex 2 EHV charges'!$A:$O,9,FALSE)=0,"",VLOOKUP($A230,'Annex 2 EHV charges'!$A:$O,9,FALSE)),"")</f>
        <v>433.8</v>
      </c>
      <c r="G230" s="165">
        <f>IFERROR(IF(VLOOKUP($A230,'Annex 2 EHV charges'!$A:$O,10,FALSE)=0,"",VLOOKUP($A230,'Annex 2 EHV charges'!$A:$O,10,FALSE)),"")</f>
        <v>1.29</v>
      </c>
      <c r="H230" s="165">
        <f>IFERROR(IF(VLOOKUP($A230,'Annex 2 EHV charges'!$A:$O,11,FALSE)=0,"",VLOOKUP($A230,'Annex 2 EHV charges'!$A:$O,11,FALSE)),"")</f>
        <v>1.29</v>
      </c>
    </row>
    <row r="231" spans="1:8" x14ac:dyDescent="0.2">
      <c r="A231" s="161" t="str">
        <f t="array" ref="A231">IFERROR(INDEX('Annex 2 EHV charges'!$A$11:$A$300, MATCH(0, IF(ISBLANK('Annex 2 EHV charges'!$A$11:$A$300),1, COUNTIF(A$4:$A230, 'Annex 2 EHV charges'!$A$11:$A$300)), 0)),"")</f>
        <v>New Import 32</v>
      </c>
      <c r="B231" s="161" t="str">
        <f>IF($A231="","",VLOOKUP($A231,'Annex 2 EHV charges'!$A:$O,2,0))</f>
        <v>New Import 32</v>
      </c>
      <c r="C231" s="162" t="str">
        <f>IF($A231="","",VLOOKUP($A231,'Annex 2 EHV charges'!$A:$O,3,0))</f>
        <v>New Import 32</v>
      </c>
      <c r="D231" s="161" t="str">
        <f>IF($A231="","",VLOOKUP($A231,'Annex 2 EHV charges'!$A:$O,7,0))</f>
        <v>Nottingham Road , Long Eaton STOR</v>
      </c>
      <c r="E231" s="163" t="str">
        <f>IFERROR(IF(VLOOKUP($A231,'Annex 2 EHV charges'!$A:$O,8,FALSE)=0,"",VLOOKUP($A231,'Annex 2 EHV charges'!$A:$O,8,FALSE)),"")</f>
        <v/>
      </c>
      <c r="F231" s="164">
        <f>IFERROR(IF(VLOOKUP($A231,'Annex 2 EHV charges'!$A:$O,9,FALSE)=0,"",VLOOKUP($A231,'Annex 2 EHV charges'!$A:$O,9,FALSE)),"")</f>
        <v>3.96</v>
      </c>
      <c r="G231" s="165">
        <f>IFERROR(IF(VLOOKUP($A231,'Annex 2 EHV charges'!$A:$O,10,FALSE)=0,"",VLOOKUP($A231,'Annex 2 EHV charges'!$A:$O,10,FALSE)),"")</f>
        <v>1.29</v>
      </c>
      <c r="H231" s="165">
        <f>IFERROR(IF(VLOOKUP($A231,'Annex 2 EHV charges'!$A:$O,11,FALSE)=0,"",VLOOKUP($A231,'Annex 2 EHV charges'!$A:$O,11,FALSE)),"")</f>
        <v>1.29</v>
      </c>
    </row>
    <row r="232" spans="1:8" x14ac:dyDescent="0.2">
      <c r="A232" s="161" t="str">
        <f t="array" ref="A232">IFERROR(INDEX('Annex 2 EHV charges'!$A$11:$A$300, MATCH(0, IF(ISBLANK('Annex 2 EHV charges'!$A$11:$A$300),1, COUNTIF(A$4:$A231, 'Annex 2 EHV charges'!$A$11:$A$300)), 0)),"")</f>
        <v>New Import 33</v>
      </c>
      <c r="B232" s="161" t="str">
        <f>IF($A232="","",VLOOKUP($A232,'Annex 2 EHV charges'!$A:$O,2,0))</f>
        <v>New Import 33</v>
      </c>
      <c r="C232" s="162" t="str">
        <f>IF($A232="","",VLOOKUP($A232,'Annex 2 EHV charges'!$A:$O,3,0))</f>
        <v>New Import 33</v>
      </c>
      <c r="D232" s="161" t="str">
        <f>IF($A232="","",VLOOKUP($A232,'Annex 2 EHV charges'!$A:$O,7,0))</f>
        <v>Pailton Pastures EES</v>
      </c>
      <c r="E232" s="163" t="str">
        <f>IFERROR(IF(VLOOKUP($A232,'Annex 2 EHV charges'!$A:$O,8,FALSE)=0,"",VLOOKUP($A232,'Annex 2 EHV charges'!$A:$O,8,FALSE)),"")</f>
        <v/>
      </c>
      <c r="F232" s="164">
        <f>IFERROR(IF(VLOOKUP($A232,'Annex 2 EHV charges'!$A:$O,9,FALSE)=0,"",VLOOKUP($A232,'Annex 2 EHV charges'!$A:$O,9,FALSE)),"")</f>
        <v>129.86000000000001</v>
      </c>
      <c r="G232" s="165">
        <f>IFERROR(IF(VLOOKUP($A232,'Annex 2 EHV charges'!$A:$O,10,FALSE)=0,"",VLOOKUP($A232,'Annex 2 EHV charges'!$A:$O,10,FALSE)),"")</f>
        <v>1.29</v>
      </c>
      <c r="H232" s="165">
        <f>IFERROR(IF(VLOOKUP($A232,'Annex 2 EHV charges'!$A:$O,11,FALSE)=0,"",VLOOKUP($A232,'Annex 2 EHV charges'!$A:$O,11,FALSE)),"")</f>
        <v>1.29</v>
      </c>
    </row>
    <row r="233" spans="1:8" x14ac:dyDescent="0.2">
      <c r="A233" s="161" t="str">
        <f t="array" ref="A233">IFERROR(INDEX('Annex 2 EHV charges'!$A$11:$A$300, MATCH(0, IF(ISBLANK('Annex 2 EHV charges'!$A$11:$A$300),1, COUNTIF(A$4:$A232, 'Annex 2 EHV charges'!$A$11:$A$300)), 0)),"")</f>
        <v>New Import 34</v>
      </c>
      <c r="B233" s="161" t="str">
        <f>IF($A233="","",VLOOKUP($A233,'Annex 2 EHV charges'!$A:$O,2,0))</f>
        <v>New Import 34</v>
      </c>
      <c r="C233" s="162" t="str">
        <f>IF($A233="","",VLOOKUP($A233,'Annex 2 EHV charges'!$A:$O,3,0))</f>
        <v>New Import 34</v>
      </c>
      <c r="D233" s="161" t="str">
        <f>IF($A233="","",VLOOKUP($A233,'Annex 2 EHV charges'!$A:$O,7,0))</f>
        <v>Park Lane Solar</v>
      </c>
      <c r="E233" s="163" t="str">
        <f>IFERROR(IF(VLOOKUP($A233,'Annex 2 EHV charges'!$A:$O,8,FALSE)=0,"",VLOOKUP($A233,'Annex 2 EHV charges'!$A:$O,8,FALSE)),"")</f>
        <v/>
      </c>
      <c r="F233" s="164">
        <f>IFERROR(IF(VLOOKUP($A233,'Annex 2 EHV charges'!$A:$O,9,FALSE)=0,"",VLOOKUP($A233,'Annex 2 EHV charges'!$A:$O,9,FALSE)),"")</f>
        <v>15.26</v>
      </c>
      <c r="G233" s="165">
        <f>IFERROR(IF(VLOOKUP($A233,'Annex 2 EHV charges'!$A:$O,10,FALSE)=0,"",VLOOKUP($A233,'Annex 2 EHV charges'!$A:$O,10,FALSE)),"")</f>
        <v>1.71</v>
      </c>
      <c r="H233" s="165">
        <f>IFERROR(IF(VLOOKUP($A233,'Annex 2 EHV charges'!$A:$O,11,FALSE)=0,"",VLOOKUP($A233,'Annex 2 EHV charges'!$A:$O,11,FALSE)),"")</f>
        <v>1.71</v>
      </c>
    </row>
    <row r="234" spans="1:8" x14ac:dyDescent="0.2">
      <c r="A234" s="161" t="str">
        <f t="array" ref="A234">IFERROR(INDEX('Annex 2 EHV charges'!$A$11:$A$300, MATCH(0, IF(ISBLANK('Annex 2 EHV charges'!$A$11:$A$300),1, COUNTIF(A$4:$A233, 'Annex 2 EHV charges'!$A$11:$A$300)), 0)),"")</f>
        <v>New Import 35</v>
      </c>
      <c r="B234" s="161" t="str">
        <f>IF($A234="","",VLOOKUP($A234,'Annex 2 EHV charges'!$A:$O,2,0))</f>
        <v>New Import 35</v>
      </c>
      <c r="C234" s="162" t="str">
        <f>IF($A234="","",VLOOKUP($A234,'Annex 2 EHV charges'!$A:$O,3,0))</f>
        <v>New Import 35</v>
      </c>
      <c r="D234" s="161" t="str">
        <f>IF($A234="","",VLOOKUP($A234,'Annex 2 EHV charges'!$A:$O,7,0))</f>
        <v>Preston Lodge Solar Farm</v>
      </c>
      <c r="E234" s="163">
        <f>IFERROR(IF(VLOOKUP($A234,'Annex 2 EHV charges'!$A:$O,8,FALSE)=0,"",VLOOKUP($A234,'Annex 2 EHV charges'!$A:$O,8,FALSE)),"")</f>
        <v>0.46400000000000002</v>
      </c>
      <c r="F234" s="164" t="str">
        <f>IFERROR(IF(VLOOKUP($A234,'Annex 2 EHV charges'!$A:$O,9,FALSE)=0,"",VLOOKUP($A234,'Annex 2 EHV charges'!$A:$O,9,FALSE)),"")</f>
        <v/>
      </c>
      <c r="G234" s="165">
        <f>IFERROR(IF(VLOOKUP($A234,'Annex 2 EHV charges'!$A:$O,10,FALSE)=0,"",VLOOKUP($A234,'Annex 2 EHV charges'!$A:$O,10,FALSE)),"")</f>
        <v>1.71</v>
      </c>
      <c r="H234" s="165">
        <f>IFERROR(IF(VLOOKUP($A234,'Annex 2 EHV charges'!$A:$O,11,FALSE)=0,"",VLOOKUP($A234,'Annex 2 EHV charges'!$A:$O,11,FALSE)),"")</f>
        <v>1.71</v>
      </c>
    </row>
    <row r="235" spans="1:8" x14ac:dyDescent="0.2">
      <c r="A235" s="161" t="str">
        <f t="array" ref="A235">IFERROR(INDEX('Annex 2 EHV charges'!$A$11:$A$300, MATCH(0, IF(ISBLANK('Annex 2 EHV charges'!$A$11:$A$300),1, COUNTIF(A$4:$A234, 'Annex 2 EHV charges'!$A$11:$A$300)), 0)),"")</f>
        <v>New Import 36</v>
      </c>
      <c r="B235" s="161" t="str">
        <f>IF($A235="","",VLOOKUP($A235,'Annex 2 EHV charges'!$A:$O,2,0))</f>
        <v>New Import 36</v>
      </c>
      <c r="C235" s="162" t="str">
        <f>IF($A235="","",VLOOKUP($A235,'Annex 2 EHV charges'!$A:$O,3,0))</f>
        <v>New Import 36</v>
      </c>
      <c r="D235" s="161" t="str">
        <f>IF($A235="","",VLOOKUP($A235,'Annex 2 EHV charges'!$A:$O,7,0))</f>
        <v>Red House Solar farm</v>
      </c>
      <c r="E235" s="163" t="str">
        <f>IFERROR(IF(VLOOKUP($A235,'Annex 2 EHV charges'!$A:$O,8,FALSE)=0,"",VLOOKUP($A235,'Annex 2 EHV charges'!$A:$O,8,FALSE)),"")</f>
        <v/>
      </c>
      <c r="F235" s="164">
        <f>IFERROR(IF(VLOOKUP($A235,'Annex 2 EHV charges'!$A:$O,9,FALSE)=0,"",VLOOKUP($A235,'Annex 2 EHV charges'!$A:$O,9,FALSE)),"")</f>
        <v>0.52</v>
      </c>
      <c r="G235" s="165">
        <f>IFERROR(IF(VLOOKUP($A235,'Annex 2 EHV charges'!$A:$O,10,FALSE)=0,"",VLOOKUP($A235,'Annex 2 EHV charges'!$A:$O,10,FALSE)),"")</f>
        <v>1.71</v>
      </c>
      <c r="H235" s="165">
        <f>IFERROR(IF(VLOOKUP($A235,'Annex 2 EHV charges'!$A:$O,11,FALSE)=0,"",VLOOKUP($A235,'Annex 2 EHV charges'!$A:$O,11,FALSE)),"")</f>
        <v>1.71</v>
      </c>
    </row>
    <row r="236" spans="1:8" x14ac:dyDescent="0.2">
      <c r="A236" s="161" t="str">
        <f t="array" ref="A236">IFERROR(INDEX('Annex 2 EHV charges'!$A$11:$A$300, MATCH(0, IF(ISBLANK('Annex 2 EHV charges'!$A$11:$A$300),1, COUNTIF(A$4:$A235, 'Annex 2 EHV charges'!$A$11:$A$300)), 0)),"")</f>
        <v>New Import 37</v>
      </c>
      <c r="B236" s="161" t="str">
        <f>IF($A236="","",VLOOKUP($A236,'Annex 2 EHV charges'!$A:$O,2,0))</f>
        <v>New Import 37</v>
      </c>
      <c r="C236" s="162" t="str">
        <f>IF($A236="","",VLOOKUP($A236,'Annex 2 EHV charges'!$A:$O,3,0))</f>
        <v>New Import 37</v>
      </c>
      <c r="D236" s="161" t="str">
        <f>IF($A236="","",VLOOKUP($A236,'Annex 2 EHV charges'!$A:$O,7,0))</f>
        <v>Roseland Business Park</v>
      </c>
      <c r="E236" s="163" t="str">
        <f>IFERROR(IF(VLOOKUP($A236,'Annex 2 EHV charges'!$A:$O,8,FALSE)=0,"",VLOOKUP($A236,'Annex 2 EHV charges'!$A:$O,8,FALSE)),"")</f>
        <v/>
      </c>
      <c r="F236" s="164">
        <f>IFERROR(IF(VLOOKUP($A236,'Annex 2 EHV charges'!$A:$O,9,FALSE)=0,"",VLOOKUP($A236,'Annex 2 EHV charges'!$A:$O,9,FALSE)),"")</f>
        <v>0.56999999999999995</v>
      </c>
      <c r="G236" s="165">
        <f>IFERROR(IF(VLOOKUP($A236,'Annex 2 EHV charges'!$A:$O,10,FALSE)=0,"",VLOOKUP($A236,'Annex 2 EHV charges'!$A:$O,10,FALSE)),"")</f>
        <v>1.1200000000000001</v>
      </c>
      <c r="H236" s="165">
        <f>IFERROR(IF(VLOOKUP($A236,'Annex 2 EHV charges'!$A:$O,11,FALSE)=0,"",VLOOKUP($A236,'Annex 2 EHV charges'!$A:$O,11,FALSE)),"")</f>
        <v>1.1200000000000001</v>
      </c>
    </row>
    <row r="237" spans="1:8" x14ac:dyDescent="0.2">
      <c r="A237" s="161" t="str">
        <f t="array" ref="A237">IFERROR(INDEX('Annex 2 EHV charges'!$A$11:$A$300, MATCH(0, IF(ISBLANK('Annex 2 EHV charges'!$A$11:$A$300),1, COUNTIF(A$4:$A236, 'Annex 2 EHV charges'!$A$11:$A$300)), 0)),"")</f>
        <v>New Import 38</v>
      </c>
      <c r="B237" s="161" t="str">
        <f>IF($A237="","",VLOOKUP($A237,'Annex 2 EHV charges'!$A:$O,2,0))</f>
        <v>New Import 38</v>
      </c>
      <c r="C237" s="162" t="str">
        <f>IF($A237="","",VLOOKUP($A237,'Annex 2 EHV charges'!$A:$O,3,0))</f>
        <v>New Import 38</v>
      </c>
      <c r="D237" s="161" t="str">
        <f>IF($A237="","",VLOOKUP($A237,'Annex 2 EHV charges'!$A:$O,7,0))</f>
        <v>Rugby Road STOR</v>
      </c>
      <c r="E237" s="163" t="str">
        <f>IFERROR(IF(VLOOKUP($A237,'Annex 2 EHV charges'!$A:$O,8,FALSE)=0,"",VLOOKUP($A237,'Annex 2 EHV charges'!$A:$O,8,FALSE)),"")</f>
        <v/>
      </c>
      <c r="F237" s="164">
        <f>IFERROR(IF(VLOOKUP($A237,'Annex 2 EHV charges'!$A:$O,9,FALSE)=0,"",VLOOKUP($A237,'Annex 2 EHV charges'!$A:$O,9,FALSE)),"")</f>
        <v>1.72</v>
      </c>
      <c r="G237" s="165">
        <f>IFERROR(IF(VLOOKUP($A237,'Annex 2 EHV charges'!$A:$O,10,FALSE)=0,"",VLOOKUP($A237,'Annex 2 EHV charges'!$A:$O,10,FALSE)),"")</f>
        <v>1.29</v>
      </c>
      <c r="H237" s="165">
        <f>IFERROR(IF(VLOOKUP($A237,'Annex 2 EHV charges'!$A:$O,11,FALSE)=0,"",VLOOKUP($A237,'Annex 2 EHV charges'!$A:$O,11,FALSE)),"")</f>
        <v>1.29</v>
      </c>
    </row>
    <row r="238" spans="1:8" x14ac:dyDescent="0.2">
      <c r="A238" s="161" t="str">
        <f t="array" ref="A238">IFERROR(INDEX('Annex 2 EHV charges'!$A$11:$A$300, MATCH(0, IF(ISBLANK('Annex 2 EHV charges'!$A$11:$A$300),1, COUNTIF(A$4:$A237, 'Annex 2 EHV charges'!$A$11:$A$300)), 0)),"")</f>
        <v>New Import 39</v>
      </c>
      <c r="B238" s="161" t="str">
        <f>IF($A238="","",VLOOKUP($A238,'Annex 2 EHV charges'!$A:$O,2,0))</f>
        <v>New Import 39</v>
      </c>
      <c r="C238" s="162" t="str">
        <f>IF($A238="","",VLOOKUP($A238,'Annex 2 EHV charges'!$A:$O,3,0))</f>
        <v>New Import 39</v>
      </c>
      <c r="D238" s="161" t="str">
        <f>IF($A238="","",VLOOKUP($A238,'Annex 2 EHV charges'!$A:$O,7,0))</f>
        <v>Sewstern Lane Wind Farm</v>
      </c>
      <c r="E238" s="163" t="str">
        <f>IFERROR(IF(VLOOKUP($A238,'Annex 2 EHV charges'!$A:$O,8,FALSE)=0,"",VLOOKUP($A238,'Annex 2 EHV charges'!$A:$O,8,FALSE)),"")</f>
        <v/>
      </c>
      <c r="F238" s="164">
        <f>IFERROR(IF(VLOOKUP($A238,'Annex 2 EHV charges'!$A:$O,9,FALSE)=0,"",VLOOKUP($A238,'Annex 2 EHV charges'!$A:$O,9,FALSE)),"")</f>
        <v>15.04</v>
      </c>
      <c r="G238" s="165">
        <f>IFERROR(IF(VLOOKUP($A238,'Annex 2 EHV charges'!$A:$O,10,FALSE)=0,"",VLOOKUP($A238,'Annex 2 EHV charges'!$A:$O,10,FALSE)),"")</f>
        <v>1.1000000000000001</v>
      </c>
      <c r="H238" s="165">
        <f>IFERROR(IF(VLOOKUP($A238,'Annex 2 EHV charges'!$A:$O,11,FALSE)=0,"",VLOOKUP($A238,'Annex 2 EHV charges'!$A:$O,11,FALSE)),"")</f>
        <v>1.1000000000000001</v>
      </c>
    </row>
    <row r="239" spans="1:8" x14ac:dyDescent="0.2">
      <c r="A239" s="161" t="str">
        <f t="array" ref="A239">IFERROR(INDEX('Annex 2 EHV charges'!$A$11:$A$300, MATCH(0, IF(ISBLANK('Annex 2 EHV charges'!$A$11:$A$300),1, COUNTIF(A$4:$A238, 'Annex 2 EHV charges'!$A$11:$A$300)), 0)),"")</f>
        <v>New Import 40</v>
      </c>
      <c r="B239" s="161" t="str">
        <f>IF($A239="","",VLOOKUP($A239,'Annex 2 EHV charges'!$A:$O,2,0))</f>
        <v>New Import 40</v>
      </c>
      <c r="C239" s="162" t="str">
        <f>IF($A239="","",VLOOKUP($A239,'Annex 2 EHV charges'!$A:$O,3,0))</f>
        <v>New Import 40</v>
      </c>
      <c r="D239" s="161" t="str">
        <f>IF($A239="","",VLOOKUP($A239,'Annex 2 EHV charges'!$A:$O,7,0))</f>
        <v>Shirebrook Wind Farm</v>
      </c>
      <c r="E239" s="163" t="str">
        <f>IFERROR(IF(VLOOKUP($A239,'Annex 2 EHV charges'!$A:$O,8,FALSE)=0,"",VLOOKUP($A239,'Annex 2 EHV charges'!$A:$O,8,FALSE)),"")</f>
        <v/>
      </c>
      <c r="F239" s="164">
        <f>IFERROR(IF(VLOOKUP($A239,'Annex 2 EHV charges'!$A:$O,9,FALSE)=0,"",VLOOKUP($A239,'Annex 2 EHV charges'!$A:$O,9,FALSE)),"")</f>
        <v>19.86</v>
      </c>
      <c r="G239" s="165">
        <f>IFERROR(IF(VLOOKUP($A239,'Annex 2 EHV charges'!$A:$O,10,FALSE)=0,"",VLOOKUP($A239,'Annex 2 EHV charges'!$A:$O,10,FALSE)),"")</f>
        <v>0.67</v>
      </c>
      <c r="H239" s="165">
        <f>IFERROR(IF(VLOOKUP($A239,'Annex 2 EHV charges'!$A:$O,11,FALSE)=0,"",VLOOKUP($A239,'Annex 2 EHV charges'!$A:$O,11,FALSE)),"")</f>
        <v>0.67</v>
      </c>
    </row>
    <row r="240" spans="1:8" x14ac:dyDescent="0.2">
      <c r="A240" s="161" t="str">
        <f t="array" ref="A240">IFERROR(INDEX('Annex 2 EHV charges'!$A$11:$A$300, MATCH(0, IF(ISBLANK('Annex 2 EHV charges'!$A$11:$A$300),1, COUNTIF(A$4:$A239, 'Annex 2 EHV charges'!$A$11:$A$300)), 0)),"")</f>
        <v>New Import 41</v>
      </c>
      <c r="B240" s="161" t="str">
        <f>IF($A240="","",VLOOKUP($A240,'Annex 2 EHV charges'!$A:$O,2,0))</f>
        <v>New Import 41</v>
      </c>
      <c r="C240" s="162" t="str">
        <f>IF($A240="","",VLOOKUP($A240,'Annex 2 EHV charges'!$A:$O,3,0))</f>
        <v>New Import 41</v>
      </c>
      <c r="D240" s="161" t="str">
        <f>IF($A240="","",VLOOKUP($A240,'Annex 2 EHV charges'!$A:$O,7,0))</f>
        <v>Spring Ridge WF</v>
      </c>
      <c r="E240" s="163" t="str">
        <f>IFERROR(IF(VLOOKUP($A240,'Annex 2 EHV charges'!$A:$O,8,FALSE)=0,"",VLOOKUP($A240,'Annex 2 EHV charges'!$A:$O,8,FALSE)),"")</f>
        <v/>
      </c>
      <c r="F240" s="164">
        <f>IFERROR(IF(VLOOKUP($A240,'Annex 2 EHV charges'!$A:$O,9,FALSE)=0,"",VLOOKUP($A240,'Annex 2 EHV charges'!$A:$O,9,FALSE)),"")</f>
        <v>113.42</v>
      </c>
      <c r="G240" s="165">
        <f>IFERROR(IF(VLOOKUP($A240,'Annex 2 EHV charges'!$A:$O,10,FALSE)=0,"",VLOOKUP($A240,'Annex 2 EHV charges'!$A:$O,10,FALSE)),"")</f>
        <v>1.1000000000000001</v>
      </c>
      <c r="H240" s="165">
        <f>IFERROR(IF(VLOOKUP($A240,'Annex 2 EHV charges'!$A:$O,11,FALSE)=0,"",VLOOKUP($A240,'Annex 2 EHV charges'!$A:$O,11,FALSE)),"")</f>
        <v>1.1000000000000001</v>
      </c>
    </row>
    <row r="241" spans="1:8" x14ac:dyDescent="0.2">
      <c r="A241" s="161" t="str">
        <f t="array" ref="A241">IFERROR(INDEX('Annex 2 EHV charges'!$A$11:$A$300, MATCH(0, IF(ISBLANK('Annex 2 EHV charges'!$A$11:$A$300),1, COUNTIF(A$4:$A240, 'Annex 2 EHV charges'!$A$11:$A$300)), 0)),"")</f>
        <v>New Import 42</v>
      </c>
      <c r="B241" s="161" t="str">
        <f>IF($A241="","",VLOOKUP($A241,'Annex 2 EHV charges'!$A:$O,2,0))</f>
        <v>New Import 42</v>
      </c>
      <c r="C241" s="162" t="str">
        <f>IF($A241="","",VLOOKUP($A241,'Annex 2 EHV charges'!$A:$O,3,0))</f>
        <v>New Import 42</v>
      </c>
      <c r="D241" s="161" t="str">
        <f>IF($A241="","",VLOOKUP($A241,'Annex 2 EHV charges'!$A:$O,7,0))</f>
        <v xml:space="preserve">Staveley Energy Storage </v>
      </c>
      <c r="E241" s="163" t="str">
        <f>IFERROR(IF(VLOOKUP($A241,'Annex 2 EHV charges'!$A:$O,8,FALSE)=0,"",VLOOKUP($A241,'Annex 2 EHV charges'!$A:$O,8,FALSE)),"")</f>
        <v/>
      </c>
      <c r="F241" s="164">
        <f>IFERROR(IF(VLOOKUP($A241,'Annex 2 EHV charges'!$A:$O,9,FALSE)=0,"",VLOOKUP($A241,'Annex 2 EHV charges'!$A:$O,9,FALSE)),"")</f>
        <v>281.83</v>
      </c>
      <c r="G241" s="165">
        <f>IFERROR(IF(VLOOKUP($A241,'Annex 2 EHV charges'!$A:$O,10,FALSE)=0,"",VLOOKUP($A241,'Annex 2 EHV charges'!$A:$O,10,FALSE)),"")</f>
        <v>1.29</v>
      </c>
      <c r="H241" s="165">
        <f>IFERROR(IF(VLOOKUP($A241,'Annex 2 EHV charges'!$A:$O,11,FALSE)=0,"",VLOOKUP($A241,'Annex 2 EHV charges'!$A:$O,11,FALSE)),"")</f>
        <v>1.29</v>
      </c>
    </row>
    <row r="242" spans="1:8" x14ac:dyDescent="0.2">
      <c r="A242" s="161" t="str">
        <f t="array" ref="A242">IFERROR(INDEX('Annex 2 EHV charges'!$A$11:$A$300, MATCH(0, IF(ISBLANK('Annex 2 EHV charges'!$A$11:$A$300),1, COUNTIF(A$4:$A241, 'Annex 2 EHV charges'!$A$11:$A$300)), 0)),"")</f>
        <v>New Import 43</v>
      </c>
      <c r="B242" s="161" t="str">
        <f>IF($A242="","",VLOOKUP($A242,'Annex 2 EHV charges'!$A:$O,2,0))</f>
        <v>New Import 43</v>
      </c>
      <c r="C242" s="162" t="str">
        <f>IF($A242="","",VLOOKUP($A242,'Annex 2 EHV charges'!$A:$O,3,0))</f>
        <v>New Import 43</v>
      </c>
      <c r="D242" s="161" t="str">
        <f>IF($A242="","",VLOOKUP($A242,'Annex 2 EHV charges'!$A:$O,7,0))</f>
        <v>Stoke Heights Wind Farm</v>
      </c>
      <c r="E242" s="163" t="str">
        <f>IFERROR(IF(VLOOKUP($A242,'Annex 2 EHV charges'!$A:$O,8,FALSE)=0,"",VLOOKUP($A242,'Annex 2 EHV charges'!$A:$O,8,FALSE)),"")</f>
        <v/>
      </c>
      <c r="F242" s="164" t="str">
        <f>IFERROR(IF(VLOOKUP($A242,'Annex 2 EHV charges'!$A:$O,9,FALSE)=0,"",VLOOKUP($A242,'Annex 2 EHV charges'!$A:$O,9,FALSE)),"")</f>
        <v/>
      </c>
      <c r="G242" s="165">
        <f>IFERROR(IF(VLOOKUP($A242,'Annex 2 EHV charges'!$A:$O,10,FALSE)=0,"",VLOOKUP($A242,'Annex 2 EHV charges'!$A:$O,10,FALSE)),"")</f>
        <v>1.92</v>
      </c>
      <c r="H242" s="165">
        <f>IFERROR(IF(VLOOKUP($A242,'Annex 2 EHV charges'!$A:$O,11,FALSE)=0,"",VLOOKUP($A242,'Annex 2 EHV charges'!$A:$O,11,FALSE)),"")</f>
        <v>1.92</v>
      </c>
    </row>
    <row r="243" spans="1:8" x14ac:dyDescent="0.2">
      <c r="A243" s="161" t="str">
        <f t="array" ref="A243">IFERROR(INDEX('Annex 2 EHV charges'!$A$11:$A$300, MATCH(0, IF(ISBLANK('Annex 2 EHV charges'!$A$11:$A$300),1, COUNTIF(A$4:$A242, 'Annex 2 EHV charges'!$A$11:$A$300)), 0)),"")</f>
        <v>New Import 44</v>
      </c>
      <c r="B243" s="161" t="str">
        <f>IF($A243="","",VLOOKUP($A243,'Annex 2 EHV charges'!$A:$O,2,0))</f>
        <v>New Import 44</v>
      </c>
      <c r="C243" s="162" t="str">
        <f>IF($A243="","",VLOOKUP($A243,'Annex 2 EHV charges'!$A:$O,3,0))</f>
        <v>New Import 44</v>
      </c>
      <c r="D243" s="161" t="str">
        <f>IF($A243="","",VLOOKUP($A243,'Annex 2 EHV charges'!$A:$O,7,0))</f>
        <v>Stud Farm, Sutton-on-Trent</v>
      </c>
      <c r="E243" s="163" t="str">
        <f>IFERROR(IF(VLOOKUP($A243,'Annex 2 EHV charges'!$A:$O,8,FALSE)=0,"",VLOOKUP($A243,'Annex 2 EHV charges'!$A:$O,8,FALSE)),"")</f>
        <v/>
      </c>
      <c r="F243" s="164">
        <f>IFERROR(IF(VLOOKUP($A243,'Annex 2 EHV charges'!$A:$O,9,FALSE)=0,"",VLOOKUP($A243,'Annex 2 EHV charges'!$A:$O,9,FALSE)),"")</f>
        <v>1.93</v>
      </c>
      <c r="G243" s="165">
        <f>IFERROR(IF(VLOOKUP($A243,'Annex 2 EHV charges'!$A:$O,10,FALSE)=0,"",VLOOKUP($A243,'Annex 2 EHV charges'!$A:$O,10,FALSE)),"")</f>
        <v>1.71</v>
      </c>
      <c r="H243" s="165">
        <f>IFERROR(IF(VLOOKUP($A243,'Annex 2 EHV charges'!$A:$O,11,FALSE)=0,"",VLOOKUP($A243,'Annex 2 EHV charges'!$A:$O,11,FALSE)),"")</f>
        <v>1.71</v>
      </c>
    </row>
    <row r="244" spans="1:8" x14ac:dyDescent="0.2">
      <c r="A244" s="161" t="str">
        <f t="array" ref="A244">IFERROR(INDEX('Annex 2 EHV charges'!$A$11:$A$300, MATCH(0, IF(ISBLANK('Annex 2 EHV charges'!$A$11:$A$300),1, COUNTIF(A$4:$A243, 'Annex 2 EHV charges'!$A$11:$A$300)), 0)),"")</f>
        <v>New Import 45</v>
      </c>
      <c r="B244" s="161" t="str">
        <f>IF($A244="","",VLOOKUP($A244,'Annex 2 EHV charges'!$A:$O,2,0))</f>
        <v>New Import 45</v>
      </c>
      <c r="C244" s="162" t="str">
        <f>IF($A244="","",VLOOKUP($A244,'Annex 2 EHV charges'!$A:$O,3,0))</f>
        <v>New Import 45</v>
      </c>
      <c r="D244" s="161" t="str">
        <f>IF($A244="","",VLOOKUP($A244,'Annex 2 EHV charges'!$A:$O,7,0))</f>
        <v>Sutton Bonnington PV</v>
      </c>
      <c r="E244" s="163" t="str">
        <f>IFERROR(IF(VLOOKUP($A244,'Annex 2 EHV charges'!$A:$O,8,FALSE)=0,"",VLOOKUP($A244,'Annex 2 EHV charges'!$A:$O,8,FALSE)),"")</f>
        <v/>
      </c>
      <c r="F244" s="164">
        <f>IFERROR(IF(VLOOKUP($A244,'Annex 2 EHV charges'!$A:$O,9,FALSE)=0,"",VLOOKUP($A244,'Annex 2 EHV charges'!$A:$O,9,FALSE)),"")</f>
        <v>3.19</v>
      </c>
      <c r="G244" s="165">
        <f>IFERROR(IF(VLOOKUP($A244,'Annex 2 EHV charges'!$A:$O,10,FALSE)=0,"",VLOOKUP($A244,'Annex 2 EHV charges'!$A:$O,10,FALSE)),"")</f>
        <v>1.71</v>
      </c>
      <c r="H244" s="165">
        <f>IFERROR(IF(VLOOKUP($A244,'Annex 2 EHV charges'!$A:$O,11,FALSE)=0,"",VLOOKUP($A244,'Annex 2 EHV charges'!$A:$O,11,FALSE)),"")</f>
        <v>1.71</v>
      </c>
    </row>
    <row r="245" spans="1:8" x14ac:dyDescent="0.2">
      <c r="A245" s="161" t="str">
        <f t="array" ref="A245">IFERROR(INDEX('Annex 2 EHV charges'!$A$11:$A$300, MATCH(0, IF(ISBLANK('Annex 2 EHV charges'!$A$11:$A$300),1, COUNTIF(A$4:$A244, 'Annex 2 EHV charges'!$A$11:$A$300)), 0)),"")</f>
        <v>New Import 46</v>
      </c>
      <c r="B245" s="161" t="str">
        <f>IF($A245="","",VLOOKUP($A245,'Annex 2 EHV charges'!$A:$O,2,0))</f>
        <v>New Import 46</v>
      </c>
      <c r="C245" s="162" t="str">
        <f>IF($A245="","",VLOOKUP($A245,'Annex 2 EHV charges'!$A:$O,3,0))</f>
        <v>New Import 46</v>
      </c>
      <c r="D245" s="161" t="str">
        <f>IF($A245="","",VLOOKUP($A245,'Annex 2 EHV charges'!$A:$O,7,0))</f>
        <v>Swift Wind Farm</v>
      </c>
      <c r="E245" s="163" t="str">
        <f>IFERROR(IF(VLOOKUP($A245,'Annex 2 EHV charges'!$A:$O,8,FALSE)=0,"",VLOOKUP($A245,'Annex 2 EHV charges'!$A:$O,8,FALSE)),"")</f>
        <v/>
      </c>
      <c r="F245" s="164">
        <f>IFERROR(IF(VLOOKUP($A245,'Annex 2 EHV charges'!$A:$O,9,FALSE)=0,"",VLOOKUP($A245,'Annex 2 EHV charges'!$A:$O,9,FALSE)),"")</f>
        <v>3.04</v>
      </c>
      <c r="G245" s="165">
        <f>IFERROR(IF(VLOOKUP($A245,'Annex 2 EHV charges'!$A:$O,10,FALSE)=0,"",VLOOKUP($A245,'Annex 2 EHV charges'!$A:$O,10,FALSE)),"")</f>
        <v>1.1000000000000001</v>
      </c>
      <c r="H245" s="165">
        <f>IFERROR(IF(VLOOKUP($A245,'Annex 2 EHV charges'!$A:$O,11,FALSE)=0,"",VLOOKUP($A245,'Annex 2 EHV charges'!$A:$O,11,FALSE)),"")</f>
        <v>1.1000000000000001</v>
      </c>
    </row>
    <row r="246" spans="1:8" x14ac:dyDescent="0.2">
      <c r="A246" s="161" t="str">
        <f t="array" ref="A246">IFERROR(INDEX('Annex 2 EHV charges'!$A$11:$A$300, MATCH(0, IF(ISBLANK('Annex 2 EHV charges'!$A$11:$A$300),1, COUNTIF(A$4:$A245, 'Annex 2 EHV charges'!$A$11:$A$300)), 0)),"")</f>
        <v>New Import 47</v>
      </c>
      <c r="B246" s="161" t="str">
        <f>IF($A246="","",VLOOKUP($A246,'Annex 2 EHV charges'!$A:$O,2,0))</f>
        <v>New Import 47</v>
      </c>
      <c r="C246" s="162" t="str">
        <f>IF($A246="","",VLOOKUP($A246,'Annex 2 EHV charges'!$A:$O,3,0))</f>
        <v>New Import 47</v>
      </c>
      <c r="D246" s="161" t="str">
        <f>IF($A246="","",VLOOKUP($A246,'Annex 2 EHV charges'!$A:$O,7,0))</f>
        <v>Tathall End Solar Farm</v>
      </c>
      <c r="E246" s="163" t="str">
        <f>IFERROR(IF(VLOOKUP($A246,'Annex 2 EHV charges'!$A:$O,8,FALSE)=0,"",VLOOKUP($A246,'Annex 2 EHV charges'!$A:$O,8,FALSE)),"")</f>
        <v/>
      </c>
      <c r="F246" s="164">
        <f>IFERROR(IF(VLOOKUP($A246,'Annex 2 EHV charges'!$A:$O,9,FALSE)=0,"",VLOOKUP($A246,'Annex 2 EHV charges'!$A:$O,9,FALSE)),"")</f>
        <v>15.83</v>
      </c>
      <c r="G246" s="165">
        <f>IFERROR(IF(VLOOKUP($A246,'Annex 2 EHV charges'!$A:$O,10,FALSE)=0,"",VLOOKUP($A246,'Annex 2 EHV charges'!$A:$O,10,FALSE)),"")</f>
        <v>2.34</v>
      </c>
      <c r="H246" s="165">
        <f>IFERROR(IF(VLOOKUP($A246,'Annex 2 EHV charges'!$A:$O,11,FALSE)=0,"",VLOOKUP($A246,'Annex 2 EHV charges'!$A:$O,11,FALSE)),"")</f>
        <v>2.34</v>
      </c>
    </row>
    <row r="247" spans="1:8" x14ac:dyDescent="0.2">
      <c r="A247" s="161" t="str">
        <f t="array" ref="A247">IFERROR(INDEX('Annex 2 EHV charges'!$A$11:$A$300, MATCH(0, IF(ISBLANK('Annex 2 EHV charges'!$A$11:$A$300),1, COUNTIF(A$4:$A246, 'Annex 2 EHV charges'!$A$11:$A$300)), 0)),"")</f>
        <v>New Import 48</v>
      </c>
      <c r="B247" s="161" t="str">
        <f>IF($A247="","",VLOOKUP($A247,'Annex 2 EHV charges'!$A:$O,2,0))</f>
        <v>New Import 48</v>
      </c>
      <c r="C247" s="162" t="str">
        <f>IF($A247="","",VLOOKUP($A247,'Annex 2 EHV charges'!$A:$O,3,0))</f>
        <v>New Import 48</v>
      </c>
      <c r="D247" s="161" t="str">
        <f>IF($A247="","",VLOOKUP($A247,'Annex 2 EHV charges'!$A:$O,7,0))</f>
        <v>Taylor Lane STOR</v>
      </c>
      <c r="E247" s="163" t="str">
        <f>IFERROR(IF(VLOOKUP($A247,'Annex 2 EHV charges'!$A:$O,8,FALSE)=0,"",VLOOKUP($A247,'Annex 2 EHV charges'!$A:$O,8,FALSE)),"")</f>
        <v/>
      </c>
      <c r="F247" s="164">
        <f>IFERROR(IF(VLOOKUP($A247,'Annex 2 EHV charges'!$A:$O,9,FALSE)=0,"",VLOOKUP($A247,'Annex 2 EHV charges'!$A:$O,9,FALSE)),"")</f>
        <v>7.02</v>
      </c>
      <c r="G247" s="165">
        <f>IFERROR(IF(VLOOKUP($A247,'Annex 2 EHV charges'!$A:$O,10,FALSE)=0,"",VLOOKUP($A247,'Annex 2 EHV charges'!$A:$O,10,FALSE)),"")</f>
        <v>1.29</v>
      </c>
      <c r="H247" s="165">
        <f>IFERROR(IF(VLOOKUP($A247,'Annex 2 EHV charges'!$A:$O,11,FALSE)=0,"",VLOOKUP($A247,'Annex 2 EHV charges'!$A:$O,11,FALSE)),"")</f>
        <v>1.29</v>
      </c>
    </row>
    <row r="248" spans="1:8" x14ac:dyDescent="0.2">
      <c r="A248" s="161" t="str">
        <f t="array" ref="A248">IFERROR(INDEX('Annex 2 EHV charges'!$A$11:$A$300, MATCH(0, IF(ISBLANK('Annex 2 EHV charges'!$A$11:$A$300),1, COUNTIF(A$4:$A247, 'Annex 2 EHV charges'!$A$11:$A$300)), 0)),"")</f>
        <v>New Import 49</v>
      </c>
      <c r="B248" s="161" t="str">
        <f>IF($A248="","",VLOOKUP($A248,'Annex 2 EHV charges'!$A:$O,2,0))</f>
        <v>New Import 49</v>
      </c>
      <c r="C248" s="162" t="str">
        <f>IF($A248="","",VLOOKUP($A248,'Annex 2 EHV charges'!$A:$O,3,0))</f>
        <v>New Import 49</v>
      </c>
      <c r="D248" s="161" t="str">
        <f>IF($A248="","",VLOOKUP($A248,'Annex 2 EHV charges'!$A:$O,7,0))</f>
        <v>JG Pears Farm PV</v>
      </c>
      <c r="E248" s="163" t="str">
        <f>IFERROR(IF(VLOOKUP($A248,'Annex 2 EHV charges'!$A:$O,8,FALSE)=0,"",VLOOKUP($A248,'Annex 2 EHV charges'!$A:$O,8,FALSE)),"")</f>
        <v/>
      </c>
      <c r="F248" s="164">
        <f>IFERROR(IF(VLOOKUP($A248,'Annex 2 EHV charges'!$A:$O,9,FALSE)=0,"",VLOOKUP($A248,'Annex 2 EHV charges'!$A:$O,9,FALSE)),"")</f>
        <v>1723.58</v>
      </c>
      <c r="G248" s="165">
        <f>IFERROR(IF(VLOOKUP($A248,'Annex 2 EHV charges'!$A:$O,10,FALSE)=0,"",VLOOKUP($A248,'Annex 2 EHV charges'!$A:$O,10,FALSE)),"")</f>
        <v>1.77</v>
      </c>
      <c r="H248" s="165">
        <f>IFERROR(IF(VLOOKUP($A248,'Annex 2 EHV charges'!$A:$O,11,FALSE)=0,"",VLOOKUP($A248,'Annex 2 EHV charges'!$A:$O,11,FALSE)),"")</f>
        <v>1.77</v>
      </c>
    </row>
    <row r="249" spans="1:8" x14ac:dyDescent="0.2">
      <c r="A249" s="161" t="str">
        <f t="array" ref="A249">IFERROR(INDEX('Annex 2 EHV charges'!$A$11:$A$300, MATCH(0, IF(ISBLANK('Annex 2 EHV charges'!$A$11:$A$300),1, COUNTIF(A$4:$A248, 'Annex 2 EHV charges'!$A$11:$A$300)), 0)),"")</f>
        <v>New Import 50</v>
      </c>
      <c r="B249" s="161" t="str">
        <f>IF($A249="","",VLOOKUP($A249,'Annex 2 EHV charges'!$A:$O,2,0))</f>
        <v>New Import 50</v>
      </c>
      <c r="C249" s="162" t="str">
        <f>IF($A249="","",VLOOKUP($A249,'Annex 2 EHV charges'!$A:$O,3,0))</f>
        <v>New Import 50</v>
      </c>
      <c r="D249" s="161" t="str">
        <f>IF($A249="","",VLOOKUP($A249,'Annex 2 EHV charges'!$A:$O,7,0))</f>
        <v>Thornton Solar Farm</v>
      </c>
      <c r="E249" s="163" t="str">
        <f>IFERROR(IF(VLOOKUP($A249,'Annex 2 EHV charges'!$A:$O,8,FALSE)=0,"",VLOOKUP($A249,'Annex 2 EHV charges'!$A:$O,8,FALSE)),"")</f>
        <v/>
      </c>
      <c r="F249" s="164">
        <f>IFERROR(IF(VLOOKUP($A249,'Annex 2 EHV charges'!$A:$O,9,FALSE)=0,"",VLOOKUP($A249,'Annex 2 EHV charges'!$A:$O,9,FALSE)),"")</f>
        <v>54.87</v>
      </c>
      <c r="G249" s="165">
        <f>IFERROR(IF(VLOOKUP($A249,'Annex 2 EHV charges'!$A:$O,10,FALSE)=0,"",VLOOKUP($A249,'Annex 2 EHV charges'!$A:$O,10,FALSE)),"")</f>
        <v>1.71</v>
      </c>
      <c r="H249" s="165">
        <f>IFERROR(IF(VLOOKUP($A249,'Annex 2 EHV charges'!$A:$O,11,FALSE)=0,"",VLOOKUP($A249,'Annex 2 EHV charges'!$A:$O,11,FALSE)),"")</f>
        <v>1.71</v>
      </c>
    </row>
    <row r="250" spans="1:8" x14ac:dyDescent="0.2">
      <c r="A250" s="161" t="str">
        <f t="array" ref="A250">IFERROR(INDEX('Annex 2 EHV charges'!$A$11:$A$300, MATCH(0, IF(ISBLANK('Annex 2 EHV charges'!$A$11:$A$300),1, COUNTIF(A$4:$A249, 'Annex 2 EHV charges'!$A$11:$A$300)), 0)),"")</f>
        <v>New Import 51</v>
      </c>
      <c r="B250" s="161" t="str">
        <f>IF($A250="","",VLOOKUP($A250,'Annex 2 EHV charges'!$A:$O,2,0))</f>
        <v>New Import 51</v>
      </c>
      <c r="C250" s="162" t="str">
        <f>IF($A250="","",VLOOKUP($A250,'Annex 2 EHV charges'!$A:$O,3,0))</f>
        <v>New Import 51</v>
      </c>
      <c r="D250" s="161" t="str">
        <f>IF($A250="","",VLOOKUP($A250,'Annex 2 EHV charges'!$A:$O,7,0))</f>
        <v>Tutbury Solar Farm</v>
      </c>
      <c r="E250" s="163" t="str">
        <f>IFERROR(IF(VLOOKUP($A250,'Annex 2 EHV charges'!$A:$O,8,FALSE)=0,"",VLOOKUP($A250,'Annex 2 EHV charges'!$A:$O,8,FALSE)),"")</f>
        <v/>
      </c>
      <c r="F250" s="164">
        <f>IFERROR(IF(VLOOKUP($A250,'Annex 2 EHV charges'!$A:$O,9,FALSE)=0,"",VLOOKUP($A250,'Annex 2 EHV charges'!$A:$O,9,FALSE)),"")</f>
        <v>35.19</v>
      </c>
      <c r="G250" s="165">
        <f>IFERROR(IF(VLOOKUP($A250,'Annex 2 EHV charges'!$A:$O,10,FALSE)=0,"",VLOOKUP($A250,'Annex 2 EHV charges'!$A:$O,10,FALSE)),"")</f>
        <v>1.71</v>
      </c>
      <c r="H250" s="165">
        <f>IFERROR(IF(VLOOKUP($A250,'Annex 2 EHV charges'!$A:$O,11,FALSE)=0,"",VLOOKUP($A250,'Annex 2 EHV charges'!$A:$O,11,FALSE)),"")</f>
        <v>1.71</v>
      </c>
    </row>
    <row r="251" spans="1:8" x14ac:dyDescent="0.2">
      <c r="A251" s="161" t="str">
        <f t="array" ref="A251">IFERROR(INDEX('Annex 2 EHV charges'!$A$11:$A$300, MATCH(0, IF(ISBLANK('Annex 2 EHV charges'!$A$11:$A$300),1, COUNTIF(A$4:$A250, 'Annex 2 EHV charges'!$A$11:$A$300)), 0)),"")</f>
        <v>New Import 52</v>
      </c>
      <c r="B251" s="161" t="str">
        <f>IF($A251="","",VLOOKUP($A251,'Annex 2 EHV charges'!$A:$O,2,0))</f>
        <v>New Import 52</v>
      </c>
      <c r="C251" s="162" t="str">
        <f>IF($A251="","",VLOOKUP($A251,'Annex 2 EHV charges'!$A:$O,3,0))</f>
        <v>New Import 52</v>
      </c>
      <c r="D251" s="161" t="str">
        <f>IF($A251="","",VLOOKUP($A251,'Annex 2 EHV charges'!$A:$O,7,0))</f>
        <v>Twin Oaks Farm</v>
      </c>
      <c r="E251" s="163" t="str">
        <f>IFERROR(IF(VLOOKUP($A251,'Annex 2 EHV charges'!$A:$O,8,FALSE)=0,"",VLOOKUP($A251,'Annex 2 EHV charges'!$A:$O,8,FALSE)),"")</f>
        <v/>
      </c>
      <c r="F251" s="164">
        <f>IFERROR(IF(VLOOKUP($A251,'Annex 2 EHV charges'!$A:$O,9,FALSE)=0,"",VLOOKUP($A251,'Annex 2 EHV charges'!$A:$O,9,FALSE)),"")</f>
        <v>1.38</v>
      </c>
      <c r="G251" s="165">
        <f>IFERROR(IF(VLOOKUP($A251,'Annex 2 EHV charges'!$A:$O,10,FALSE)=0,"",VLOOKUP($A251,'Annex 2 EHV charges'!$A:$O,10,FALSE)),"")</f>
        <v>1.71</v>
      </c>
      <c r="H251" s="165">
        <f>IFERROR(IF(VLOOKUP($A251,'Annex 2 EHV charges'!$A:$O,11,FALSE)=0,"",VLOOKUP($A251,'Annex 2 EHV charges'!$A:$O,11,FALSE)),"")</f>
        <v>1.71</v>
      </c>
    </row>
    <row r="252" spans="1:8" x14ac:dyDescent="0.2">
      <c r="A252" s="161" t="str">
        <f t="array" ref="A252">IFERROR(INDEX('Annex 2 EHV charges'!$A$11:$A$300, MATCH(0, IF(ISBLANK('Annex 2 EHV charges'!$A$11:$A$300),1, COUNTIF(A$4:$A251, 'Annex 2 EHV charges'!$A$11:$A$300)), 0)),"")</f>
        <v>New Import 53</v>
      </c>
      <c r="B252" s="161" t="str">
        <f>IF($A252="","",VLOOKUP($A252,'Annex 2 EHV charges'!$A:$O,2,0))</f>
        <v>New Import 53</v>
      </c>
      <c r="C252" s="162" t="str">
        <f>IF($A252="","",VLOOKUP($A252,'Annex 2 EHV charges'!$A:$O,3,0))</f>
        <v>New Import 53</v>
      </c>
      <c r="D252" s="161" t="str">
        <f>IF($A252="","",VLOOKUP($A252,'Annex 2 EHV charges'!$A:$O,7,0))</f>
        <v>Viking Solar Farm</v>
      </c>
      <c r="E252" s="163" t="str">
        <f>IFERROR(IF(VLOOKUP($A252,'Annex 2 EHV charges'!$A:$O,8,FALSE)=0,"",VLOOKUP($A252,'Annex 2 EHV charges'!$A:$O,8,FALSE)),"")</f>
        <v/>
      </c>
      <c r="F252" s="164">
        <f>IFERROR(IF(VLOOKUP($A252,'Annex 2 EHV charges'!$A:$O,9,FALSE)=0,"",VLOOKUP($A252,'Annex 2 EHV charges'!$A:$O,9,FALSE)),"")</f>
        <v>13.25</v>
      </c>
      <c r="G252" s="165">
        <f>IFERROR(IF(VLOOKUP($A252,'Annex 2 EHV charges'!$A:$O,10,FALSE)=0,"",VLOOKUP($A252,'Annex 2 EHV charges'!$A:$O,10,FALSE)),"")</f>
        <v>1.39</v>
      </c>
      <c r="H252" s="165">
        <f>IFERROR(IF(VLOOKUP($A252,'Annex 2 EHV charges'!$A:$O,11,FALSE)=0,"",VLOOKUP($A252,'Annex 2 EHV charges'!$A:$O,11,FALSE)),"")</f>
        <v>1.39</v>
      </c>
    </row>
    <row r="253" spans="1:8" x14ac:dyDescent="0.2">
      <c r="A253" s="161" t="str">
        <f t="array" ref="A253">IFERROR(INDEX('Annex 2 EHV charges'!$A$11:$A$300, MATCH(0, IF(ISBLANK('Annex 2 EHV charges'!$A$11:$A$300),1, COUNTIF(A$4:$A252, 'Annex 2 EHV charges'!$A$11:$A$300)), 0)),"")</f>
        <v>New Import 54</v>
      </c>
      <c r="B253" s="161" t="str">
        <f>IF($A253="","",VLOOKUP($A253,'Annex 2 EHV charges'!$A:$O,2,0))</f>
        <v>New Import 54</v>
      </c>
      <c r="C253" s="162" t="str">
        <f>IF($A253="","",VLOOKUP($A253,'Annex 2 EHV charges'!$A:$O,3,0))</f>
        <v>New Import 54</v>
      </c>
      <c r="D253" s="161" t="str">
        <f>IF($A253="","",VLOOKUP($A253,'Annex 2 EHV charges'!$A:$O,7,0))</f>
        <v>Walworth farm EES</v>
      </c>
      <c r="E253" s="163" t="str">
        <f>IFERROR(IF(VLOOKUP($A253,'Annex 2 EHV charges'!$A:$O,8,FALSE)=0,"",VLOOKUP($A253,'Annex 2 EHV charges'!$A:$O,8,FALSE)),"")</f>
        <v/>
      </c>
      <c r="F253" s="164" t="str">
        <f>IFERROR(IF(VLOOKUP($A253,'Annex 2 EHV charges'!$A:$O,9,FALSE)=0,"",VLOOKUP($A253,'Annex 2 EHV charges'!$A:$O,9,FALSE)),"")</f>
        <v/>
      </c>
      <c r="G253" s="165">
        <f>IFERROR(IF(VLOOKUP($A253,'Annex 2 EHV charges'!$A:$O,10,FALSE)=0,"",VLOOKUP($A253,'Annex 2 EHV charges'!$A:$O,10,FALSE)),"")</f>
        <v>1.75</v>
      </c>
      <c r="H253" s="165">
        <f>IFERROR(IF(VLOOKUP($A253,'Annex 2 EHV charges'!$A:$O,11,FALSE)=0,"",VLOOKUP($A253,'Annex 2 EHV charges'!$A:$O,11,FALSE)),"")</f>
        <v>1.75</v>
      </c>
    </row>
    <row r="254" spans="1:8" x14ac:dyDescent="0.2">
      <c r="A254" s="161" t="str">
        <f t="array" ref="A254">IFERROR(INDEX('Annex 2 EHV charges'!$A$11:$A$300, MATCH(0, IF(ISBLANK('Annex 2 EHV charges'!$A$11:$A$300),1, COUNTIF(A$4:$A253, 'Annex 2 EHV charges'!$A$11:$A$300)), 0)),"")</f>
        <v>New Import 55</v>
      </c>
      <c r="B254" s="161" t="str">
        <f>IF($A254="","",VLOOKUP($A254,'Annex 2 EHV charges'!$A:$O,2,0))</f>
        <v>New Import 55</v>
      </c>
      <c r="C254" s="162" t="str">
        <f>IF($A254="","",VLOOKUP($A254,'Annex 2 EHV charges'!$A:$O,3,0))</f>
        <v>New Import 55</v>
      </c>
      <c r="D254" s="161" t="str">
        <f>IF($A254="","",VLOOKUP($A254,'Annex 2 EHV charges'!$A:$O,7,0))</f>
        <v>Whitecross Lane PV Park</v>
      </c>
      <c r="E254" s="163" t="str">
        <f>IFERROR(IF(VLOOKUP($A254,'Annex 2 EHV charges'!$A:$O,8,FALSE)=0,"",VLOOKUP($A254,'Annex 2 EHV charges'!$A:$O,8,FALSE)),"")</f>
        <v/>
      </c>
      <c r="F254" s="164">
        <f>IFERROR(IF(VLOOKUP($A254,'Annex 2 EHV charges'!$A:$O,9,FALSE)=0,"",VLOOKUP($A254,'Annex 2 EHV charges'!$A:$O,9,FALSE)),"")</f>
        <v>13.72</v>
      </c>
      <c r="G254" s="165">
        <f>IFERROR(IF(VLOOKUP($A254,'Annex 2 EHV charges'!$A:$O,10,FALSE)=0,"",VLOOKUP($A254,'Annex 2 EHV charges'!$A:$O,10,FALSE)),"")</f>
        <v>1.74</v>
      </c>
      <c r="H254" s="165">
        <f>IFERROR(IF(VLOOKUP($A254,'Annex 2 EHV charges'!$A:$O,11,FALSE)=0,"",VLOOKUP($A254,'Annex 2 EHV charges'!$A:$O,11,FALSE)),"")</f>
        <v>1.74</v>
      </c>
    </row>
    <row r="255" spans="1:8" x14ac:dyDescent="0.2">
      <c r="A255" s="161" t="str">
        <f t="array" ref="A255">IFERROR(INDEX('Annex 2 EHV charges'!$A$11:$A$300, MATCH(0, IF(ISBLANK('Annex 2 EHV charges'!$A$11:$A$300),1, COUNTIF(A$4:$A254, 'Annex 2 EHV charges'!$A$11:$A$300)), 0)),"")</f>
        <v>New Import 56</v>
      </c>
      <c r="B255" s="161" t="str">
        <f>IF($A255="","",VLOOKUP($A255,'Annex 2 EHV charges'!$A:$O,2,0))</f>
        <v>New Import 56</v>
      </c>
      <c r="C255" s="162" t="str">
        <f>IF($A255="","",VLOOKUP($A255,'Annex 2 EHV charges'!$A:$O,3,0))</f>
        <v>New Import 56</v>
      </c>
      <c r="D255" s="161" t="str">
        <f>IF($A255="","",VLOOKUP($A255,'Annex 2 EHV charges'!$A:$O,7,0))</f>
        <v>Whitsundoles Solar Farm</v>
      </c>
      <c r="E255" s="163" t="str">
        <f>IFERROR(IF(VLOOKUP($A255,'Annex 2 EHV charges'!$A:$O,8,FALSE)=0,"",VLOOKUP($A255,'Annex 2 EHV charges'!$A:$O,8,FALSE)),"")</f>
        <v/>
      </c>
      <c r="F255" s="164">
        <f>IFERROR(IF(VLOOKUP($A255,'Annex 2 EHV charges'!$A:$O,9,FALSE)=0,"",VLOOKUP($A255,'Annex 2 EHV charges'!$A:$O,9,FALSE)),"")</f>
        <v>17.32</v>
      </c>
      <c r="G255" s="165">
        <f>IFERROR(IF(VLOOKUP($A255,'Annex 2 EHV charges'!$A:$O,10,FALSE)=0,"",VLOOKUP($A255,'Annex 2 EHV charges'!$A:$O,10,FALSE)),"")</f>
        <v>1.71</v>
      </c>
      <c r="H255" s="165">
        <f>IFERROR(IF(VLOOKUP($A255,'Annex 2 EHV charges'!$A:$O,11,FALSE)=0,"",VLOOKUP($A255,'Annex 2 EHV charges'!$A:$O,11,FALSE)),"")</f>
        <v>1.71</v>
      </c>
    </row>
    <row r="256" spans="1:8" x14ac:dyDescent="0.2">
      <c r="A256" s="161" t="str">
        <f t="array" ref="A256">IFERROR(INDEX('Annex 2 EHV charges'!$A$11:$A$300, MATCH(0, IF(ISBLANK('Annex 2 EHV charges'!$A$11:$A$300),1, COUNTIF(A$4:$A255, 'Annex 2 EHV charges'!$A$11:$A$300)), 0)),"")</f>
        <v>New Import 57</v>
      </c>
      <c r="B256" s="161" t="str">
        <f>IF($A256="","",VLOOKUP($A256,'Annex 2 EHV charges'!$A:$O,2,0))</f>
        <v>New Import 57</v>
      </c>
      <c r="C256" s="162" t="str">
        <f>IF($A256="","",VLOOKUP($A256,'Annex 2 EHV charges'!$A:$O,3,0))</f>
        <v>New Import 57</v>
      </c>
      <c r="D256" s="161" t="str">
        <f>IF($A256="","",VLOOKUP($A256,'Annex 2 EHV charges'!$A:$O,7,0))</f>
        <v>Wilsthorpe Farm</v>
      </c>
      <c r="E256" s="163" t="str">
        <f>IFERROR(IF(VLOOKUP($A256,'Annex 2 EHV charges'!$A:$O,8,FALSE)=0,"",VLOOKUP($A256,'Annex 2 EHV charges'!$A:$O,8,FALSE)),"")</f>
        <v/>
      </c>
      <c r="F256" s="164">
        <f>IFERROR(IF(VLOOKUP($A256,'Annex 2 EHV charges'!$A:$O,9,FALSE)=0,"",VLOOKUP($A256,'Annex 2 EHV charges'!$A:$O,9,FALSE)),"")</f>
        <v>2.57</v>
      </c>
      <c r="G256" s="165">
        <f>IFERROR(IF(VLOOKUP($A256,'Annex 2 EHV charges'!$A:$O,10,FALSE)=0,"",VLOOKUP($A256,'Annex 2 EHV charges'!$A:$O,10,FALSE)),"")</f>
        <v>1.71</v>
      </c>
      <c r="H256" s="165">
        <f>IFERROR(IF(VLOOKUP($A256,'Annex 2 EHV charges'!$A:$O,11,FALSE)=0,"",VLOOKUP($A256,'Annex 2 EHV charges'!$A:$O,11,FALSE)),"")</f>
        <v>1.71</v>
      </c>
    </row>
    <row r="257" spans="1:8" x14ac:dyDescent="0.2">
      <c r="A257" s="161" t="str">
        <f t="array" ref="A257">IFERROR(INDEX('Annex 2 EHV charges'!$A$11:$A$300, MATCH(0, IF(ISBLANK('Annex 2 EHV charges'!$A$11:$A$300),1, COUNTIF(A$4:$A256, 'Annex 2 EHV charges'!$A$11:$A$300)), 0)),"")</f>
        <v>New Import 58</v>
      </c>
      <c r="B257" s="161" t="str">
        <f>IF($A257="","",VLOOKUP($A257,'Annex 2 EHV charges'!$A:$O,2,0))</f>
        <v>New Import 58</v>
      </c>
      <c r="C257" s="162" t="str">
        <f>IF($A257="","",VLOOKUP($A257,'Annex 2 EHV charges'!$A:$O,3,0))</f>
        <v>New Import 58</v>
      </c>
      <c r="D257" s="161" t="str">
        <f>IF($A257="","",VLOOKUP($A257,'Annex 2 EHV charges'!$A:$O,7,0))</f>
        <v>Wilsthorpe Solar Farm</v>
      </c>
      <c r="E257" s="163" t="str">
        <f>IFERROR(IF(VLOOKUP($A257,'Annex 2 EHV charges'!$A:$O,8,FALSE)=0,"",VLOOKUP($A257,'Annex 2 EHV charges'!$A:$O,8,FALSE)),"")</f>
        <v/>
      </c>
      <c r="F257" s="164">
        <f>IFERROR(IF(VLOOKUP($A257,'Annex 2 EHV charges'!$A:$O,9,FALSE)=0,"",VLOOKUP($A257,'Annex 2 EHV charges'!$A:$O,9,FALSE)),"")</f>
        <v>5.58</v>
      </c>
      <c r="G257" s="165">
        <f>IFERROR(IF(VLOOKUP($A257,'Annex 2 EHV charges'!$A:$O,10,FALSE)=0,"",VLOOKUP($A257,'Annex 2 EHV charges'!$A:$O,10,FALSE)),"")</f>
        <v>1.71</v>
      </c>
      <c r="H257" s="165">
        <f>IFERROR(IF(VLOOKUP($A257,'Annex 2 EHV charges'!$A:$O,11,FALSE)=0,"",VLOOKUP($A257,'Annex 2 EHV charges'!$A:$O,11,FALSE)),"")</f>
        <v>1.71</v>
      </c>
    </row>
    <row r="258" spans="1:8" x14ac:dyDescent="0.2">
      <c r="A258" s="161" t="str">
        <f t="array" ref="A258">IFERROR(INDEX('Annex 2 EHV charges'!$A$11:$A$300, MATCH(0, IF(ISBLANK('Annex 2 EHV charges'!$A$11:$A$300),1, COUNTIF(A$4:$A257, 'Annex 2 EHV charges'!$A$11:$A$300)), 0)),"")</f>
        <v>New Import 59</v>
      </c>
      <c r="B258" s="161" t="str">
        <f>IF($A258="","",VLOOKUP($A258,'Annex 2 EHV charges'!$A:$O,2,0))</f>
        <v>New Import 59</v>
      </c>
      <c r="C258" s="162" t="str">
        <f>IF($A258="","",VLOOKUP($A258,'Annex 2 EHV charges'!$A:$O,3,0))</f>
        <v>New Import 59</v>
      </c>
      <c r="D258" s="161" t="str">
        <f>IF($A258="","",VLOOKUP($A258,'Annex 2 EHV charges'!$A:$O,7,0))</f>
        <v>Woolfox Solar Farm</v>
      </c>
      <c r="E258" s="163" t="str">
        <f>IFERROR(IF(VLOOKUP($A258,'Annex 2 EHV charges'!$A:$O,8,FALSE)=0,"",VLOOKUP($A258,'Annex 2 EHV charges'!$A:$O,8,FALSE)),"")</f>
        <v/>
      </c>
      <c r="F258" s="164">
        <f>IFERROR(IF(VLOOKUP($A258,'Annex 2 EHV charges'!$A:$O,9,FALSE)=0,"",VLOOKUP($A258,'Annex 2 EHV charges'!$A:$O,9,FALSE)),"")</f>
        <v>11.56</v>
      </c>
      <c r="G258" s="165">
        <f>IFERROR(IF(VLOOKUP($A258,'Annex 2 EHV charges'!$A:$O,10,FALSE)=0,"",VLOOKUP($A258,'Annex 2 EHV charges'!$A:$O,10,FALSE)),"")</f>
        <v>1.71</v>
      </c>
      <c r="H258" s="165">
        <f>IFERROR(IF(VLOOKUP($A258,'Annex 2 EHV charges'!$A:$O,11,FALSE)=0,"",VLOOKUP($A258,'Annex 2 EHV charges'!$A:$O,11,FALSE)),"")</f>
        <v>1.71</v>
      </c>
    </row>
    <row r="259" spans="1:8" x14ac:dyDescent="0.2">
      <c r="A259" s="161" t="str">
        <f t="array" ref="A259">IFERROR(INDEX('Annex 2 EHV charges'!$A$11:$A$300, MATCH(0, IF(ISBLANK('Annex 2 EHV charges'!$A$11:$A$300),1, COUNTIF(A$4:$A258, 'Annex 2 EHV charges'!$A$11:$A$300)), 0)),"")</f>
        <v>New Import 60</v>
      </c>
      <c r="B259" s="161" t="str">
        <f>IF($A259="","",VLOOKUP($A259,'Annex 2 EHV charges'!$A:$O,2,0))</f>
        <v>New Import 60</v>
      </c>
      <c r="C259" s="162" t="str">
        <f>IF($A259="","",VLOOKUP($A259,'Annex 2 EHV charges'!$A:$O,3,0))</f>
        <v>New Import 60</v>
      </c>
      <c r="D259" s="161" t="str">
        <f>IF($A259="","",VLOOKUP($A259,'Annex 2 EHV charges'!$A:$O,7,0))</f>
        <v>Woolfox Wind Farm</v>
      </c>
      <c r="E259" s="163" t="str">
        <f>IFERROR(IF(VLOOKUP($A259,'Annex 2 EHV charges'!$A:$O,8,FALSE)=0,"",VLOOKUP($A259,'Annex 2 EHV charges'!$A:$O,8,FALSE)),"")</f>
        <v/>
      </c>
      <c r="F259" s="164">
        <f>IFERROR(IF(VLOOKUP($A259,'Annex 2 EHV charges'!$A:$O,9,FALSE)=0,"",VLOOKUP($A259,'Annex 2 EHV charges'!$A:$O,9,FALSE)),"")</f>
        <v>35.229999999999997</v>
      </c>
      <c r="G259" s="165">
        <f>IFERROR(IF(VLOOKUP($A259,'Annex 2 EHV charges'!$A:$O,10,FALSE)=0,"",VLOOKUP($A259,'Annex 2 EHV charges'!$A:$O,10,FALSE)),"")</f>
        <v>1.1000000000000001</v>
      </c>
      <c r="H259" s="165">
        <f>IFERROR(IF(VLOOKUP($A259,'Annex 2 EHV charges'!$A:$O,11,FALSE)=0,"",VLOOKUP($A259,'Annex 2 EHV charges'!$A:$O,11,FALSE)),"")</f>
        <v>1.1000000000000001</v>
      </c>
    </row>
    <row r="260" spans="1:8" x14ac:dyDescent="0.2">
      <c r="A260" s="161" t="str">
        <f t="array" ref="A260">IFERROR(INDEX('Annex 2 EHV charges'!$A$11:$A$300, MATCH(0, IF(ISBLANK('Annex 2 EHV charges'!$A$11:$A$300),1, COUNTIF(A$4:$A259, 'Annex 2 EHV charges'!$A$11:$A$300)), 0)),"")</f>
        <v/>
      </c>
      <c r="B260" s="161" t="str">
        <f>IF($A260="","",VLOOKUP($A260,'Annex 2 EHV charges'!$A:$O,2,0))</f>
        <v/>
      </c>
      <c r="C260" s="162" t="str">
        <f>IF($A260="","",VLOOKUP($A260,'Annex 2 EHV charges'!$A:$O,3,0))</f>
        <v/>
      </c>
      <c r="D260" s="161" t="str">
        <f>IF($A260="","",VLOOKUP($A260,'Annex 2 EHV charges'!$A:$O,7,0))</f>
        <v/>
      </c>
      <c r="E260" s="163" t="str">
        <f>IFERROR(IF(VLOOKUP($A260,'Annex 2 EHV charges'!$A:$O,8,FALSE)=0,"",VLOOKUP($A260,'Annex 2 EHV charges'!$A:$O,8,FALSE)),"")</f>
        <v/>
      </c>
      <c r="F260" s="164" t="str">
        <f>IFERROR(IF(VLOOKUP($A260,'Annex 2 EHV charges'!$A:$O,9,FALSE)=0,"",VLOOKUP($A260,'Annex 2 EHV charges'!$A:$O,9,FALSE)),"")</f>
        <v/>
      </c>
      <c r="G260" s="165" t="str">
        <f>IFERROR(IF(VLOOKUP($A260,'Annex 2 EHV charges'!$A:$O,10,FALSE)=0,"",VLOOKUP($A260,'Annex 2 EHV charges'!$A:$O,10,FALSE)),"")</f>
        <v/>
      </c>
      <c r="H260" s="165" t="str">
        <f>IFERROR(IF(VLOOKUP($A260,'Annex 2 EHV charges'!$A:$O,11,FALSE)=0,"",VLOOKUP($A260,'Annex 2 EHV charges'!$A:$O,11,FALSE)),"")</f>
        <v/>
      </c>
    </row>
    <row r="261" spans="1:8" x14ac:dyDescent="0.2">
      <c r="A261" s="161" t="str">
        <f t="array" ref="A261">IFERROR(INDEX('Annex 2 EHV charges'!$A$11:$A$300, MATCH(0, IF(ISBLANK('Annex 2 EHV charges'!$A$11:$A$300),1, COUNTIF(A$4:$A260, 'Annex 2 EHV charges'!$A$11:$A$300)), 0)),"")</f>
        <v/>
      </c>
      <c r="B261" s="161" t="str">
        <f>IF($A261="","",VLOOKUP($A261,'Annex 2 EHV charges'!$A:$O,2,0))</f>
        <v/>
      </c>
      <c r="C261" s="162" t="str">
        <f>IF($A261="","",VLOOKUP($A261,'Annex 2 EHV charges'!$A:$O,3,0))</f>
        <v/>
      </c>
      <c r="D261" s="161" t="str">
        <f>IF($A261="","",VLOOKUP($A261,'Annex 2 EHV charges'!$A:$O,7,0))</f>
        <v/>
      </c>
      <c r="E261" s="163" t="str">
        <f>IFERROR(IF(VLOOKUP($A261,'Annex 2 EHV charges'!$A:$O,8,FALSE)=0,"",VLOOKUP($A261,'Annex 2 EHV charges'!$A:$O,8,FALSE)),"")</f>
        <v/>
      </c>
      <c r="F261" s="164" t="str">
        <f>IFERROR(IF(VLOOKUP($A261,'Annex 2 EHV charges'!$A:$O,9,FALSE)=0,"",VLOOKUP($A261,'Annex 2 EHV charges'!$A:$O,9,FALSE)),"")</f>
        <v/>
      </c>
      <c r="G261" s="165" t="str">
        <f>IFERROR(IF(VLOOKUP($A261,'Annex 2 EHV charges'!$A:$O,10,FALSE)=0,"",VLOOKUP($A261,'Annex 2 EHV charges'!$A:$O,10,FALSE)),"")</f>
        <v/>
      </c>
      <c r="H261" s="165" t="str">
        <f>IFERROR(IF(VLOOKUP($A261,'Annex 2 EHV charges'!$A:$O,11,FALSE)=0,"",VLOOKUP($A261,'Annex 2 EHV charges'!$A:$O,11,FALSE)),"")</f>
        <v/>
      </c>
    </row>
    <row r="262" spans="1:8" x14ac:dyDescent="0.2">
      <c r="A262" s="161" t="str">
        <f t="array" ref="A262">IFERROR(INDEX('Annex 2 EHV charges'!$A$11:$A$300, MATCH(0, IF(ISBLANK('Annex 2 EHV charges'!$A$11:$A$300),1, COUNTIF(A$4:$A261, 'Annex 2 EHV charges'!$A$11:$A$300)), 0)),"")</f>
        <v/>
      </c>
      <c r="B262" s="161" t="str">
        <f>IF($A262="","",VLOOKUP($A262,'Annex 2 EHV charges'!$A:$O,2,0))</f>
        <v/>
      </c>
      <c r="C262" s="162" t="str">
        <f>IF($A262="","",VLOOKUP($A262,'Annex 2 EHV charges'!$A:$O,3,0))</f>
        <v/>
      </c>
      <c r="D262" s="161" t="str">
        <f>IF($A262="","",VLOOKUP($A262,'Annex 2 EHV charges'!$A:$O,7,0))</f>
        <v/>
      </c>
      <c r="E262" s="163" t="str">
        <f>IFERROR(IF(VLOOKUP($A262,'Annex 2 EHV charges'!$A:$O,8,FALSE)=0,"",VLOOKUP($A262,'Annex 2 EHV charges'!$A:$O,8,FALSE)),"")</f>
        <v/>
      </c>
      <c r="F262" s="164" t="str">
        <f>IFERROR(IF(VLOOKUP($A262,'Annex 2 EHV charges'!$A:$O,9,FALSE)=0,"",VLOOKUP($A262,'Annex 2 EHV charges'!$A:$O,9,FALSE)),"")</f>
        <v/>
      </c>
      <c r="G262" s="165" t="str">
        <f>IFERROR(IF(VLOOKUP($A262,'Annex 2 EHV charges'!$A:$O,10,FALSE)=0,"",VLOOKUP($A262,'Annex 2 EHV charges'!$A:$O,10,FALSE)),"")</f>
        <v/>
      </c>
      <c r="H262" s="165" t="str">
        <f>IFERROR(IF(VLOOKUP($A262,'Annex 2 EHV charges'!$A:$O,11,FALSE)=0,"",VLOOKUP($A262,'Annex 2 EHV charges'!$A:$O,11,FALSE)),"")</f>
        <v/>
      </c>
    </row>
    <row r="263" spans="1:8" x14ac:dyDescent="0.2">
      <c r="A263" s="161" t="str">
        <f t="array" ref="A263">IFERROR(INDEX('Annex 2 EHV charges'!$A$11:$A$300, MATCH(0, IF(ISBLANK('Annex 2 EHV charges'!$A$11:$A$300),1, COUNTIF(A$4:$A262, 'Annex 2 EHV charges'!$A$11:$A$300)), 0)),"")</f>
        <v/>
      </c>
      <c r="B263" s="161" t="str">
        <f>IF($A263="","",VLOOKUP($A263,'Annex 2 EHV charges'!$A:$O,2,0))</f>
        <v/>
      </c>
      <c r="C263" s="162" t="str">
        <f>IF($A263="","",VLOOKUP($A263,'Annex 2 EHV charges'!$A:$O,3,0))</f>
        <v/>
      </c>
      <c r="D263" s="161" t="str">
        <f>IF($A263="","",VLOOKUP($A263,'Annex 2 EHV charges'!$A:$O,7,0))</f>
        <v/>
      </c>
      <c r="E263" s="163" t="str">
        <f>IFERROR(IF(VLOOKUP($A263,'Annex 2 EHV charges'!$A:$O,8,FALSE)=0,"",VLOOKUP($A263,'Annex 2 EHV charges'!$A:$O,8,FALSE)),"")</f>
        <v/>
      </c>
      <c r="F263" s="164" t="str">
        <f>IFERROR(IF(VLOOKUP($A263,'Annex 2 EHV charges'!$A:$O,9,FALSE)=0,"",VLOOKUP($A263,'Annex 2 EHV charges'!$A:$O,9,FALSE)),"")</f>
        <v/>
      </c>
      <c r="G263" s="165" t="str">
        <f>IFERROR(IF(VLOOKUP($A263,'Annex 2 EHV charges'!$A:$O,10,FALSE)=0,"",VLOOKUP($A263,'Annex 2 EHV charges'!$A:$O,10,FALSE)),"")</f>
        <v/>
      </c>
      <c r="H263" s="165" t="str">
        <f>IFERROR(IF(VLOOKUP($A263,'Annex 2 EHV charges'!$A:$O,11,FALSE)=0,"",VLOOKUP($A263,'Annex 2 EHV charges'!$A:$O,11,FALSE)),"")</f>
        <v/>
      </c>
    </row>
    <row r="264" spans="1:8" x14ac:dyDescent="0.2">
      <c r="A264" s="161" t="str">
        <f t="array" ref="A264">IFERROR(INDEX('Annex 2 EHV charges'!$A$11:$A$300, MATCH(0, IF(ISBLANK('Annex 2 EHV charges'!$A$11:$A$300),1, COUNTIF(A$4:$A263, 'Annex 2 EHV charges'!$A$11:$A$300)), 0)),"")</f>
        <v/>
      </c>
      <c r="B264" s="161" t="str">
        <f>IF($A264="","",VLOOKUP($A264,'Annex 2 EHV charges'!$A:$O,2,0))</f>
        <v/>
      </c>
      <c r="C264" s="162" t="str">
        <f>IF($A264="","",VLOOKUP($A264,'Annex 2 EHV charges'!$A:$O,3,0))</f>
        <v/>
      </c>
      <c r="D264" s="161" t="str">
        <f>IF($A264="","",VLOOKUP($A264,'Annex 2 EHV charges'!$A:$O,7,0))</f>
        <v/>
      </c>
      <c r="E264" s="163" t="str">
        <f>IFERROR(IF(VLOOKUP($A264,'Annex 2 EHV charges'!$A:$O,8,FALSE)=0,"",VLOOKUP($A264,'Annex 2 EHV charges'!$A:$O,8,FALSE)),"")</f>
        <v/>
      </c>
      <c r="F264" s="164" t="str">
        <f>IFERROR(IF(VLOOKUP($A264,'Annex 2 EHV charges'!$A:$O,9,FALSE)=0,"",VLOOKUP($A264,'Annex 2 EHV charges'!$A:$O,9,FALSE)),"")</f>
        <v/>
      </c>
      <c r="G264" s="165" t="str">
        <f>IFERROR(IF(VLOOKUP($A264,'Annex 2 EHV charges'!$A:$O,10,FALSE)=0,"",VLOOKUP($A264,'Annex 2 EHV charges'!$A:$O,10,FALSE)),"")</f>
        <v/>
      </c>
      <c r="H264" s="165" t="str">
        <f>IFERROR(IF(VLOOKUP($A264,'Annex 2 EHV charges'!$A:$O,11,FALSE)=0,"",VLOOKUP($A264,'Annex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topLeftCell="A193" zoomScaleNormal="100" zoomScaleSheetLayoutView="100" workbookViewId="0">
      <selection activeCell="E231" sqref="E231"/>
    </sheetView>
  </sheetViews>
  <sheetFormatPr defaultRowHeight="12.75" x14ac:dyDescent="0.2"/>
  <cols>
    <col min="1" max="1" width="14.7109375" style="74" customWidth="1"/>
    <col min="2" max="2" width="13.28515625" style="74" bestFit="1" customWidth="1"/>
    <col min="3" max="3" width="14.85546875" style="77" customWidth="1"/>
    <col min="4" max="4" width="50.7109375" style="77" customWidth="1"/>
    <col min="5" max="5" width="14.7109375" style="78" customWidth="1"/>
    <col min="6" max="7" width="14.7109375" style="79" customWidth="1"/>
    <col min="8" max="8" width="14.7109375" style="74" customWidth="1"/>
    <col min="9" max="9" width="15.5703125" style="74" customWidth="1"/>
    <col min="10" max="16384" width="9.140625" style="74"/>
  </cols>
  <sheetData>
    <row r="1" spans="1:15" ht="66.75" customHeight="1" x14ac:dyDescent="0.2">
      <c r="A1" s="284" t="s">
        <v>639</v>
      </c>
      <c r="B1" s="284"/>
      <c r="C1" s="284"/>
      <c r="D1" s="284"/>
      <c r="E1" s="284"/>
      <c r="F1" s="284"/>
      <c r="G1" s="284"/>
      <c r="H1" s="284"/>
    </row>
    <row r="2" spans="1:15" s="75" customFormat="1" ht="37.5" customHeight="1" x14ac:dyDescent="0.2">
      <c r="A2" s="285" t="str">
        <f>Overview!B4&amp; " - Effective from "&amp;TEXT(Overview!D4,"D MMMM YYYY")&amp;" - "&amp;Overview!E4&amp;" EDCM export charges"</f>
        <v>Western Power Distribution (East Midlands) plc - Effective from 1 April 2018 - Final EDCM export charges</v>
      </c>
      <c r="B2" s="286"/>
      <c r="C2" s="286"/>
      <c r="D2" s="286"/>
      <c r="E2" s="286"/>
      <c r="F2" s="286"/>
      <c r="G2" s="286"/>
      <c r="H2" s="287"/>
    </row>
    <row r="3" spans="1:15" s="97" customFormat="1" ht="18" x14ac:dyDescent="0.2">
      <c r="A3" s="159"/>
      <c r="B3" s="159"/>
      <c r="C3" s="159"/>
      <c r="D3" s="160"/>
      <c r="E3" s="103"/>
      <c r="F3" s="103"/>
      <c r="G3" s="104"/>
      <c r="H3" s="104"/>
      <c r="I3" s="94"/>
      <c r="J3" s="94"/>
      <c r="K3" s="94"/>
      <c r="L3" s="94"/>
      <c r="M3" s="94"/>
      <c r="N3" s="94"/>
      <c r="O3" s="94"/>
    </row>
    <row r="4" spans="1:15" ht="66" customHeight="1" x14ac:dyDescent="0.2">
      <c r="A4" s="196" t="s">
        <v>525</v>
      </c>
      <c r="B4" s="197" t="s">
        <v>488</v>
      </c>
      <c r="C4" s="196" t="s">
        <v>490</v>
      </c>
      <c r="D4" s="198" t="s">
        <v>200</v>
      </c>
      <c r="E4" s="195" t="str">
        <f>'Annex 2 EHV charges'!L10</f>
        <v>Export
Super Red
unit charge
(p/kWh)</v>
      </c>
      <c r="F4" s="198" t="str">
        <f>'Annex 2 EHV charges'!M10</f>
        <v>Export
fixed charge
(p/day)</v>
      </c>
      <c r="G4" s="198" t="str">
        <f>'Annex 2 EHV charges'!N10</f>
        <v>Export
capacity charge
(p/kVA/day)</v>
      </c>
      <c r="H4" s="198" t="str">
        <f>'Annex 2 EHV charges'!O10</f>
        <v>Export
exceeded capacity charge
(p/kVA/day)</v>
      </c>
    </row>
    <row r="5" spans="1:15" x14ac:dyDescent="0.2">
      <c r="A5" s="162">
        <f t="array" ref="A5">IFERROR(INDEX('Annex 2 EHV charges'!$D$11:$D$300, MATCH(0, IF(ISBLANK('Annex 2 EHV charges'!$D$11:$D$300),1, COUNTIF(A$4:$A4, 'Annex 2 EHV charges'!$D$11:$D$300)), 0)),"")</f>
        <v>367</v>
      </c>
      <c r="B5" s="161">
        <f>IF($A5="","",VLOOKUP($A5,'Annex 2 EHV charges'!$D:$O,2,0))</f>
        <v>367</v>
      </c>
      <c r="C5" s="162">
        <f>IF($A5="","",VLOOKUP($A5,'Annex 2 EHV charges'!$D:$O,3,0))</f>
        <v>1170000480699</v>
      </c>
      <c r="D5" s="161" t="str">
        <f>IF($A5="","",VLOOKUP($A5,'Annex 2 EHV charges'!$D:$O,4,0))</f>
        <v>Yew Tree Farm PV</v>
      </c>
      <c r="E5" s="166" t="str">
        <f>IFERROR(IF(VLOOKUP($A5,'Annex 2 EHV charges'!$D:$O,9,FALSE)=0,"",VLOOKUP($A5,'Annex 2 EHV charges'!$D:$O,9,FALSE)),"")</f>
        <v/>
      </c>
      <c r="F5" s="167">
        <f>IFERROR(IF(VLOOKUP($A5,'Annex 2 EHV charges'!$D:$O,10,FALSE)=0,"",VLOOKUP($A5,'Annex 2 EHV charges'!$D:$O,10,FALSE)),"")</f>
        <v>498.72</v>
      </c>
      <c r="G5" s="168">
        <f>IFERROR(IF(VLOOKUP($A5,'Annex 2 EHV charges'!$D:$O,11,FALSE)=0,"",VLOOKUP($A5,'Annex 2 EHV charges'!$D:$O,11,FALSE)),"")</f>
        <v>0.05</v>
      </c>
      <c r="H5" s="168">
        <f>IFERROR(IF(VLOOKUP($A5,'Annex 2 EHV charges'!$D:$O,12,FALSE)=0,"",VLOOKUP($A5,'Annex 2 EHV charges'!$D:$O,12,FALSE)),"")</f>
        <v>0.05</v>
      </c>
    </row>
    <row r="6" spans="1:15" x14ac:dyDescent="0.2">
      <c r="A6" s="162">
        <f t="array" ref="A6">IFERROR(INDEX('Annex 2 EHV charges'!$D$11:$D$300, MATCH(0, IF(ISBLANK('Annex 2 EHV charges'!$D$11:$D$300),1, COUNTIF(A$4:$A5, 'Annex 2 EHV charges'!$D$11:$D$300)), 0)),"")</f>
        <v>368</v>
      </c>
      <c r="B6" s="161">
        <f>IF($A6="","",VLOOKUP($A6,'Annex 2 EHV charges'!$D:$O,2,0))</f>
        <v>368</v>
      </c>
      <c r="C6" s="162">
        <f>IF($A6="","",VLOOKUP($A6,'Annex 2 EHV charges'!$D:$O,3,0))</f>
        <v>1170000487151</v>
      </c>
      <c r="D6" s="161" t="str">
        <f>IF($A6="","",VLOOKUP($A6,'Annex 2 EHV charges'!$D:$O,4,0))</f>
        <v>Cobb Farm Egmanton PV</v>
      </c>
      <c r="E6" s="166" t="str">
        <f>IFERROR(IF(VLOOKUP($A6,'Annex 2 EHV charges'!$D:$O,9,FALSE)=0,"",VLOOKUP($A6,'Annex 2 EHV charges'!$D:$O,9,FALSE)),"")</f>
        <v/>
      </c>
      <c r="F6" s="167">
        <f>IFERROR(IF(VLOOKUP($A6,'Annex 2 EHV charges'!$D:$O,10,FALSE)=0,"",VLOOKUP($A6,'Annex 2 EHV charges'!$D:$O,10,FALSE)),"")</f>
        <v>391.5</v>
      </c>
      <c r="G6" s="168">
        <f>IFERROR(IF(VLOOKUP($A6,'Annex 2 EHV charges'!$D:$O,11,FALSE)=0,"",VLOOKUP($A6,'Annex 2 EHV charges'!$D:$O,11,FALSE)),"")</f>
        <v>0.05</v>
      </c>
      <c r="H6" s="168">
        <f>IFERROR(IF(VLOOKUP($A6,'Annex 2 EHV charges'!$D:$O,12,FALSE)=0,"",VLOOKUP($A6,'Annex 2 EHV charges'!$D:$O,12,FALSE)),"")</f>
        <v>0.05</v>
      </c>
    </row>
    <row r="7" spans="1:15" x14ac:dyDescent="0.2">
      <c r="A7" s="162">
        <f t="array" ref="A7">IFERROR(INDEX('Annex 2 EHV charges'!$D$11:$D$300, MATCH(0, IF(ISBLANK('Annex 2 EHV charges'!$D$11:$D$300),1, COUNTIF(A$4:$A6, 'Annex 2 EHV charges'!$D$11:$D$300)), 0)),"")</f>
        <v>369</v>
      </c>
      <c r="B7" s="161">
        <f>IF($A7="","",VLOOKUP($A7,'Annex 2 EHV charges'!$D:$O,2,0))</f>
        <v>369</v>
      </c>
      <c r="C7" s="162">
        <f>IF($A7="","",VLOOKUP($A7,'Annex 2 EHV charges'!$D:$O,3,0))</f>
        <v>1170000530969</v>
      </c>
      <c r="D7" s="161" t="str">
        <f>IF($A7="","",VLOOKUP($A7,'Annex 2 EHV charges'!$D:$O,4,0))</f>
        <v>Kelmarsh Wind Farm</v>
      </c>
      <c r="E7" s="166" t="str">
        <f>IFERROR(IF(VLOOKUP($A7,'Annex 2 EHV charges'!$D:$O,9,FALSE)=0,"",VLOOKUP($A7,'Annex 2 EHV charges'!$D:$O,9,FALSE)),"")</f>
        <v/>
      </c>
      <c r="F7" s="167">
        <f>IFERROR(IF(VLOOKUP($A7,'Annex 2 EHV charges'!$D:$O,10,FALSE)=0,"",VLOOKUP($A7,'Annex 2 EHV charges'!$D:$O,10,FALSE)),"")</f>
        <v>6213.47</v>
      </c>
      <c r="G7" s="168">
        <f>IFERROR(IF(VLOOKUP($A7,'Annex 2 EHV charges'!$D:$O,11,FALSE)=0,"",VLOOKUP($A7,'Annex 2 EHV charges'!$D:$O,11,FALSE)),"")</f>
        <v>0.05</v>
      </c>
      <c r="H7" s="168">
        <f>IFERROR(IF(VLOOKUP($A7,'Annex 2 EHV charges'!$D:$O,12,FALSE)=0,"",VLOOKUP($A7,'Annex 2 EHV charges'!$D:$O,12,FALSE)),"")</f>
        <v>0.05</v>
      </c>
    </row>
    <row r="8" spans="1:15" x14ac:dyDescent="0.2">
      <c r="A8" s="162" t="str">
        <f t="array" ref="A8">IFERROR(INDEX('Annex 2 EHV charges'!$D$11:$D$300, MATCH(0, IF(ISBLANK('Annex 2 EHV charges'!$D$11:$D$300),1, COUNTIF(A$4:$A7, 'Annex 2 EHV charges'!$D$11:$D$300)), 0)),"")</f>
        <v xml:space="preserve"> </v>
      </c>
      <c r="B8" s="161" t="str">
        <f>IF($A8="","",VLOOKUP($A8,'Annex 2 EHV charges'!$D:$O,2,0))</f>
        <v xml:space="preserve"> </v>
      </c>
      <c r="C8" s="162" t="str">
        <f>IF($A8="","",VLOOKUP($A8,'Annex 2 EHV charges'!$D:$O,3,0))</f>
        <v xml:space="preserve"> </v>
      </c>
      <c r="D8" s="161" t="str">
        <f>IF($A8="","",VLOOKUP($A8,'Annex 2 EHV charges'!$D:$O,4,0))</f>
        <v>Pebble Hall Farm</v>
      </c>
      <c r="E8" s="166">
        <f>IFERROR(IF(VLOOKUP($A8,'Annex 2 EHV charges'!$D:$O,9,FALSE)=0,"",VLOOKUP($A8,'Annex 2 EHV charges'!$D:$O,9,FALSE)),"")</f>
        <v>-0.47099999999999997</v>
      </c>
      <c r="F8" s="167">
        <f>IFERROR(IF(VLOOKUP($A8,'Annex 2 EHV charges'!$D:$O,10,FALSE)=0,"",VLOOKUP($A8,'Annex 2 EHV charges'!$D:$O,10,FALSE)),"")</f>
        <v>6591.1</v>
      </c>
      <c r="G8" s="168">
        <f>IFERROR(IF(VLOOKUP($A8,'Annex 2 EHV charges'!$D:$O,11,FALSE)=0,"",VLOOKUP($A8,'Annex 2 EHV charges'!$D:$O,11,FALSE)),"")</f>
        <v>0.05</v>
      </c>
      <c r="H8" s="168">
        <f>IFERROR(IF(VLOOKUP($A8,'Annex 2 EHV charges'!$D:$O,12,FALSE)=0,"",VLOOKUP($A8,'Annex 2 EHV charges'!$D:$O,12,FALSE)),"")</f>
        <v>0.05</v>
      </c>
    </row>
    <row r="9" spans="1:15" x14ac:dyDescent="0.2">
      <c r="A9" s="162">
        <f t="array" ref="A9">IFERROR(INDEX('Annex 2 EHV charges'!$D$11:$D$300, MATCH(0, IF(ISBLANK('Annex 2 EHV charges'!$D$11:$D$300),1, COUNTIF(A$4:$A8, 'Annex 2 EHV charges'!$D$11:$D$300)), 0)),"")</f>
        <v>371</v>
      </c>
      <c r="B9" s="161">
        <f>IF($A9="","",VLOOKUP($A9,'Annex 2 EHV charges'!$D:$O,2,0))</f>
        <v>371</v>
      </c>
      <c r="C9" s="162">
        <f>IF($A9="","",VLOOKUP($A9,'Annex 2 EHV charges'!$D:$O,3,0))</f>
        <v>1170000549240</v>
      </c>
      <c r="D9" s="161" t="str">
        <f>IF($A9="","",VLOOKUP($A9,'Annex 2 EHV charges'!$D:$O,4,0))</f>
        <v>Copley Farm PV Claypole</v>
      </c>
      <c r="E9" s="166" t="str">
        <f>IFERROR(IF(VLOOKUP($A9,'Annex 2 EHV charges'!$D:$O,9,FALSE)=0,"",VLOOKUP($A9,'Annex 2 EHV charges'!$D:$O,9,FALSE)),"")</f>
        <v/>
      </c>
      <c r="F9" s="167">
        <f>IFERROR(IF(VLOOKUP($A9,'Annex 2 EHV charges'!$D:$O,10,FALSE)=0,"",VLOOKUP($A9,'Annex 2 EHV charges'!$D:$O,10,FALSE)),"")</f>
        <v>833.5</v>
      </c>
      <c r="G9" s="168">
        <f>IFERROR(IF(VLOOKUP($A9,'Annex 2 EHV charges'!$D:$O,11,FALSE)=0,"",VLOOKUP($A9,'Annex 2 EHV charges'!$D:$O,11,FALSE)),"")</f>
        <v>0.05</v>
      </c>
      <c r="H9" s="168">
        <f>IFERROR(IF(VLOOKUP($A9,'Annex 2 EHV charges'!$D:$O,12,FALSE)=0,"",VLOOKUP($A9,'Annex 2 EHV charges'!$D:$O,12,FALSE)),"")</f>
        <v>0.05</v>
      </c>
    </row>
    <row r="10" spans="1:15" x14ac:dyDescent="0.2">
      <c r="A10" s="162">
        <f t="array" ref="A10">IFERROR(INDEX('Annex 2 EHV charges'!$D$11:$D$300, MATCH(0, IF(ISBLANK('Annex 2 EHV charges'!$D$11:$D$300),1, COUNTIF(A$4:$A9, 'Annex 2 EHV charges'!$D$11:$D$300)), 0)),"")</f>
        <v>372</v>
      </c>
      <c r="B10" s="161">
        <f>IF($A10="","",VLOOKUP($A10,'Annex 2 EHV charges'!$D:$O,2,0))</f>
        <v>372</v>
      </c>
      <c r="C10" s="162">
        <f>IF($A10="","",VLOOKUP($A10,'Annex 2 EHV charges'!$D:$O,3,0))</f>
        <v>1170000549278</v>
      </c>
      <c r="D10" s="161" t="str">
        <f>IF($A10="","",VLOOKUP($A10,'Annex 2 EHV charges'!$D:$O,4,0))</f>
        <v>Greatmoor EFW Calvert</v>
      </c>
      <c r="E10" s="166" t="str">
        <f>IFERROR(IF(VLOOKUP($A10,'Annex 2 EHV charges'!$D:$O,9,FALSE)=0,"",VLOOKUP($A10,'Annex 2 EHV charges'!$D:$O,9,FALSE)),"")</f>
        <v/>
      </c>
      <c r="F10" s="167">
        <f>IFERROR(IF(VLOOKUP($A10,'Annex 2 EHV charges'!$D:$O,10,FALSE)=0,"",VLOOKUP($A10,'Annex 2 EHV charges'!$D:$O,10,FALSE)),"")</f>
        <v>6933.49</v>
      </c>
      <c r="G10" s="168">
        <f>IFERROR(IF(VLOOKUP($A10,'Annex 2 EHV charges'!$D:$O,11,FALSE)=0,"",VLOOKUP($A10,'Annex 2 EHV charges'!$D:$O,11,FALSE)),"")</f>
        <v>0.05</v>
      </c>
      <c r="H10" s="168">
        <f>IFERROR(IF(VLOOKUP($A10,'Annex 2 EHV charges'!$D:$O,12,FALSE)=0,"",VLOOKUP($A10,'Annex 2 EHV charges'!$D:$O,12,FALSE)),"")</f>
        <v>0.05</v>
      </c>
    </row>
    <row r="11" spans="1:15" x14ac:dyDescent="0.2">
      <c r="A11" s="162">
        <f t="array" ref="A11">IFERROR(INDEX('Annex 2 EHV charges'!$D$11:$D$300, MATCH(0, IF(ISBLANK('Annex 2 EHV charges'!$D$11:$D$300),1, COUNTIF(A$4:$A10, 'Annex 2 EHV charges'!$D$11:$D$300)), 0)),"")</f>
        <v>373</v>
      </c>
      <c r="B11" s="161">
        <f>IF($A11="","",VLOOKUP($A11,'Annex 2 EHV charges'!$D:$O,2,0))</f>
        <v>373</v>
      </c>
      <c r="C11" s="162">
        <f>IF($A11="","",VLOOKUP($A11,'Annex 2 EHV charges'!$D:$O,3,0))</f>
        <v>1170000559860</v>
      </c>
      <c r="D11" s="161" t="str">
        <f>IF($A11="","",VLOOKUP($A11,'Annex 2 EHV charges'!$D:$O,4,0))</f>
        <v>Lodge Farm (Calow) PV</v>
      </c>
      <c r="E11" s="166" t="str">
        <f>IFERROR(IF(VLOOKUP($A11,'Annex 2 EHV charges'!$D:$O,9,FALSE)=0,"",VLOOKUP($A11,'Annex 2 EHV charges'!$D:$O,9,FALSE)),"")</f>
        <v/>
      </c>
      <c r="F11" s="167">
        <f>IFERROR(IF(VLOOKUP($A11,'Annex 2 EHV charges'!$D:$O,10,FALSE)=0,"",VLOOKUP($A11,'Annex 2 EHV charges'!$D:$O,10,FALSE)),"")</f>
        <v>268.89999999999998</v>
      </c>
      <c r="G11" s="168">
        <f>IFERROR(IF(VLOOKUP($A11,'Annex 2 EHV charges'!$D:$O,11,FALSE)=0,"",VLOOKUP($A11,'Annex 2 EHV charges'!$D:$O,11,FALSE)),"")</f>
        <v>0.05</v>
      </c>
      <c r="H11" s="168">
        <f>IFERROR(IF(VLOOKUP($A11,'Annex 2 EHV charges'!$D:$O,12,FALSE)=0,"",VLOOKUP($A11,'Annex 2 EHV charges'!$D:$O,12,FALSE)),"")</f>
        <v>0.05</v>
      </c>
    </row>
    <row r="12" spans="1:15" x14ac:dyDescent="0.2">
      <c r="A12" s="162">
        <f t="array" ref="A12">IFERROR(INDEX('Annex 2 EHV charges'!$D$11:$D$300, MATCH(0, IF(ISBLANK('Annex 2 EHV charges'!$D$11:$D$300),1, COUNTIF(A$4:$A11, 'Annex 2 EHV charges'!$D$11:$D$300)), 0)),"")</f>
        <v>374</v>
      </c>
      <c r="B12" s="161">
        <f>IF($A12="","",VLOOKUP($A12,'Annex 2 EHV charges'!$D:$O,2,0))</f>
        <v>374</v>
      </c>
      <c r="C12" s="162">
        <f>IF($A12="","",VLOOKUP($A12,'Annex 2 EHV charges'!$D:$O,3,0))</f>
        <v>1170000569850</v>
      </c>
      <c r="D12" s="161" t="str">
        <f>IF($A12="","",VLOOKUP($A12,'Annex 2 EHV charges'!$D:$O,4,0))</f>
        <v>Arkwright Solar PV</v>
      </c>
      <c r="E12" s="166" t="str">
        <f>IFERROR(IF(VLOOKUP($A12,'Annex 2 EHV charges'!$D:$O,9,FALSE)=0,"",VLOOKUP($A12,'Annex 2 EHV charges'!$D:$O,9,FALSE)),"")</f>
        <v/>
      </c>
      <c r="F12" s="167">
        <f>IFERROR(IF(VLOOKUP($A12,'Annex 2 EHV charges'!$D:$O,10,FALSE)=0,"",VLOOKUP($A12,'Annex 2 EHV charges'!$D:$O,10,FALSE)),"")</f>
        <v>1039.06</v>
      </c>
      <c r="G12" s="168">
        <f>IFERROR(IF(VLOOKUP($A12,'Annex 2 EHV charges'!$D:$O,11,FALSE)=0,"",VLOOKUP($A12,'Annex 2 EHV charges'!$D:$O,11,FALSE)),"")</f>
        <v>0.05</v>
      </c>
      <c r="H12" s="168">
        <f>IFERROR(IF(VLOOKUP($A12,'Annex 2 EHV charges'!$D:$O,12,FALSE)=0,"",VLOOKUP($A12,'Annex 2 EHV charges'!$D:$O,12,FALSE)),"")</f>
        <v>0.05</v>
      </c>
    </row>
    <row r="13" spans="1:15" x14ac:dyDescent="0.2">
      <c r="A13" s="162">
        <f t="array" ref="A13">IFERROR(INDEX('Annex 2 EHV charges'!$D$11:$D$300, MATCH(0, IF(ISBLANK('Annex 2 EHV charges'!$D$11:$D$300),1, COUNTIF(A$4:$A12, 'Annex 2 EHV charges'!$D$11:$D$300)), 0)),"")</f>
        <v>375</v>
      </c>
      <c r="B13" s="161">
        <f>IF($A13="","",VLOOKUP($A13,'Annex 2 EHV charges'!$D:$O,2,0))</f>
        <v>375</v>
      </c>
      <c r="C13" s="162">
        <f>IF($A13="","",VLOOKUP($A13,'Annex 2 EHV charges'!$D:$O,3,0))</f>
        <v>1170000579254</v>
      </c>
      <c r="D13" s="161" t="str">
        <f>IF($A13="","",VLOOKUP($A13,'Annex 2 EHV charges'!$D:$O,4,0))</f>
        <v>Langar Solar PV</v>
      </c>
      <c r="E13" s="166" t="str">
        <f>IFERROR(IF(VLOOKUP($A13,'Annex 2 EHV charges'!$D:$O,9,FALSE)=0,"",VLOOKUP($A13,'Annex 2 EHV charges'!$D:$O,9,FALSE)),"")</f>
        <v/>
      </c>
      <c r="F13" s="167">
        <f>IFERROR(IF(VLOOKUP($A13,'Annex 2 EHV charges'!$D:$O,10,FALSE)=0,"",VLOOKUP($A13,'Annex 2 EHV charges'!$D:$O,10,FALSE)),"")</f>
        <v>287.95999999999998</v>
      </c>
      <c r="G13" s="168">
        <f>IFERROR(IF(VLOOKUP($A13,'Annex 2 EHV charges'!$D:$O,11,FALSE)=0,"",VLOOKUP($A13,'Annex 2 EHV charges'!$D:$O,11,FALSE)),"")</f>
        <v>0.05</v>
      </c>
      <c r="H13" s="168">
        <f>IFERROR(IF(VLOOKUP($A13,'Annex 2 EHV charges'!$D:$O,12,FALSE)=0,"",VLOOKUP($A13,'Annex 2 EHV charges'!$D:$O,12,FALSE)),"")</f>
        <v>0.05</v>
      </c>
    </row>
    <row r="14" spans="1:15" x14ac:dyDescent="0.2">
      <c r="A14" s="162">
        <f t="array" ref="A14">IFERROR(INDEX('Annex 2 EHV charges'!$D$11:$D$300, MATCH(0, IF(ISBLANK('Annex 2 EHV charges'!$D$11:$D$300),1, COUNTIF(A$4:$A13, 'Annex 2 EHV charges'!$D$11:$D$300)), 0)),"")</f>
        <v>376</v>
      </c>
      <c r="B14" s="161">
        <f>IF($A14="","",VLOOKUP($A14,'Annex 2 EHV charges'!$D:$O,2,0))</f>
        <v>376</v>
      </c>
      <c r="C14" s="162">
        <f>IF($A14="","",VLOOKUP($A14,'Annex 2 EHV charges'!$D:$O,3,0))</f>
        <v>1170000580409</v>
      </c>
      <c r="D14" s="161" t="str">
        <f>IF($A14="","",VLOOKUP($A14,'Annex 2 EHV charges'!$D:$O,4,0))</f>
        <v>Redfield Road 1 STOR</v>
      </c>
      <c r="E14" s="166" t="str">
        <f>IFERROR(IF(VLOOKUP($A14,'Annex 2 EHV charges'!$D:$O,9,FALSE)=0,"",VLOOKUP($A14,'Annex 2 EHV charges'!$D:$O,9,FALSE)),"")</f>
        <v/>
      </c>
      <c r="F14" s="167">
        <f>IFERROR(IF(VLOOKUP($A14,'Annex 2 EHV charges'!$D:$O,10,FALSE)=0,"",VLOOKUP($A14,'Annex 2 EHV charges'!$D:$O,10,FALSE)),"")</f>
        <v>250.14</v>
      </c>
      <c r="G14" s="168">
        <f>IFERROR(IF(VLOOKUP($A14,'Annex 2 EHV charges'!$D:$O,11,FALSE)=0,"",VLOOKUP($A14,'Annex 2 EHV charges'!$D:$O,11,FALSE)),"")</f>
        <v>0.05</v>
      </c>
      <c r="H14" s="168">
        <f>IFERROR(IF(VLOOKUP($A14,'Annex 2 EHV charges'!$D:$O,12,FALSE)=0,"",VLOOKUP($A14,'Annex 2 EHV charges'!$D:$O,12,FALSE)),"")</f>
        <v>0.05</v>
      </c>
    </row>
    <row r="15" spans="1:15" x14ac:dyDescent="0.2">
      <c r="A15" s="162">
        <f t="array" ref="A15">IFERROR(INDEX('Annex 2 EHV charges'!$D$11:$D$300, MATCH(0, IF(ISBLANK('Annex 2 EHV charges'!$D$11:$D$300),1, COUNTIF(A$4:$A14, 'Annex 2 EHV charges'!$D$11:$D$300)), 0)),"")</f>
        <v>377</v>
      </c>
      <c r="B15" s="161">
        <f>IF($A15="","",VLOOKUP($A15,'Annex 2 EHV charges'!$D:$O,2,0))</f>
        <v>377</v>
      </c>
      <c r="C15" s="162">
        <f>IF($A15="","",VLOOKUP($A15,'Annex 2 EHV charges'!$D:$O,3,0))</f>
        <v>1170000579928</v>
      </c>
      <c r="D15" s="161" t="str">
        <f>IF($A15="","",VLOOKUP($A15,'Annex 2 EHV charges'!$D:$O,4,0))</f>
        <v>Averill Farm PV</v>
      </c>
      <c r="E15" s="166" t="str">
        <f>IFERROR(IF(VLOOKUP($A15,'Annex 2 EHV charges'!$D:$O,9,FALSE)=0,"",VLOOKUP($A15,'Annex 2 EHV charges'!$D:$O,9,FALSE)),"")</f>
        <v/>
      </c>
      <c r="F15" s="167">
        <f>IFERROR(IF(VLOOKUP($A15,'Annex 2 EHV charges'!$D:$O,10,FALSE)=0,"",VLOOKUP($A15,'Annex 2 EHV charges'!$D:$O,10,FALSE)),"")</f>
        <v>1008.25</v>
      </c>
      <c r="G15" s="168">
        <f>IFERROR(IF(VLOOKUP($A15,'Annex 2 EHV charges'!$D:$O,11,FALSE)=0,"",VLOOKUP($A15,'Annex 2 EHV charges'!$D:$O,11,FALSE)),"")</f>
        <v>0.05</v>
      </c>
      <c r="H15" s="168">
        <f>IFERROR(IF(VLOOKUP($A15,'Annex 2 EHV charges'!$D:$O,12,FALSE)=0,"",VLOOKUP($A15,'Annex 2 EHV charges'!$D:$O,12,FALSE)),"")</f>
        <v>0.05</v>
      </c>
    </row>
    <row r="16" spans="1:15" x14ac:dyDescent="0.2">
      <c r="A16" s="162">
        <f t="array" ref="A16">IFERROR(INDEX('Annex 2 EHV charges'!$D$11:$D$300, MATCH(0, IF(ISBLANK('Annex 2 EHV charges'!$D$11:$D$300),1, COUNTIF(A$4:$A15, 'Annex 2 EHV charges'!$D$11:$D$300)), 0)),"")</f>
        <v>378</v>
      </c>
      <c r="B16" s="161">
        <f>IF($A16="","",VLOOKUP($A16,'Annex 2 EHV charges'!$D:$O,2,0))</f>
        <v>378</v>
      </c>
      <c r="C16" s="162">
        <f>IF($A16="","",VLOOKUP($A16,'Annex 2 EHV charges'!$D:$O,3,0))</f>
        <v>1170000582708</v>
      </c>
      <c r="D16" s="161" t="str">
        <f>IF($A16="","",VLOOKUP($A16,'Annex 2 EHV charges'!$D:$O,4,0))</f>
        <v>Marchington Solar PV</v>
      </c>
      <c r="E16" s="166" t="str">
        <f>IFERROR(IF(VLOOKUP($A16,'Annex 2 EHV charges'!$D:$O,9,FALSE)=0,"",VLOOKUP($A16,'Annex 2 EHV charges'!$D:$O,9,FALSE)),"")</f>
        <v/>
      </c>
      <c r="F16" s="167">
        <f>IFERROR(IF(VLOOKUP($A16,'Annex 2 EHV charges'!$D:$O,10,FALSE)=0,"",VLOOKUP($A16,'Annex 2 EHV charges'!$D:$O,10,FALSE)),"")</f>
        <v>316.95</v>
      </c>
      <c r="G16" s="168">
        <f>IFERROR(IF(VLOOKUP($A16,'Annex 2 EHV charges'!$D:$O,11,FALSE)=0,"",VLOOKUP($A16,'Annex 2 EHV charges'!$D:$O,11,FALSE)),"")</f>
        <v>0.05</v>
      </c>
      <c r="H16" s="168">
        <f>IFERROR(IF(VLOOKUP($A16,'Annex 2 EHV charges'!$D:$O,12,FALSE)=0,"",VLOOKUP($A16,'Annex 2 EHV charges'!$D:$O,12,FALSE)),"")</f>
        <v>0.05</v>
      </c>
    </row>
    <row r="17" spans="1:8" x14ac:dyDescent="0.2">
      <c r="A17" s="162">
        <f t="array" ref="A17">IFERROR(INDEX('Annex 2 EHV charges'!$D$11:$D$300, MATCH(0, IF(ISBLANK('Annex 2 EHV charges'!$D$11:$D$300),1, COUNTIF(A$4:$A16, 'Annex 2 EHV charges'!$D$11:$D$300)), 0)),"")</f>
        <v>379</v>
      </c>
      <c r="B17" s="161">
        <f>IF($A17="","",VLOOKUP($A17,'Annex 2 EHV charges'!$D:$O,2,0))</f>
        <v>379</v>
      </c>
      <c r="C17" s="162">
        <f>IF($A17="","",VLOOKUP($A17,'Annex 2 EHV charges'!$D:$O,3,0))</f>
        <v>1170000586508</v>
      </c>
      <c r="D17" s="161" t="str">
        <f>IF($A17="","",VLOOKUP($A17,'Annex 2 EHV charges'!$D:$O,4,0))</f>
        <v>West End Fm Treswell PV</v>
      </c>
      <c r="E17" s="166" t="str">
        <f>IFERROR(IF(VLOOKUP($A17,'Annex 2 EHV charges'!$D:$O,9,FALSE)=0,"",VLOOKUP($A17,'Annex 2 EHV charges'!$D:$O,9,FALSE)),"")</f>
        <v/>
      </c>
      <c r="F17" s="167">
        <f>IFERROR(IF(VLOOKUP($A17,'Annex 2 EHV charges'!$D:$O,10,FALSE)=0,"",VLOOKUP($A17,'Annex 2 EHV charges'!$D:$O,10,FALSE)),"")</f>
        <v>319.66000000000003</v>
      </c>
      <c r="G17" s="168">
        <f>IFERROR(IF(VLOOKUP($A17,'Annex 2 EHV charges'!$D:$O,11,FALSE)=0,"",VLOOKUP($A17,'Annex 2 EHV charges'!$D:$O,11,FALSE)),"")</f>
        <v>0.05</v>
      </c>
      <c r="H17" s="168">
        <f>IFERROR(IF(VLOOKUP($A17,'Annex 2 EHV charges'!$D:$O,12,FALSE)=0,"",VLOOKUP($A17,'Annex 2 EHV charges'!$D:$O,12,FALSE)),"")</f>
        <v>0.05</v>
      </c>
    </row>
    <row r="18" spans="1:8" x14ac:dyDescent="0.2">
      <c r="A18" s="162">
        <f t="array" ref="A18">IFERROR(INDEX('Annex 2 EHV charges'!$D$11:$D$300, MATCH(0, IF(ISBLANK('Annex 2 EHV charges'!$D$11:$D$300),1, COUNTIF(A$4:$A17, 'Annex 2 EHV charges'!$D$11:$D$300)), 0)),"")</f>
        <v>380</v>
      </c>
      <c r="B18" s="161">
        <f>IF($A18="","",VLOOKUP($A18,'Annex 2 EHV charges'!$D:$O,2,0))</f>
        <v>380</v>
      </c>
      <c r="C18" s="162">
        <f>IF($A18="","",VLOOKUP($A18,'Annex 2 EHV charges'!$D:$O,3,0))</f>
        <v>1170000586614</v>
      </c>
      <c r="D18" s="161" t="str">
        <f>IF($A18="","",VLOOKUP($A18,'Annex 2 EHV charges'!$D:$O,4,0))</f>
        <v>Fields Farm Southam PV</v>
      </c>
      <c r="E18" s="166" t="str">
        <f>IFERROR(IF(VLOOKUP($A18,'Annex 2 EHV charges'!$D:$O,9,FALSE)=0,"",VLOOKUP($A18,'Annex 2 EHV charges'!$D:$O,9,FALSE)),"")</f>
        <v/>
      </c>
      <c r="F18" s="167">
        <f>IFERROR(IF(VLOOKUP($A18,'Annex 2 EHV charges'!$D:$O,10,FALSE)=0,"",VLOOKUP($A18,'Annex 2 EHV charges'!$D:$O,10,FALSE)),"")</f>
        <v>277.85000000000002</v>
      </c>
      <c r="G18" s="168">
        <f>IFERROR(IF(VLOOKUP($A18,'Annex 2 EHV charges'!$D:$O,11,FALSE)=0,"",VLOOKUP($A18,'Annex 2 EHV charges'!$D:$O,11,FALSE)),"")</f>
        <v>0.05</v>
      </c>
      <c r="H18" s="168">
        <f>IFERROR(IF(VLOOKUP($A18,'Annex 2 EHV charges'!$D:$O,12,FALSE)=0,"",VLOOKUP($A18,'Annex 2 EHV charges'!$D:$O,12,FALSE)),"")</f>
        <v>0.05</v>
      </c>
    </row>
    <row r="19" spans="1:8" x14ac:dyDescent="0.2">
      <c r="A19" s="162">
        <f t="array" ref="A19">IFERROR(INDEX('Annex 2 EHV charges'!$D$11:$D$300, MATCH(0, IF(ISBLANK('Annex 2 EHV charges'!$D$11:$D$300),1, COUNTIF(A$4:$A18, 'Annex 2 EHV charges'!$D$11:$D$300)), 0)),"")</f>
        <v>381</v>
      </c>
      <c r="B19" s="161">
        <f>IF($A19="","",VLOOKUP($A19,'Annex 2 EHV charges'!$D:$O,2,0))</f>
        <v>381</v>
      </c>
      <c r="C19" s="162">
        <f>IF($A19="","",VLOOKUP($A19,'Annex 2 EHV charges'!$D:$O,3,0))</f>
        <v>1170000587282</v>
      </c>
      <c r="D19" s="161" t="str">
        <f>IF($A19="","",VLOOKUP($A19,'Annex 2 EHV charges'!$D:$O,4,0))</f>
        <v>Canopus Farm PV</v>
      </c>
      <c r="E19" s="166" t="str">
        <f>IFERROR(IF(VLOOKUP($A19,'Annex 2 EHV charges'!$D:$O,9,FALSE)=0,"",VLOOKUP($A19,'Annex 2 EHV charges'!$D:$O,9,FALSE)),"")</f>
        <v/>
      </c>
      <c r="F19" s="167">
        <f>IFERROR(IF(VLOOKUP($A19,'Annex 2 EHV charges'!$D:$O,10,FALSE)=0,"",VLOOKUP($A19,'Annex 2 EHV charges'!$D:$O,10,FALSE)),"")</f>
        <v>287.02</v>
      </c>
      <c r="G19" s="168">
        <f>IFERROR(IF(VLOOKUP($A19,'Annex 2 EHV charges'!$D:$O,11,FALSE)=0,"",VLOOKUP($A19,'Annex 2 EHV charges'!$D:$O,11,FALSE)),"")</f>
        <v>0.05</v>
      </c>
      <c r="H19" s="168">
        <f>IFERROR(IF(VLOOKUP($A19,'Annex 2 EHV charges'!$D:$O,12,FALSE)=0,"",VLOOKUP($A19,'Annex 2 EHV charges'!$D:$O,12,FALSE)),"")</f>
        <v>0.05</v>
      </c>
    </row>
    <row r="20" spans="1:8" x14ac:dyDescent="0.2">
      <c r="A20" s="162">
        <f t="array" ref="A20">IFERROR(INDEX('Annex 2 EHV charges'!$D$11:$D$300, MATCH(0, IF(ISBLANK('Annex 2 EHV charges'!$D$11:$D$300),1, COUNTIF(A$4:$A19, 'Annex 2 EHV charges'!$D$11:$D$300)), 0)),"")</f>
        <v>382</v>
      </c>
      <c r="B20" s="161">
        <f>IF($A20="","",VLOOKUP($A20,'Annex 2 EHV charges'!$D:$O,2,0))</f>
        <v>382</v>
      </c>
      <c r="C20" s="162">
        <f>IF($A20="","",VLOOKUP($A20,'Annex 2 EHV charges'!$D:$O,3,0))</f>
        <v>1170000594270</v>
      </c>
      <c r="D20" s="161" t="str">
        <f>IF($A20="","",VLOOKUP($A20,'Annex 2 EHV charges'!$D:$O,4,0))</f>
        <v>Lindridge Farm PV</v>
      </c>
      <c r="E20" s="166" t="str">
        <f>IFERROR(IF(VLOOKUP($A20,'Annex 2 EHV charges'!$D:$O,9,FALSE)=0,"",VLOOKUP($A20,'Annex 2 EHV charges'!$D:$O,9,FALSE)),"")</f>
        <v/>
      </c>
      <c r="F20" s="167">
        <f>IFERROR(IF(VLOOKUP($A20,'Annex 2 EHV charges'!$D:$O,10,FALSE)=0,"",VLOOKUP($A20,'Annex 2 EHV charges'!$D:$O,10,FALSE)),"")</f>
        <v>727.65</v>
      </c>
      <c r="G20" s="168">
        <f>IFERROR(IF(VLOOKUP($A20,'Annex 2 EHV charges'!$D:$O,11,FALSE)=0,"",VLOOKUP($A20,'Annex 2 EHV charges'!$D:$O,11,FALSE)),"")</f>
        <v>0.05</v>
      </c>
      <c r="H20" s="168">
        <f>IFERROR(IF(VLOOKUP($A20,'Annex 2 EHV charges'!$D:$O,12,FALSE)=0,"",VLOOKUP($A20,'Annex 2 EHV charges'!$D:$O,12,FALSE)),"")</f>
        <v>0.05</v>
      </c>
    </row>
    <row r="21" spans="1:8" x14ac:dyDescent="0.2">
      <c r="A21" s="162">
        <f t="array" ref="A21">IFERROR(INDEX('Annex 2 EHV charges'!$D$11:$D$300, MATCH(0, IF(ISBLANK('Annex 2 EHV charges'!$D$11:$D$300),1, COUNTIF(A$4:$A20, 'Annex 2 EHV charges'!$D$11:$D$300)), 0)),"")</f>
        <v>383</v>
      </c>
      <c r="B21" s="161">
        <f>IF($A21="","",VLOOKUP($A21,'Annex 2 EHV charges'!$D:$O,2,0))</f>
        <v>383</v>
      </c>
      <c r="C21" s="162">
        <f>IF($A21="","",VLOOKUP($A21,'Annex 2 EHV charges'!$D:$O,3,0))</f>
        <v>1170000594173</v>
      </c>
      <c r="D21" s="161" t="str">
        <f>IF($A21="","",VLOOKUP($A21,'Annex 2 EHV charges'!$D:$O,4,0))</f>
        <v>Thornborough Grnds PV</v>
      </c>
      <c r="E21" s="166" t="str">
        <f>IFERROR(IF(VLOOKUP($A21,'Annex 2 EHV charges'!$D:$O,9,FALSE)=0,"",VLOOKUP($A21,'Annex 2 EHV charges'!$D:$O,9,FALSE)),"")</f>
        <v/>
      </c>
      <c r="F21" s="167">
        <f>IFERROR(IF(VLOOKUP($A21,'Annex 2 EHV charges'!$D:$O,10,FALSE)=0,"",VLOOKUP($A21,'Annex 2 EHV charges'!$D:$O,10,FALSE)),"")</f>
        <v>549.02</v>
      </c>
      <c r="G21" s="168">
        <f>IFERROR(IF(VLOOKUP($A21,'Annex 2 EHV charges'!$D:$O,11,FALSE)=0,"",VLOOKUP($A21,'Annex 2 EHV charges'!$D:$O,11,FALSE)),"")</f>
        <v>0.05</v>
      </c>
      <c r="H21" s="168">
        <f>IFERROR(IF(VLOOKUP($A21,'Annex 2 EHV charges'!$D:$O,12,FALSE)=0,"",VLOOKUP($A21,'Annex 2 EHV charges'!$D:$O,12,FALSE)),"")</f>
        <v>0.05</v>
      </c>
    </row>
    <row r="22" spans="1:8" x14ac:dyDescent="0.2">
      <c r="A22" s="162">
        <f t="array" ref="A22">IFERROR(INDEX('Annex 2 EHV charges'!$D$11:$D$300, MATCH(0, IF(ISBLANK('Annex 2 EHV charges'!$D$11:$D$300),1, COUNTIF(A$4:$A21, 'Annex 2 EHV charges'!$D$11:$D$300)), 0)),"")</f>
        <v>384</v>
      </c>
      <c r="B22" s="161">
        <f>IF($A22="","",VLOOKUP($A22,'Annex 2 EHV charges'!$D:$O,2,0))</f>
        <v>384</v>
      </c>
      <c r="C22" s="162">
        <f>IF($A22="","",VLOOKUP($A22,'Annex 2 EHV charges'!$D:$O,3,0))</f>
        <v>1170000592237</v>
      </c>
      <c r="D22" s="161" t="str">
        <f>IF($A22="","",VLOOKUP($A22,'Annex 2 EHV charges'!$D:$O,4,0))</f>
        <v>Wymeswold Narrow Lane PV</v>
      </c>
      <c r="E22" s="166" t="str">
        <f>IFERROR(IF(VLOOKUP($A22,'Annex 2 EHV charges'!$D:$O,9,FALSE)=0,"",VLOOKUP($A22,'Annex 2 EHV charges'!$D:$O,9,FALSE)),"")</f>
        <v/>
      </c>
      <c r="F22" s="167">
        <f>IFERROR(IF(VLOOKUP($A22,'Annex 2 EHV charges'!$D:$O,10,FALSE)=0,"",VLOOKUP($A22,'Annex 2 EHV charges'!$D:$O,10,FALSE)),"")</f>
        <v>461.29</v>
      </c>
      <c r="G22" s="168">
        <f>IFERROR(IF(VLOOKUP($A22,'Annex 2 EHV charges'!$D:$O,11,FALSE)=0,"",VLOOKUP($A22,'Annex 2 EHV charges'!$D:$O,11,FALSE)),"")</f>
        <v>0.05</v>
      </c>
      <c r="H22" s="168">
        <f>IFERROR(IF(VLOOKUP($A22,'Annex 2 EHV charges'!$D:$O,12,FALSE)=0,"",VLOOKUP($A22,'Annex 2 EHV charges'!$D:$O,12,FALSE)),"")</f>
        <v>0.05</v>
      </c>
    </row>
    <row r="23" spans="1:8" x14ac:dyDescent="0.2">
      <c r="A23" s="162">
        <f t="array" ref="A23">IFERROR(INDEX('Annex 2 EHV charges'!$D$11:$D$300, MATCH(0, IF(ISBLANK('Annex 2 EHV charges'!$D$11:$D$300),1, COUNTIF(A$4:$A22, 'Annex 2 EHV charges'!$D$11:$D$300)), 0)),"")</f>
        <v>385</v>
      </c>
      <c r="B23" s="161">
        <f>IF($A23="","",VLOOKUP($A23,'Annex 2 EHV charges'!$D:$O,2,0))</f>
        <v>385</v>
      </c>
      <c r="C23" s="162">
        <f>IF($A23="","",VLOOKUP($A23,'Annex 2 EHV charges'!$D:$O,3,0))</f>
        <v>1170000598043</v>
      </c>
      <c r="D23" s="161" t="str">
        <f>IF($A23="","",VLOOKUP($A23,'Annex 2 EHV charges'!$D:$O,4,0))</f>
        <v>Manor Farm Horton PV</v>
      </c>
      <c r="E23" s="166" t="str">
        <f>IFERROR(IF(VLOOKUP($A23,'Annex 2 EHV charges'!$D:$O,9,FALSE)=0,"",VLOOKUP($A23,'Annex 2 EHV charges'!$D:$O,9,FALSE)),"")</f>
        <v/>
      </c>
      <c r="F23" s="167">
        <f>IFERROR(IF(VLOOKUP($A23,'Annex 2 EHV charges'!$D:$O,10,FALSE)=0,"",VLOOKUP($A23,'Annex 2 EHV charges'!$D:$O,10,FALSE)),"")</f>
        <v>482.23</v>
      </c>
      <c r="G23" s="168">
        <f>IFERROR(IF(VLOOKUP($A23,'Annex 2 EHV charges'!$D:$O,11,FALSE)=0,"",VLOOKUP($A23,'Annex 2 EHV charges'!$D:$O,11,FALSE)),"")</f>
        <v>0.05</v>
      </c>
      <c r="H23" s="168">
        <f>IFERROR(IF(VLOOKUP($A23,'Annex 2 EHV charges'!$D:$O,12,FALSE)=0,"",VLOOKUP($A23,'Annex 2 EHV charges'!$D:$O,12,FALSE)),"")</f>
        <v>0.05</v>
      </c>
    </row>
    <row r="24" spans="1:8" x14ac:dyDescent="0.2">
      <c r="A24" s="162">
        <f t="array" ref="A24">IFERROR(INDEX('Annex 2 EHV charges'!$D$11:$D$300, MATCH(0, IF(ISBLANK('Annex 2 EHV charges'!$D$11:$D$300),1, COUNTIF(A$4:$A23, 'Annex 2 EHV charges'!$D$11:$D$300)), 0)),"")</f>
        <v>386</v>
      </c>
      <c r="B24" s="161">
        <f>IF($A24="","",VLOOKUP($A24,'Annex 2 EHV charges'!$D:$O,2,0))</f>
        <v>386</v>
      </c>
      <c r="C24" s="162">
        <f>IF($A24="","",VLOOKUP($A24,'Annex 2 EHV charges'!$D:$O,3,0))</f>
        <v>1170000598201</v>
      </c>
      <c r="D24" s="161" t="str">
        <f>IF($A24="","",VLOOKUP($A24,'Annex 2 EHV charges'!$D:$O,4,0))</f>
        <v>Handley Park Farm PV</v>
      </c>
      <c r="E24" s="166" t="str">
        <f>IFERROR(IF(VLOOKUP($A24,'Annex 2 EHV charges'!$D:$O,9,FALSE)=0,"",VLOOKUP($A24,'Annex 2 EHV charges'!$D:$O,9,FALSE)),"")</f>
        <v/>
      </c>
      <c r="F24" s="167">
        <f>IFERROR(IF(VLOOKUP($A24,'Annex 2 EHV charges'!$D:$O,10,FALSE)=0,"",VLOOKUP($A24,'Annex 2 EHV charges'!$D:$O,10,FALSE)),"")</f>
        <v>552.61</v>
      </c>
      <c r="G24" s="168">
        <f>IFERROR(IF(VLOOKUP($A24,'Annex 2 EHV charges'!$D:$O,11,FALSE)=0,"",VLOOKUP($A24,'Annex 2 EHV charges'!$D:$O,11,FALSE)),"")</f>
        <v>0.05</v>
      </c>
      <c r="H24" s="168">
        <f>IFERROR(IF(VLOOKUP($A24,'Annex 2 EHV charges'!$D:$O,12,FALSE)=0,"",VLOOKUP($A24,'Annex 2 EHV charges'!$D:$O,12,FALSE)),"")</f>
        <v>0.05</v>
      </c>
    </row>
    <row r="25" spans="1:8" x14ac:dyDescent="0.2">
      <c r="A25" s="162">
        <f t="array" ref="A25">IFERROR(INDEX('Annex 2 EHV charges'!$D$11:$D$300, MATCH(0, IF(ISBLANK('Annex 2 EHV charges'!$D$11:$D$300),1, COUNTIF(A$4:$A24, 'Annex 2 EHV charges'!$D$11:$D$300)), 0)),"")</f>
        <v>387</v>
      </c>
      <c r="B25" s="161">
        <f>IF($A25="","",VLOOKUP($A25,'Annex 2 EHV charges'!$D:$O,2,0))</f>
        <v>387</v>
      </c>
      <c r="C25" s="162">
        <f>IF($A25="","",VLOOKUP($A25,'Annex 2 EHV charges'!$D:$O,3,0))</f>
        <v>1170000601991</v>
      </c>
      <c r="D25" s="161" t="str">
        <f>IF($A25="","",VLOOKUP($A25,'Annex 2 EHV charges'!$D:$O,4,0))</f>
        <v>Shelton Lodge, Elton</v>
      </c>
      <c r="E25" s="166" t="str">
        <f>IFERROR(IF(VLOOKUP($A25,'Annex 2 EHV charges'!$D:$O,9,FALSE)=0,"",VLOOKUP($A25,'Annex 2 EHV charges'!$D:$O,9,FALSE)),"")</f>
        <v/>
      </c>
      <c r="F25" s="167">
        <f>IFERROR(IF(VLOOKUP($A25,'Annex 2 EHV charges'!$D:$O,10,FALSE)=0,"",VLOOKUP($A25,'Annex 2 EHV charges'!$D:$O,10,FALSE)),"")</f>
        <v>1452.65</v>
      </c>
      <c r="G25" s="168">
        <f>IFERROR(IF(VLOOKUP($A25,'Annex 2 EHV charges'!$D:$O,11,FALSE)=0,"",VLOOKUP($A25,'Annex 2 EHV charges'!$D:$O,11,FALSE)),"")</f>
        <v>0.05</v>
      </c>
      <c r="H25" s="168">
        <f>IFERROR(IF(VLOOKUP($A25,'Annex 2 EHV charges'!$D:$O,12,FALSE)=0,"",VLOOKUP($A25,'Annex 2 EHV charges'!$D:$O,12,FALSE)),"")</f>
        <v>0.05</v>
      </c>
    </row>
    <row r="26" spans="1:8" x14ac:dyDescent="0.2">
      <c r="A26" s="162">
        <f t="array" ref="A26">IFERROR(INDEX('Annex 2 EHV charges'!$D$11:$D$300, MATCH(0, IF(ISBLANK('Annex 2 EHV charges'!$D$11:$D$300),1, COUNTIF(A$4:$A25, 'Annex 2 EHV charges'!$D$11:$D$300)), 0)),"")</f>
        <v>388</v>
      </c>
      <c r="B26" s="161">
        <f>IF($A26="","",VLOOKUP($A26,'Annex 2 EHV charges'!$D:$O,2,0))</f>
        <v>388</v>
      </c>
      <c r="C26" s="162">
        <f>IF($A26="","",VLOOKUP($A26,'Annex 2 EHV charges'!$D:$O,3,0))</f>
        <v>1170000604050</v>
      </c>
      <c r="D26" s="161" t="str">
        <f>IF($A26="","",VLOOKUP($A26,'Annex 2 EHV charges'!$D:$O,4,0))</f>
        <v>Brafield Green Solar Farm</v>
      </c>
      <c r="E26" s="166" t="str">
        <f>IFERROR(IF(VLOOKUP($A26,'Annex 2 EHV charges'!$D:$O,9,FALSE)=0,"",VLOOKUP($A26,'Annex 2 EHV charges'!$D:$O,9,FALSE)),"")</f>
        <v/>
      </c>
      <c r="F26" s="167">
        <f>IFERROR(IF(VLOOKUP($A26,'Annex 2 EHV charges'!$D:$O,10,FALSE)=0,"",VLOOKUP($A26,'Annex 2 EHV charges'!$D:$O,10,FALSE)),"")</f>
        <v>1625.32</v>
      </c>
      <c r="G26" s="168">
        <f>IFERROR(IF(VLOOKUP($A26,'Annex 2 EHV charges'!$D:$O,11,FALSE)=0,"",VLOOKUP($A26,'Annex 2 EHV charges'!$D:$O,11,FALSE)),"")</f>
        <v>0.05</v>
      </c>
      <c r="H26" s="168">
        <f>IFERROR(IF(VLOOKUP($A26,'Annex 2 EHV charges'!$D:$O,12,FALSE)=0,"",VLOOKUP($A26,'Annex 2 EHV charges'!$D:$O,12,FALSE)),"")</f>
        <v>0.05</v>
      </c>
    </row>
    <row r="27" spans="1:8" x14ac:dyDescent="0.2">
      <c r="A27" s="162">
        <f t="array" ref="A27">IFERROR(INDEX('Annex 2 EHV charges'!$D$11:$D$300, MATCH(0, IF(ISBLANK('Annex 2 EHV charges'!$D$11:$D$300),1, COUNTIF(A$4:$A26, 'Annex 2 EHV charges'!$D$11:$D$300)), 0)),"")</f>
        <v>389</v>
      </c>
      <c r="B27" s="161">
        <f>IF($A27="","",VLOOKUP($A27,'Annex 2 EHV charges'!$D:$O,2,0))</f>
        <v>389</v>
      </c>
      <c r="C27" s="162">
        <f>IF($A27="","",VLOOKUP($A27,'Annex 2 EHV charges'!$D:$O,3,0))</f>
        <v>1170000605240</v>
      </c>
      <c r="D27" s="161" t="str">
        <f>IF($A27="","",VLOOKUP($A27,'Annex 2 EHV charges'!$D:$O,4,0))</f>
        <v>Sywell Aerodrome PV</v>
      </c>
      <c r="E27" s="166" t="str">
        <f>IFERROR(IF(VLOOKUP($A27,'Annex 2 EHV charges'!$D:$O,9,FALSE)=0,"",VLOOKUP($A27,'Annex 2 EHV charges'!$D:$O,9,FALSE)),"")</f>
        <v/>
      </c>
      <c r="F27" s="167">
        <f>IFERROR(IF(VLOOKUP($A27,'Annex 2 EHV charges'!$D:$O,10,FALSE)=0,"",VLOOKUP($A27,'Annex 2 EHV charges'!$D:$O,10,FALSE)),"")</f>
        <v>6275.65</v>
      </c>
      <c r="G27" s="168">
        <f>IFERROR(IF(VLOOKUP($A27,'Annex 2 EHV charges'!$D:$O,11,FALSE)=0,"",VLOOKUP($A27,'Annex 2 EHV charges'!$D:$O,11,FALSE)),"")</f>
        <v>0.05</v>
      </c>
      <c r="H27" s="168">
        <f>IFERROR(IF(VLOOKUP($A27,'Annex 2 EHV charges'!$D:$O,12,FALSE)=0,"",VLOOKUP($A27,'Annex 2 EHV charges'!$D:$O,12,FALSE)),"")</f>
        <v>0.05</v>
      </c>
    </row>
    <row r="28" spans="1:8" x14ac:dyDescent="0.2">
      <c r="A28" s="162">
        <f t="array" ref="A28">IFERROR(INDEX('Annex 2 EHV charges'!$D$11:$D$300, MATCH(0, IF(ISBLANK('Annex 2 EHV charges'!$D$11:$D$300),1, COUNTIF(A$4:$A27, 'Annex 2 EHV charges'!$D$11:$D$300)), 0)),"")</f>
        <v>390</v>
      </c>
      <c r="B28" s="161">
        <f>IF($A28="","",VLOOKUP($A28,'Annex 2 EHV charges'!$D:$O,2,0))</f>
        <v>390</v>
      </c>
      <c r="C28" s="162">
        <f>IF($A28="","",VLOOKUP($A28,'Annex 2 EHV charges'!$D:$O,3,0))</f>
        <v>1170000615007</v>
      </c>
      <c r="D28" s="161" t="str">
        <f>IF($A28="","",VLOOKUP($A28,'Annex 2 EHV charges'!$D:$O,4,0))</f>
        <v>Holtwood Farm PV</v>
      </c>
      <c r="E28" s="166" t="str">
        <f>IFERROR(IF(VLOOKUP($A28,'Annex 2 EHV charges'!$D:$O,9,FALSE)=0,"",VLOOKUP($A28,'Annex 2 EHV charges'!$D:$O,9,FALSE)),"")</f>
        <v/>
      </c>
      <c r="F28" s="167">
        <f>IFERROR(IF(VLOOKUP($A28,'Annex 2 EHV charges'!$D:$O,10,FALSE)=0,"",VLOOKUP($A28,'Annex 2 EHV charges'!$D:$O,10,FALSE)),"")</f>
        <v>672.81</v>
      </c>
      <c r="G28" s="168">
        <f>IFERROR(IF(VLOOKUP($A28,'Annex 2 EHV charges'!$D:$O,11,FALSE)=0,"",VLOOKUP($A28,'Annex 2 EHV charges'!$D:$O,11,FALSE)),"")</f>
        <v>0.05</v>
      </c>
      <c r="H28" s="168">
        <f>IFERROR(IF(VLOOKUP($A28,'Annex 2 EHV charges'!$D:$O,12,FALSE)=0,"",VLOOKUP($A28,'Annex 2 EHV charges'!$D:$O,12,FALSE)),"")</f>
        <v>0.05</v>
      </c>
    </row>
    <row r="29" spans="1:8" x14ac:dyDescent="0.2">
      <c r="A29" s="162">
        <f t="array" ref="A29">IFERROR(INDEX('Annex 2 EHV charges'!$D$11:$D$300, MATCH(0, IF(ISBLANK('Annex 2 EHV charges'!$D$11:$D$300),1, COUNTIF(A$4:$A28, 'Annex 2 EHV charges'!$D$11:$D$300)), 0)),"")</f>
        <v>391</v>
      </c>
      <c r="B29" s="161">
        <f>IF($A29="","",VLOOKUP($A29,'Annex 2 EHV charges'!$D:$O,2,0))</f>
        <v>391</v>
      </c>
      <c r="C29" s="162">
        <f>IF($A29="","",VLOOKUP($A29,'Annex 2 EHV charges'!$D:$O,3,0))</f>
        <v>1170000614981</v>
      </c>
      <c r="D29" s="161" t="str">
        <f>IF($A29="","",VLOOKUP($A29,'Annex 2 EHV charges'!$D:$O,4,0))</f>
        <v>Drakelow Farm PV</v>
      </c>
      <c r="E29" s="166" t="str">
        <f>IFERROR(IF(VLOOKUP($A29,'Annex 2 EHV charges'!$D:$O,9,FALSE)=0,"",VLOOKUP($A29,'Annex 2 EHV charges'!$D:$O,9,FALSE)),"")</f>
        <v/>
      </c>
      <c r="F29" s="167">
        <f>IFERROR(IF(VLOOKUP($A29,'Annex 2 EHV charges'!$D:$O,10,FALSE)=0,"",VLOOKUP($A29,'Annex 2 EHV charges'!$D:$O,10,FALSE)),"")</f>
        <v>678.45</v>
      </c>
      <c r="G29" s="168">
        <f>IFERROR(IF(VLOOKUP($A29,'Annex 2 EHV charges'!$D:$O,11,FALSE)=0,"",VLOOKUP($A29,'Annex 2 EHV charges'!$D:$O,11,FALSE)),"")</f>
        <v>0.05</v>
      </c>
      <c r="H29" s="168">
        <f>IFERROR(IF(VLOOKUP($A29,'Annex 2 EHV charges'!$D:$O,12,FALSE)=0,"",VLOOKUP($A29,'Annex 2 EHV charges'!$D:$O,12,FALSE)),"")</f>
        <v>0.05</v>
      </c>
    </row>
    <row r="30" spans="1:8" x14ac:dyDescent="0.2">
      <c r="A30" s="162">
        <f t="array" ref="A30">IFERROR(INDEX('Annex 2 EHV charges'!$D$11:$D$300, MATCH(0, IF(ISBLANK('Annex 2 EHV charges'!$D$11:$D$300),1, COUNTIF(A$4:$A29, 'Annex 2 EHV charges'!$D$11:$D$300)), 0)),"")</f>
        <v>392</v>
      </c>
      <c r="B30" s="161">
        <f>IF($A30="","",VLOOKUP($A30,'Annex 2 EHV charges'!$D:$O,2,0))</f>
        <v>392</v>
      </c>
      <c r="C30" s="162">
        <f>IF($A30="","",VLOOKUP($A30,'Annex 2 EHV charges'!$D:$O,3,0))</f>
        <v>1170000619925</v>
      </c>
      <c r="D30" s="161" t="str">
        <f>IF($A30="","",VLOOKUP($A30,'Annex 2 EHV charges'!$D:$O,4,0))</f>
        <v>Stragglethorpe Road PV Solar Park</v>
      </c>
      <c r="E30" s="166" t="str">
        <f>IFERROR(IF(VLOOKUP($A30,'Annex 2 EHV charges'!$D:$O,9,FALSE)=0,"",VLOOKUP($A30,'Annex 2 EHV charges'!$D:$O,9,FALSE)),"")</f>
        <v/>
      </c>
      <c r="F30" s="167">
        <f>IFERROR(IF(VLOOKUP($A30,'Annex 2 EHV charges'!$D:$O,10,FALSE)=0,"",VLOOKUP($A30,'Annex 2 EHV charges'!$D:$O,10,FALSE)),"")</f>
        <v>347.43</v>
      </c>
      <c r="G30" s="168">
        <f>IFERROR(IF(VLOOKUP($A30,'Annex 2 EHV charges'!$D:$O,11,FALSE)=0,"",VLOOKUP($A30,'Annex 2 EHV charges'!$D:$O,11,FALSE)),"")</f>
        <v>0.05</v>
      </c>
      <c r="H30" s="168">
        <f>IFERROR(IF(VLOOKUP($A30,'Annex 2 EHV charges'!$D:$O,12,FALSE)=0,"",VLOOKUP($A30,'Annex 2 EHV charges'!$D:$O,12,FALSE)),"")</f>
        <v>0.05</v>
      </c>
    </row>
    <row r="31" spans="1:8" x14ac:dyDescent="0.2">
      <c r="A31" s="162">
        <f t="array" ref="A31">IFERROR(INDEX('Annex 2 EHV charges'!$D$11:$D$300, MATCH(0, IF(ISBLANK('Annex 2 EHV charges'!$D$11:$D$300),1, COUNTIF(A$4:$A30, 'Annex 2 EHV charges'!$D$11:$D$300)), 0)),"")</f>
        <v>393</v>
      </c>
      <c r="B31" s="161">
        <f>IF($A31="","",VLOOKUP($A31,'Annex 2 EHV charges'!$D:$O,2,0))</f>
        <v>393</v>
      </c>
      <c r="C31" s="162">
        <f>IF($A31="","",VLOOKUP($A31,'Annex 2 EHV charges'!$D:$O,3,0))</f>
        <v>1170000627457</v>
      </c>
      <c r="D31" s="161" t="str">
        <f>IF($A31="","",VLOOKUP($A31,'Annex 2 EHV charges'!$D:$O,4,0))</f>
        <v>Oxcroft Solar Farm</v>
      </c>
      <c r="E31" s="166" t="str">
        <f>IFERROR(IF(VLOOKUP($A31,'Annex 2 EHV charges'!$D:$O,9,FALSE)=0,"",VLOOKUP($A31,'Annex 2 EHV charges'!$D:$O,9,FALSE)),"")</f>
        <v/>
      </c>
      <c r="F31" s="167">
        <f>IFERROR(IF(VLOOKUP($A31,'Annex 2 EHV charges'!$D:$O,10,FALSE)=0,"",VLOOKUP($A31,'Annex 2 EHV charges'!$D:$O,10,FALSE)),"")</f>
        <v>2781.87</v>
      </c>
      <c r="G31" s="168">
        <f>IFERROR(IF(VLOOKUP($A31,'Annex 2 EHV charges'!$D:$O,11,FALSE)=0,"",VLOOKUP($A31,'Annex 2 EHV charges'!$D:$O,11,FALSE)),"")</f>
        <v>0.05</v>
      </c>
      <c r="H31" s="168">
        <f>IFERROR(IF(VLOOKUP($A31,'Annex 2 EHV charges'!$D:$O,12,FALSE)=0,"",VLOOKUP($A31,'Annex 2 EHV charges'!$D:$O,12,FALSE)),"")</f>
        <v>0.05</v>
      </c>
    </row>
    <row r="32" spans="1:8" x14ac:dyDescent="0.2">
      <c r="A32" s="162">
        <f t="array" ref="A32">IFERROR(INDEX('Annex 2 EHV charges'!$D$11:$D$300, MATCH(0, IF(ISBLANK('Annex 2 EHV charges'!$D$11:$D$300),1, COUNTIF(A$4:$A31, 'Annex 2 EHV charges'!$D$11:$D$300)), 0)),"")</f>
        <v>394</v>
      </c>
      <c r="B32" s="161">
        <f>IF($A32="","",VLOOKUP($A32,'Annex 2 EHV charges'!$D:$O,2,0))</f>
        <v>394</v>
      </c>
      <c r="C32" s="162">
        <f>IF($A32="","",VLOOKUP($A32,'Annex 2 EHV charges'!$D:$O,3,0))</f>
        <v>1170000626825</v>
      </c>
      <c r="D32" s="161" t="str">
        <f>IF($A32="","",VLOOKUP($A32,'Annex 2 EHV charges'!$D:$O,4,0))</f>
        <v>Derby Waste Sinfin EFW</v>
      </c>
      <c r="E32" s="166" t="str">
        <f>IFERROR(IF(VLOOKUP($A32,'Annex 2 EHV charges'!$D:$O,9,FALSE)=0,"",VLOOKUP($A32,'Annex 2 EHV charges'!$D:$O,9,FALSE)),"")</f>
        <v/>
      </c>
      <c r="F32" s="167">
        <f>IFERROR(IF(VLOOKUP($A32,'Annex 2 EHV charges'!$D:$O,10,FALSE)=0,"",VLOOKUP($A32,'Annex 2 EHV charges'!$D:$O,10,FALSE)),"")</f>
        <v>1424.29</v>
      </c>
      <c r="G32" s="168">
        <f>IFERROR(IF(VLOOKUP($A32,'Annex 2 EHV charges'!$D:$O,11,FALSE)=0,"",VLOOKUP($A32,'Annex 2 EHV charges'!$D:$O,11,FALSE)),"")</f>
        <v>0.05</v>
      </c>
      <c r="H32" s="168">
        <f>IFERROR(IF(VLOOKUP($A32,'Annex 2 EHV charges'!$D:$O,12,FALSE)=0,"",VLOOKUP($A32,'Annex 2 EHV charges'!$D:$O,12,FALSE)),"")</f>
        <v>0.05</v>
      </c>
    </row>
    <row r="33" spans="1:8" x14ac:dyDescent="0.2">
      <c r="A33" s="162">
        <f t="array" ref="A33">IFERROR(INDEX('Annex 2 EHV charges'!$D$11:$D$300, MATCH(0, IF(ISBLANK('Annex 2 EHV charges'!$D$11:$D$300),1, COUNTIF(A$4:$A32, 'Annex 2 EHV charges'!$D$11:$D$300)), 0)),"")</f>
        <v>395</v>
      </c>
      <c r="B33" s="161">
        <f>IF($A33="","",VLOOKUP($A33,'Annex 2 EHV charges'!$D:$O,2,0))</f>
        <v>395</v>
      </c>
      <c r="C33" s="162">
        <f>IF($A33="","",VLOOKUP($A33,'Annex 2 EHV charges'!$D:$O,3,0))</f>
        <v>1170000625690</v>
      </c>
      <c r="D33" s="161" t="str">
        <f>IF($A33="","",VLOOKUP($A33,'Annex 2 EHV charges'!$D:$O,4,0))</f>
        <v>Littlewood Farm PV</v>
      </c>
      <c r="E33" s="166" t="str">
        <f>IFERROR(IF(VLOOKUP($A33,'Annex 2 EHV charges'!$D:$O,9,FALSE)=0,"",VLOOKUP($A33,'Annex 2 EHV charges'!$D:$O,9,FALSE)),"")</f>
        <v/>
      </c>
      <c r="F33" s="167">
        <f>IFERROR(IF(VLOOKUP($A33,'Annex 2 EHV charges'!$D:$O,10,FALSE)=0,"",VLOOKUP($A33,'Annex 2 EHV charges'!$D:$O,10,FALSE)),"")</f>
        <v>287.85000000000002</v>
      </c>
      <c r="G33" s="168">
        <f>IFERROR(IF(VLOOKUP($A33,'Annex 2 EHV charges'!$D:$O,11,FALSE)=0,"",VLOOKUP($A33,'Annex 2 EHV charges'!$D:$O,11,FALSE)),"")</f>
        <v>0.05</v>
      </c>
      <c r="H33" s="168">
        <f>IFERROR(IF(VLOOKUP($A33,'Annex 2 EHV charges'!$D:$O,12,FALSE)=0,"",VLOOKUP($A33,'Annex 2 EHV charges'!$D:$O,12,FALSE)),"")</f>
        <v>0.05</v>
      </c>
    </row>
    <row r="34" spans="1:8" x14ac:dyDescent="0.2">
      <c r="A34" s="162">
        <f t="array" ref="A34">IFERROR(INDEX('Annex 2 EHV charges'!$D$11:$D$300, MATCH(0, IF(ISBLANK('Annex 2 EHV charges'!$D$11:$D$300),1, COUNTIF(A$4:$A33, 'Annex 2 EHV charges'!$D$11:$D$300)), 0)),"")</f>
        <v>396</v>
      </c>
      <c r="B34" s="161">
        <f>IF($A34="","",VLOOKUP($A34,'Annex 2 EHV charges'!$D:$O,2,0))</f>
        <v>396</v>
      </c>
      <c r="C34" s="162">
        <f>IF($A34="","",VLOOKUP($A34,'Annex 2 EHV charges'!$D:$O,3,0))</f>
        <v>1170000630422</v>
      </c>
      <c r="D34" s="161" t="str">
        <f>IF($A34="","",VLOOKUP($A34,'Annex 2 EHV charges'!$D:$O,4,0))</f>
        <v>Twin Yards Solar Farm</v>
      </c>
      <c r="E34" s="166" t="str">
        <f>IFERROR(IF(VLOOKUP($A34,'Annex 2 EHV charges'!$D:$O,9,FALSE)=0,"",VLOOKUP($A34,'Annex 2 EHV charges'!$D:$O,9,FALSE)),"")</f>
        <v/>
      </c>
      <c r="F34" s="167">
        <f>IFERROR(IF(VLOOKUP($A34,'Annex 2 EHV charges'!$D:$O,10,FALSE)=0,"",VLOOKUP($A34,'Annex 2 EHV charges'!$D:$O,10,FALSE)),"")</f>
        <v>407.59</v>
      </c>
      <c r="G34" s="168">
        <f>IFERROR(IF(VLOOKUP($A34,'Annex 2 EHV charges'!$D:$O,11,FALSE)=0,"",VLOOKUP($A34,'Annex 2 EHV charges'!$D:$O,11,FALSE)),"")</f>
        <v>0.05</v>
      </c>
      <c r="H34" s="168">
        <f>IFERROR(IF(VLOOKUP($A34,'Annex 2 EHV charges'!$D:$O,12,FALSE)=0,"",VLOOKUP($A34,'Annex 2 EHV charges'!$D:$O,12,FALSE)),"")</f>
        <v>0.05</v>
      </c>
    </row>
    <row r="35" spans="1:8" x14ac:dyDescent="0.2">
      <c r="A35" s="162">
        <f t="array" ref="A35">IFERROR(INDEX('Annex 2 EHV charges'!$D$11:$D$300, MATCH(0, IF(ISBLANK('Annex 2 EHV charges'!$D$11:$D$300),1, COUNTIF(A$4:$A34, 'Annex 2 EHV charges'!$D$11:$D$300)), 0)),"")</f>
        <v>397</v>
      </c>
      <c r="B35" s="161">
        <f>IF($A35="","",VLOOKUP($A35,'Annex 2 EHV charges'!$D:$O,2,0))</f>
        <v>397</v>
      </c>
      <c r="C35" s="162">
        <f>IF($A35="","",VLOOKUP($A35,'Annex 2 EHV charges'!$D:$O,3,0))</f>
        <v>1170000629659</v>
      </c>
      <c r="D35" s="161" t="str">
        <f>IF($A35="","",VLOOKUP($A35,'Annex 2 EHV charges'!$D:$O,4,0))</f>
        <v>Tower Hayes Farm Solar Park</v>
      </c>
      <c r="E35" s="166" t="str">
        <f>IFERROR(IF(VLOOKUP($A35,'Annex 2 EHV charges'!$D:$O,9,FALSE)=0,"",VLOOKUP($A35,'Annex 2 EHV charges'!$D:$O,9,FALSE)),"")</f>
        <v/>
      </c>
      <c r="F35" s="167">
        <f>IFERROR(IF(VLOOKUP($A35,'Annex 2 EHV charges'!$D:$O,10,FALSE)=0,"",VLOOKUP($A35,'Annex 2 EHV charges'!$D:$O,10,FALSE)),"")</f>
        <v>557.33000000000004</v>
      </c>
      <c r="G35" s="168">
        <f>IFERROR(IF(VLOOKUP($A35,'Annex 2 EHV charges'!$D:$O,11,FALSE)=0,"",VLOOKUP($A35,'Annex 2 EHV charges'!$D:$O,11,FALSE)),"")</f>
        <v>0.05</v>
      </c>
      <c r="H35" s="168">
        <f>IFERROR(IF(VLOOKUP($A35,'Annex 2 EHV charges'!$D:$O,12,FALSE)=0,"",VLOOKUP($A35,'Annex 2 EHV charges'!$D:$O,12,FALSE)),"")</f>
        <v>0.05</v>
      </c>
    </row>
    <row r="36" spans="1:8" x14ac:dyDescent="0.2">
      <c r="A36" s="162">
        <f t="array" ref="A36">IFERROR(INDEX('Annex 2 EHV charges'!$D$11:$D$300, MATCH(0, IF(ISBLANK('Annex 2 EHV charges'!$D$11:$D$300),1, COUNTIF(A$4:$A35, 'Annex 2 EHV charges'!$D$11:$D$300)), 0)),"")</f>
        <v>398</v>
      </c>
      <c r="B36" s="161">
        <f>IF($A36="","",VLOOKUP($A36,'Annex 2 EHV charges'!$D:$O,2,0))</f>
        <v>398</v>
      </c>
      <c r="C36" s="162">
        <f>IF($A36="","",VLOOKUP($A36,'Annex 2 EHV charges'!$D:$O,3,0))</f>
        <v>1170000632615</v>
      </c>
      <c r="D36" s="161" t="str">
        <f>IF($A36="","",VLOOKUP($A36,'Annex 2 EHV charges'!$D:$O,4,0))</f>
        <v>The Breck Solar</v>
      </c>
      <c r="E36" s="166" t="str">
        <f>IFERROR(IF(VLOOKUP($A36,'Annex 2 EHV charges'!$D:$O,9,FALSE)=0,"",VLOOKUP($A36,'Annex 2 EHV charges'!$D:$O,9,FALSE)),"")</f>
        <v/>
      </c>
      <c r="F36" s="167">
        <f>IFERROR(IF(VLOOKUP($A36,'Annex 2 EHV charges'!$D:$O,10,FALSE)=0,"",VLOOKUP($A36,'Annex 2 EHV charges'!$D:$O,10,FALSE)),"")</f>
        <v>1023.3</v>
      </c>
      <c r="G36" s="168">
        <f>IFERROR(IF(VLOOKUP($A36,'Annex 2 EHV charges'!$D:$O,11,FALSE)=0,"",VLOOKUP($A36,'Annex 2 EHV charges'!$D:$O,11,FALSE)),"")</f>
        <v>0.05</v>
      </c>
      <c r="H36" s="168">
        <f>IFERROR(IF(VLOOKUP($A36,'Annex 2 EHV charges'!$D:$O,12,FALSE)=0,"",VLOOKUP($A36,'Annex 2 EHV charges'!$D:$O,12,FALSE)),"")</f>
        <v>0.05</v>
      </c>
    </row>
    <row r="37" spans="1:8" x14ac:dyDescent="0.2">
      <c r="A37" s="162">
        <f t="array" ref="A37">IFERROR(INDEX('Annex 2 EHV charges'!$D$11:$D$300, MATCH(0, IF(ISBLANK('Annex 2 EHV charges'!$D$11:$D$300),1, COUNTIF(A$4:$A36, 'Annex 2 EHV charges'!$D$11:$D$300)), 0)),"")</f>
        <v>399</v>
      </c>
      <c r="B37" s="161">
        <f>IF($A37="","",VLOOKUP($A37,'Annex 2 EHV charges'!$D:$O,2,0))</f>
        <v>399</v>
      </c>
      <c r="C37" s="162">
        <f>IF($A37="","",VLOOKUP($A37,'Annex 2 EHV charges'!$D:$O,3,0))</f>
        <v>1170000631435</v>
      </c>
      <c r="D37" s="161" t="str">
        <f>IF($A37="","",VLOOKUP($A37,'Annex 2 EHV charges'!$D:$O,4,0))</f>
        <v>Barnby Moor Retford PV</v>
      </c>
      <c r="E37" s="166" t="str">
        <f>IFERROR(IF(VLOOKUP($A37,'Annex 2 EHV charges'!$D:$O,9,FALSE)=0,"",VLOOKUP($A37,'Annex 2 EHV charges'!$D:$O,9,FALSE)),"")</f>
        <v/>
      </c>
      <c r="F37" s="167" t="str">
        <f>IFERROR(IF(VLOOKUP($A37,'Annex 2 EHV charges'!$D:$O,10,FALSE)=0,"",VLOOKUP($A37,'Annex 2 EHV charges'!$D:$O,10,FALSE)),"")</f>
        <v/>
      </c>
      <c r="G37" s="168">
        <f>IFERROR(IF(VLOOKUP($A37,'Annex 2 EHV charges'!$D:$O,11,FALSE)=0,"",VLOOKUP($A37,'Annex 2 EHV charges'!$D:$O,11,FALSE)),"")</f>
        <v>0.05</v>
      </c>
      <c r="H37" s="168">
        <f>IFERROR(IF(VLOOKUP($A37,'Annex 2 EHV charges'!$D:$O,12,FALSE)=0,"",VLOOKUP($A37,'Annex 2 EHV charges'!$D:$O,12,FALSE)),"")</f>
        <v>0.05</v>
      </c>
    </row>
    <row r="38" spans="1:8" x14ac:dyDescent="0.2">
      <c r="A38" s="162">
        <f t="array" ref="A38">IFERROR(INDEX('Annex 2 EHV charges'!$D$11:$D$300, MATCH(0, IF(ISBLANK('Annex 2 EHV charges'!$D$11:$D$300),1, COUNTIF(A$4:$A37, 'Annex 2 EHV charges'!$D$11:$D$300)), 0)),"")</f>
        <v>400</v>
      </c>
      <c r="B38" s="161">
        <f>IF($A38="","",VLOOKUP($A38,'Annex 2 EHV charges'!$D:$O,2,0))</f>
        <v>400</v>
      </c>
      <c r="C38" s="162">
        <f>IF($A38="","",VLOOKUP($A38,'Annex 2 EHV charges'!$D:$O,3,0))</f>
        <v>1170000636512</v>
      </c>
      <c r="D38" s="161" t="str">
        <f>IF($A38="","",VLOOKUP($A38,'Annex 2 EHV charges'!$D:$O,4,0))</f>
        <v>Lincoln Farm Solar</v>
      </c>
      <c r="E38" s="166" t="str">
        <f>IFERROR(IF(VLOOKUP($A38,'Annex 2 EHV charges'!$D:$O,9,FALSE)=0,"",VLOOKUP($A38,'Annex 2 EHV charges'!$D:$O,9,FALSE)),"")</f>
        <v/>
      </c>
      <c r="F38" s="167">
        <f>IFERROR(IF(VLOOKUP($A38,'Annex 2 EHV charges'!$D:$O,10,FALSE)=0,"",VLOOKUP($A38,'Annex 2 EHV charges'!$D:$O,10,FALSE)),"")</f>
        <v>522.44000000000005</v>
      </c>
      <c r="G38" s="168">
        <f>IFERROR(IF(VLOOKUP($A38,'Annex 2 EHV charges'!$D:$O,11,FALSE)=0,"",VLOOKUP($A38,'Annex 2 EHV charges'!$D:$O,11,FALSE)),"")</f>
        <v>0.05</v>
      </c>
      <c r="H38" s="168">
        <f>IFERROR(IF(VLOOKUP($A38,'Annex 2 EHV charges'!$D:$O,12,FALSE)=0,"",VLOOKUP($A38,'Annex 2 EHV charges'!$D:$O,12,FALSE)),"")</f>
        <v>0.05</v>
      </c>
    </row>
    <row r="39" spans="1:8" x14ac:dyDescent="0.2">
      <c r="A39" s="162">
        <f t="array" ref="A39">IFERROR(INDEX('Annex 2 EHV charges'!$D$11:$D$300, MATCH(0, IF(ISBLANK('Annex 2 EHV charges'!$D$11:$D$300),1, COUNTIF(A$4:$A38, 'Annex 2 EHV charges'!$D$11:$D$300)), 0)),"")</f>
        <v>401</v>
      </c>
      <c r="B39" s="161">
        <f>IF($A39="","",VLOOKUP($A39,'Annex 2 EHV charges'!$D:$O,2,0))</f>
        <v>401</v>
      </c>
      <c r="C39" s="162">
        <f>IF($A39="","",VLOOKUP($A39,'Annex 2 EHV charges'!$D:$O,3,0))</f>
        <v>1170000652018</v>
      </c>
      <c r="D39" s="161" t="str">
        <f>IF($A39="","",VLOOKUP($A39,'Annex 2 EHV charges'!$D:$O,4,0))</f>
        <v>Drakelow Renewable Energy Centre</v>
      </c>
      <c r="E39" s="166" t="str">
        <f>IFERROR(IF(VLOOKUP($A39,'Annex 2 EHV charges'!$D:$O,9,FALSE)=0,"",VLOOKUP($A39,'Annex 2 EHV charges'!$D:$O,9,FALSE)),"")</f>
        <v/>
      </c>
      <c r="F39" s="167">
        <f>IFERROR(IF(VLOOKUP($A39,'Annex 2 EHV charges'!$D:$O,10,FALSE)=0,"",VLOOKUP($A39,'Annex 2 EHV charges'!$D:$O,10,FALSE)),"")</f>
        <v>316.11</v>
      </c>
      <c r="G39" s="168">
        <f>IFERROR(IF(VLOOKUP($A39,'Annex 2 EHV charges'!$D:$O,11,FALSE)=0,"",VLOOKUP($A39,'Annex 2 EHV charges'!$D:$O,11,FALSE)),"")</f>
        <v>0.05</v>
      </c>
      <c r="H39" s="168">
        <f>IFERROR(IF(VLOOKUP($A39,'Annex 2 EHV charges'!$D:$O,12,FALSE)=0,"",VLOOKUP($A39,'Annex 2 EHV charges'!$D:$O,12,FALSE)),"")</f>
        <v>0.05</v>
      </c>
    </row>
    <row r="40" spans="1:8" x14ac:dyDescent="0.2">
      <c r="A40" s="162">
        <f t="array" ref="A40">IFERROR(INDEX('Annex 2 EHV charges'!$D$11:$D$300, MATCH(0, IF(ISBLANK('Annex 2 EHV charges'!$D$11:$D$300),1, COUNTIF(A$4:$A39, 'Annex 2 EHV charges'!$D$11:$D$300)), 0)),"")</f>
        <v>402</v>
      </c>
      <c r="B40" s="161">
        <f>IF($A40="","",VLOOKUP($A40,'Annex 2 EHV charges'!$D:$O,2,0))</f>
        <v>402</v>
      </c>
      <c r="C40" s="162">
        <f>IF($A40="","",VLOOKUP($A40,'Annex 2 EHV charges'!$D:$O,3,0))</f>
        <v>1170000656893</v>
      </c>
      <c r="D40" s="161" t="str">
        <f>IF($A40="","",VLOOKUP($A40,'Annex 2 EHV charges'!$D:$O,4,0))</f>
        <v>Tetron Point ESS</v>
      </c>
      <c r="E40" s="166" t="str">
        <f>IFERROR(IF(VLOOKUP($A40,'Annex 2 EHV charges'!$D:$O,9,FALSE)=0,"",VLOOKUP($A40,'Annex 2 EHV charges'!$D:$O,9,FALSE)),"")</f>
        <v/>
      </c>
      <c r="F40" s="167">
        <f>IFERROR(IF(VLOOKUP($A40,'Annex 2 EHV charges'!$D:$O,10,FALSE)=0,"",VLOOKUP($A40,'Annex 2 EHV charges'!$D:$O,10,FALSE)),"")</f>
        <v>585.77</v>
      </c>
      <c r="G40" s="168">
        <f>IFERROR(IF(VLOOKUP($A40,'Annex 2 EHV charges'!$D:$O,11,FALSE)=0,"",VLOOKUP($A40,'Annex 2 EHV charges'!$D:$O,11,FALSE)),"")</f>
        <v>0.05</v>
      </c>
      <c r="H40" s="168">
        <f>IFERROR(IF(VLOOKUP($A40,'Annex 2 EHV charges'!$D:$O,12,FALSE)=0,"",VLOOKUP($A40,'Annex 2 EHV charges'!$D:$O,12,FALSE)),"")</f>
        <v>0.05</v>
      </c>
    </row>
    <row r="41" spans="1:8" x14ac:dyDescent="0.2">
      <c r="A41" s="162">
        <f t="array" ref="A41">IFERROR(INDEX('Annex 2 EHV charges'!$D$11:$D$300, MATCH(0, IF(ISBLANK('Annex 2 EHV charges'!$D$11:$D$300),1, COUNTIF(A$4:$A40, 'Annex 2 EHV charges'!$D$11:$D$300)), 0)),"")</f>
        <v>403</v>
      </c>
      <c r="B41" s="161">
        <f>IF($A41="","",VLOOKUP($A41,'Annex 2 EHV charges'!$D:$O,2,0))</f>
        <v>403</v>
      </c>
      <c r="C41" s="162">
        <f>IF($A41="","",VLOOKUP($A41,'Annex 2 EHV charges'!$D:$O,3,0))</f>
        <v>1170000641489</v>
      </c>
      <c r="D41" s="161" t="str">
        <f>IF($A41="","",VLOOKUP($A41,'Annex 2 EHV charges'!$D:$O,4,0))</f>
        <v>Mill Farm Solar Boothby Great Wood</v>
      </c>
      <c r="E41" s="166" t="str">
        <f>IFERROR(IF(VLOOKUP($A41,'Annex 2 EHV charges'!$D:$O,9,FALSE)=0,"",VLOOKUP($A41,'Annex 2 EHV charges'!$D:$O,9,FALSE)),"")</f>
        <v/>
      </c>
      <c r="F41" s="167">
        <f>IFERROR(IF(VLOOKUP($A41,'Annex 2 EHV charges'!$D:$O,10,FALSE)=0,"",VLOOKUP($A41,'Annex 2 EHV charges'!$D:$O,10,FALSE)),"")</f>
        <v>1509</v>
      </c>
      <c r="G41" s="168">
        <f>IFERROR(IF(VLOOKUP($A41,'Annex 2 EHV charges'!$D:$O,11,FALSE)=0,"",VLOOKUP($A41,'Annex 2 EHV charges'!$D:$O,11,FALSE)),"")</f>
        <v>0.05</v>
      </c>
      <c r="H41" s="168">
        <f>IFERROR(IF(VLOOKUP($A41,'Annex 2 EHV charges'!$D:$O,12,FALSE)=0,"",VLOOKUP($A41,'Annex 2 EHV charges'!$D:$O,12,FALSE)),"")</f>
        <v>0.05</v>
      </c>
    </row>
    <row r="42" spans="1:8" x14ac:dyDescent="0.2">
      <c r="A42" s="162">
        <f t="array" ref="A42">IFERROR(INDEX('Annex 2 EHV charges'!$D$11:$D$300, MATCH(0, IF(ISBLANK('Annex 2 EHV charges'!$D$11:$D$300),1, COUNTIF(A$4:$A41, 'Annex 2 EHV charges'!$D$11:$D$300)), 0)),"")</f>
        <v>405</v>
      </c>
      <c r="B42" s="161">
        <f>IF($A42="","",VLOOKUP($A42,'Annex 2 EHV charges'!$D:$O,2,0))</f>
        <v>405</v>
      </c>
      <c r="C42" s="162">
        <f>IF($A42="","",VLOOKUP($A42,'Annex 2 EHV charges'!$D:$O,3,0))</f>
        <v>1170000671109</v>
      </c>
      <c r="D42" s="161" t="str">
        <f>IF($A42="","",VLOOKUP($A42,'Annex 2 EHV charges'!$D:$O,4,0))</f>
        <v>Deepdale Solar Farm</v>
      </c>
      <c r="E42" s="166" t="str">
        <f>IFERROR(IF(VLOOKUP($A42,'Annex 2 EHV charges'!$D:$O,9,FALSE)=0,"",VLOOKUP($A42,'Annex 2 EHV charges'!$D:$O,9,FALSE)),"")</f>
        <v/>
      </c>
      <c r="F42" s="167">
        <f>IFERROR(IF(VLOOKUP($A42,'Annex 2 EHV charges'!$D:$O,10,FALSE)=0,"",VLOOKUP($A42,'Annex 2 EHV charges'!$D:$O,10,FALSE)),"")</f>
        <v>454.5</v>
      </c>
      <c r="G42" s="168">
        <f>IFERROR(IF(VLOOKUP($A42,'Annex 2 EHV charges'!$D:$O,11,FALSE)=0,"",VLOOKUP($A42,'Annex 2 EHV charges'!$D:$O,11,FALSE)),"")</f>
        <v>0.05</v>
      </c>
      <c r="H42" s="168">
        <f>IFERROR(IF(VLOOKUP($A42,'Annex 2 EHV charges'!$D:$O,12,FALSE)=0,"",VLOOKUP($A42,'Annex 2 EHV charges'!$D:$O,12,FALSE)),"")</f>
        <v>0.05</v>
      </c>
    </row>
    <row r="43" spans="1:8" x14ac:dyDescent="0.2">
      <c r="A43" s="162">
        <f t="array" ref="A43">IFERROR(INDEX('Annex 2 EHV charges'!$D$11:$D$300, MATCH(0, IF(ISBLANK('Annex 2 EHV charges'!$D$11:$D$300),1, COUNTIF(A$4:$A42, 'Annex 2 EHV charges'!$D$11:$D$300)), 0)),"")</f>
        <v>406</v>
      </c>
      <c r="B43" s="161">
        <f>IF($A43="","",VLOOKUP($A43,'Annex 2 EHV charges'!$D:$O,2,0))</f>
        <v>406</v>
      </c>
      <c r="C43" s="162">
        <f>IF($A43="","",VLOOKUP($A43,'Annex 2 EHV charges'!$D:$O,3,0))</f>
        <v>1170000671127</v>
      </c>
      <c r="D43" s="161" t="str">
        <f>IF($A43="","",VLOOKUP($A43,'Annex 2 EHV charges'!$D:$O,4,0))</f>
        <v>Burton Wold Wind Farm South</v>
      </c>
      <c r="E43" s="166" t="str">
        <f>IFERROR(IF(VLOOKUP($A43,'Annex 2 EHV charges'!$D:$O,9,FALSE)=0,"",VLOOKUP($A43,'Annex 2 EHV charges'!$D:$O,9,FALSE)),"")</f>
        <v/>
      </c>
      <c r="F43" s="167">
        <f>IFERROR(IF(VLOOKUP($A43,'Annex 2 EHV charges'!$D:$O,10,FALSE)=0,"",VLOOKUP($A43,'Annex 2 EHV charges'!$D:$O,10,FALSE)),"")</f>
        <v>1314.82</v>
      </c>
      <c r="G43" s="168">
        <f>IFERROR(IF(VLOOKUP($A43,'Annex 2 EHV charges'!$D:$O,11,FALSE)=0,"",VLOOKUP($A43,'Annex 2 EHV charges'!$D:$O,11,FALSE)),"")</f>
        <v>0.05</v>
      </c>
      <c r="H43" s="168">
        <f>IFERROR(IF(VLOOKUP($A43,'Annex 2 EHV charges'!$D:$O,12,FALSE)=0,"",VLOOKUP($A43,'Annex 2 EHV charges'!$D:$O,12,FALSE)),"")</f>
        <v>0.05</v>
      </c>
    </row>
    <row r="44" spans="1:8" x14ac:dyDescent="0.2">
      <c r="A44" s="162">
        <f t="array" ref="A44">IFERROR(INDEX('Annex 2 EHV charges'!$D$11:$D$300, MATCH(0, IF(ISBLANK('Annex 2 EHV charges'!$D$11:$D$300),1, COUNTIF(A$4:$A43, 'Annex 2 EHV charges'!$D$11:$D$300)), 0)),"")</f>
        <v>411</v>
      </c>
      <c r="B44" s="161">
        <f>IF($A44="","",VLOOKUP($A44,'Annex 2 EHV charges'!$D:$O,2,0))</f>
        <v>411</v>
      </c>
      <c r="C44" s="162">
        <f>IF($A44="","",VLOOKUP($A44,'Annex 2 EHV charges'!$D:$O,3,0))</f>
        <v>1170000649335</v>
      </c>
      <c r="D44" s="161" t="str">
        <f>IF($A44="","",VLOOKUP($A44,'Annex 2 EHV charges'!$D:$O,4,0))</f>
        <v>Trafalgar Park</v>
      </c>
      <c r="E44" s="166" t="str">
        <f>IFERROR(IF(VLOOKUP($A44,'Annex 2 EHV charges'!$D:$O,9,FALSE)=0,"",VLOOKUP($A44,'Annex 2 EHV charges'!$D:$O,9,FALSE)),"")</f>
        <v/>
      </c>
      <c r="F44" s="167">
        <f>IFERROR(IF(VLOOKUP($A44,'Annex 2 EHV charges'!$D:$O,10,FALSE)=0,"",VLOOKUP($A44,'Annex 2 EHV charges'!$D:$O,10,FALSE)),"")</f>
        <v>376.97</v>
      </c>
      <c r="G44" s="168">
        <f>IFERROR(IF(VLOOKUP($A44,'Annex 2 EHV charges'!$D:$O,11,FALSE)=0,"",VLOOKUP($A44,'Annex 2 EHV charges'!$D:$O,11,FALSE)),"")</f>
        <v>0.05</v>
      </c>
      <c r="H44" s="168">
        <f>IFERROR(IF(VLOOKUP($A44,'Annex 2 EHV charges'!$D:$O,12,FALSE)=0,"",VLOOKUP($A44,'Annex 2 EHV charges'!$D:$O,12,FALSE)),"")</f>
        <v>0.05</v>
      </c>
    </row>
    <row r="45" spans="1:8" x14ac:dyDescent="0.2">
      <c r="A45" s="162">
        <f t="array" ref="A45">IFERROR(INDEX('Annex 2 EHV charges'!$D$11:$D$300, MATCH(0, IF(ISBLANK('Annex 2 EHV charges'!$D$11:$D$300),1, COUNTIF(A$4:$A44, 'Annex 2 EHV charges'!$D$11:$D$300)), 0)),"")</f>
        <v>412</v>
      </c>
      <c r="B45" s="161">
        <f>IF($A45="","",VLOOKUP($A45,'Annex 2 EHV charges'!$D:$O,2,0))</f>
        <v>412</v>
      </c>
      <c r="C45" s="162">
        <f>IF($A45="","",VLOOKUP($A45,'Annex 2 EHV charges'!$D:$O,3,0))</f>
        <v>1170000722757</v>
      </c>
      <c r="D45" s="161" t="str">
        <f>IF($A45="","",VLOOKUP($A45,'Annex 2 EHV charges'!$D:$O,4,0))</f>
        <v>John Brookes Sawmill BIO</v>
      </c>
      <c r="E45" s="166" t="str">
        <f>IFERROR(IF(VLOOKUP($A45,'Annex 2 EHV charges'!$D:$O,9,FALSE)=0,"",VLOOKUP($A45,'Annex 2 EHV charges'!$D:$O,9,FALSE)),"")</f>
        <v/>
      </c>
      <c r="F45" s="167">
        <f>IFERROR(IF(VLOOKUP($A45,'Annex 2 EHV charges'!$D:$O,10,FALSE)=0,"",VLOOKUP($A45,'Annex 2 EHV charges'!$D:$O,10,FALSE)),"")</f>
        <v>3113.71</v>
      </c>
      <c r="G45" s="168">
        <f>IFERROR(IF(VLOOKUP($A45,'Annex 2 EHV charges'!$D:$O,11,FALSE)=0,"",VLOOKUP($A45,'Annex 2 EHV charges'!$D:$O,11,FALSE)),"")</f>
        <v>0.05</v>
      </c>
      <c r="H45" s="168">
        <f>IFERROR(IF(VLOOKUP($A45,'Annex 2 EHV charges'!$D:$O,12,FALSE)=0,"",VLOOKUP($A45,'Annex 2 EHV charges'!$D:$O,12,FALSE)),"")</f>
        <v>0.05</v>
      </c>
    </row>
    <row r="46" spans="1:8" x14ac:dyDescent="0.2">
      <c r="A46" s="162">
        <f t="array" ref="A46">IFERROR(INDEX('Annex 2 EHV charges'!$D$11:$D$300, MATCH(0, IF(ISBLANK('Annex 2 EHV charges'!$D$11:$D$300),1, COUNTIF(A$4:$A45, 'Annex 2 EHV charges'!$D$11:$D$300)), 0)),"")</f>
        <v>413</v>
      </c>
      <c r="B46" s="161">
        <f>IF($A46="","",VLOOKUP($A46,'Annex 2 EHV charges'!$D:$O,2,0))</f>
        <v>413</v>
      </c>
      <c r="C46" s="162">
        <f>IF($A46="","",VLOOKUP($A46,'Annex 2 EHV charges'!$D:$O,3,0))</f>
        <v>1170000724008</v>
      </c>
      <c r="D46" s="161" t="str">
        <f>IF($A46="","",VLOOKUP($A46,'Annex 2 EHV charges'!$D:$O,4,0))</f>
        <v>Hawton Wind Farm WF</v>
      </c>
      <c r="E46" s="166" t="str">
        <f>IFERROR(IF(VLOOKUP($A46,'Annex 2 EHV charges'!$D:$O,9,FALSE)=0,"",VLOOKUP($A46,'Annex 2 EHV charges'!$D:$O,9,FALSE)),"")</f>
        <v/>
      </c>
      <c r="F46" s="167">
        <f>IFERROR(IF(VLOOKUP($A46,'Annex 2 EHV charges'!$D:$O,10,FALSE)=0,"",VLOOKUP($A46,'Annex 2 EHV charges'!$D:$O,10,FALSE)),"")</f>
        <v>1065.1300000000001</v>
      </c>
      <c r="G46" s="168">
        <f>IFERROR(IF(VLOOKUP($A46,'Annex 2 EHV charges'!$D:$O,11,FALSE)=0,"",VLOOKUP($A46,'Annex 2 EHV charges'!$D:$O,11,FALSE)),"")</f>
        <v>0.05</v>
      </c>
      <c r="H46" s="168">
        <f>IFERROR(IF(VLOOKUP($A46,'Annex 2 EHV charges'!$D:$O,12,FALSE)=0,"",VLOOKUP($A46,'Annex 2 EHV charges'!$D:$O,12,FALSE)),"")</f>
        <v>0.05</v>
      </c>
    </row>
    <row r="47" spans="1:8" x14ac:dyDescent="0.2">
      <c r="A47" s="162">
        <f t="array" ref="A47">IFERROR(INDEX('Annex 2 EHV charges'!$D$11:$D$300, MATCH(0, IF(ISBLANK('Annex 2 EHV charges'!$D$11:$D$300),1, COUNTIF(A$4:$A46, 'Annex 2 EHV charges'!$D$11:$D$300)), 0)),"")</f>
        <v>414</v>
      </c>
      <c r="B47" s="161">
        <f>IF($A47="","",VLOOKUP($A47,'Annex 2 EHV charges'!$D:$O,2,0))</f>
        <v>414</v>
      </c>
      <c r="C47" s="162">
        <f>IF($A47="","",VLOOKUP($A47,'Annex 2 EHV charges'!$D:$O,3,0))</f>
        <v>1170000726593</v>
      </c>
      <c r="D47" s="161" t="str">
        <f>IF($A47="","",VLOOKUP($A47,'Annex 2 EHV charges'!$D:$O,4,0))</f>
        <v>Blackbridge Farm BIO</v>
      </c>
      <c r="E47" s="166">
        <f>IFERROR(IF(VLOOKUP($A47,'Annex 2 EHV charges'!$D:$O,9,FALSE)=0,"",VLOOKUP($A47,'Annex 2 EHV charges'!$D:$O,9,FALSE)),"")</f>
        <v>-0.47099999999999997</v>
      </c>
      <c r="F47" s="167">
        <f>IFERROR(IF(VLOOKUP($A47,'Annex 2 EHV charges'!$D:$O,10,FALSE)=0,"",VLOOKUP($A47,'Annex 2 EHV charges'!$D:$O,10,FALSE)),"")</f>
        <v>2311.84</v>
      </c>
      <c r="G47" s="168">
        <f>IFERROR(IF(VLOOKUP($A47,'Annex 2 EHV charges'!$D:$O,11,FALSE)=0,"",VLOOKUP($A47,'Annex 2 EHV charges'!$D:$O,11,FALSE)),"")</f>
        <v>0.05</v>
      </c>
      <c r="H47" s="168">
        <f>IFERROR(IF(VLOOKUP($A47,'Annex 2 EHV charges'!$D:$O,12,FALSE)=0,"",VLOOKUP($A47,'Annex 2 EHV charges'!$D:$O,12,FALSE)),"")</f>
        <v>0.05</v>
      </c>
    </row>
    <row r="48" spans="1:8" x14ac:dyDescent="0.2">
      <c r="A48" s="162">
        <f t="array" ref="A48">IFERROR(INDEX('Annex 2 EHV charges'!$D$11:$D$300, MATCH(0, IF(ISBLANK('Annex 2 EHV charges'!$D$11:$D$300),1, COUNTIF(A$4:$A47, 'Annex 2 EHV charges'!$D$11:$D$300)), 0)),"")</f>
        <v>415</v>
      </c>
      <c r="B48" s="161">
        <f>IF($A48="","",VLOOKUP($A48,'Annex 2 EHV charges'!$D:$O,2,0))</f>
        <v>415</v>
      </c>
      <c r="C48" s="162">
        <f>IF($A48="","",VLOOKUP($A48,'Annex 2 EHV charges'!$D:$O,3,0))</f>
        <v>1170000727230</v>
      </c>
      <c r="D48" s="161" t="str">
        <f>IF($A48="","",VLOOKUP($A48,'Annex 2 EHV charges'!$D:$O,4,0))</f>
        <v>Garnham Close STOR</v>
      </c>
      <c r="E48" s="166" t="str">
        <f>IFERROR(IF(VLOOKUP($A48,'Annex 2 EHV charges'!$D:$O,9,FALSE)=0,"",VLOOKUP($A48,'Annex 2 EHV charges'!$D:$O,9,FALSE)),"")</f>
        <v/>
      </c>
      <c r="F48" s="167">
        <f>IFERROR(IF(VLOOKUP($A48,'Annex 2 EHV charges'!$D:$O,10,FALSE)=0,"",VLOOKUP($A48,'Annex 2 EHV charges'!$D:$O,10,FALSE)),"")</f>
        <v>745.75</v>
      </c>
      <c r="G48" s="168">
        <f>IFERROR(IF(VLOOKUP($A48,'Annex 2 EHV charges'!$D:$O,11,FALSE)=0,"",VLOOKUP($A48,'Annex 2 EHV charges'!$D:$O,11,FALSE)),"")</f>
        <v>0.05</v>
      </c>
      <c r="H48" s="168">
        <f>IFERROR(IF(VLOOKUP($A48,'Annex 2 EHV charges'!$D:$O,12,FALSE)=0,"",VLOOKUP($A48,'Annex 2 EHV charges'!$D:$O,12,FALSE)),"")</f>
        <v>0.05</v>
      </c>
    </row>
    <row r="49" spans="1:8" x14ac:dyDescent="0.2">
      <c r="A49" s="162">
        <f t="array" ref="A49">IFERROR(INDEX('Annex 2 EHV charges'!$D$11:$D$300, MATCH(0, IF(ISBLANK('Annex 2 EHV charges'!$D$11:$D$300),1, COUNTIF(A$4:$A48, 'Annex 2 EHV charges'!$D$11:$D$300)), 0)),"")</f>
        <v>418</v>
      </c>
      <c r="B49" s="161">
        <f>IF($A49="","",VLOOKUP($A49,'Annex 2 EHV charges'!$D:$O,2,0))</f>
        <v>418</v>
      </c>
      <c r="C49" s="162">
        <f>IF($A49="","",VLOOKUP($A49,'Annex 2 EHV charges'!$D:$O,3,0))</f>
        <v>1170000751474</v>
      </c>
      <c r="D49" s="161" t="str">
        <f>IF($A49="","",VLOOKUP($A49,'Annex 2 EHV charges'!$D:$O,4,0))</f>
        <v>Hermitage Lane STOR</v>
      </c>
      <c r="E49" s="166" t="str">
        <f>IFERROR(IF(VLOOKUP($A49,'Annex 2 EHV charges'!$D:$O,9,FALSE)=0,"",VLOOKUP($A49,'Annex 2 EHV charges'!$D:$O,9,FALSE)),"")</f>
        <v/>
      </c>
      <c r="F49" s="167">
        <f>IFERROR(IF(VLOOKUP($A49,'Annex 2 EHV charges'!$D:$O,10,FALSE)=0,"",VLOOKUP($A49,'Annex 2 EHV charges'!$D:$O,10,FALSE)),"")</f>
        <v>316.56</v>
      </c>
      <c r="G49" s="168">
        <f>IFERROR(IF(VLOOKUP($A49,'Annex 2 EHV charges'!$D:$O,11,FALSE)=0,"",VLOOKUP($A49,'Annex 2 EHV charges'!$D:$O,11,FALSE)),"")</f>
        <v>0.05</v>
      </c>
      <c r="H49" s="168">
        <f>IFERROR(IF(VLOOKUP($A49,'Annex 2 EHV charges'!$D:$O,12,FALSE)=0,"",VLOOKUP($A49,'Annex 2 EHV charges'!$D:$O,12,FALSE)),"")</f>
        <v>0.05</v>
      </c>
    </row>
    <row r="50" spans="1:8" x14ac:dyDescent="0.2">
      <c r="A50" s="162">
        <f t="array" ref="A50">IFERROR(INDEX('Annex 2 EHV charges'!$D$11:$D$300, MATCH(0, IF(ISBLANK('Annex 2 EHV charges'!$D$11:$D$300),1, COUNTIF(A$4:$A49, 'Annex 2 EHV charges'!$D$11:$D$300)), 0)),"")</f>
        <v>419</v>
      </c>
      <c r="B50" s="161">
        <f>IF($A50="","",VLOOKUP($A50,'Annex 2 EHV charges'!$D:$O,2,0))</f>
        <v>419</v>
      </c>
      <c r="C50" s="162">
        <f>IF($A50="","",VLOOKUP($A50,'Annex 2 EHV charges'!$D:$O,3,0))</f>
        <v>1170000759687</v>
      </c>
      <c r="D50" s="161" t="str">
        <f>IF($A50="","",VLOOKUP($A50,'Annex 2 EHV charges'!$D:$O,4,0))</f>
        <v>Fosse Way Radford Sem PV</v>
      </c>
      <c r="E50" s="166" t="str">
        <f>IFERROR(IF(VLOOKUP($A50,'Annex 2 EHV charges'!$D:$O,9,FALSE)=0,"",VLOOKUP($A50,'Annex 2 EHV charges'!$D:$O,9,FALSE)),"")</f>
        <v/>
      </c>
      <c r="F50" s="167">
        <f>IFERROR(IF(VLOOKUP($A50,'Annex 2 EHV charges'!$D:$O,10,FALSE)=0,"",VLOOKUP($A50,'Annex 2 EHV charges'!$D:$O,10,FALSE)),"")</f>
        <v>1252.28</v>
      </c>
      <c r="G50" s="168">
        <f>IFERROR(IF(VLOOKUP($A50,'Annex 2 EHV charges'!$D:$O,11,FALSE)=0,"",VLOOKUP($A50,'Annex 2 EHV charges'!$D:$O,11,FALSE)),"")</f>
        <v>0.05</v>
      </c>
      <c r="H50" s="168">
        <f>IFERROR(IF(VLOOKUP($A50,'Annex 2 EHV charges'!$D:$O,12,FALSE)=0,"",VLOOKUP($A50,'Annex 2 EHV charges'!$D:$O,12,FALSE)),"")</f>
        <v>0.05</v>
      </c>
    </row>
    <row r="51" spans="1:8" x14ac:dyDescent="0.2">
      <c r="A51" s="162">
        <f t="array" ref="A51">IFERROR(INDEX('Annex 2 EHV charges'!$D$11:$D$300, MATCH(0, IF(ISBLANK('Annex 2 EHV charges'!$D$11:$D$300),1, COUNTIF(A$4:$A50, 'Annex 2 EHV charges'!$D$11:$D$300)), 0)),"")</f>
        <v>705</v>
      </c>
      <c r="B51" s="161">
        <f>IF($A51="","",VLOOKUP($A51,'Annex 2 EHV charges'!$D:$O,2,0))</f>
        <v>705</v>
      </c>
      <c r="C51" s="162">
        <f>IF($A51="","",VLOOKUP($A51,'Annex 2 EHV charges'!$D:$O,3,0))</f>
        <v>1170000447725</v>
      </c>
      <c r="D51" s="161" t="str">
        <f>IF($A51="","",VLOOKUP($A51,'Annex 2 EHV charges'!$D:$O,4,0))</f>
        <v>Prestop Park Farm PV</v>
      </c>
      <c r="E51" s="166" t="str">
        <f>IFERROR(IF(VLOOKUP($A51,'Annex 2 EHV charges'!$D:$O,9,FALSE)=0,"",VLOOKUP($A51,'Annex 2 EHV charges'!$D:$O,9,FALSE)),"")</f>
        <v/>
      </c>
      <c r="F51" s="167">
        <f>IFERROR(IF(VLOOKUP($A51,'Annex 2 EHV charges'!$D:$O,10,FALSE)=0,"",VLOOKUP($A51,'Annex 2 EHV charges'!$D:$O,10,FALSE)),"")</f>
        <v>289.10000000000002</v>
      </c>
      <c r="G51" s="168">
        <f>IFERROR(IF(VLOOKUP($A51,'Annex 2 EHV charges'!$D:$O,11,FALSE)=0,"",VLOOKUP($A51,'Annex 2 EHV charges'!$D:$O,11,FALSE)),"")</f>
        <v>0.05</v>
      </c>
      <c r="H51" s="168">
        <f>IFERROR(IF(VLOOKUP($A51,'Annex 2 EHV charges'!$D:$O,12,FALSE)=0,"",VLOOKUP($A51,'Annex 2 EHV charges'!$D:$O,12,FALSE)),"")</f>
        <v>0.05</v>
      </c>
    </row>
    <row r="52" spans="1:8" x14ac:dyDescent="0.2">
      <c r="A52" s="162">
        <f t="array" ref="A52">IFERROR(INDEX('Annex 2 EHV charges'!$D$11:$D$300, MATCH(0, IF(ISBLANK('Annex 2 EHV charges'!$D$11:$D$300),1, COUNTIF(A$4:$A51, 'Annex 2 EHV charges'!$D$11:$D$300)), 0)),"")</f>
        <v>706</v>
      </c>
      <c r="B52" s="161">
        <f>IF($A52="","",VLOOKUP($A52,'Annex 2 EHV charges'!$D:$O,2,0))</f>
        <v>706</v>
      </c>
      <c r="C52" s="162">
        <f>IF($A52="","",VLOOKUP($A52,'Annex 2 EHV charges'!$D:$O,3,0))</f>
        <v>1170000447488</v>
      </c>
      <c r="D52" s="161" t="str">
        <f>IF($A52="","",VLOOKUP($A52,'Annex 2 EHV charges'!$D:$O,4,0))</f>
        <v>Smith Hall Solar Farm</v>
      </c>
      <c r="E52" s="166" t="str">
        <f>IFERROR(IF(VLOOKUP($A52,'Annex 2 EHV charges'!$D:$O,9,FALSE)=0,"",VLOOKUP($A52,'Annex 2 EHV charges'!$D:$O,9,FALSE)),"")</f>
        <v/>
      </c>
      <c r="F52" s="167">
        <f>IFERROR(IF(VLOOKUP($A52,'Annex 2 EHV charges'!$D:$O,10,FALSE)=0,"",VLOOKUP($A52,'Annex 2 EHV charges'!$D:$O,10,FALSE)),"")</f>
        <v>549.91</v>
      </c>
      <c r="G52" s="168">
        <f>IFERROR(IF(VLOOKUP($A52,'Annex 2 EHV charges'!$D:$O,11,FALSE)=0,"",VLOOKUP($A52,'Annex 2 EHV charges'!$D:$O,11,FALSE)),"")</f>
        <v>0.05</v>
      </c>
      <c r="H52" s="168">
        <f>IFERROR(IF(VLOOKUP($A52,'Annex 2 EHV charges'!$D:$O,12,FALSE)=0,"",VLOOKUP($A52,'Annex 2 EHV charges'!$D:$O,12,FALSE)),"")</f>
        <v>0.05</v>
      </c>
    </row>
    <row r="53" spans="1:8" x14ac:dyDescent="0.2">
      <c r="A53" s="162">
        <f t="array" ref="A53">IFERROR(INDEX('Annex 2 EHV charges'!$D$11:$D$300, MATCH(0, IF(ISBLANK('Annex 2 EHV charges'!$D$11:$D$300),1, COUNTIF(A$4:$A52, 'Annex 2 EHV charges'!$D$11:$D$300)), 0)),"")</f>
        <v>707</v>
      </c>
      <c r="B53" s="161">
        <f>IF($A53="","",VLOOKUP($A53,'Annex 2 EHV charges'!$D:$O,2,0))</f>
        <v>707</v>
      </c>
      <c r="C53" s="162">
        <f>IF($A53="","",VLOOKUP($A53,'Annex 2 EHV charges'!$D:$O,3,0))</f>
        <v>1170000447502</v>
      </c>
      <c r="D53" s="161" t="str">
        <f>IF($A53="","",VLOOKUP($A53,'Annex 2 EHV charges'!$D:$O,4,0))</f>
        <v>Park Farm Solar Ashby</v>
      </c>
      <c r="E53" s="166" t="str">
        <f>IFERROR(IF(VLOOKUP($A53,'Annex 2 EHV charges'!$D:$O,9,FALSE)=0,"",VLOOKUP($A53,'Annex 2 EHV charges'!$D:$O,9,FALSE)),"")</f>
        <v/>
      </c>
      <c r="F53" s="167">
        <f>IFERROR(IF(VLOOKUP($A53,'Annex 2 EHV charges'!$D:$O,10,FALSE)=0,"",VLOOKUP($A53,'Annex 2 EHV charges'!$D:$O,10,FALSE)),"")</f>
        <v>284.43</v>
      </c>
      <c r="G53" s="168">
        <f>IFERROR(IF(VLOOKUP($A53,'Annex 2 EHV charges'!$D:$O,11,FALSE)=0,"",VLOOKUP($A53,'Annex 2 EHV charges'!$D:$O,11,FALSE)),"")</f>
        <v>0.05</v>
      </c>
      <c r="H53" s="168">
        <f>IFERROR(IF(VLOOKUP($A53,'Annex 2 EHV charges'!$D:$O,12,FALSE)=0,"",VLOOKUP($A53,'Annex 2 EHV charges'!$D:$O,12,FALSE)),"")</f>
        <v>0.05</v>
      </c>
    </row>
    <row r="54" spans="1:8" x14ac:dyDescent="0.2">
      <c r="A54" s="162">
        <f t="array" ref="A54">IFERROR(INDEX('Annex 2 EHV charges'!$D$11:$D$300, MATCH(0, IF(ISBLANK('Annex 2 EHV charges'!$D$11:$D$300),1, COUNTIF(A$4:$A53, 'Annex 2 EHV charges'!$D$11:$D$300)), 0)),"")</f>
        <v>708</v>
      </c>
      <c r="B54" s="161">
        <f>IF($A54="","",VLOOKUP($A54,'Annex 2 EHV charges'!$D:$O,2,0))</f>
        <v>708</v>
      </c>
      <c r="C54" s="162">
        <f>IF($A54="","",VLOOKUP($A54,'Annex 2 EHV charges'!$D:$O,3,0))</f>
        <v>1170000451439</v>
      </c>
      <c r="D54" s="161" t="str">
        <f>IF($A54="","",VLOOKUP($A54,'Annex 2 EHV charges'!$D:$O,4,0))</f>
        <v>Aston House Solar Farm</v>
      </c>
      <c r="E54" s="166" t="str">
        <f>IFERROR(IF(VLOOKUP($A54,'Annex 2 EHV charges'!$D:$O,9,FALSE)=0,"",VLOOKUP($A54,'Annex 2 EHV charges'!$D:$O,9,FALSE)),"")</f>
        <v/>
      </c>
      <c r="F54" s="167">
        <f>IFERROR(IF(VLOOKUP($A54,'Annex 2 EHV charges'!$D:$O,10,FALSE)=0,"",VLOOKUP($A54,'Annex 2 EHV charges'!$D:$O,10,FALSE)),"")</f>
        <v>560.26</v>
      </c>
      <c r="G54" s="168">
        <f>IFERROR(IF(VLOOKUP($A54,'Annex 2 EHV charges'!$D:$O,11,FALSE)=0,"",VLOOKUP($A54,'Annex 2 EHV charges'!$D:$O,11,FALSE)),"")</f>
        <v>0.05</v>
      </c>
      <c r="H54" s="168">
        <f>IFERROR(IF(VLOOKUP($A54,'Annex 2 EHV charges'!$D:$O,12,FALSE)=0,"",VLOOKUP($A54,'Annex 2 EHV charges'!$D:$O,12,FALSE)),"")</f>
        <v>0.05</v>
      </c>
    </row>
    <row r="55" spans="1:8" x14ac:dyDescent="0.2">
      <c r="A55" s="162">
        <f t="array" ref="A55">IFERROR(INDEX('Annex 2 EHV charges'!$D$11:$D$300, MATCH(0, IF(ISBLANK('Annex 2 EHV charges'!$D$11:$D$300),1, COUNTIF(A$4:$A54, 'Annex 2 EHV charges'!$D$11:$D$300)), 0)),"")</f>
        <v>709</v>
      </c>
      <c r="B55" s="161">
        <f>IF($A55="","",VLOOKUP($A55,'Annex 2 EHV charges'!$D:$O,2,0))</f>
        <v>709</v>
      </c>
      <c r="C55" s="162">
        <f>IF($A55="","",VLOOKUP($A55,'Annex 2 EHV charges'!$D:$O,3,0))</f>
        <v>1170000453765</v>
      </c>
      <c r="D55" s="161" t="str">
        <f>IF($A55="","",VLOOKUP($A55,'Annex 2 EHV charges'!$D:$O,4,0))</f>
        <v>Normanton-le-Heath PV Fm</v>
      </c>
      <c r="E55" s="166" t="str">
        <f>IFERROR(IF(VLOOKUP($A55,'Annex 2 EHV charges'!$D:$O,9,FALSE)=0,"",VLOOKUP($A55,'Annex 2 EHV charges'!$D:$O,9,FALSE)),"")</f>
        <v/>
      </c>
      <c r="F55" s="167">
        <f>IFERROR(IF(VLOOKUP($A55,'Annex 2 EHV charges'!$D:$O,10,FALSE)=0,"",VLOOKUP($A55,'Annex 2 EHV charges'!$D:$O,10,FALSE)),"")</f>
        <v>288.68</v>
      </c>
      <c r="G55" s="168">
        <f>IFERROR(IF(VLOOKUP($A55,'Annex 2 EHV charges'!$D:$O,11,FALSE)=0,"",VLOOKUP($A55,'Annex 2 EHV charges'!$D:$O,11,FALSE)),"")</f>
        <v>0.05</v>
      </c>
      <c r="H55" s="168">
        <f>IFERROR(IF(VLOOKUP($A55,'Annex 2 EHV charges'!$D:$O,12,FALSE)=0,"",VLOOKUP($A55,'Annex 2 EHV charges'!$D:$O,12,FALSE)),"")</f>
        <v>0.05</v>
      </c>
    </row>
    <row r="56" spans="1:8" x14ac:dyDescent="0.2">
      <c r="A56" s="162">
        <f t="array" ref="A56">IFERROR(INDEX('Annex 2 EHV charges'!$D$11:$D$300, MATCH(0, IF(ISBLANK('Annex 2 EHV charges'!$D$11:$D$300),1, COUNTIF(A$4:$A55, 'Annex 2 EHV charges'!$D$11:$D$300)), 0)),"")</f>
        <v>710</v>
      </c>
      <c r="B56" s="161">
        <f>IF($A56="","",VLOOKUP($A56,'Annex 2 EHV charges'!$D:$O,2,0))</f>
        <v>710</v>
      </c>
      <c r="C56" s="162">
        <f>IF($A56="","",VLOOKUP($A56,'Annex 2 EHV charges'!$D:$O,3,0))</f>
        <v>1170000457626</v>
      </c>
      <c r="D56" s="161" t="str">
        <f>IF($A56="","",VLOOKUP($A56,'Annex 2 EHV charges'!$D:$O,4,0))</f>
        <v>Elms Farm Solar Farm</v>
      </c>
      <c r="E56" s="166" t="str">
        <f>IFERROR(IF(VLOOKUP($A56,'Annex 2 EHV charges'!$D:$O,9,FALSE)=0,"",VLOOKUP($A56,'Annex 2 EHV charges'!$D:$O,9,FALSE)),"")</f>
        <v/>
      </c>
      <c r="F56" s="167">
        <f>IFERROR(IF(VLOOKUP($A56,'Annex 2 EHV charges'!$D:$O,10,FALSE)=0,"",VLOOKUP($A56,'Annex 2 EHV charges'!$D:$O,10,FALSE)),"")</f>
        <v>288.52</v>
      </c>
      <c r="G56" s="168">
        <f>IFERROR(IF(VLOOKUP($A56,'Annex 2 EHV charges'!$D:$O,11,FALSE)=0,"",VLOOKUP($A56,'Annex 2 EHV charges'!$D:$O,11,FALSE)),"")</f>
        <v>0.05</v>
      </c>
      <c r="H56" s="168">
        <f>IFERROR(IF(VLOOKUP($A56,'Annex 2 EHV charges'!$D:$O,12,FALSE)=0,"",VLOOKUP($A56,'Annex 2 EHV charges'!$D:$O,12,FALSE)),"")</f>
        <v>0.05</v>
      </c>
    </row>
    <row r="57" spans="1:8" x14ac:dyDescent="0.2">
      <c r="A57" s="162">
        <f t="array" ref="A57">IFERROR(INDEX('Annex 2 EHV charges'!$D$11:$D$300, MATCH(0, IF(ISBLANK('Annex 2 EHV charges'!$D$11:$D$300),1, COUNTIF(A$4:$A56, 'Annex 2 EHV charges'!$D$11:$D$300)), 0)),"")</f>
        <v>711</v>
      </c>
      <c r="B57" s="161">
        <f>IF($A57="","",VLOOKUP($A57,'Annex 2 EHV charges'!$D:$O,2,0))</f>
        <v>711</v>
      </c>
      <c r="C57" s="162">
        <f>IF($A57="","",VLOOKUP($A57,'Annex 2 EHV charges'!$D:$O,3,0))</f>
        <v>1170000458569</v>
      </c>
      <c r="D57" s="161" t="str">
        <f>IF($A57="","",VLOOKUP($A57,'Annex 2 EHV charges'!$D:$O,4,0))</f>
        <v>Morton Solar Farm</v>
      </c>
      <c r="E57" s="166" t="str">
        <f>IFERROR(IF(VLOOKUP($A57,'Annex 2 EHV charges'!$D:$O,9,FALSE)=0,"",VLOOKUP($A57,'Annex 2 EHV charges'!$D:$O,9,FALSE)),"")</f>
        <v/>
      </c>
      <c r="F57" s="167">
        <f>IFERROR(IF(VLOOKUP($A57,'Annex 2 EHV charges'!$D:$O,10,FALSE)=0,"",VLOOKUP($A57,'Annex 2 EHV charges'!$D:$O,10,FALSE)),"")</f>
        <v>561.22</v>
      </c>
      <c r="G57" s="168">
        <f>IFERROR(IF(VLOOKUP($A57,'Annex 2 EHV charges'!$D:$O,11,FALSE)=0,"",VLOOKUP($A57,'Annex 2 EHV charges'!$D:$O,11,FALSE)),"")</f>
        <v>0.05</v>
      </c>
      <c r="H57" s="168">
        <f>IFERROR(IF(VLOOKUP($A57,'Annex 2 EHV charges'!$D:$O,12,FALSE)=0,"",VLOOKUP($A57,'Annex 2 EHV charges'!$D:$O,12,FALSE)),"")</f>
        <v>0.05</v>
      </c>
    </row>
    <row r="58" spans="1:8" x14ac:dyDescent="0.2">
      <c r="A58" s="162">
        <f t="array" ref="A58">IFERROR(INDEX('Annex 2 EHV charges'!$D$11:$D$300, MATCH(0, IF(ISBLANK('Annex 2 EHV charges'!$D$11:$D$300),1, COUNTIF(A$4:$A57, 'Annex 2 EHV charges'!$D$11:$D$300)), 0)),"")</f>
        <v>712</v>
      </c>
      <c r="B58" s="161">
        <f>IF($A58="","",VLOOKUP($A58,'Annex 2 EHV charges'!$D:$O,2,0))</f>
        <v>712</v>
      </c>
      <c r="C58" s="162">
        <f>IF($A58="","",VLOOKUP($A58,'Annex 2 EHV charges'!$D:$O,3,0))</f>
        <v>1170000463160</v>
      </c>
      <c r="D58" s="161" t="str">
        <f>IF($A58="","",VLOOKUP($A58,'Annex 2 EHV charges'!$D:$O,4,0))</f>
        <v>Glebe Farm Podington PV</v>
      </c>
      <c r="E58" s="166" t="str">
        <f>IFERROR(IF(VLOOKUP($A58,'Annex 2 EHV charges'!$D:$O,9,FALSE)=0,"",VLOOKUP($A58,'Annex 2 EHV charges'!$D:$O,9,FALSE)),"")</f>
        <v/>
      </c>
      <c r="F58" s="167">
        <f>IFERROR(IF(VLOOKUP($A58,'Annex 2 EHV charges'!$D:$O,10,FALSE)=0,"",VLOOKUP($A58,'Annex 2 EHV charges'!$D:$O,10,FALSE)),"")</f>
        <v>5766.44</v>
      </c>
      <c r="G58" s="168">
        <f>IFERROR(IF(VLOOKUP($A58,'Annex 2 EHV charges'!$D:$O,11,FALSE)=0,"",VLOOKUP($A58,'Annex 2 EHV charges'!$D:$O,11,FALSE)),"")</f>
        <v>0.05</v>
      </c>
      <c r="H58" s="168">
        <f>IFERROR(IF(VLOOKUP($A58,'Annex 2 EHV charges'!$D:$O,12,FALSE)=0,"",VLOOKUP($A58,'Annex 2 EHV charges'!$D:$O,12,FALSE)),"")</f>
        <v>0.05</v>
      </c>
    </row>
    <row r="59" spans="1:8" x14ac:dyDescent="0.2">
      <c r="A59" s="162">
        <f t="array" ref="A59">IFERROR(INDEX('Annex 2 EHV charges'!$D$11:$D$300, MATCH(0, IF(ISBLANK('Annex 2 EHV charges'!$D$11:$D$300),1, COUNTIF(A$4:$A58, 'Annex 2 EHV charges'!$D$11:$D$300)), 0)),"")</f>
        <v>713</v>
      </c>
      <c r="B59" s="161">
        <f>IF($A59="","",VLOOKUP($A59,'Annex 2 EHV charges'!$D:$O,2,0))</f>
        <v>713</v>
      </c>
      <c r="C59" s="162">
        <f>IF($A59="","",VLOOKUP($A59,'Annex 2 EHV charges'!$D:$O,3,0))</f>
        <v>1170000468024</v>
      </c>
      <c r="D59" s="161" t="str">
        <f>IF($A59="","",VLOOKUP($A59,'Annex 2 EHV charges'!$D:$O,4,0))</f>
        <v>Rolleston Park Solar</v>
      </c>
      <c r="E59" s="166" t="str">
        <f>IFERROR(IF(VLOOKUP($A59,'Annex 2 EHV charges'!$D:$O,9,FALSE)=0,"",VLOOKUP($A59,'Annex 2 EHV charges'!$D:$O,9,FALSE)),"")</f>
        <v/>
      </c>
      <c r="F59" s="167">
        <f>IFERROR(IF(VLOOKUP($A59,'Annex 2 EHV charges'!$D:$O,10,FALSE)=0,"",VLOOKUP($A59,'Annex 2 EHV charges'!$D:$O,10,FALSE)),"")</f>
        <v>745.59</v>
      </c>
      <c r="G59" s="168">
        <f>IFERROR(IF(VLOOKUP($A59,'Annex 2 EHV charges'!$D:$O,11,FALSE)=0,"",VLOOKUP($A59,'Annex 2 EHV charges'!$D:$O,11,FALSE)),"")</f>
        <v>0.05</v>
      </c>
      <c r="H59" s="168">
        <f>IFERROR(IF(VLOOKUP($A59,'Annex 2 EHV charges'!$D:$O,12,FALSE)=0,"",VLOOKUP($A59,'Annex 2 EHV charges'!$D:$O,12,FALSE)),"")</f>
        <v>0.05</v>
      </c>
    </row>
    <row r="60" spans="1:8" x14ac:dyDescent="0.2">
      <c r="A60" s="162">
        <f t="array" ref="A60">IFERROR(INDEX('Annex 2 EHV charges'!$D$11:$D$300, MATCH(0, IF(ISBLANK('Annex 2 EHV charges'!$D$11:$D$300),1, COUNTIF(A$4:$A59, 'Annex 2 EHV charges'!$D$11:$D$300)), 0)),"")</f>
        <v>714</v>
      </c>
      <c r="B60" s="161">
        <f>IF($A60="","",VLOOKUP($A60,'Annex 2 EHV charges'!$D:$O,2,0))</f>
        <v>714</v>
      </c>
      <c r="C60" s="162">
        <f>IF($A60="","",VLOOKUP($A60,'Annex 2 EHV charges'!$D:$O,3,0))</f>
        <v>1170000467581</v>
      </c>
      <c r="D60" s="161" t="str">
        <f>IF($A60="","",VLOOKUP($A60,'Annex 2 EHV charges'!$D:$O,4,0))</f>
        <v>Nowhere Farm PV</v>
      </c>
      <c r="E60" s="166" t="str">
        <f>IFERROR(IF(VLOOKUP($A60,'Annex 2 EHV charges'!$D:$O,9,FALSE)=0,"",VLOOKUP($A60,'Annex 2 EHV charges'!$D:$O,9,FALSE)),"")</f>
        <v/>
      </c>
      <c r="F60" s="167">
        <f>IFERROR(IF(VLOOKUP($A60,'Annex 2 EHV charges'!$D:$O,10,FALSE)=0,"",VLOOKUP($A60,'Annex 2 EHV charges'!$D:$O,10,FALSE)),"")</f>
        <v>1045.1300000000001</v>
      </c>
      <c r="G60" s="168">
        <f>IFERROR(IF(VLOOKUP($A60,'Annex 2 EHV charges'!$D:$O,11,FALSE)=0,"",VLOOKUP($A60,'Annex 2 EHV charges'!$D:$O,11,FALSE)),"")</f>
        <v>0.05</v>
      </c>
      <c r="H60" s="168">
        <f>IFERROR(IF(VLOOKUP($A60,'Annex 2 EHV charges'!$D:$O,12,FALSE)=0,"",VLOOKUP($A60,'Annex 2 EHV charges'!$D:$O,12,FALSE)),"")</f>
        <v>0.05</v>
      </c>
    </row>
    <row r="61" spans="1:8" x14ac:dyDescent="0.2">
      <c r="A61" s="162">
        <f t="array" ref="A61">IFERROR(INDEX('Annex 2 EHV charges'!$D$11:$D$300, MATCH(0, IF(ISBLANK('Annex 2 EHV charges'!$D$11:$D$300),1, COUNTIF(A$4:$A60, 'Annex 2 EHV charges'!$D$11:$D$300)), 0)),"")</f>
        <v>715</v>
      </c>
      <c r="B61" s="161">
        <f>IF($A61="","",VLOOKUP($A61,'Annex 2 EHV charges'!$D:$O,2,0))</f>
        <v>715</v>
      </c>
      <c r="C61" s="162">
        <f>IF($A61="","",VLOOKUP($A61,'Annex 2 EHV charges'!$D:$O,3,0))</f>
        <v>1170000467563</v>
      </c>
      <c r="D61" s="161" t="str">
        <f>IF($A61="","",VLOOKUP($A61,'Annex 2 EHV charges'!$D:$O,4,0))</f>
        <v>Lockington Solar Farm</v>
      </c>
      <c r="E61" s="166" t="str">
        <f>IFERROR(IF(VLOOKUP($A61,'Annex 2 EHV charges'!$D:$O,9,FALSE)=0,"",VLOOKUP($A61,'Annex 2 EHV charges'!$D:$O,9,FALSE)),"")</f>
        <v/>
      </c>
      <c r="F61" s="167">
        <f>IFERROR(IF(VLOOKUP($A61,'Annex 2 EHV charges'!$D:$O,10,FALSE)=0,"",VLOOKUP($A61,'Annex 2 EHV charges'!$D:$O,10,FALSE)),"")</f>
        <v>900.62</v>
      </c>
      <c r="G61" s="168">
        <f>IFERROR(IF(VLOOKUP($A61,'Annex 2 EHV charges'!$D:$O,11,FALSE)=0,"",VLOOKUP($A61,'Annex 2 EHV charges'!$D:$O,11,FALSE)),"")</f>
        <v>0.05</v>
      </c>
      <c r="H61" s="168">
        <f>IFERROR(IF(VLOOKUP($A61,'Annex 2 EHV charges'!$D:$O,12,FALSE)=0,"",VLOOKUP($A61,'Annex 2 EHV charges'!$D:$O,12,FALSE)),"")</f>
        <v>0.05</v>
      </c>
    </row>
    <row r="62" spans="1:8" x14ac:dyDescent="0.2">
      <c r="A62" s="162">
        <f t="array" ref="A62">IFERROR(INDEX('Annex 2 EHV charges'!$D$11:$D$300, MATCH(0, IF(ISBLANK('Annex 2 EHV charges'!$D$11:$D$300),1, COUNTIF(A$4:$A61, 'Annex 2 EHV charges'!$D$11:$D$300)), 0)),"")</f>
        <v>716</v>
      </c>
      <c r="B62" s="161">
        <f>IF($A62="","",VLOOKUP($A62,'Annex 2 EHV charges'!$D:$O,2,0))</f>
        <v>716</v>
      </c>
      <c r="C62" s="162">
        <f>IF($A62="","",VLOOKUP($A62,'Annex 2 EHV charges'!$D:$O,3,0))</f>
        <v>1170000467527</v>
      </c>
      <c r="D62" s="161" t="str">
        <f>IF($A62="","",VLOOKUP($A62,'Annex 2 EHV charges'!$D:$O,4,0))</f>
        <v>Chelveston Renewable PV</v>
      </c>
      <c r="E62" s="166" t="str">
        <f>IFERROR(IF(VLOOKUP($A62,'Annex 2 EHV charges'!$D:$O,9,FALSE)=0,"",VLOOKUP($A62,'Annex 2 EHV charges'!$D:$O,9,FALSE)),"")</f>
        <v/>
      </c>
      <c r="F62" s="167">
        <f>IFERROR(IF(VLOOKUP($A62,'Annex 2 EHV charges'!$D:$O,10,FALSE)=0,"",VLOOKUP($A62,'Annex 2 EHV charges'!$D:$O,10,FALSE)),"")</f>
        <v>2834.2</v>
      </c>
      <c r="G62" s="168">
        <f>IFERROR(IF(VLOOKUP($A62,'Annex 2 EHV charges'!$D:$O,11,FALSE)=0,"",VLOOKUP($A62,'Annex 2 EHV charges'!$D:$O,11,FALSE)),"")</f>
        <v>0.05</v>
      </c>
      <c r="H62" s="168">
        <f>IFERROR(IF(VLOOKUP($A62,'Annex 2 EHV charges'!$D:$O,12,FALSE)=0,"",VLOOKUP($A62,'Annex 2 EHV charges'!$D:$O,12,FALSE)),"")</f>
        <v>0.05</v>
      </c>
    </row>
    <row r="63" spans="1:8" x14ac:dyDescent="0.2">
      <c r="A63" s="162">
        <f t="array" ref="A63">IFERROR(INDEX('Annex 2 EHV charges'!$D$11:$D$300, MATCH(0, IF(ISBLANK('Annex 2 EHV charges'!$D$11:$D$300),1, COUNTIF(A$4:$A62, 'Annex 2 EHV charges'!$D$11:$D$300)), 0)),"")</f>
        <v>717</v>
      </c>
      <c r="B63" s="161">
        <f>IF($A63="","",VLOOKUP($A63,'Annex 2 EHV charges'!$D:$O,2,0))</f>
        <v>717</v>
      </c>
      <c r="C63" s="162">
        <f>IF($A63="","",VLOOKUP($A63,'Annex 2 EHV charges'!$D:$O,3,0))</f>
        <v>1170000474107</v>
      </c>
      <c r="D63" s="161" t="str">
        <f>IF($A63="","",VLOOKUP($A63,'Annex 2 EHV charges'!$D:$O,4,0))</f>
        <v>Horsemoor Drove Solar</v>
      </c>
      <c r="E63" s="166" t="str">
        <f>IFERROR(IF(VLOOKUP($A63,'Annex 2 EHV charges'!$D:$O,9,FALSE)=0,"",VLOOKUP($A63,'Annex 2 EHV charges'!$D:$O,9,FALSE)),"")</f>
        <v/>
      </c>
      <c r="F63" s="167">
        <f>IFERROR(IF(VLOOKUP($A63,'Annex 2 EHV charges'!$D:$O,10,FALSE)=0,"",VLOOKUP($A63,'Annex 2 EHV charges'!$D:$O,10,FALSE)),"")</f>
        <v>3641.94</v>
      </c>
      <c r="G63" s="168">
        <f>IFERROR(IF(VLOOKUP($A63,'Annex 2 EHV charges'!$D:$O,11,FALSE)=0,"",VLOOKUP($A63,'Annex 2 EHV charges'!$D:$O,11,FALSE)),"")</f>
        <v>0.05</v>
      </c>
      <c r="H63" s="168">
        <f>IFERROR(IF(VLOOKUP($A63,'Annex 2 EHV charges'!$D:$O,12,FALSE)=0,"",VLOOKUP($A63,'Annex 2 EHV charges'!$D:$O,12,FALSE)),"")</f>
        <v>0.05</v>
      </c>
    </row>
    <row r="64" spans="1:8" x14ac:dyDescent="0.2">
      <c r="A64" s="162">
        <f t="array" ref="A64">IFERROR(INDEX('Annex 2 EHV charges'!$D$11:$D$300, MATCH(0, IF(ISBLANK('Annex 2 EHV charges'!$D$11:$D$300),1, COUNTIF(A$4:$A63, 'Annex 2 EHV charges'!$D$11:$D$300)), 0)),"")</f>
        <v>718</v>
      </c>
      <c r="B64" s="161">
        <f>IF($A64="","",VLOOKUP($A64,'Annex 2 EHV charges'!$D:$O,2,0))</f>
        <v>718</v>
      </c>
      <c r="C64" s="162">
        <f>IF($A64="","",VLOOKUP($A64,'Annex 2 EHV charges'!$D:$O,3,0))</f>
        <v>1170000474445</v>
      </c>
      <c r="D64" s="161" t="str">
        <f>IF($A64="","",VLOOKUP($A64,'Annex 2 EHV charges'!$D:$O,4,0))</f>
        <v>Decoy Farm Crowland PV</v>
      </c>
      <c r="E64" s="166" t="str">
        <f>IFERROR(IF(VLOOKUP($A64,'Annex 2 EHV charges'!$D:$O,9,FALSE)=0,"",VLOOKUP($A64,'Annex 2 EHV charges'!$D:$O,9,FALSE)),"")</f>
        <v/>
      </c>
      <c r="F64" s="167">
        <f>IFERROR(IF(VLOOKUP($A64,'Annex 2 EHV charges'!$D:$O,10,FALSE)=0,"",VLOOKUP($A64,'Annex 2 EHV charges'!$D:$O,10,FALSE)),"")</f>
        <v>259.11</v>
      </c>
      <c r="G64" s="168">
        <f>IFERROR(IF(VLOOKUP($A64,'Annex 2 EHV charges'!$D:$O,11,FALSE)=0,"",VLOOKUP($A64,'Annex 2 EHV charges'!$D:$O,11,FALSE)),"")</f>
        <v>0.05</v>
      </c>
      <c r="H64" s="168">
        <f>IFERROR(IF(VLOOKUP($A64,'Annex 2 EHV charges'!$D:$O,12,FALSE)=0,"",VLOOKUP($A64,'Annex 2 EHV charges'!$D:$O,12,FALSE)),"")</f>
        <v>0.05</v>
      </c>
    </row>
    <row r="65" spans="1:8" x14ac:dyDescent="0.2">
      <c r="A65" s="162">
        <f t="array" ref="A65">IFERROR(INDEX('Annex 2 EHV charges'!$D$11:$D$300, MATCH(0, IF(ISBLANK('Annex 2 EHV charges'!$D$11:$D$300),1, COUNTIF(A$4:$A64, 'Annex 2 EHV charges'!$D$11:$D$300)), 0)),"")</f>
        <v>719</v>
      </c>
      <c r="B65" s="161">
        <f>IF($A65="","",VLOOKUP($A65,'Annex 2 EHV charges'!$D:$O,2,0))</f>
        <v>719</v>
      </c>
      <c r="C65" s="162">
        <f>IF($A65="","",VLOOKUP($A65,'Annex 2 EHV charges'!$D:$O,3,0))</f>
        <v>1170000474427</v>
      </c>
      <c r="D65" s="161" t="str">
        <f>IF($A65="","",VLOOKUP($A65,'Annex 2 EHV charges'!$D:$O,4,0))</f>
        <v>Decoy Farm Crowland Bio</v>
      </c>
      <c r="E65" s="166" t="str">
        <f>IFERROR(IF(VLOOKUP($A65,'Annex 2 EHV charges'!$D:$O,9,FALSE)=0,"",VLOOKUP($A65,'Annex 2 EHV charges'!$D:$O,9,FALSE)),"")</f>
        <v/>
      </c>
      <c r="F65" s="167">
        <f>IFERROR(IF(VLOOKUP($A65,'Annex 2 EHV charges'!$D:$O,10,FALSE)=0,"",VLOOKUP($A65,'Annex 2 EHV charges'!$D:$O,10,FALSE)),"")</f>
        <v>255.89</v>
      </c>
      <c r="G65" s="168">
        <f>IFERROR(IF(VLOOKUP($A65,'Annex 2 EHV charges'!$D:$O,11,FALSE)=0,"",VLOOKUP($A65,'Annex 2 EHV charges'!$D:$O,11,FALSE)),"")</f>
        <v>0.05</v>
      </c>
      <c r="H65" s="168">
        <f>IFERROR(IF(VLOOKUP($A65,'Annex 2 EHV charges'!$D:$O,12,FALSE)=0,"",VLOOKUP($A65,'Annex 2 EHV charges'!$D:$O,12,FALSE)),"")</f>
        <v>0.05</v>
      </c>
    </row>
    <row r="66" spans="1:8" x14ac:dyDescent="0.2">
      <c r="A66" s="162">
        <f t="array" ref="A66">IFERROR(INDEX('Annex 2 EHV charges'!$D$11:$D$300, MATCH(0, IF(ISBLANK('Annex 2 EHV charges'!$D$11:$D$300),1, COUNTIF(A$4:$A65, 'Annex 2 EHV charges'!$D$11:$D$300)), 0)),"")</f>
        <v>720</v>
      </c>
      <c r="B66" s="161">
        <f>IF($A66="","",VLOOKUP($A66,'Annex 2 EHV charges'!$D:$O,2,0))</f>
        <v>720</v>
      </c>
      <c r="C66" s="162">
        <f>IF($A66="","",VLOOKUP($A66,'Annex 2 EHV charges'!$D:$O,3,0))</f>
        <v>1170000474409</v>
      </c>
      <c r="D66" s="161" t="str">
        <f>IF($A66="","",VLOOKUP($A66,'Annex 2 EHV charges'!$D:$O,4,0))</f>
        <v>Decoy Farm Crowland AD</v>
      </c>
      <c r="E66" s="166" t="str">
        <f>IFERROR(IF(VLOOKUP($A66,'Annex 2 EHV charges'!$D:$O,9,FALSE)=0,"",VLOOKUP($A66,'Annex 2 EHV charges'!$D:$O,9,FALSE)),"")</f>
        <v/>
      </c>
      <c r="F66" s="167">
        <f>IFERROR(IF(VLOOKUP($A66,'Annex 2 EHV charges'!$D:$O,10,FALSE)=0,"",VLOOKUP($A66,'Annex 2 EHV charges'!$D:$O,10,FALSE)),"")</f>
        <v>258.01</v>
      </c>
      <c r="G66" s="168">
        <f>IFERROR(IF(VLOOKUP($A66,'Annex 2 EHV charges'!$D:$O,11,FALSE)=0,"",VLOOKUP($A66,'Annex 2 EHV charges'!$D:$O,11,FALSE)),"")</f>
        <v>0.05</v>
      </c>
      <c r="H66" s="168">
        <f>IFERROR(IF(VLOOKUP($A66,'Annex 2 EHV charges'!$D:$O,12,FALSE)=0,"",VLOOKUP($A66,'Annex 2 EHV charges'!$D:$O,12,FALSE)),"")</f>
        <v>0.05</v>
      </c>
    </row>
    <row r="67" spans="1:8" x14ac:dyDescent="0.2">
      <c r="A67" s="162">
        <f t="array" ref="A67">IFERROR(INDEX('Annex 2 EHV charges'!$D$11:$D$300, MATCH(0, IF(ISBLANK('Annex 2 EHV charges'!$D$11:$D$300),1, COUNTIF(A$4:$A66, 'Annex 2 EHV charges'!$D$11:$D$300)), 0)),"")</f>
        <v>600</v>
      </c>
      <c r="B67" s="161">
        <f>IF($A67="","",VLOOKUP($A67,'Annex 2 EHV charges'!$D:$O,2,0))</f>
        <v>600</v>
      </c>
      <c r="C67" s="162" t="str">
        <f>IF($A67="","",VLOOKUP($A67,'Annex 2 EHV charges'!$D:$O,3,0))</f>
        <v xml:space="preserve"> </v>
      </c>
      <c r="D67" s="161" t="str">
        <f>IF($A67="","",VLOOKUP($A67,'Annex 2 EHV charges'!$D:$O,4,0))</f>
        <v>Network Rail Bytham</v>
      </c>
      <c r="E67" s="166" t="str">
        <f>IFERROR(IF(VLOOKUP($A67,'Annex 2 EHV charges'!$D:$O,9,FALSE)=0,"",VLOOKUP($A67,'Annex 2 EHV charges'!$D:$O,9,FALSE)),"")</f>
        <v/>
      </c>
      <c r="F67" s="167" t="str">
        <f>IFERROR(IF(VLOOKUP($A67,'Annex 2 EHV charges'!$D:$O,10,FALSE)=0,"",VLOOKUP($A67,'Annex 2 EHV charges'!$D:$O,10,FALSE)),"")</f>
        <v/>
      </c>
      <c r="G67" s="168" t="str">
        <f>IFERROR(IF(VLOOKUP($A67,'Annex 2 EHV charges'!$D:$O,11,FALSE)=0,"",VLOOKUP($A67,'Annex 2 EHV charges'!$D:$O,11,FALSE)),"")</f>
        <v/>
      </c>
      <c r="H67" s="168" t="str">
        <f>IFERROR(IF(VLOOKUP($A67,'Annex 2 EHV charges'!$D:$O,12,FALSE)=0,"",VLOOKUP($A67,'Annex 2 EHV charges'!$D:$O,12,FALSE)),"")</f>
        <v/>
      </c>
    </row>
    <row r="68" spans="1:8" x14ac:dyDescent="0.2">
      <c r="A68" s="162">
        <f t="array" ref="A68">IFERROR(INDEX('Annex 2 EHV charges'!$D$11:$D$300, MATCH(0, IF(ISBLANK('Annex 2 EHV charges'!$D$11:$D$300),1, COUNTIF(A$4:$A67, 'Annex 2 EHV charges'!$D$11:$D$300)), 0)),"")</f>
        <v>601</v>
      </c>
      <c r="B68" s="161">
        <f>IF($A68="","",VLOOKUP($A68,'Annex 2 EHV charges'!$D:$O,2,0))</f>
        <v>601</v>
      </c>
      <c r="C68" s="162">
        <f>IF($A68="","",VLOOKUP($A68,'Annex 2 EHV charges'!$D:$O,3,0))</f>
        <v>1100050641453</v>
      </c>
      <c r="D68" s="161" t="str">
        <f>IF($A68="","",VLOOKUP($A68,'Annex 2 EHV charges'!$D:$O,4,0))</f>
        <v>Network Rail Grantham</v>
      </c>
      <c r="E68" s="166" t="str">
        <f>IFERROR(IF(VLOOKUP($A68,'Annex 2 EHV charges'!$D:$O,9,FALSE)=0,"",VLOOKUP($A68,'Annex 2 EHV charges'!$D:$O,9,FALSE)),"")</f>
        <v/>
      </c>
      <c r="F68" s="167" t="str">
        <f>IFERROR(IF(VLOOKUP($A68,'Annex 2 EHV charges'!$D:$O,10,FALSE)=0,"",VLOOKUP($A68,'Annex 2 EHV charges'!$D:$O,10,FALSE)),"")</f>
        <v/>
      </c>
      <c r="G68" s="168" t="str">
        <f>IFERROR(IF(VLOOKUP($A68,'Annex 2 EHV charges'!$D:$O,11,FALSE)=0,"",VLOOKUP($A68,'Annex 2 EHV charges'!$D:$O,11,FALSE)),"")</f>
        <v/>
      </c>
      <c r="H68" s="168" t="str">
        <f>IFERROR(IF(VLOOKUP($A68,'Annex 2 EHV charges'!$D:$O,12,FALSE)=0,"",VLOOKUP($A68,'Annex 2 EHV charges'!$D:$O,12,FALSE)),"")</f>
        <v/>
      </c>
    </row>
    <row r="69" spans="1:8" x14ac:dyDescent="0.2">
      <c r="A69" s="162">
        <f t="array" ref="A69">IFERROR(INDEX('Annex 2 EHV charges'!$D$11:$D$300, MATCH(0, IF(ISBLANK('Annex 2 EHV charges'!$D$11:$D$300),1, COUNTIF(A$4:$A68, 'Annex 2 EHV charges'!$D$11:$D$300)), 0)),"")</f>
        <v>602</v>
      </c>
      <c r="B69" s="161">
        <f>IF($A69="","",VLOOKUP($A69,'Annex 2 EHV charges'!$D:$O,2,0))</f>
        <v>602</v>
      </c>
      <c r="C69" s="162">
        <f>IF($A69="","",VLOOKUP($A69,'Annex 2 EHV charges'!$D:$O,3,0))</f>
        <v>1100050106971</v>
      </c>
      <c r="D69" s="161" t="str">
        <f>IF($A69="","",VLOOKUP($A69,'Annex 2 EHV charges'!$D:$O,4,0))</f>
        <v>Network Rail Staythorpe</v>
      </c>
      <c r="E69" s="166" t="str">
        <f>IFERROR(IF(VLOOKUP($A69,'Annex 2 EHV charges'!$D:$O,9,FALSE)=0,"",VLOOKUP($A69,'Annex 2 EHV charges'!$D:$O,9,FALSE)),"")</f>
        <v/>
      </c>
      <c r="F69" s="167" t="str">
        <f>IFERROR(IF(VLOOKUP($A69,'Annex 2 EHV charges'!$D:$O,10,FALSE)=0,"",VLOOKUP($A69,'Annex 2 EHV charges'!$D:$O,10,FALSE)),"")</f>
        <v/>
      </c>
      <c r="G69" s="168" t="str">
        <f>IFERROR(IF(VLOOKUP($A69,'Annex 2 EHV charges'!$D:$O,11,FALSE)=0,"",VLOOKUP($A69,'Annex 2 EHV charges'!$D:$O,11,FALSE)),"")</f>
        <v/>
      </c>
      <c r="H69" s="168" t="str">
        <f>IFERROR(IF(VLOOKUP($A69,'Annex 2 EHV charges'!$D:$O,12,FALSE)=0,"",VLOOKUP($A69,'Annex 2 EHV charges'!$D:$O,12,FALSE)),"")</f>
        <v/>
      </c>
    </row>
    <row r="70" spans="1:8" ht="25.5" x14ac:dyDescent="0.2">
      <c r="A70" s="162">
        <f t="array" ref="A70">IFERROR(INDEX('Annex 2 EHV charges'!$D$11:$D$300, MATCH(0, IF(ISBLANK('Annex 2 EHV charges'!$D$11:$D$300),1, COUNTIF(A$4:$A69, 'Annex 2 EHV charges'!$D$11:$D$300)), 0)),"")</f>
        <v>603</v>
      </c>
      <c r="B70" s="161">
        <f>IF($A70="","",VLOOKUP($A70,'Annex 2 EHV charges'!$D:$O,2,0))</f>
        <v>603</v>
      </c>
      <c r="C70" s="162" t="str">
        <f>IF($A70="","",VLOOKUP($A70,'Annex 2 EHV charges'!$D:$O,3,0))</f>
        <v>1100050314637
1100770450945</v>
      </c>
      <c r="D70" s="161" t="str">
        <f>IF($A70="","",VLOOKUP($A70,'Annex 2 EHV charges'!$D:$O,4,0))</f>
        <v>Network Rail Retford</v>
      </c>
      <c r="E70" s="166" t="str">
        <f>IFERROR(IF(VLOOKUP($A70,'Annex 2 EHV charges'!$D:$O,9,FALSE)=0,"",VLOOKUP($A70,'Annex 2 EHV charges'!$D:$O,9,FALSE)),"")</f>
        <v/>
      </c>
      <c r="F70" s="167" t="str">
        <f>IFERROR(IF(VLOOKUP($A70,'Annex 2 EHV charges'!$D:$O,10,FALSE)=0,"",VLOOKUP($A70,'Annex 2 EHV charges'!$D:$O,10,FALSE)),"")</f>
        <v/>
      </c>
      <c r="G70" s="168" t="str">
        <f>IFERROR(IF(VLOOKUP($A70,'Annex 2 EHV charges'!$D:$O,11,FALSE)=0,"",VLOOKUP($A70,'Annex 2 EHV charges'!$D:$O,11,FALSE)),"")</f>
        <v/>
      </c>
      <c r="H70" s="168" t="str">
        <f>IFERROR(IF(VLOOKUP($A70,'Annex 2 EHV charges'!$D:$O,12,FALSE)=0,"",VLOOKUP($A70,'Annex 2 EHV charges'!$D:$O,12,FALSE)),"")</f>
        <v/>
      </c>
    </row>
    <row r="71" spans="1:8" x14ac:dyDescent="0.2">
      <c r="A71" s="162">
        <f t="array" ref="A71">IFERROR(INDEX('Annex 2 EHV charges'!$D$11:$D$300, MATCH(0, IF(ISBLANK('Annex 2 EHV charges'!$D$11:$D$300),1, COUNTIF(A$4:$A70, 'Annex 2 EHV charges'!$D$11:$D$300)), 0)),"")</f>
        <v>604</v>
      </c>
      <c r="B71" s="161">
        <f>IF($A71="","",VLOOKUP($A71,'Annex 2 EHV charges'!$D:$O,2,0))</f>
        <v>604</v>
      </c>
      <c r="C71" s="162">
        <f>IF($A71="","",VLOOKUP($A71,'Annex 2 EHV charges'!$D:$O,3,0))</f>
        <v>1130000029600</v>
      </c>
      <c r="D71" s="161" t="str">
        <f>IF($A71="","",VLOOKUP($A71,'Annex 2 EHV charges'!$D:$O,4,0))</f>
        <v>Network Rail Rugby</v>
      </c>
      <c r="E71" s="166" t="str">
        <f>IFERROR(IF(VLOOKUP($A71,'Annex 2 EHV charges'!$D:$O,9,FALSE)=0,"",VLOOKUP($A71,'Annex 2 EHV charges'!$D:$O,9,FALSE)),"")</f>
        <v/>
      </c>
      <c r="F71" s="167" t="str">
        <f>IFERROR(IF(VLOOKUP($A71,'Annex 2 EHV charges'!$D:$O,10,FALSE)=0,"",VLOOKUP($A71,'Annex 2 EHV charges'!$D:$O,10,FALSE)),"")</f>
        <v/>
      </c>
      <c r="G71" s="168" t="str">
        <f>IFERROR(IF(VLOOKUP($A71,'Annex 2 EHV charges'!$D:$O,11,FALSE)=0,"",VLOOKUP($A71,'Annex 2 EHV charges'!$D:$O,11,FALSE)),"")</f>
        <v/>
      </c>
      <c r="H71" s="168" t="str">
        <f>IFERROR(IF(VLOOKUP($A71,'Annex 2 EHV charges'!$D:$O,12,FALSE)=0,"",VLOOKUP($A71,'Annex 2 EHV charges'!$D:$O,12,FALSE)),"")</f>
        <v/>
      </c>
    </row>
    <row r="72" spans="1:8" x14ac:dyDescent="0.2">
      <c r="A72" s="162">
        <f t="array" ref="A72">IFERROR(INDEX('Annex 2 EHV charges'!$D$11:$D$300, MATCH(0, IF(ISBLANK('Annex 2 EHV charges'!$D$11:$D$300),1, COUNTIF(A$4:$A71, 'Annex 2 EHV charges'!$D$11:$D$300)), 0)),"")</f>
        <v>605</v>
      </c>
      <c r="B72" s="161">
        <f>IF($A72="","",VLOOKUP($A72,'Annex 2 EHV charges'!$D:$O,2,0))</f>
        <v>605</v>
      </c>
      <c r="C72" s="162">
        <f>IF($A72="","",VLOOKUP($A72,'Annex 2 EHV charges'!$D:$O,3,0))</f>
        <v>1130000029619</v>
      </c>
      <c r="D72" s="161" t="str">
        <f>IF($A72="","",VLOOKUP($A72,'Annex 2 EHV charges'!$D:$O,4,0))</f>
        <v>Network Rail Tamworth</v>
      </c>
      <c r="E72" s="166" t="str">
        <f>IFERROR(IF(VLOOKUP($A72,'Annex 2 EHV charges'!$D:$O,9,FALSE)=0,"",VLOOKUP($A72,'Annex 2 EHV charges'!$D:$O,9,FALSE)),"")</f>
        <v/>
      </c>
      <c r="F72" s="167" t="str">
        <f>IFERROR(IF(VLOOKUP($A72,'Annex 2 EHV charges'!$D:$O,10,FALSE)=0,"",VLOOKUP($A72,'Annex 2 EHV charges'!$D:$O,10,FALSE)),"")</f>
        <v/>
      </c>
      <c r="G72" s="168" t="str">
        <f>IFERROR(IF(VLOOKUP($A72,'Annex 2 EHV charges'!$D:$O,11,FALSE)=0,"",VLOOKUP($A72,'Annex 2 EHV charges'!$D:$O,11,FALSE)),"")</f>
        <v/>
      </c>
      <c r="H72" s="168" t="str">
        <f>IFERROR(IF(VLOOKUP($A72,'Annex 2 EHV charges'!$D:$O,12,FALSE)=0,"",VLOOKUP($A72,'Annex 2 EHV charges'!$D:$O,12,FALSE)),"")</f>
        <v/>
      </c>
    </row>
    <row r="73" spans="1:8" x14ac:dyDescent="0.2">
      <c r="A73" s="162">
        <f t="array" ref="A73">IFERROR(INDEX('Annex 2 EHV charges'!$D$11:$D$300, MATCH(0, IF(ISBLANK('Annex 2 EHV charges'!$D$11:$D$300),1, COUNTIF(A$4:$A72, 'Annex 2 EHV charges'!$D$11:$D$300)), 0)),"")</f>
        <v>606</v>
      </c>
      <c r="B73" s="161">
        <f>IF($A73="","",VLOOKUP($A73,'Annex 2 EHV charges'!$D:$O,2,0))</f>
        <v>606</v>
      </c>
      <c r="C73" s="162">
        <f>IF($A73="","",VLOOKUP($A73,'Annex 2 EHV charges'!$D:$O,3,0))</f>
        <v>1130000029628</v>
      </c>
      <c r="D73" s="161" t="str">
        <f>IF($A73="","",VLOOKUP($A73,'Annex 2 EHV charges'!$D:$O,4,0))</f>
        <v>Network Rail Wolverton</v>
      </c>
      <c r="E73" s="166" t="str">
        <f>IFERROR(IF(VLOOKUP($A73,'Annex 2 EHV charges'!$D:$O,9,FALSE)=0,"",VLOOKUP($A73,'Annex 2 EHV charges'!$D:$O,9,FALSE)),"")</f>
        <v/>
      </c>
      <c r="F73" s="167" t="str">
        <f>IFERROR(IF(VLOOKUP($A73,'Annex 2 EHV charges'!$D:$O,10,FALSE)=0,"",VLOOKUP($A73,'Annex 2 EHV charges'!$D:$O,10,FALSE)),"")</f>
        <v/>
      </c>
      <c r="G73" s="168" t="str">
        <f>IFERROR(IF(VLOOKUP($A73,'Annex 2 EHV charges'!$D:$O,11,FALSE)=0,"",VLOOKUP($A73,'Annex 2 EHV charges'!$D:$O,11,FALSE)),"")</f>
        <v/>
      </c>
      <c r="H73" s="168" t="str">
        <f>IFERROR(IF(VLOOKUP($A73,'Annex 2 EHV charges'!$D:$O,12,FALSE)=0,"",VLOOKUP($A73,'Annex 2 EHV charges'!$D:$O,12,FALSE)),"")</f>
        <v/>
      </c>
    </row>
    <row r="74" spans="1:8" x14ac:dyDescent="0.2">
      <c r="A74" s="162">
        <f t="array" ref="A74">IFERROR(INDEX('Annex 2 EHV charges'!$D$11:$D$300, MATCH(0, IF(ISBLANK('Annex 2 EHV charges'!$D$11:$D$300),1, COUNTIF(A$4:$A73, 'Annex 2 EHV charges'!$D$11:$D$300)), 0)),"")</f>
        <v>416</v>
      </c>
      <c r="B74" s="161">
        <f>IF($A74="","",VLOOKUP($A74,'Annex 2 EHV charges'!$D:$O,2,0))</f>
        <v>416</v>
      </c>
      <c r="C74" s="162">
        <f>IF($A74="","",VLOOKUP($A74,'Annex 2 EHV charges'!$D:$O,3,0))</f>
        <v>1170000730127</v>
      </c>
      <c r="D74" s="161" t="str">
        <f>IF($A74="","",VLOOKUP($A74,'Annex 2 EHV charges'!$D:$O,4,0))</f>
        <v>Bombardier</v>
      </c>
      <c r="E74" s="166" t="str">
        <f>IFERROR(IF(VLOOKUP($A74,'Annex 2 EHV charges'!$D:$O,9,FALSE)=0,"",VLOOKUP($A74,'Annex 2 EHV charges'!$D:$O,9,FALSE)),"")</f>
        <v/>
      </c>
      <c r="F74" s="167">
        <f>IFERROR(IF(VLOOKUP($A74,'Annex 2 EHV charges'!$D:$O,10,FALSE)=0,"",VLOOKUP($A74,'Annex 2 EHV charges'!$D:$O,10,FALSE)),"")</f>
        <v>193</v>
      </c>
      <c r="G74" s="168">
        <f>IFERROR(IF(VLOOKUP($A74,'Annex 2 EHV charges'!$D:$O,11,FALSE)=0,"",VLOOKUP($A74,'Annex 2 EHV charges'!$D:$O,11,FALSE)),"")</f>
        <v>0.05</v>
      </c>
      <c r="H74" s="168">
        <f>IFERROR(IF(VLOOKUP($A74,'Annex 2 EHV charges'!$D:$O,12,FALSE)=0,"",VLOOKUP($A74,'Annex 2 EHV charges'!$D:$O,12,FALSE)),"")</f>
        <v>0.05</v>
      </c>
    </row>
    <row r="75" spans="1:8" x14ac:dyDescent="0.2">
      <c r="A75" s="162">
        <f t="array" ref="A75">IFERROR(INDEX('Annex 2 EHV charges'!$D$11:$D$300, MATCH(0, IF(ISBLANK('Annex 2 EHV charges'!$D$11:$D$300),1, COUNTIF(A$4:$A74, 'Annex 2 EHV charges'!$D$11:$D$300)), 0)),"")</f>
        <v>607</v>
      </c>
      <c r="B75" s="161">
        <f>IF($A75="","",VLOOKUP($A75,'Annex 2 EHV charges'!$D:$O,2,0))</f>
        <v>607</v>
      </c>
      <c r="C75" s="162">
        <f>IF($A75="","",VLOOKUP($A75,'Annex 2 EHV charges'!$D:$O,3,0))</f>
        <v>1100050223110</v>
      </c>
      <c r="D75" s="161" t="str">
        <f>IF($A75="","",VLOOKUP($A75,'Annex 2 EHV charges'!$D:$O,4,0))</f>
        <v>Acordis</v>
      </c>
      <c r="E75" s="166" t="str">
        <f>IFERROR(IF(VLOOKUP($A75,'Annex 2 EHV charges'!$D:$O,9,FALSE)=0,"",VLOOKUP($A75,'Annex 2 EHV charges'!$D:$O,9,FALSE)),"")</f>
        <v/>
      </c>
      <c r="F75" s="167">
        <f>IFERROR(IF(VLOOKUP($A75,'Annex 2 EHV charges'!$D:$O,10,FALSE)=0,"",VLOOKUP($A75,'Annex 2 EHV charges'!$D:$O,10,FALSE)),"")</f>
        <v>516.1</v>
      </c>
      <c r="G75" s="168">
        <f>IFERROR(IF(VLOOKUP($A75,'Annex 2 EHV charges'!$D:$O,11,FALSE)=0,"",VLOOKUP($A75,'Annex 2 EHV charges'!$D:$O,11,FALSE)),"")</f>
        <v>0.05</v>
      </c>
      <c r="H75" s="168">
        <f>IFERROR(IF(VLOOKUP($A75,'Annex 2 EHV charges'!$D:$O,12,FALSE)=0,"",VLOOKUP($A75,'Annex 2 EHV charges'!$D:$O,12,FALSE)),"")</f>
        <v>0.05</v>
      </c>
    </row>
    <row r="76" spans="1:8" x14ac:dyDescent="0.2">
      <c r="A76" s="162" t="str">
        <f t="array" ref="A76">IFERROR(INDEX('Annex 2 EHV charges'!$D$11:$D$300, MATCH(0, IF(ISBLANK('Annex 2 EHV charges'!$D$11:$D$300),1, COUNTIF(A$4:$A75, 'Annex 2 EHV charges'!$D$11:$D$300)), 0)),"")</f>
        <v>7043E</v>
      </c>
      <c r="B76" s="161">
        <f>IF($A76="","",VLOOKUP($A76,'Annex 2 EHV charges'!$D:$O,2,0))</f>
        <v>7043</v>
      </c>
      <c r="C76" s="162">
        <f>IF($A76="","",VLOOKUP($A76,'Annex 2 EHV charges'!$D:$O,3,0))</f>
        <v>7043</v>
      </c>
      <c r="D76" s="161" t="str">
        <f>IF($A76="","",VLOOKUP($A76,'Annex 2 EHV charges'!$D:$O,4,0))</f>
        <v>Derwent</v>
      </c>
      <c r="E76" s="166" t="str">
        <f>IFERROR(IF(VLOOKUP($A76,'Annex 2 EHV charges'!$D:$O,9,FALSE)=0,"",VLOOKUP($A76,'Annex 2 EHV charges'!$D:$O,9,FALSE)),"")</f>
        <v/>
      </c>
      <c r="F76" s="167" t="str">
        <f>IFERROR(IF(VLOOKUP($A76,'Annex 2 EHV charges'!$D:$O,10,FALSE)=0,"",VLOOKUP($A76,'Annex 2 EHV charges'!$D:$O,10,FALSE)),"")</f>
        <v/>
      </c>
      <c r="G76" s="168" t="str">
        <f>IFERROR(IF(VLOOKUP($A76,'Annex 2 EHV charges'!$D:$O,11,FALSE)=0,"",VLOOKUP($A76,'Annex 2 EHV charges'!$D:$O,11,FALSE)),"")</f>
        <v/>
      </c>
      <c r="H76" s="168" t="str">
        <f>IFERROR(IF(VLOOKUP($A76,'Annex 2 EHV charges'!$D:$O,12,FALSE)=0,"",VLOOKUP($A76,'Annex 2 EHV charges'!$D:$O,12,FALSE)),"")</f>
        <v/>
      </c>
    </row>
    <row r="77" spans="1:8" x14ac:dyDescent="0.2">
      <c r="A77" s="162">
        <f t="array" ref="A77">IFERROR(INDEX('Annex 2 EHV charges'!$D$11:$D$300, MATCH(0, IF(ISBLANK('Annex 2 EHV charges'!$D$11:$D$300),1, COUNTIF(A$4:$A76, 'Annex 2 EHV charges'!$D$11:$D$300)), 0)),"")</f>
        <v>610</v>
      </c>
      <c r="B77" s="161">
        <f>IF($A77="","",VLOOKUP($A77,'Annex 2 EHV charges'!$D:$O,2,0))</f>
        <v>610</v>
      </c>
      <c r="C77" s="162">
        <f>IF($A77="","",VLOOKUP($A77,'Annex 2 EHV charges'!$D:$O,3,0))</f>
        <v>1100050222428</v>
      </c>
      <c r="D77" s="161" t="str">
        <f>IF($A77="","",VLOOKUP($A77,'Annex 2 EHV charges'!$D:$O,4,0))</f>
        <v>Derby Co-Generation</v>
      </c>
      <c r="E77" s="166" t="str">
        <f>IFERROR(IF(VLOOKUP($A77,'Annex 2 EHV charges'!$D:$O,9,FALSE)=0,"",VLOOKUP($A77,'Annex 2 EHV charges'!$D:$O,9,FALSE)),"")</f>
        <v/>
      </c>
      <c r="F77" s="167" t="str">
        <f>IFERROR(IF(VLOOKUP($A77,'Annex 2 EHV charges'!$D:$O,10,FALSE)=0,"",VLOOKUP($A77,'Annex 2 EHV charges'!$D:$O,10,FALSE)),"")</f>
        <v/>
      </c>
      <c r="G77" s="168" t="str">
        <f>IFERROR(IF(VLOOKUP($A77,'Annex 2 EHV charges'!$D:$O,11,FALSE)=0,"",VLOOKUP($A77,'Annex 2 EHV charges'!$D:$O,11,FALSE)),"")</f>
        <v/>
      </c>
      <c r="H77" s="168" t="str">
        <f>IFERROR(IF(VLOOKUP($A77,'Annex 2 EHV charges'!$D:$O,12,FALSE)=0,"",VLOOKUP($A77,'Annex 2 EHV charges'!$D:$O,12,FALSE)),"")</f>
        <v/>
      </c>
    </row>
    <row r="78" spans="1:8" x14ac:dyDescent="0.2">
      <c r="A78" s="162">
        <f t="array" ref="A78">IFERROR(INDEX('Annex 2 EHV charges'!$D$11:$D$300, MATCH(0, IF(ISBLANK('Annex 2 EHV charges'!$D$11:$D$300),1, COUNTIF(A$4:$A77, 'Annex 2 EHV charges'!$D$11:$D$300)), 0)),"")</f>
        <v>609</v>
      </c>
      <c r="B78" s="161">
        <f>IF($A78="","",VLOOKUP($A78,'Annex 2 EHV charges'!$D:$O,2,0))</f>
        <v>609</v>
      </c>
      <c r="C78" s="162">
        <f>IF($A78="","",VLOOKUP($A78,'Annex 2 EHV charges'!$D:$O,3,0))</f>
        <v>1100050222552</v>
      </c>
      <c r="D78" s="161" t="str">
        <f>IF($A78="","",VLOOKUP($A78,'Annex 2 EHV charges'!$D:$O,4,0))</f>
        <v>ABR Foods</v>
      </c>
      <c r="E78" s="166" t="str">
        <f>IFERROR(IF(VLOOKUP($A78,'Annex 2 EHV charges'!$D:$O,9,FALSE)=0,"",VLOOKUP($A78,'Annex 2 EHV charges'!$D:$O,9,FALSE)),"")</f>
        <v/>
      </c>
      <c r="F78" s="167" t="str">
        <f>IFERROR(IF(VLOOKUP($A78,'Annex 2 EHV charges'!$D:$O,10,FALSE)=0,"",VLOOKUP($A78,'Annex 2 EHV charges'!$D:$O,10,FALSE)),"")</f>
        <v/>
      </c>
      <c r="G78" s="168" t="str">
        <f>IFERROR(IF(VLOOKUP($A78,'Annex 2 EHV charges'!$D:$O,11,FALSE)=0,"",VLOOKUP($A78,'Annex 2 EHV charges'!$D:$O,11,FALSE)),"")</f>
        <v/>
      </c>
      <c r="H78" s="168" t="str">
        <f>IFERROR(IF(VLOOKUP($A78,'Annex 2 EHV charges'!$D:$O,12,FALSE)=0,"",VLOOKUP($A78,'Annex 2 EHV charges'!$D:$O,12,FALSE)),"")</f>
        <v/>
      </c>
    </row>
    <row r="79" spans="1:8" x14ac:dyDescent="0.2">
      <c r="A79" s="162">
        <f t="array" ref="A79">IFERROR(INDEX('Annex 2 EHV charges'!$D$11:$D$300, MATCH(0, IF(ISBLANK('Annex 2 EHV charges'!$D$11:$D$300),1, COUNTIF(A$4:$A78, 'Annex 2 EHV charges'!$D$11:$D$300)), 0)),"")</f>
        <v>635</v>
      </c>
      <c r="B79" s="161">
        <f>IF($A79="","",VLOOKUP($A79,'Annex 2 EHV charges'!$D:$O,2,0))</f>
        <v>635</v>
      </c>
      <c r="C79" s="162">
        <f>IF($A79="","",VLOOKUP($A79,'Annex 2 EHV charges'!$D:$O,3,0))</f>
        <v>1160001236229</v>
      </c>
      <c r="D79" s="161" t="str">
        <f>IF($A79="","",VLOOKUP($A79,'Annex 2 EHV charges'!$D:$O,4,0))</f>
        <v>Petsoe Wind Farm</v>
      </c>
      <c r="E79" s="166" t="str">
        <f>IFERROR(IF(VLOOKUP($A79,'Annex 2 EHV charges'!$D:$O,9,FALSE)=0,"",VLOOKUP($A79,'Annex 2 EHV charges'!$D:$O,9,FALSE)),"")</f>
        <v/>
      </c>
      <c r="F79" s="167">
        <f>IFERROR(IF(VLOOKUP($A79,'Annex 2 EHV charges'!$D:$O,10,FALSE)=0,"",VLOOKUP($A79,'Annex 2 EHV charges'!$D:$O,10,FALSE)),"")</f>
        <v>1047.3900000000001</v>
      </c>
      <c r="G79" s="168">
        <f>IFERROR(IF(VLOOKUP($A79,'Annex 2 EHV charges'!$D:$O,11,FALSE)=0,"",VLOOKUP($A79,'Annex 2 EHV charges'!$D:$O,11,FALSE)),"")</f>
        <v>0.05</v>
      </c>
      <c r="H79" s="168">
        <f>IFERROR(IF(VLOOKUP($A79,'Annex 2 EHV charges'!$D:$O,12,FALSE)=0,"",VLOOKUP($A79,'Annex 2 EHV charges'!$D:$O,12,FALSE)),"")</f>
        <v>0.05</v>
      </c>
    </row>
    <row r="80" spans="1:8" x14ac:dyDescent="0.2">
      <c r="A80" s="162">
        <f t="array" ref="A80">IFERROR(INDEX('Annex 2 EHV charges'!$D$11:$D$300, MATCH(0, IF(ISBLANK('Annex 2 EHV charges'!$D$11:$D$300),1, COUNTIF(A$4:$A79, 'Annex 2 EHV charges'!$D$11:$D$300)), 0)),"")</f>
        <v>700</v>
      </c>
      <c r="B80" s="161">
        <f>IF($A80="","",VLOOKUP($A80,'Annex 2 EHV charges'!$D:$O,2,0))</f>
        <v>700</v>
      </c>
      <c r="C80" s="162">
        <f>IF($A80="","",VLOOKUP($A80,'Annex 2 EHV charges'!$D:$O,3,0))</f>
        <v>1170000330966</v>
      </c>
      <c r="D80" s="161" t="str">
        <f>IF($A80="","",VLOOKUP($A80,'Annex 2 EHV charges'!$D:$O,4,0))</f>
        <v>Castle Cement</v>
      </c>
      <c r="E80" s="166" t="str">
        <f>IFERROR(IF(VLOOKUP($A80,'Annex 2 EHV charges'!$D:$O,9,FALSE)=0,"",VLOOKUP($A80,'Annex 2 EHV charges'!$D:$O,9,FALSE)),"")</f>
        <v/>
      </c>
      <c r="F80" s="167">
        <f>IFERROR(IF(VLOOKUP($A80,'Annex 2 EHV charges'!$D:$O,10,FALSE)=0,"",VLOOKUP($A80,'Annex 2 EHV charges'!$D:$O,10,FALSE)),"")</f>
        <v>121.68</v>
      </c>
      <c r="G80" s="168">
        <f>IFERROR(IF(VLOOKUP($A80,'Annex 2 EHV charges'!$D:$O,11,FALSE)=0,"",VLOOKUP($A80,'Annex 2 EHV charges'!$D:$O,11,FALSE)),"")</f>
        <v>0.05</v>
      </c>
      <c r="H80" s="168">
        <f>IFERROR(IF(VLOOKUP($A80,'Annex 2 EHV charges'!$D:$O,12,FALSE)=0,"",VLOOKUP($A80,'Annex 2 EHV charges'!$D:$O,12,FALSE)),"")</f>
        <v>0.05</v>
      </c>
    </row>
    <row r="81" spans="1:8" x14ac:dyDescent="0.2">
      <c r="A81" s="162">
        <f t="array" ref="A81">IFERROR(INDEX('Annex 2 EHV charges'!$D$11:$D$300, MATCH(0, IF(ISBLANK('Annex 2 EHV charges'!$D$11:$D$300),1, COUNTIF(A$4:$A80, 'Annex 2 EHV charges'!$D$11:$D$300)), 0)),"")</f>
        <v>632</v>
      </c>
      <c r="B81" s="161">
        <f>IF($A81="","",VLOOKUP($A81,'Annex 2 EHV charges'!$D:$O,2,0))</f>
        <v>632</v>
      </c>
      <c r="C81" s="162">
        <f>IF($A81="","",VLOOKUP($A81,'Annex 2 EHV charges'!$D:$O,3,0))</f>
        <v>1100050222604</v>
      </c>
      <c r="D81" s="161" t="str">
        <f>IF($A81="","",VLOOKUP($A81,'Annex 2 EHV charges'!$D:$O,4,0))</f>
        <v>Coventry &amp; Solihull Waste</v>
      </c>
      <c r="E81" s="166" t="str">
        <f>IFERROR(IF(VLOOKUP($A81,'Annex 2 EHV charges'!$D:$O,9,FALSE)=0,"",VLOOKUP($A81,'Annex 2 EHV charges'!$D:$O,9,FALSE)),"")</f>
        <v/>
      </c>
      <c r="F81" s="167" t="str">
        <f>IFERROR(IF(VLOOKUP($A81,'Annex 2 EHV charges'!$D:$O,10,FALSE)=0,"",VLOOKUP($A81,'Annex 2 EHV charges'!$D:$O,10,FALSE)),"")</f>
        <v/>
      </c>
      <c r="G81" s="168" t="str">
        <f>IFERROR(IF(VLOOKUP($A81,'Annex 2 EHV charges'!$D:$O,11,FALSE)=0,"",VLOOKUP($A81,'Annex 2 EHV charges'!$D:$O,11,FALSE)),"")</f>
        <v/>
      </c>
      <c r="H81" s="168" t="str">
        <f>IFERROR(IF(VLOOKUP($A81,'Annex 2 EHV charges'!$D:$O,12,FALSE)=0,"",VLOOKUP($A81,'Annex 2 EHV charges'!$D:$O,12,FALSE)),"")</f>
        <v/>
      </c>
    </row>
    <row r="82" spans="1:8" x14ac:dyDescent="0.2">
      <c r="A82" s="162">
        <f t="array" ref="A82">IFERROR(INDEX('Annex 2 EHV charges'!$D$11:$D$300, MATCH(0, IF(ISBLANK('Annex 2 EHV charges'!$D$11:$D$300),1, COUNTIF(A$4:$A81, 'Annex 2 EHV charges'!$D$11:$D$300)), 0)),"")</f>
        <v>611</v>
      </c>
      <c r="B82" s="161">
        <f>IF($A82="","",VLOOKUP($A82,'Annex 2 EHV charges'!$D:$O,2,0))</f>
        <v>611</v>
      </c>
      <c r="C82" s="162">
        <f>IF($A82="","",VLOOKUP($A82,'Annex 2 EHV charges'!$D:$O,3,0))</f>
        <v>1170000014584</v>
      </c>
      <c r="D82" s="161" t="str">
        <f>IF($A82="","",VLOOKUP($A82,'Annex 2 EHV charges'!$D:$O,4,0))</f>
        <v>Bentinck Generation</v>
      </c>
      <c r="E82" s="166" t="str">
        <f>IFERROR(IF(VLOOKUP($A82,'Annex 2 EHV charges'!$D:$O,9,FALSE)=0,"",VLOOKUP($A82,'Annex 2 EHV charges'!$D:$O,9,FALSE)),"")</f>
        <v/>
      </c>
      <c r="F82" s="167">
        <f>IFERROR(IF(VLOOKUP($A82,'Annex 2 EHV charges'!$D:$O,10,FALSE)=0,"",VLOOKUP($A82,'Annex 2 EHV charges'!$D:$O,10,FALSE)),"")</f>
        <v>197.24</v>
      </c>
      <c r="G82" s="168">
        <f>IFERROR(IF(VLOOKUP($A82,'Annex 2 EHV charges'!$D:$O,11,FALSE)=0,"",VLOOKUP($A82,'Annex 2 EHV charges'!$D:$O,11,FALSE)),"")</f>
        <v>0.05</v>
      </c>
      <c r="H82" s="168">
        <f>IFERROR(IF(VLOOKUP($A82,'Annex 2 EHV charges'!$D:$O,12,FALSE)=0,"",VLOOKUP($A82,'Annex 2 EHV charges'!$D:$O,12,FALSE)),"")</f>
        <v>0.05</v>
      </c>
    </row>
    <row r="83" spans="1:8" x14ac:dyDescent="0.2">
      <c r="A83" s="162">
        <f t="array" ref="A83">IFERROR(INDEX('Annex 2 EHV charges'!$D$11:$D$300, MATCH(0, IF(ISBLANK('Annex 2 EHV charges'!$D$11:$D$300),1, COUNTIF(A$4:$A82, 'Annex 2 EHV charges'!$D$11:$D$300)), 0)),"")</f>
        <v>640</v>
      </c>
      <c r="B83" s="161">
        <f>IF($A83="","",VLOOKUP($A83,'Annex 2 EHV charges'!$D:$O,2,0))</f>
        <v>640</v>
      </c>
      <c r="C83" s="162">
        <f>IF($A83="","",VLOOKUP($A83,'Annex 2 EHV charges'!$D:$O,3,0))</f>
        <v>1160001479030</v>
      </c>
      <c r="D83" s="161" t="str">
        <f>IF($A83="","",VLOOKUP($A83,'Annex 2 EHV charges'!$D:$O,4,0))</f>
        <v>Asfordby 132kV</v>
      </c>
      <c r="E83" s="166" t="str">
        <f>IFERROR(IF(VLOOKUP($A83,'Annex 2 EHV charges'!$D:$O,9,FALSE)=0,"",VLOOKUP($A83,'Annex 2 EHV charges'!$D:$O,9,FALSE)),"")</f>
        <v/>
      </c>
      <c r="F83" s="167">
        <f>IFERROR(IF(VLOOKUP($A83,'Annex 2 EHV charges'!$D:$O,10,FALSE)=0,"",VLOOKUP($A83,'Annex 2 EHV charges'!$D:$O,10,FALSE)),"")</f>
        <v>5835.55</v>
      </c>
      <c r="G83" s="168">
        <f>IFERROR(IF(VLOOKUP($A83,'Annex 2 EHV charges'!$D:$O,11,FALSE)=0,"",VLOOKUP($A83,'Annex 2 EHV charges'!$D:$O,11,FALSE)),"")</f>
        <v>0.05</v>
      </c>
      <c r="H83" s="168">
        <f>IFERROR(IF(VLOOKUP($A83,'Annex 2 EHV charges'!$D:$O,12,FALSE)=0,"",VLOOKUP($A83,'Annex 2 EHV charges'!$D:$O,12,FALSE)),"")</f>
        <v>0.05</v>
      </c>
    </row>
    <row r="84" spans="1:8" ht="25.5" x14ac:dyDescent="0.2">
      <c r="A84" s="162">
        <f t="array" ref="A84">IFERROR(INDEX('Annex 2 EHV charges'!$D$11:$D$300, MATCH(0, IF(ISBLANK('Annex 2 EHV charges'!$D$11:$D$300),1, COUNTIF(A$4:$A83, 'Annex 2 EHV charges'!$D$11:$D$300)), 0)),"")</f>
        <v>612</v>
      </c>
      <c r="B84" s="161">
        <f>IF($A84="","",VLOOKUP($A84,'Annex 2 EHV charges'!$D:$O,2,0))</f>
        <v>612</v>
      </c>
      <c r="C84" s="162" t="str">
        <f>IF($A84="","",VLOOKUP($A84,'Annex 2 EHV charges'!$D:$O,3,0))</f>
        <v>1100770095541
1130000014463</v>
      </c>
      <c r="D84" s="161" t="str">
        <f>IF($A84="","",VLOOKUP($A84,'Annex 2 EHV charges'!$D:$O,4,0))</f>
        <v>Calvert Landfill</v>
      </c>
      <c r="E84" s="166" t="str">
        <f>IFERROR(IF(VLOOKUP($A84,'Annex 2 EHV charges'!$D:$O,9,FALSE)=0,"",VLOOKUP($A84,'Annex 2 EHV charges'!$D:$O,9,FALSE)),"")</f>
        <v/>
      </c>
      <c r="F84" s="167" t="str">
        <f>IFERROR(IF(VLOOKUP($A84,'Annex 2 EHV charges'!$D:$O,10,FALSE)=0,"",VLOOKUP($A84,'Annex 2 EHV charges'!$D:$O,10,FALSE)),"")</f>
        <v/>
      </c>
      <c r="G84" s="168" t="str">
        <f>IFERROR(IF(VLOOKUP($A84,'Annex 2 EHV charges'!$D:$O,11,FALSE)=0,"",VLOOKUP($A84,'Annex 2 EHV charges'!$D:$O,11,FALSE)),"")</f>
        <v/>
      </c>
      <c r="H84" s="168" t="str">
        <f>IFERROR(IF(VLOOKUP($A84,'Annex 2 EHV charges'!$D:$O,12,FALSE)=0,"",VLOOKUP($A84,'Annex 2 EHV charges'!$D:$O,12,FALSE)),"")</f>
        <v/>
      </c>
    </row>
    <row r="85" spans="1:8" x14ac:dyDescent="0.2">
      <c r="A85" s="162">
        <f t="array" ref="A85">IFERROR(INDEX('Annex 2 EHV charges'!$D$11:$D$300, MATCH(0, IF(ISBLANK('Annex 2 EHV charges'!$D$11:$D$300),1, COUNTIF(A$4:$A84, 'Annex 2 EHV charges'!$D$11:$D$300)), 0)),"")</f>
        <v>613</v>
      </c>
      <c r="B85" s="161">
        <f>IF($A85="","",VLOOKUP($A85,'Annex 2 EHV charges'!$D:$O,2,0))</f>
        <v>613</v>
      </c>
      <c r="C85" s="162">
        <f>IF($A85="","",VLOOKUP($A85,'Annex 2 EHV charges'!$D:$O,3,0))</f>
        <v>1100770104693</v>
      </c>
      <c r="D85" s="161" t="str">
        <f>IF($A85="","",VLOOKUP($A85,'Annex 2 EHV charges'!$D:$O,4,0))</f>
        <v>Weldon Landfill</v>
      </c>
      <c r="E85" s="166" t="str">
        <f>IFERROR(IF(VLOOKUP($A85,'Annex 2 EHV charges'!$D:$O,9,FALSE)=0,"",VLOOKUP($A85,'Annex 2 EHV charges'!$D:$O,9,FALSE)),"")</f>
        <v/>
      </c>
      <c r="F85" s="167" t="str">
        <f>IFERROR(IF(VLOOKUP($A85,'Annex 2 EHV charges'!$D:$O,10,FALSE)=0,"",VLOOKUP($A85,'Annex 2 EHV charges'!$D:$O,10,FALSE)),"")</f>
        <v/>
      </c>
      <c r="G85" s="168" t="str">
        <f>IFERROR(IF(VLOOKUP($A85,'Annex 2 EHV charges'!$D:$O,11,FALSE)=0,"",VLOOKUP($A85,'Annex 2 EHV charges'!$D:$O,11,FALSE)),"")</f>
        <v/>
      </c>
      <c r="H85" s="168" t="str">
        <f>IFERROR(IF(VLOOKUP($A85,'Annex 2 EHV charges'!$D:$O,12,FALSE)=0,"",VLOOKUP($A85,'Annex 2 EHV charges'!$D:$O,12,FALSE)),"")</f>
        <v/>
      </c>
    </row>
    <row r="86" spans="1:8" x14ac:dyDescent="0.2">
      <c r="A86" s="162">
        <f t="array" ref="A86">IFERROR(INDEX('Annex 2 EHV charges'!$D$11:$D$300, MATCH(0, IF(ISBLANK('Annex 2 EHV charges'!$D$11:$D$300),1, COUNTIF(A$4:$A85, 'Annex 2 EHV charges'!$D$11:$D$300)), 0)),"")</f>
        <v>614</v>
      </c>
      <c r="B86" s="161">
        <f>IF($A86="","",VLOOKUP($A86,'Annex 2 EHV charges'!$D:$O,2,0))</f>
        <v>614</v>
      </c>
      <c r="C86" s="162">
        <f>IF($A86="","",VLOOKUP($A86,'Annex 2 EHV charges'!$D:$O,3,0))</f>
        <v>1100770099927</v>
      </c>
      <c r="D86" s="161" t="str">
        <f>IF($A86="","",VLOOKUP($A86,'Annex 2 EHV charges'!$D:$O,4,0))</f>
        <v>Goosy Lodge Power</v>
      </c>
      <c r="E86" s="166" t="str">
        <f>IFERROR(IF(VLOOKUP($A86,'Annex 2 EHV charges'!$D:$O,9,FALSE)=0,"",VLOOKUP($A86,'Annex 2 EHV charges'!$D:$O,9,FALSE)),"")</f>
        <v/>
      </c>
      <c r="F86" s="167" t="str">
        <f>IFERROR(IF(VLOOKUP($A86,'Annex 2 EHV charges'!$D:$O,10,FALSE)=0,"",VLOOKUP($A86,'Annex 2 EHV charges'!$D:$O,10,FALSE)),"")</f>
        <v/>
      </c>
      <c r="G86" s="168" t="str">
        <f>IFERROR(IF(VLOOKUP($A86,'Annex 2 EHV charges'!$D:$O,11,FALSE)=0,"",VLOOKUP($A86,'Annex 2 EHV charges'!$D:$O,11,FALSE)),"")</f>
        <v/>
      </c>
      <c r="H86" s="168" t="str">
        <f>IFERROR(IF(VLOOKUP($A86,'Annex 2 EHV charges'!$D:$O,12,FALSE)=0,"",VLOOKUP($A86,'Annex 2 EHV charges'!$D:$O,12,FALSE)),"")</f>
        <v/>
      </c>
    </row>
    <row r="87" spans="1:8" x14ac:dyDescent="0.2">
      <c r="A87" s="162">
        <f t="array" ref="A87">IFERROR(INDEX('Annex 2 EHV charges'!$D$11:$D$300, MATCH(0, IF(ISBLANK('Annex 2 EHV charges'!$D$11:$D$300),1, COUNTIF(A$4:$A86, 'Annex 2 EHV charges'!$D$11:$D$300)), 0)),"")</f>
        <v>615</v>
      </c>
      <c r="B87" s="161">
        <f>IF($A87="","",VLOOKUP($A87,'Annex 2 EHV charges'!$D:$O,2,0))</f>
        <v>615</v>
      </c>
      <c r="C87" s="162">
        <f>IF($A87="","",VLOOKUP($A87,'Annex 2 EHV charges'!$D:$O,3,0))</f>
        <v>1160000226336</v>
      </c>
      <c r="D87" s="161" t="str">
        <f>IF($A87="","",VLOOKUP($A87,'Annex 2 EHV charges'!$D:$O,4,0))</f>
        <v>Burton Wolds Wind Farm</v>
      </c>
      <c r="E87" s="166" t="str">
        <f>IFERROR(IF(VLOOKUP($A87,'Annex 2 EHV charges'!$D:$O,9,FALSE)=0,"",VLOOKUP($A87,'Annex 2 EHV charges'!$D:$O,9,FALSE)),"")</f>
        <v/>
      </c>
      <c r="F87" s="167" t="str">
        <f>IFERROR(IF(VLOOKUP($A87,'Annex 2 EHV charges'!$D:$O,10,FALSE)=0,"",VLOOKUP($A87,'Annex 2 EHV charges'!$D:$O,10,FALSE)),"")</f>
        <v/>
      </c>
      <c r="G87" s="168" t="str">
        <f>IFERROR(IF(VLOOKUP($A87,'Annex 2 EHV charges'!$D:$O,11,FALSE)=0,"",VLOOKUP($A87,'Annex 2 EHV charges'!$D:$O,11,FALSE)),"")</f>
        <v/>
      </c>
      <c r="H87" s="168" t="str">
        <f>IFERROR(IF(VLOOKUP($A87,'Annex 2 EHV charges'!$D:$O,12,FALSE)=0,"",VLOOKUP($A87,'Annex 2 EHV charges'!$D:$O,12,FALSE)),"")</f>
        <v/>
      </c>
    </row>
    <row r="88" spans="1:8" x14ac:dyDescent="0.2">
      <c r="A88" s="162">
        <f t="array" ref="A88">IFERROR(INDEX('Annex 2 EHV charges'!$D$11:$D$300, MATCH(0, IF(ISBLANK('Annex 2 EHV charges'!$D$11:$D$300),1, COUNTIF(A$4:$A87, 'Annex 2 EHV charges'!$D$11:$D$300)), 0)),"")</f>
        <v>616</v>
      </c>
      <c r="B88" s="161">
        <f>IF($A88="","",VLOOKUP($A88,'Annex 2 EHV charges'!$D:$O,2,0))</f>
        <v>616</v>
      </c>
      <c r="C88" s="162" t="str">
        <f>IF($A88="","",VLOOKUP($A88,'Annex 2 EHV charges'!$D:$O,3,0))</f>
        <v xml:space="preserve"> </v>
      </c>
      <c r="D88" s="161" t="str">
        <f>IF($A88="","",VLOOKUP($A88,'Annex 2 EHV charges'!$D:$O,4,0))</f>
        <v>Network Rail Bretton</v>
      </c>
      <c r="E88" s="166" t="str">
        <f>IFERROR(IF(VLOOKUP($A88,'Annex 2 EHV charges'!$D:$O,9,FALSE)=0,"",VLOOKUP($A88,'Annex 2 EHV charges'!$D:$O,9,FALSE)),"")</f>
        <v/>
      </c>
      <c r="F88" s="167" t="str">
        <f>IFERROR(IF(VLOOKUP($A88,'Annex 2 EHV charges'!$D:$O,10,FALSE)=0,"",VLOOKUP($A88,'Annex 2 EHV charges'!$D:$O,10,FALSE)),"")</f>
        <v/>
      </c>
      <c r="G88" s="168" t="str">
        <f>IFERROR(IF(VLOOKUP($A88,'Annex 2 EHV charges'!$D:$O,11,FALSE)=0,"",VLOOKUP($A88,'Annex 2 EHV charges'!$D:$O,11,FALSE)),"")</f>
        <v/>
      </c>
      <c r="H88" s="168" t="str">
        <f>IFERROR(IF(VLOOKUP($A88,'Annex 2 EHV charges'!$D:$O,12,FALSE)=0,"",VLOOKUP($A88,'Annex 2 EHV charges'!$D:$O,12,FALSE)),"")</f>
        <v/>
      </c>
    </row>
    <row r="89" spans="1:8" x14ac:dyDescent="0.2">
      <c r="A89" s="162">
        <f t="array" ref="A89">IFERROR(INDEX('Annex 2 EHV charges'!$D$11:$D$300, MATCH(0, IF(ISBLANK('Annex 2 EHV charges'!$D$11:$D$300),1, COUNTIF(A$4:$A88, 'Annex 2 EHV charges'!$D$11:$D$300)), 0)),"")</f>
        <v>617</v>
      </c>
      <c r="B89" s="161">
        <f>IF($A89="","",VLOOKUP($A89,'Annex 2 EHV charges'!$D:$O,2,0))</f>
        <v>617</v>
      </c>
      <c r="C89" s="162">
        <f>IF($A89="","",VLOOKUP($A89,'Annex 2 EHV charges'!$D:$O,3,0))</f>
        <v>1100770683377</v>
      </c>
      <c r="D89" s="161" t="str">
        <f>IF($A89="","",VLOOKUP($A89,'Annex 2 EHV charges'!$D:$O,4,0))</f>
        <v>Bambers Farm Wind Farm</v>
      </c>
      <c r="E89" s="166" t="str">
        <f>IFERROR(IF(VLOOKUP($A89,'Annex 2 EHV charges'!$D:$O,9,FALSE)=0,"",VLOOKUP($A89,'Annex 2 EHV charges'!$D:$O,9,FALSE)),"")</f>
        <v/>
      </c>
      <c r="F89" s="167" t="str">
        <f>IFERROR(IF(VLOOKUP($A89,'Annex 2 EHV charges'!$D:$O,10,FALSE)=0,"",VLOOKUP($A89,'Annex 2 EHV charges'!$D:$O,10,FALSE)),"")</f>
        <v/>
      </c>
      <c r="G89" s="168" t="str">
        <f>IFERROR(IF(VLOOKUP($A89,'Annex 2 EHV charges'!$D:$O,11,FALSE)=0,"",VLOOKUP($A89,'Annex 2 EHV charges'!$D:$O,11,FALSE)),"")</f>
        <v/>
      </c>
      <c r="H89" s="168" t="str">
        <f>IFERROR(IF(VLOOKUP($A89,'Annex 2 EHV charges'!$D:$O,12,FALSE)=0,"",VLOOKUP($A89,'Annex 2 EHV charges'!$D:$O,12,FALSE)),"")</f>
        <v/>
      </c>
    </row>
    <row r="90" spans="1:8" x14ac:dyDescent="0.2">
      <c r="A90" s="162">
        <f t="array" ref="A90">IFERROR(INDEX('Annex 2 EHV charges'!$D$11:$D$300, MATCH(0, IF(ISBLANK('Annex 2 EHV charges'!$D$11:$D$300),1, COUNTIF(A$4:$A89, 'Annex 2 EHV charges'!$D$11:$D$300)), 0)),"")</f>
        <v>618</v>
      </c>
      <c r="B90" s="161">
        <f>IF($A90="","",VLOOKUP($A90,'Annex 2 EHV charges'!$D:$O,2,0))</f>
        <v>618</v>
      </c>
      <c r="C90" s="162">
        <f>IF($A90="","",VLOOKUP($A90,'Annex 2 EHV charges'!$D:$O,3,0))</f>
        <v>1160000213610</v>
      </c>
      <c r="D90" s="161" t="str">
        <f>IF($A90="","",VLOOKUP($A90,'Annex 2 EHV charges'!$D:$O,4,0))</f>
        <v>Vine House Wind Farm</v>
      </c>
      <c r="E90" s="166" t="str">
        <f>IFERROR(IF(VLOOKUP($A90,'Annex 2 EHV charges'!$D:$O,9,FALSE)=0,"",VLOOKUP($A90,'Annex 2 EHV charges'!$D:$O,9,FALSE)),"")</f>
        <v/>
      </c>
      <c r="F90" s="167" t="str">
        <f>IFERROR(IF(VLOOKUP($A90,'Annex 2 EHV charges'!$D:$O,10,FALSE)=0,"",VLOOKUP($A90,'Annex 2 EHV charges'!$D:$O,10,FALSE)),"")</f>
        <v/>
      </c>
      <c r="G90" s="168" t="str">
        <f>IFERROR(IF(VLOOKUP($A90,'Annex 2 EHV charges'!$D:$O,11,FALSE)=0,"",VLOOKUP($A90,'Annex 2 EHV charges'!$D:$O,11,FALSE)),"")</f>
        <v/>
      </c>
      <c r="H90" s="168" t="str">
        <f>IFERROR(IF(VLOOKUP($A90,'Annex 2 EHV charges'!$D:$O,12,FALSE)=0,"",VLOOKUP($A90,'Annex 2 EHV charges'!$D:$O,12,FALSE)),"")</f>
        <v/>
      </c>
    </row>
    <row r="91" spans="1:8" x14ac:dyDescent="0.2">
      <c r="A91" s="162">
        <f t="array" ref="A91">IFERROR(INDEX('Annex 2 EHV charges'!$D$11:$D$300, MATCH(0, IF(ISBLANK('Annex 2 EHV charges'!$D$11:$D$300),1, COUNTIF(A$4:$A90, 'Annex 2 EHV charges'!$D$11:$D$300)), 0)),"")</f>
        <v>619</v>
      </c>
      <c r="B91" s="161">
        <f>IF($A91="","",VLOOKUP($A91,'Annex 2 EHV charges'!$D:$O,2,0))</f>
        <v>619</v>
      </c>
      <c r="C91" s="162">
        <f>IF($A91="","",VLOOKUP($A91,'Annex 2 EHV charges'!$D:$O,3,0))</f>
        <v>1160000154160</v>
      </c>
      <c r="D91" s="161" t="str">
        <f>IF($A91="","",VLOOKUP($A91,'Annex 2 EHV charges'!$D:$O,4,0))</f>
        <v>Red House Wind Farm</v>
      </c>
      <c r="E91" s="166" t="str">
        <f>IFERROR(IF(VLOOKUP($A91,'Annex 2 EHV charges'!$D:$O,9,FALSE)=0,"",VLOOKUP($A91,'Annex 2 EHV charges'!$D:$O,9,FALSE)),"")</f>
        <v/>
      </c>
      <c r="F91" s="167" t="str">
        <f>IFERROR(IF(VLOOKUP($A91,'Annex 2 EHV charges'!$D:$O,10,FALSE)=0,"",VLOOKUP($A91,'Annex 2 EHV charges'!$D:$O,10,FALSE)),"")</f>
        <v/>
      </c>
      <c r="G91" s="168" t="str">
        <f>IFERROR(IF(VLOOKUP($A91,'Annex 2 EHV charges'!$D:$O,11,FALSE)=0,"",VLOOKUP($A91,'Annex 2 EHV charges'!$D:$O,11,FALSE)),"")</f>
        <v/>
      </c>
      <c r="H91" s="168" t="str">
        <f>IFERROR(IF(VLOOKUP($A91,'Annex 2 EHV charges'!$D:$O,12,FALSE)=0,"",VLOOKUP($A91,'Annex 2 EHV charges'!$D:$O,12,FALSE)),"")</f>
        <v/>
      </c>
    </row>
    <row r="92" spans="1:8" x14ac:dyDescent="0.2">
      <c r="A92" s="162">
        <f t="array" ref="A92">IFERROR(INDEX('Annex 2 EHV charges'!$D$11:$D$300, MATCH(0, IF(ISBLANK('Annex 2 EHV charges'!$D$11:$D$300),1, COUNTIF(A$4:$A91, 'Annex 2 EHV charges'!$D$11:$D$300)), 0)),"")</f>
        <v>620</v>
      </c>
      <c r="B92" s="161">
        <f>IF($A92="","",VLOOKUP($A92,'Annex 2 EHV charges'!$D:$O,2,0))</f>
        <v>620</v>
      </c>
      <c r="C92" s="162">
        <f>IF($A92="","",VLOOKUP($A92,'Annex 2 EHV charges'!$D:$O,3,0))</f>
        <v>1160000186560</v>
      </c>
      <c r="D92" s="161" t="str">
        <f>IF($A92="","",VLOOKUP($A92,'Annex 2 EHV charges'!$D:$O,4,0))</f>
        <v>Daneshill Landfill</v>
      </c>
      <c r="E92" s="166" t="str">
        <f>IFERROR(IF(VLOOKUP($A92,'Annex 2 EHV charges'!$D:$O,9,FALSE)=0,"",VLOOKUP($A92,'Annex 2 EHV charges'!$D:$O,9,FALSE)),"")</f>
        <v/>
      </c>
      <c r="F92" s="167" t="str">
        <f>IFERROR(IF(VLOOKUP($A92,'Annex 2 EHV charges'!$D:$O,10,FALSE)=0,"",VLOOKUP($A92,'Annex 2 EHV charges'!$D:$O,10,FALSE)),"")</f>
        <v/>
      </c>
      <c r="G92" s="168" t="str">
        <f>IFERROR(IF(VLOOKUP($A92,'Annex 2 EHV charges'!$D:$O,11,FALSE)=0,"",VLOOKUP($A92,'Annex 2 EHV charges'!$D:$O,11,FALSE)),"")</f>
        <v/>
      </c>
      <c r="H92" s="168" t="str">
        <f>IFERROR(IF(VLOOKUP($A92,'Annex 2 EHV charges'!$D:$O,12,FALSE)=0,"",VLOOKUP($A92,'Annex 2 EHV charges'!$D:$O,12,FALSE)),"")</f>
        <v/>
      </c>
    </row>
    <row r="93" spans="1:8" ht="25.5" x14ac:dyDescent="0.2">
      <c r="A93" s="162">
        <f t="array" ref="A93">IFERROR(INDEX('Annex 2 EHV charges'!$D$11:$D$300, MATCH(0, IF(ISBLANK('Annex 2 EHV charges'!$D$11:$D$300),1, COUNTIF(A$4:$A92, 'Annex 2 EHV charges'!$D$11:$D$300)), 0)),"")</f>
        <v>621</v>
      </c>
      <c r="B93" s="161">
        <f>IF($A93="","",VLOOKUP($A93,'Annex 2 EHV charges'!$D:$O,2,0))</f>
        <v>621</v>
      </c>
      <c r="C93" s="162" t="str">
        <f>IF($A93="","",VLOOKUP($A93,'Annex 2 EHV charges'!$D:$O,3,0))</f>
        <v>1130000079897
1160000745066</v>
      </c>
      <c r="D93" s="161" t="str">
        <f>IF($A93="","",VLOOKUP($A93,'Annex 2 EHV charges'!$D:$O,4,0))</f>
        <v>Newton Longville Landfill</v>
      </c>
      <c r="E93" s="166" t="str">
        <f>IFERROR(IF(VLOOKUP($A93,'Annex 2 EHV charges'!$D:$O,9,FALSE)=0,"",VLOOKUP($A93,'Annex 2 EHV charges'!$D:$O,9,FALSE)),"")</f>
        <v/>
      </c>
      <c r="F93" s="167" t="str">
        <f>IFERROR(IF(VLOOKUP($A93,'Annex 2 EHV charges'!$D:$O,10,FALSE)=0,"",VLOOKUP($A93,'Annex 2 EHV charges'!$D:$O,10,FALSE)),"")</f>
        <v/>
      </c>
      <c r="G93" s="168" t="str">
        <f>IFERROR(IF(VLOOKUP($A93,'Annex 2 EHV charges'!$D:$O,11,FALSE)=0,"",VLOOKUP($A93,'Annex 2 EHV charges'!$D:$O,11,FALSE)),"")</f>
        <v/>
      </c>
      <c r="H93" s="168" t="str">
        <f>IFERROR(IF(VLOOKUP($A93,'Annex 2 EHV charges'!$D:$O,12,FALSE)=0,"",VLOOKUP($A93,'Annex 2 EHV charges'!$D:$O,12,FALSE)),"")</f>
        <v/>
      </c>
    </row>
    <row r="94" spans="1:8" x14ac:dyDescent="0.2">
      <c r="A94" s="162">
        <f t="array" ref="A94">IFERROR(INDEX('Annex 2 EHV charges'!$D$11:$D$300, MATCH(0, IF(ISBLANK('Annex 2 EHV charges'!$D$11:$D$300),1, COUNTIF(A$4:$A93, 'Annex 2 EHV charges'!$D$11:$D$300)), 0)),"")</f>
        <v>622</v>
      </c>
      <c r="B94" s="161">
        <f>IF($A94="","",VLOOKUP($A94,'Annex 2 EHV charges'!$D:$O,2,0))</f>
        <v>622</v>
      </c>
      <c r="C94" s="162">
        <f>IF($A94="","",VLOOKUP($A94,'Annex 2 EHV charges'!$D:$O,3,0))</f>
        <v>1160000909840</v>
      </c>
      <c r="D94" s="161" t="str">
        <f>IF($A94="","",VLOOKUP($A94,'Annex 2 EHV charges'!$D:$O,4,0))</f>
        <v>Hollies Wind Farm</v>
      </c>
      <c r="E94" s="166" t="str">
        <f>IFERROR(IF(VLOOKUP($A94,'Annex 2 EHV charges'!$D:$O,9,FALSE)=0,"",VLOOKUP($A94,'Annex 2 EHV charges'!$D:$O,9,FALSE)),"")</f>
        <v/>
      </c>
      <c r="F94" s="167">
        <f>IFERROR(IF(VLOOKUP($A94,'Annex 2 EHV charges'!$D:$O,10,FALSE)=0,"",VLOOKUP($A94,'Annex 2 EHV charges'!$D:$O,10,FALSE)),"")</f>
        <v>267.55</v>
      </c>
      <c r="G94" s="168">
        <f>IFERROR(IF(VLOOKUP($A94,'Annex 2 EHV charges'!$D:$O,11,FALSE)=0,"",VLOOKUP($A94,'Annex 2 EHV charges'!$D:$O,11,FALSE)),"")</f>
        <v>0.05</v>
      </c>
      <c r="H94" s="168">
        <f>IFERROR(IF(VLOOKUP($A94,'Annex 2 EHV charges'!$D:$O,12,FALSE)=0,"",VLOOKUP($A94,'Annex 2 EHV charges'!$D:$O,12,FALSE)),"")</f>
        <v>0.05</v>
      </c>
    </row>
    <row r="95" spans="1:8" x14ac:dyDescent="0.2">
      <c r="A95" s="162">
        <f t="array" ref="A95">IFERROR(INDEX('Annex 2 EHV charges'!$D$11:$D$300, MATCH(0, IF(ISBLANK('Annex 2 EHV charges'!$D$11:$D$300),1, COUNTIF(A$4:$A94, 'Annex 2 EHV charges'!$D$11:$D$300)), 0)),"")</f>
        <v>629</v>
      </c>
      <c r="B95" s="161">
        <f>IF($A95="","",VLOOKUP($A95,'Annex 2 EHV charges'!$D:$O,2,0))</f>
        <v>629</v>
      </c>
      <c r="C95" s="162">
        <f>IF($A95="","",VLOOKUP($A95,'Annex 2 EHV charges'!$D:$O,3,0))</f>
        <v>1130000044013</v>
      </c>
      <c r="D95" s="161" t="str">
        <f>IF($A95="","",VLOOKUP($A95,'Annex 2 EHV charges'!$D:$O,4,0))</f>
        <v>Lynn Wind Farm</v>
      </c>
      <c r="E95" s="166" t="str">
        <f>IFERROR(IF(VLOOKUP($A95,'Annex 2 EHV charges'!$D:$O,9,FALSE)=0,"",VLOOKUP($A95,'Annex 2 EHV charges'!$D:$O,9,FALSE)),"")</f>
        <v/>
      </c>
      <c r="F95" s="167" t="str">
        <f>IFERROR(IF(VLOOKUP($A95,'Annex 2 EHV charges'!$D:$O,10,FALSE)=0,"",VLOOKUP($A95,'Annex 2 EHV charges'!$D:$O,10,FALSE)),"")</f>
        <v/>
      </c>
      <c r="G95" s="168" t="str">
        <f>IFERROR(IF(VLOOKUP($A95,'Annex 2 EHV charges'!$D:$O,11,FALSE)=0,"",VLOOKUP($A95,'Annex 2 EHV charges'!$D:$O,11,FALSE)),"")</f>
        <v/>
      </c>
      <c r="H95" s="168" t="str">
        <f>IFERROR(IF(VLOOKUP($A95,'Annex 2 EHV charges'!$D:$O,12,FALSE)=0,"",VLOOKUP($A95,'Annex 2 EHV charges'!$D:$O,12,FALSE)),"")</f>
        <v/>
      </c>
    </row>
    <row r="96" spans="1:8" x14ac:dyDescent="0.2">
      <c r="A96" s="162">
        <f t="array" ref="A96">IFERROR(INDEX('Annex 2 EHV charges'!$D$11:$D$300, MATCH(0, IF(ISBLANK('Annex 2 EHV charges'!$D$11:$D$300),1, COUNTIF(A$4:$A95, 'Annex 2 EHV charges'!$D$11:$D$300)), 0)),"")</f>
        <v>630</v>
      </c>
      <c r="B96" s="161">
        <f>IF($A96="","",VLOOKUP($A96,'Annex 2 EHV charges'!$D:$O,2,0))</f>
        <v>630</v>
      </c>
      <c r="C96" s="162">
        <f>IF($A96="","",VLOOKUP($A96,'Annex 2 EHV charges'!$D:$O,3,0))</f>
        <v>1130000044031</v>
      </c>
      <c r="D96" s="161" t="str">
        <f>IF($A96="","",VLOOKUP($A96,'Annex 2 EHV charges'!$D:$O,4,0))</f>
        <v>Inner Dowsing Wind Farm</v>
      </c>
      <c r="E96" s="166" t="str">
        <f>IFERROR(IF(VLOOKUP($A96,'Annex 2 EHV charges'!$D:$O,9,FALSE)=0,"",VLOOKUP($A96,'Annex 2 EHV charges'!$D:$O,9,FALSE)),"")</f>
        <v/>
      </c>
      <c r="F96" s="167" t="str">
        <f>IFERROR(IF(VLOOKUP($A96,'Annex 2 EHV charges'!$D:$O,10,FALSE)=0,"",VLOOKUP($A96,'Annex 2 EHV charges'!$D:$O,10,FALSE)),"")</f>
        <v/>
      </c>
      <c r="G96" s="168" t="str">
        <f>IFERROR(IF(VLOOKUP($A96,'Annex 2 EHV charges'!$D:$O,11,FALSE)=0,"",VLOOKUP($A96,'Annex 2 EHV charges'!$D:$O,11,FALSE)),"")</f>
        <v/>
      </c>
      <c r="H96" s="168" t="str">
        <f>IFERROR(IF(VLOOKUP($A96,'Annex 2 EHV charges'!$D:$O,12,FALSE)=0,"",VLOOKUP($A96,'Annex 2 EHV charges'!$D:$O,12,FALSE)),"")</f>
        <v/>
      </c>
    </row>
    <row r="97" spans="1:8" x14ac:dyDescent="0.2">
      <c r="A97" s="162">
        <f t="array" ref="A97">IFERROR(INDEX('Annex 2 EHV charges'!$D$11:$D$300, MATCH(0, IF(ISBLANK('Annex 2 EHV charges'!$D$11:$D$300),1, COUNTIF(A$4:$A96, 'Annex 2 EHV charges'!$D$11:$D$300)), 0)),"")</f>
        <v>631</v>
      </c>
      <c r="B97" s="161">
        <f>IF($A97="","",VLOOKUP($A97,'Annex 2 EHV charges'!$D:$O,2,0))</f>
        <v>631</v>
      </c>
      <c r="C97" s="162">
        <f>IF($A97="","",VLOOKUP($A97,'Annex 2 EHV charges'!$D:$O,3,0))</f>
        <v>1160000999046</v>
      </c>
      <c r="D97" s="161" t="str">
        <f>IF($A97="","",VLOOKUP($A97,'Annex 2 EHV charges'!$D:$O,4,0))</f>
        <v>Bicker Fen</v>
      </c>
      <c r="E97" s="166" t="str">
        <f>IFERROR(IF(VLOOKUP($A97,'Annex 2 EHV charges'!$D:$O,9,FALSE)=0,"",VLOOKUP($A97,'Annex 2 EHV charges'!$D:$O,9,FALSE)),"")</f>
        <v/>
      </c>
      <c r="F97" s="167">
        <f>IFERROR(IF(VLOOKUP($A97,'Annex 2 EHV charges'!$D:$O,10,FALSE)=0,"",VLOOKUP($A97,'Annex 2 EHV charges'!$D:$O,10,FALSE)),"")</f>
        <v>2003.1</v>
      </c>
      <c r="G97" s="168">
        <f>IFERROR(IF(VLOOKUP($A97,'Annex 2 EHV charges'!$D:$O,11,FALSE)=0,"",VLOOKUP($A97,'Annex 2 EHV charges'!$D:$O,11,FALSE)),"")</f>
        <v>0.05</v>
      </c>
      <c r="H97" s="168">
        <f>IFERROR(IF(VLOOKUP($A97,'Annex 2 EHV charges'!$D:$O,12,FALSE)=0,"",VLOOKUP($A97,'Annex 2 EHV charges'!$D:$O,12,FALSE)),"")</f>
        <v>0.05</v>
      </c>
    </row>
    <row r="98" spans="1:8" x14ac:dyDescent="0.2">
      <c r="A98" s="162">
        <f t="array" ref="A98">IFERROR(INDEX('Annex 2 EHV charges'!$D$11:$D$300, MATCH(0, IF(ISBLANK('Annex 2 EHV charges'!$D$11:$D$300),1, COUNTIF(A$4:$A97, 'Annex 2 EHV charges'!$D$11:$D$300)), 0)),"")</f>
        <v>634</v>
      </c>
      <c r="B98" s="161">
        <f>IF($A98="","",VLOOKUP($A98,'Annex 2 EHV charges'!$D:$O,2,0))</f>
        <v>634</v>
      </c>
      <c r="C98" s="162">
        <f>IF($A98="","",VLOOKUP($A98,'Annex 2 EHV charges'!$D:$O,3,0))</f>
        <v>1100050222473</v>
      </c>
      <c r="D98" s="161" t="str">
        <f>IF($A98="","",VLOOKUP($A98,'Annex 2 EHV charges'!$D:$O,4,0))</f>
        <v>London Road Heat Station</v>
      </c>
      <c r="E98" s="166" t="str">
        <f>IFERROR(IF(VLOOKUP($A98,'Annex 2 EHV charges'!$D:$O,9,FALSE)=0,"",VLOOKUP($A98,'Annex 2 EHV charges'!$D:$O,9,FALSE)),"")</f>
        <v/>
      </c>
      <c r="F98" s="167">
        <f>IFERROR(IF(VLOOKUP($A98,'Annex 2 EHV charges'!$D:$O,10,FALSE)=0,"",VLOOKUP($A98,'Annex 2 EHV charges'!$D:$O,10,FALSE)),"")</f>
        <v>388.05</v>
      </c>
      <c r="G98" s="168">
        <f>IFERROR(IF(VLOOKUP($A98,'Annex 2 EHV charges'!$D:$O,11,FALSE)=0,"",VLOOKUP($A98,'Annex 2 EHV charges'!$D:$O,11,FALSE)),"")</f>
        <v>0.05</v>
      </c>
      <c r="H98" s="168">
        <f>IFERROR(IF(VLOOKUP($A98,'Annex 2 EHV charges'!$D:$O,12,FALSE)=0,"",VLOOKUP($A98,'Annex 2 EHV charges'!$D:$O,12,FALSE)),"")</f>
        <v>0.05</v>
      </c>
    </row>
    <row r="99" spans="1:8" x14ac:dyDescent="0.2">
      <c r="A99" s="162">
        <f t="array" ref="A99">IFERROR(INDEX('Annex 2 EHV charges'!$D$11:$D$300, MATCH(0, IF(ISBLANK('Annex 2 EHV charges'!$D$11:$D$300),1, COUNTIF(A$4:$A98, 'Annex 2 EHV charges'!$D$11:$D$300)), 0)),"")</f>
        <v>633</v>
      </c>
      <c r="B99" s="161">
        <f>IF($A99="","",VLOOKUP($A99,'Annex 2 EHV charges'!$D:$O,2,0))</f>
        <v>633</v>
      </c>
      <c r="C99" s="162">
        <f>IF($A99="","",VLOOKUP($A99,'Annex 2 EHV charges'!$D:$O,3,0))</f>
        <v>1160001253321</v>
      </c>
      <c r="D99" s="161" t="str">
        <f>IF($A99="","",VLOOKUP($A99,'Annex 2 EHV charges'!$D:$O,4,0))</f>
        <v>Lindhurst Wind Farm</v>
      </c>
      <c r="E99" s="166" t="str">
        <f>IFERROR(IF(VLOOKUP($A99,'Annex 2 EHV charges'!$D:$O,9,FALSE)=0,"",VLOOKUP($A99,'Annex 2 EHV charges'!$D:$O,9,FALSE)),"")</f>
        <v/>
      </c>
      <c r="F99" s="167">
        <f>IFERROR(IF(VLOOKUP($A99,'Annex 2 EHV charges'!$D:$O,10,FALSE)=0,"",VLOOKUP($A99,'Annex 2 EHV charges'!$D:$O,10,FALSE)),"")</f>
        <v>3036.9</v>
      </c>
      <c r="G99" s="168">
        <f>IFERROR(IF(VLOOKUP($A99,'Annex 2 EHV charges'!$D:$O,11,FALSE)=0,"",VLOOKUP($A99,'Annex 2 EHV charges'!$D:$O,11,FALSE)),"")</f>
        <v>0.05</v>
      </c>
      <c r="H99" s="168">
        <f>IFERROR(IF(VLOOKUP($A99,'Annex 2 EHV charges'!$D:$O,12,FALSE)=0,"",VLOOKUP($A99,'Annex 2 EHV charges'!$D:$O,12,FALSE)),"")</f>
        <v>0.05</v>
      </c>
    </row>
    <row r="100" spans="1:8" x14ac:dyDescent="0.2">
      <c r="A100" s="162">
        <f t="array" ref="A100">IFERROR(INDEX('Annex 2 EHV charges'!$D$11:$D$300, MATCH(0, IF(ISBLANK('Annex 2 EHV charges'!$D$11:$D$300),1, COUNTIF(A$4:$A99, 'Annex 2 EHV charges'!$D$11:$D$300)), 0)),"")</f>
        <v>636</v>
      </c>
      <c r="B100" s="161">
        <f>IF($A100="","",VLOOKUP($A100,'Annex 2 EHV charges'!$D:$O,2,0))</f>
        <v>636</v>
      </c>
      <c r="C100" s="162">
        <f>IF($A100="","",VLOOKUP($A100,'Annex 2 EHV charges'!$D:$O,3,0))</f>
        <v>1100050222464</v>
      </c>
      <c r="D100" s="161" t="str">
        <f>IF($A100="","",VLOOKUP($A100,'Annex 2 EHV charges'!$D:$O,4,0))</f>
        <v>Boots Thane Road</v>
      </c>
      <c r="E100" s="166" t="str">
        <f>IFERROR(IF(VLOOKUP($A100,'Annex 2 EHV charges'!$D:$O,9,FALSE)=0,"",VLOOKUP($A100,'Annex 2 EHV charges'!$D:$O,9,FALSE)),"")</f>
        <v/>
      </c>
      <c r="F100" s="167" t="str">
        <f>IFERROR(IF(VLOOKUP($A100,'Annex 2 EHV charges'!$D:$O,10,FALSE)=0,"",VLOOKUP($A100,'Annex 2 EHV charges'!$D:$O,10,FALSE)),"")</f>
        <v/>
      </c>
      <c r="G100" s="168" t="str">
        <f>IFERROR(IF(VLOOKUP($A100,'Annex 2 EHV charges'!$D:$O,11,FALSE)=0,"",VLOOKUP($A100,'Annex 2 EHV charges'!$D:$O,11,FALSE)),"")</f>
        <v/>
      </c>
      <c r="H100" s="168" t="str">
        <f>IFERROR(IF(VLOOKUP($A100,'Annex 2 EHV charges'!$D:$O,12,FALSE)=0,"",VLOOKUP($A100,'Annex 2 EHV charges'!$D:$O,12,FALSE)),"")</f>
        <v/>
      </c>
    </row>
    <row r="101" spans="1:8" x14ac:dyDescent="0.2">
      <c r="A101" s="162">
        <f t="array" ref="A101">IFERROR(INDEX('Annex 2 EHV charges'!$D$11:$D$300, MATCH(0, IF(ISBLANK('Annex 2 EHV charges'!$D$11:$D$300),1, COUNTIF(A$4:$A100, 'Annex 2 EHV charges'!$D$11:$D$300)), 0)),"")</f>
        <v>608</v>
      </c>
      <c r="B101" s="161">
        <f>IF($A101="","",VLOOKUP($A101,'Annex 2 EHV charges'!$D:$O,2,0))</f>
        <v>608</v>
      </c>
      <c r="C101" s="162">
        <f>IF($A101="","",VLOOKUP($A101,'Annex 2 EHV charges'!$D:$O,3,0))</f>
        <v>1100050222446</v>
      </c>
      <c r="D101" s="161" t="str">
        <f>IF($A101="","",VLOOKUP($A101,'Annex 2 EHV charges'!$D:$O,4,0))</f>
        <v>QMC</v>
      </c>
      <c r="E101" s="166" t="str">
        <f>IFERROR(IF(VLOOKUP($A101,'Annex 2 EHV charges'!$D:$O,9,FALSE)=0,"",VLOOKUP($A101,'Annex 2 EHV charges'!$D:$O,9,FALSE)),"")</f>
        <v/>
      </c>
      <c r="F101" s="167" t="str">
        <f>IFERROR(IF(VLOOKUP($A101,'Annex 2 EHV charges'!$D:$O,10,FALSE)=0,"",VLOOKUP($A101,'Annex 2 EHV charges'!$D:$O,10,FALSE)),"")</f>
        <v/>
      </c>
      <c r="G101" s="168" t="str">
        <f>IFERROR(IF(VLOOKUP($A101,'Annex 2 EHV charges'!$D:$O,11,FALSE)=0,"",VLOOKUP($A101,'Annex 2 EHV charges'!$D:$O,11,FALSE)),"")</f>
        <v/>
      </c>
      <c r="H101" s="168" t="str">
        <f>IFERROR(IF(VLOOKUP($A101,'Annex 2 EHV charges'!$D:$O,12,FALSE)=0,"",VLOOKUP($A101,'Annex 2 EHV charges'!$D:$O,12,FALSE)),"")</f>
        <v/>
      </c>
    </row>
    <row r="102" spans="1:8" x14ac:dyDescent="0.2">
      <c r="A102" s="162">
        <f t="array" ref="A102">IFERROR(INDEX('Annex 2 EHV charges'!$D$11:$D$300, MATCH(0, IF(ISBLANK('Annex 2 EHV charges'!$D$11:$D$300),1, COUNTIF(A$4:$A101, 'Annex 2 EHV charges'!$D$11:$D$300)), 0)),"")</f>
        <v>637</v>
      </c>
      <c r="B102" s="161">
        <f>IF($A102="","",VLOOKUP($A102,'Annex 2 EHV charges'!$D:$O,2,0))</f>
        <v>637</v>
      </c>
      <c r="C102" s="162">
        <f>IF($A102="","",VLOOKUP($A102,'Annex 2 EHV charges'!$D:$O,3,0))</f>
        <v>1160001059394</v>
      </c>
      <c r="D102" s="161" t="str">
        <f>IF($A102="","",VLOOKUP($A102,'Annex 2 EHV charges'!$D:$O,4,0))</f>
        <v>B&amp;Q Manton</v>
      </c>
      <c r="E102" s="166" t="str">
        <f>IFERROR(IF(VLOOKUP($A102,'Annex 2 EHV charges'!$D:$O,9,FALSE)=0,"",VLOOKUP($A102,'Annex 2 EHV charges'!$D:$O,9,FALSE)),"")</f>
        <v/>
      </c>
      <c r="F102" s="167">
        <f>IFERROR(IF(VLOOKUP($A102,'Annex 2 EHV charges'!$D:$O,10,FALSE)=0,"",VLOOKUP($A102,'Annex 2 EHV charges'!$D:$O,10,FALSE)),"")</f>
        <v>64.69</v>
      </c>
      <c r="G102" s="168">
        <f>IFERROR(IF(VLOOKUP($A102,'Annex 2 EHV charges'!$D:$O,11,FALSE)=0,"",VLOOKUP($A102,'Annex 2 EHV charges'!$D:$O,11,FALSE)),"")</f>
        <v>0.05</v>
      </c>
      <c r="H102" s="168">
        <f>IFERROR(IF(VLOOKUP($A102,'Annex 2 EHV charges'!$D:$O,12,FALSE)=0,"",VLOOKUP($A102,'Annex 2 EHV charges'!$D:$O,12,FALSE)),"")</f>
        <v>0.05</v>
      </c>
    </row>
    <row r="103" spans="1:8" x14ac:dyDescent="0.2">
      <c r="A103" s="162">
        <f t="array" ref="A103">IFERROR(INDEX('Annex 2 EHV charges'!$D$11:$D$300, MATCH(0, IF(ISBLANK('Annex 2 EHV charges'!$D$11:$D$300),1, COUNTIF(A$4:$A102, 'Annex 2 EHV charges'!$D$11:$D$300)), 0)),"")</f>
        <v>638</v>
      </c>
      <c r="B103" s="161">
        <f>IF($A103="","",VLOOKUP($A103,'Annex 2 EHV charges'!$D:$O,2,0))</f>
        <v>638</v>
      </c>
      <c r="C103" s="162">
        <f>IF($A103="","",VLOOKUP($A103,'Annex 2 EHV charges'!$D:$O,3,0))</f>
        <v>1160001363380</v>
      </c>
      <c r="D103" s="161" t="str">
        <f>IF($A103="","",VLOOKUP($A103,'Annex 2 EHV charges'!$D:$O,4,0))</f>
        <v>Low Spinney Wind Farm</v>
      </c>
      <c r="E103" s="166" t="str">
        <f>IFERROR(IF(VLOOKUP($A103,'Annex 2 EHV charges'!$D:$O,9,FALSE)=0,"",VLOOKUP($A103,'Annex 2 EHV charges'!$D:$O,9,FALSE)),"")</f>
        <v/>
      </c>
      <c r="F103" s="167">
        <f>IFERROR(IF(VLOOKUP($A103,'Annex 2 EHV charges'!$D:$O,10,FALSE)=0,"",VLOOKUP($A103,'Annex 2 EHV charges'!$D:$O,10,FALSE)),"")</f>
        <v>3226.67</v>
      </c>
      <c r="G103" s="168">
        <f>IFERROR(IF(VLOOKUP($A103,'Annex 2 EHV charges'!$D:$O,11,FALSE)=0,"",VLOOKUP($A103,'Annex 2 EHV charges'!$D:$O,11,FALSE)),"")</f>
        <v>0.05</v>
      </c>
      <c r="H103" s="168">
        <f>IFERROR(IF(VLOOKUP($A103,'Annex 2 EHV charges'!$D:$O,12,FALSE)=0,"",VLOOKUP($A103,'Annex 2 EHV charges'!$D:$O,12,FALSE)),"")</f>
        <v>0.05</v>
      </c>
    </row>
    <row r="104" spans="1:8" x14ac:dyDescent="0.2">
      <c r="A104" s="162">
        <f t="array" ref="A104">IFERROR(INDEX('Annex 2 EHV charges'!$D$11:$D$300, MATCH(0, IF(ISBLANK('Annex 2 EHV charges'!$D$11:$D$300),1, COUNTIF(A$4:$A103, 'Annex 2 EHV charges'!$D$11:$D$300)), 0)),"")</f>
        <v>639</v>
      </c>
      <c r="B104" s="161">
        <f>IF($A104="","",VLOOKUP($A104,'Annex 2 EHV charges'!$D:$O,2,0))</f>
        <v>639</v>
      </c>
      <c r="C104" s="162">
        <f>IF($A104="","",VLOOKUP($A104,'Annex 2 EHV charges'!$D:$O,3,0))</f>
        <v>1160001457408</v>
      </c>
      <c r="D104" s="161" t="str">
        <f>IF($A104="","",VLOOKUP($A104,'Annex 2 EHV charges'!$D:$O,4,0))</f>
        <v>Swinford Wind Farm</v>
      </c>
      <c r="E104" s="166" t="str">
        <f>IFERROR(IF(VLOOKUP($A104,'Annex 2 EHV charges'!$D:$O,9,FALSE)=0,"",VLOOKUP($A104,'Annex 2 EHV charges'!$D:$O,9,FALSE)),"")</f>
        <v/>
      </c>
      <c r="F104" s="167">
        <f>IFERROR(IF(VLOOKUP($A104,'Annex 2 EHV charges'!$D:$O,10,FALSE)=0,"",VLOOKUP($A104,'Annex 2 EHV charges'!$D:$O,10,FALSE)),"")</f>
        <v>2779.32</v>
      </c>
      <c r="G104" s="168">
        <f>IFERROR(IF(VLOOKUP($A104,'Annex 2 EHV charges'!$D:$O,11,FALSE)=0,"",VLOOKUP($A104,'Annex 2 EHV charges'!$D:$O,11,FALSE)),"")</f>
        <v>0.05</v>
      </c>
      <c r="H104" s="168">
        <f>IFERROR(IF(VLOOKUP($A104,'Annex 2 EHV charges'!$D:$O,12,FALSE)=0,"",VLOOKUP($A104,'Annex 2 EHV charges'!$D:$O,12,FALSE)),"")</f>
        <v>0.05</v>
      </c>
    </row>
    <row r="105" spans="1:8" x14ac:dyDescent="0.2">
      <c r="A105" s="162">
        <f t="array" ref="A105">IFERROR(INDEX('Annex 2 EHV charges'!$D$11:$D$300, MATCH(0, IF(ISBLANK('Annex 2 EHV charges'!$D$11:$D$300),1, COUNTIF(A$4:$A104, 'Annex 2 EHV charges'!$D$11:$D$300)), 0)),"")</f>
        <v>641</v>
      </c>
      <c r="B105" s="161">
        <f>IF($A105="","",VLOOKUP($A105,'Annex 2 EHV charges'!$D:$O,2,0))</f>
        <v>641</v>
      </c>
      <c r="C105" s="162">
        <f>IF($A105="","",VLOOKUP($A105,'Annex 2 EHV charges'!$D:$O,3,0))</f>
        <v>1170000117980</v>
      </c>
      <c r="D105" s="161" t="str">
        <f>IF($A105="","",VLOOKUP($A105,'Annex 2 EHV charges'!$D:$O,4,0))</f>
        <v>Yelvertoft Wind Farm</v>
      </c>
      <c r="E105" s="166" t="str">
        <f>IFERROR(IF(VLOOKUP($A105,'Annex 2 EHV charges'!$D:$O,9,FALSE)=0,"",VLOOKUP($A105,'Annex 2 EHV charges'!$D:$O,9,FALSE)),"")</f>
        <v/>
      </c>
      <c r="F105" s="167">
        <f>IFERROR(IF(VLOOKUP($A105,'Annex 2 EHV charges'!$D:$O,10,FALSE)=0,"",VLOOKUP($A105,'Annex 2 EHV charges'!$D:$O,10,FALSE)),"")</f>
        <v>2596.65</v>
      </c>
      <c r="G105" s="168">
        <f>IFERROR(IF(VLOOKUP($A105,'Annex 2 EHV charges'!$D:$O,11,FALSE)=0,"",VLOOKUP($A105,'Annex 2 EHV charges'!$D:$O,11,FALSE)),"")</f>
        <v>0.05</v>
      </c>
      <c r="H105" s="168">
        <f>IFERROR(IF(VLOOKUP($A105,'Annex 2 EHV charges'!$D:$O,12,FALSE)=0,"",VLOOKUP($A105,'Annex 2 EHV charges'!$D:$O,12,FALSE)),"")</f>
        <v>0.05</v>
      </c>
    </row>
    <row r="106" spans="1:8" x14ac:dyDescent="0.2">
      <c r="A106" s="162">
        <f t="array" ref="A106">IFERROR(INDEX('Annex 2 EHV charges'!$D$11:$D$300, MATCH(0, IF(ISBLANK('Annex 2 EHV charges'!$D$11:$D$300),1, COUNTIF(A$4:$A105, 'Annex 2 EHV charges'!$D$11:$D$300)), 0)),"")</f>
        <v>650</v>
      </c>
      <c r="B106" s="161">
        <f>IF($A106="","",VLOOKUP($A106,'Annex 2 EHV charges'!$D:$O,2,0))</f>
        <v>650</v>
      </c>
      <c r="C106" s="162">
        <f>IF($A106="","",VLOOKUP($A106,'Annex 2 EHV charges'!$D:$O,3,0))</f>
        <v>1170000199798</v>
      </c>
      <c r="D106" s="161" t="str">
        <f>IF($A106="","",VLOOKUP($A106,'Annex 2 EHV charges'!$D:$O,4,0))</f>
        <v>Burton Wolds Wind Farm phase 2</v>
      </c>
      <c r="E106" s="166" t="str">
        <f>IFERROR(IF(VLOOKUP($A106,'Annex 2 EHV charges'!$D:$O,9,FALSE)=0,"",VLOOKUP($A106,'Annex 2 EHV charges'!$D:$O,9,FALSE)),"")</f>
        <v/>
      </c>
      <c r="F106" s="167">
        <f>IFERROR(IF(VLOOKUP($A106,'Annex 2 EHV charges'!$D:$O,10,FALSE)=0,"",VLOOKUP($A106,'Annex 2 EHV charges'!$D:$O,10,FALSE)),"")</f>
        <v>2228.6799999999998</v>
      </c>
      <c r="G106" s="168">
        <f>IFERROR(IF(VLOOKUP($A106,'Annex 2 EHV charges'!$D:$O,11,FALSE)=0,"",VLOOKUP($A106,'Annex 2 EHV charges'!$D:$O,11,FALSE)),"")</f>
        <v>0.05</v>
      </c>
      <c r="H106" s="168">
        <f>IFERROR(IF(VLOOKUP($A106,'Annex 2 EHV charges'!$D:$O,12,FALSE)=0,"",VLOOKUP($A106,'Annex 2 EHV charges'!$D:$O,12,FALSE)),"")</f>
        <v>0.05</v>
      </c>
    </row>
    <row r="107" spans="1:8" x14ac:dyDescent="0.2">
      <c r="A107" s="162">
        <f t="array" ref="A107">IFERROR(INDEX('Annex 2 EHV charges'!$D$11:$D$300, MATCH(0, IF(ISBLANK('Annex 2 EHV charges'!$D$11:$D$300),1, COUNTIF(A$4:$A106, 'Annex 2 EHV charges'!$D$11:$D$300)), 0)),"")</f>
        <v>651</v>
      </c>
      <c r="B107" s="161">
        <f>IF($A107="","",VLOOKUP($A107,'Annex 2 EHV charges'!$D:$O,2,0))</f>
        <v>651</v>
      </c>
      <c r="C107" s="162">
        <f>IF($A107="","",VLOOKUP($A107,'Annex 2 EHV charges'!$D:$O,3,0))</f>
        <v>1170000137588</v>
      </c>
      <c r="D107" s="161" t="str">
        <f>IF($A107="","",VLOOKUP($A107,'Annex 2 EHV charges'!$D:$O,4,0))</f>
        <v>Shacks Barn Generation</v>
      </c>
      <c r="E107" s="166" t="str">
        <f>IFERROR(IF(VLOOKUP($A107,'Annex 2 EHV charges'!$D:$O,9,FALSE)=0,"",VLOOKUP($A107,'Annex 2 EHV charges'!$D:$O,9,FALSE)),"")</f>
        <v/>
      </c>
      <c r="F107" s="167">
        <f>IFERROR(IF(VLOOKUP($A107,'Annex 2 EHV charges'!$D:$O,10,FALSE)=0,"",VLOOKUP($A107,'Annex 2 EHV charges'!$D:$O,10,FALSE)),"")</f>
        <v>403.62</v>
      </c>
      <c r="G107" s="168">
        <f>IFERROR(IF(VLOOKUP($A107,'Annex 2 EHV charges'!$D:$O,11,FALSE)=0,"",VLOOKUP($A107,'Annex 2 EHV charges'!$D:$O,11,FALSE)),"")</f>
        <v>0.05</v>
      </c>
      <c r="H107" s="168">
        <f>IFERROR(IF(VLOOKUP($A107,'Annex 2 EHV charges'!$D:$O,12,FALSE)=0,"",VLOOKUP($A107,'Annex 2 EHV charges'!$D:$O,12,FALSE)),"")</f>
        <v>0.05</v>
      </c>
    </row>
    <row r="108" spans="1:8" x14ac:dyDescent="0.2">
      <c r="A108" s="162">
        <f t="array" ref="A108">IFERROR(INDEX('Annex 2 EHV charges'!$D$11:$D$300, MATCH(0, IF(ISBLANK('Annex 2 EHV charges'!$D$11:$D$300),1, COUNTIF(A$4:$A107, 'Annex 2 EHV charges'!$D$11:$D$300)), 0)),"")</f>
        <v>642</v>
      </c>
      <c r="B108" s="161">
        <f>IF($A108="","",VLOOKUP($A108,'Annex 2 EHV charges'!$D:$O,2,0))</f>
        <v>642</v>
      </c>
      <c r="C108" s="162">
        <f>IF($A108="","",VLOOKUP($A108,'Annex 2 EHV charges'!$D:$O,3,0))</f>
        <v>1170000112486</v>
      </c>
      <c r="D108" s="161" t="str">
        <f>IF($A108="","",VLOOKUP($A108,'Annex 2 EHV charges'!$D:$O,4,0))</f>
        <v>North Hykeham EFW</v>
      </c>
      <c r="E108" s="166" t="str">
        <f>IFERROR(IF(VLOOKUP($A108,'Annex 2 EHV charges'!$D:$O,9,FALSE)=0,"",VLOOKUP($A108,'Annex 2 EHV charges'!$D:$O,9,FALSE)),"")</f>
        <v/>
      </c>
      <c r="F108" s="167">
        <f>IFERROR(IF(VLOOKUP($A108,'Annex 2 EHV charges'!$D:$O,10,FALSE)=0,"",VLOOKUP($A108,'Annex 2 EHV charges'!$D:$O,10,FALSE)),"")</f>
        <v>52.26</v>
      </c>
      <c r="G108" s="168">
        <f>IFERROR(IF(VLOOKUP($A108,'Annex 2 EHV charges'!$D:$O,11,FALSE)=0,"",VLOOKUP($A108,'Annex 2 EHV charges'!$D:$O,11,FALSE)),"")</f>
        <v>0.05</v>
      </c>
      <c r="H108" s="168">
        <f>IFERROR(IF(VLOOKUP($A108,'Annex 2 EHV charges'!$D:$O,12,FALSE)=0,"",VLOOKUP($A108,'Annex 2 EHV charges'!$D:$O,12,FALSE)),"")</f>
        <v>0.05</v>
      </c>
    </row>
    <row r="109" spans="1:8" x14ac:dyDescent="0.2">
      <c r="A109" s="162">
        <f t="array" ref="A109">IFERROR(INDEX('Annex 2 EHV charges'!$D$11:$D$300, MATCH(0, IF(ISBLANK('Annex 2 EHV charges'!$D$11:$D$300),1, COUNTIF(A$4:$A108, 'Annex 2 EHV charges'!$D$11:$D$300)), 0)),"")</f>
        <v>643</v>
      </c>
      <c r="B109" s="161">
        <f>IF($A109="","",VLOOKUP($A109,'Annex 2 EHV charges'!$D:$O,2,0))</f>
        <v>643</v>
      </c>
      <c r="C109" s="162">
        <f>IF($A109="","",VLOOKUP($A109,'Annex 2 EHV charges'!$D:$O,3,0))</f>
        <v>1160001415356</v>
      </c>
      <c r="D109" s="161" t="str">
        <f>IF($A109="","",VLOOKUP($A109,'Annex 2 EHV charges'!$D:$O,4,0))</f>
        <v>Sleaford Renewable Energy Plant</v>
      </c>
      <c r="E109" s="166" t="str">
        <f>IFERROR(IF(VLOOKUP($A109,'Annex 2 EHV charges'!$D:$O,9,FALSE)=0,"",VLOOKUP($A109,'Annex 2 EHV charges'!$D:$O,9,FALSE)),"")</f>
        <v/>
      </c>
      <c r="F109" s="167">
        <f>IFERROR(IF(VLOOKUP($A109,'Annex 2 EHV charges'!$D:$O,10,FALSE)=0,"",VLOOKUP($A109,'Annex 2 EHV charges'!$D:$O,10,FALSE)),"")</f>
        <v>1110.51</v>
      </c>
      <c r="G109" s="168">
        <f>IFERROR(IF(VLOOKUP($A109,'Annex 2 EHV charges'!$D:$O,11,FALSE)=0,"",VLOOKUP($A109,'Annex 2 EHV charges'!$D:$O,11,FALSE)),"")</f>
        <v>0.05</v>
      </c>
      <c r="H109" s="168">
        <f>IFERROR(IF(VLOOKUP($A109,'Annex 2 EHV charges'!$D:$O,12,FALSE)=0,"",VLOOKUP($A109,'Annex 2 EHV charges'!$D:$O,12,FALSE)),"")</f>
        <v>0.05</v>
      </c>
    </row>
    <row r="110" spans="1:8" x14ac:dyDescent="0.2">
      <c r="A110" s="162">
        <f t="array" ref="A110">IFERROR(INDEX('Annex 2 EHV charges'!$D$11:$D$300, MATCH(0, IF(ISBLANK('Annex 2 EHV charges'!$D$11:$D$300),1, COUNTIF(A$4:$A109, 'Annex 2 EHV charges'!$D$11:$D$300)), 0)),"")</f>
        <v>644</v>
      </c>
      <c r="B110" s="161">
        <f>IF($A110="","",VLOOKUP($A110,'Annex 2 EHV charges'!$D:$O,2,0))</f>
        <v>644</v>
      </c>
      <c r="C110" s="162">
        <f>IF($A110="","",VLOOKUP($A110,'Annex 2 EHV charges'!$D:$O,3,0))</f>
        <v>1170000059186</v>
      </c>
      <c r="D110" s="161" t="str">
        <f>IF($A110="","",VLOOKUP($A110,'Annex 2 EHV charges'!$D:$O,4,0))</f>
        <v>Bilsthorpe Wind Farm</v>
      </c>
      <c r="E110" s="166" t="str">
        <f>IFERROR(IF(VLOOKUP($A110,'Annex 2 EHV charges'!$D:$O,9,FALSE)=0,"",VLOOKUP($A110,'Annex 2 EHV charges'!$D:$O,9,FALSE)),"")</f>
        <v/>
      </c>
      <c r="F110" s="167">
        <f>IFERROR(IF(VLOOKUP($A110,'Annex 2 EHV charges'!$D:$O,10,FALSE)=0,"",VLOOKUP($A110,'Annex 2 EHV charges'!$D:$O,10,FALSE)),"")</f>
        <v>296.74</v>
      </c>
      <c r="G110" s="168">
        <f>IFERROR(IF(VLOOKUP($A110,'Annex 2 EHV charges'!$D:$O,11,FALSE)=0,"",VLOOKUP($A110,'Annex 2 EHV charges'!$D:$O,11,FALSE)),"")</f>
        <v>0.05</v>
      </c>
      <c r="H110" s="168">
        <f>IFERROR(IF(VLOOKUP($A110,'Annex 2 EHV charges'!$D:$O,12,FALSE)=0,"",VLOOKUP($A110,'Annex 2 EHV charges'!$D:$O,12,FALSE)),"")</f>
        <v>0.05</v>
      </c>
    </row>
    <row r="111" spans="1:8" x14ac:dyDescent="0.2">
      <c r="A111" s="162">
        <f t="array" ref="A111">IFERROR(INDEX('Annex 2 EHV charges'!$D$11:$D$300, MATCH(0, IF(ISBLANK('Annex 2 EHV charges'!$D$11:$D$300),1, COUNTIF(A$4:$A110, 'Annex 2 EHV charges'!$D$11:$D$300)), 0)),"")</f>
        <v>645</v>
      </c>
      <c r="B111" s="161">
        <f>IF($A111="","",VLOOKUP($A111,'Annex 2 EHV charges'!$D:$O,2,0))</f>
        <v>645</v>
      </c>
      <c r="C111" s="162">
        <f>IF($A111="","",VLOOKUP($A111,'Annex 2 EHV charges'!$D:$O,3,0))</f>
        <v>1170000117953</v>
      </c>
      <c r="D111" s="161" t="str">
        <f>IF($A111="","",VLOOKUP($A111,'Annex 2 EHV charges'!$D:$O,4,0))</f>
        <v>Old Dalby Lodge Wind Farm</v>
      </c>
      <c r="E111" s="166" t="str">
        <f>IFERROR(IF(VLOOKUP($A111,'Annex 2 EHV charges'!$D:$O,9,FALSE)=0,"",VLOOKUP($A111,'Annex 2 EHV charges'!$D:$O,9,FALSE)),"")</f>
        <v/>
      </c>
      <c r="F111" s="167">
        <f>IFERROR(IF(VLOOKUP($A111,'Annex 2 EHV charges'!$D:$O,10,FALSE)=0,"",VLOOKUP($A111,'Annex 2 EHV charges'!$D:$O,10,FALSE)),"")</f>
        <v>371.61</v>
      </c>
      <c r="G111" s="168">
        <f>IFERROR(IF(VLOOKUP($A111,'Annex 2 EHV charges'!$D:$O,11,FALSE)=0,"",VLOOKUP($A111,'Annex 2 EHV charges'!$D:$O,11,FALSE)),"")</f>
        <v>0.05</v>
      </c>
      <c r="H111" s="168">
        <f>IFERROR(IF(VLOOKUP($A111,'Annex 2 EHV charges'!$D:$O,12,FALSE)=0,"",VLOOKUP($A111,'Annex 2 EHV charges'!$D:$O,12,FALSE)),"")</f>
        <v>0.05</v>
      </c>
    </row>
    <row r="112" spans="1:8" x14ac:dyDescent="0.2">
      <c r="A112" s="162">
        <f t="array" ref="A112">IFERROR(INDEX('Annex 2 EHV charges'!$D$11:$D$300, MATCH(0, IF(ISBLANK('Annex 2 EHV charges'!$D$11:$D$300),1, COUNTIF(A$4:$A111, 'Annex 2 EHV charges'!$D$11:$D$300)), 0)),"")</f>
        <v>652</v>
      </c>
      <c r="B112" s="161">
        <f>IF($A112="","",VLOOKUP($A112,'Annex 2 EHV charges'!$D:$O,2,0))</f>
        <v>652</v>
      </c>
      <c r="C112" s="162">
        <f>IF($A112="","",VLOOKUP($A112,'Annex 2 EHV charges'!$D:$O,3,0))</f>
        <v>1170000146680</v>
      </c>
      <c r="D112" s="161" t="str">
        <f>IF($A112="","",VLOOKUP($A112,'Annex 2 EHV charges'!$D:$O,4,0))</f>
        <v>Willoughby STOR generation</v>
      </c>
      <c r="E112" s="166" t="str">
        <f>IFERROR(IF(VLOOKUP($A112,'Annex 2 EHV charges'!$D:$O,9,FALSE)=0,"",VLOOKUP($A112,'Annex 2 EHV charges'!$D:$O,9,FALSE)),"")</f>
        <v/>
      </c>
      <c r="F112" s="167">
        <f>IFERROR(IF(VLOOKUP($A112,'Annex 2 EHV charges'!$D:$O,10,FALSE)=0,"",VLOOKUP($A112,'Annex 2 EHV charges'!$D:$O,10,FALSE)),"")</f>
        <v>90.73</v>
      </c>
      <c r="G112" s="168">
        <f>IFERROR(IF(VLOOKUP($A112,'Annex 2 EHV charges'!$D:$O,11,FALSE)=0,"",VLOOKUP($A112,'Annex 2 EHV charges'!$D:$O,11,FALSE)),"")</f>
        <v>0.05</v>
      </c>
      <c r="H112" s="168">
        <f>IFERROR(IF(VLOOKUP($A112,'Annex 2 EHV charges'!$D:$O,12,FALSE)=0,"",VLOOKUP($A112,'Annex 2 EHV charges'!$D:$O,12,FALSE)),"")</f>
        <v>0.05</v>
      </c>
    </row>
    <row r="113" spans="1:8" x14ac:dyDescent="0.2">
      <c r="A113" s="162">
        <f t="array" ref="A113">IFERROR(INDEX('Annex 2 EHV charges'!$D$11:$D$300, MATCH(0, IF(ISBLANK('Annex 2 EHV charges'!$D$11:$D$300),1, COUNTIF(A$4:$A112, 'Annex 2 EHV charges'!$D$11:$D$300)), 0)),"")</f>
        <v>647</v>
      </c>
      <c r="B113" s="161">
        <f>IF($A113="","",VLOOKUP($A113,'Annex 2 EHV charges'!$D:$O,2,0))</f>
        <v>647</v>
      </c>
      <c r="C113" s="162">
        <f>IF($A113="","",VLOOKUP($A113,'Annex 2 EHV charges'!$D:$O,3,0))</f>
        <v>1170000110610</v>
      </c>
      <c r="D113" s="161" t="str">
        <f>IF($A113="","",VLOOKUP($A113,'Annex 2 EHV charges'!$D:$O,4,0))</f>
        <v>The Grange Wind Farm</v>
      </c>
      <c r="E113" s="166" t="str">
        <f>IFERROR(IF(VLOOKUP($A113,'Annex 2 EHV charges'!$D:$O,9,FALSE)=0,"",VLOOKUP($A113,'Annex 2 EHV charges'!$D:$O,9,FALSE)),"")</f>
        <v/>
      </c>
      <c r="F113" s="167">
        <f>IFERROR(IF(VLOOKUP($A113,'Annex 2 EHV charges'!$D:$O,10,FALSE)=0,"",VLOOKUP($A113,'Annex 2 EHV charges'!$D:$O,10,FALSE)),"")</f>
        <v>3187.23</v>
      </c>
      <c r="G113" s="168">
        <f>IFERROR(IF(VLOOKUP($A113,'Annex 2 EHV charges'!$D:$O,11,FALSE)=0,"",VLOOKUP($A113,'Annex 2 EHV charges'!$D:$O,11,FALSE)),"")</f>
        <v>0.05</v>
      </c>
      <c r="H113" s="168">
        <f>IFERROR(IF(VLOOKUP($A113,'Annex 2 EHV charges'!$D:$O,12,FALSE)=0,"",VLOOKUP($A113,'Annex 2 EHV charges'!$D:$O,12,FALSE)),"")</f>
        <v>0.05</v>
      </c>
    </row>
    <row r="114" spans="1:8" x14ac:dyDescent="0.2">
      <c r="A114" s="162">
        <f t="array" ref="A114">IFERROR(INDEX('Annex 2 EHV charges'!$D$11:$D$300, MATCH(0, IF(ISBLANK('Annex 2 EHV charges'!$D$11:$D$300),1, COUNTIF(A$4:$A113, 'Annex 2 EHV charges'!$D$11:$D$300)), 0)),"")</f>
        <v>648</v>
      </c>
      <c r="B114" s="161">
        <f>IF($A114="","",VLOOKUP($A114,'Annex 2 EHV charges'!$D:$O,2,0))</f>
        <v>648</v>
      </c>
      <c r="C114" s="162">
        <f>IF($A114="","",VLOOKUP($A114,'Annex 2 EHV charges'!$D:$O,3,0))</f>
        <v>1170000111890</v>
      </c>
      <c r="D114" s="161" t="str">
        <f>IF($A114="","",VLOOKUP($A114,'Annex 2 EHV charges'!$D:$O,4,0))</f>
        <v>Clay Lake STOR</v>
      </c>
      <c r="E114" s="166" t="str">
        <f>IFERROR(IF(VLOOKUP($A114,'Annex 2 EHV charges'!$D:$O,9,FALSE)=0,"",VLOOKUP($A114,'Annex 2 EHV charges'!$D:$O,9,FALSE)),"")</f>
        <v/>
      </c>
      <c r="F114" s="167">
        <f>IFERROR(IF(VLOOKUP($A114,'Annex 2 EHV charges'!$D:$O,10,FALSE)=0,"",VLOOKUP($A114,'Annex 2 EHV charges'!$D:$O,10,FALSE)),"")</f>
        <v>61.42</v>
      </c>
      <c r="G114" s="168">
        <f>IFERROR(IF(VLOOKUP($A114,'Annex 2 EHV charges'!$D:$O,11,FALSE)=0,"",VLOOKUP($A114,'Annex 2 EHV charges'!$D:$O,11,FALSE)),"")</f>
        <v>0.05</v>
      </c>
      <c r="H114" s="168">
        <f>IFERROR(IF(VLOOKUP($A114,'Annex 2 EHV charges'!$D:$O,12,FALSE)=0,"",VLOOKUP($A114,'Annex 2 EHV charges'!$D:$O,12,FALSE)),"")</f>
        <v>0.05</v>
      </c>
    </row>
    <row r="115" spans="1:8" x14ac:dyDescent="0.2">
      <c r="A115" s="162">
        <f t="array" ref="A115">IFERROR(INDEX('Annex 2 EHV charges'!$D$11:$D$300, MATCH(0, IF(ISBLANK('Annex 2 EHV charges'!$D$11:$D$300),1, COUNTIF(A$4:$A114, 'Annex 2 EHV charges'!$D$11:$D$300)), 0)),"")</f>
        <v>649</v>
      </c>
      <c r="B115" s="161">
        <f>IF($A115="","",VLOOKUP($A115,'Annex 2 EHV charges'!$D:$O,2,0))</f>
        <v>649</v>
      </c>
      <c r="C115" s="162">
        <f>IF($A115="","",VLOOKUP($A115,'Annex 2 EHV charges'!$D:$O,3,0))</f>
        <v>1170000113452</v>
      </c>
      <c r="D115" s="161" t="str">
        <f>IF($A115="","",VLOOKUP($A115,'Annex 2 EHV charges'!$D:$O,4,0))</f>
        <v>Balderton STOR</v>
      </c>
      <c r="E115" s="166" t="str">
        <f>IFERROR(IF(VLOOKUP($A115,'Annex 2 EHV charges'!$D:$O,9,FALSE)=0,"",VLOOKUP($A115,'Annex 2 EHV charges'!$D:$O,9,FALSE)),"")</f>
        <v/>
      </c>
      <c r="F115" s="167">
        <f>IFERROR(IF(VLOOKUP($A115,'Annex 2 EHV charges'!$D:$O,10,FALSE)=0,"",VLOOKUP($A115,'Annex 2 EHV charges'!$D:$O,10,FALSE)),"")</f>
        <v>61.62</v>
      </c>
      <c r="G115" s="168">
        <f>IFERROR(IF(VLOOKUP($A115,'Annex 2 EHV charges'!$D:$O,11,FALSE)=0,"",VLOOKUP($A115,'Annex 2 EHV charges'!$D:$O,11,FALSE)),"")</f>
        <v>0.05</v>
      </c>
      <c r="H115" s="168">
        <f>IFERROR(IF(VLOOKUP($A115,'Annex 2 EHV charges'!$D:$O,12,FALSE)=0,"",VLOOKUP($A115,'Annex 2 EHV charges'!$D:$O,12,FALSE)),"")</f>
        <v>0.05</v>
      </c>
    </row>
    <row r="116" spans="1:8" x14ac:dyDescent="0.2">
      <c r="A116" s="162">
        <f t="array" ref="A116">IFERROR(INDEX('Annex 2 EHV charges'!$D$11:$D$300, MATCH(0, IF(ISBLANK('Annex 2 EHV charges'!$D$11:$D$300),1, COUNTIF(A$4:$A115, 'Annex 2 EHV charges'!$D$11:$D$300)), 0)),"")</f>
        <v>653</v>
      </c>
      <c r="B116" s="161">
        <f>IF($A116="","",VLOOKUP($A116,'Annex 2 EHV charges'!$D:$O,2,0))</f>
        <v>653</v>
      </c>
      <c r="C116" s="162">
        <f>IF($A116="","",VLOOKUP($A116,'Annex 2 EHV charges'!$D:$O,3,0))</f>
        <v>1170000172963</v>
      </c>
      <c r="D116" s="161" t="str">
        <f>IF($A116="","",VLOOKUP($A116,'Annex 2 EHV charges'!$D:$O,4,0))</f>
        <v>Wymeswold Solar Park</v>
      </c>
      <c r="E116" s="166" t="str">
        <f>IFERROR(IF(VLOOKUP($A116,'Annex 2 EHV charges'!$D:$O,9,FALSE)=0,"",VLOOKUP($A116,'Annex 2 EHV charges'!$D:$O,9,FALSE)),"")</f>
        <v/>
      </c>
      <c r="F116" s="167">
        <f>IFERROR(IF(VLOOKUP($A116,'Annex 2 EHV charges'!$D:$O,10,FALSE)=0,"",VLOOKUP($A116,'Annex 2 EHV charges'!$D:$O,10,FALSE)),"")</f>
        <v>2729.95</v>
      </c>
      <c r="G116" s="168">
        <f>IFERROR(IF(VLOOKUP($A116,'Annex 2 EHV charges'!$D:$O,11,FALSE)=0,"",VLOOKUP($A116,'Annex 2 EHV charges'!$D:$O,11,FALSE)),"")</f>
        <v>0.05</v>
      </c>
      <c r="H116" s="168">
        <f>IFERROR(IF(VLOOKUP($A116,'Annex 2 EHV charges'!$D:$O,12,FALSE)=0,"",VLOOKUP($A116,'Annex 2 EHV charges'!$D:$O,12,FALSE)),"")</f>
        <v>0.05</v>
      </c>
    </row>
    <row r="117" spans="1:8" x14ac:dyDescent="0.2">
      <c r="A117" s="162">
        <f t="array" ref="A117">IFERROR(INDEX('Annex 2 EHV charges'!$D$11:$D$300, MATCH(0, IF(ISBLANK('Annex 2 EHV charges'!$D$11:$D$300),1, COUNTIF(A$4:$A116, 'Annex 2 EHV charges'!$D$11:$D$300)), 0)),"")</f>
        <v>654</v>
      </c>
      <c r="B117" s="161">
        <f>IF($A117="","",VLOOKUP($A117,'Annex 2 EHV charges'!$D:$O,2,0))</f>
        <v>654</v>
      </c>
      <c r="C117" s="162">
        <f>IF($A117="","",VLOOKUP($A117,'Annex 2 EHV charges'!$D:$O,3,0))</f>
        <v>1170000722701</v>
      </c>
      <c r="D117" s="161" t="str">
        <f>IF($A117="","",VLOOKUP($A117,'Annex 2 EHV charges'!$D:$O,4,0))</f>
        <v>French Farm Wind Farm</v>
      </c>
      <c r="E117" s="166" t="str">
        <f>IFERROR(IF(VLOOKUP($A117,'Annex 2 EHV charges'!$D:$O,9,FALSE)=0,"",VLOOKUP($A117,'Annex 2 EHV charges'!$D:$O,9,FALSE)),"")</f>
        <v/>
      </c>
      <c r="F117" s="167">
        <f>IFERROR(IF(VLOOKUP($A117,'Annex 2 EHV charges'!$D:$O,10,FALSE)=0,"",VLOOKUP($A117,'Annex 2 EHV charges'!$D:$O,10,FALSE)),"")</f>
        <v>2341.4</v>
      </c>
      <c r="G117" s="168">
        <f>IFERROR(IF(VLOOKUP($A117,'Annex 2 EHV charges'!$D:$O,11,FALSE)=0,"",VLOOKUP($A117,'Annex 2 EHV charges'!$D:$O,11,FALSE)),"")</f>
        <v>0.05</v>
      </c>
      <c r="H117" s="168">
        <f>IFERROR(IF(VLOOKUP($A117,'Annex 2 EHV charges'!$D:$O,12,FALSE)=0,"",VLOOKUP($A117,'Annex 2 EHV charges'!$D:$O,12,FALSE)),"")</f>
        <v>0.05</v>
      </c>
    </row>
    <row r="118" spans="1:8" x14ac:dyDescent="0.2">
      <c r="A118" s="162">
        <f t="array" ref="A118">IFERROR(INDEX('Annex 2 EHV charges'!$D$11:$D$300, MATCH(0, IF(ISBLANK('Annex 2 EHV charges'!$D$11:$D$300),1, COUNTIF(A$4:$A117, 'Annex 2 EHV charges'!$D$11:$D$300)), 0)),"")</f>
        <v>646</v>
      </c>
      <c r="B118" s="161">
        <f>IF($A118="","",VLOOKUP($A118,'Annex 2 EHV charges'!$D:$O,2,0))</f>
        <v>646</v>
      </c>
      <c r="C118" s="162">
        <f>IF($A118="","",VLOOKUP($A118,'Annex 2 EHV charges'!$D:$O,3,0))</f>
        <v>1170000398495</v>
      </c>
      <c r="D118" s="161" t="str">
        <f>IF($A118="","",VLOOKUP($A118,'Annex 2 EHV charges'!$D:$O,4,0))</f>
        <v>Lilbourne Wind Farm</v>
      </c>
      <c r="E118" s="166" t="str">
        <f>IFERROR(IF(VLOOKUP($A118,'Annex 2 EHV charges'!$D:$O,9,FALSE)=0,"",VLOOKUP($A118,'Annex 2 EHV charges'!$D:$O,9,FALSE)),"")</f>
        <v/>
      </c>
      <c r="F118" s="167">
        <f>IFERROR(IF(VLOOKUP($A118,'Annex 2 EHV charges'!$D:$O,10,FALSE)=0,"",VLOOKUP($A118,'Annex 2 EHV charges'!$D:$O,10,FALSE)),"")</f>
        <v>736.15</v>
      </c>
      <c r="G118" s="168">
        <f>IFERROR(IF(VLOOKUP($A118,'Annex 2 EHV charges'!$D:$O,11,FALSE)=0,"",VLOOKUP($A118,'Annex 2 EHV charges'!$D:$O,11,FALSE)),"")</f>
        <v>0.05</v>
      </c>
      <c r="H118" s="168">
        <f>IFERROR(IF(VLOOKUP($A118,'Annex 2 EHV charges'!$D:$O,12,FALSE)=0,"",VLOOKUP($A118,'Annex 2 EHV charges'!$D:$O,12,FALSE)),"")</f>
        <v>0.05</v>
      </c>
    </row>
    <row r="119" spans="1:8" x14ac:dyDescent="0.2">
      <c r="A119" s="162">
        <f t="array" ref="A119">IFERROR(INDEX('Annex 2 EHV charges'!$D$11:$D$300, MATCH(0, IF(ISBLANK('Annex 2 EHV charges'!$D$11:$D$300),1, COUNTIF(A$4:$A118, 'Annex 2 EHV charges'!$D$11:$D$300)), 0)),"")</f>
        <v>655</v>
      </c>
      <c r="B119" s="161">
        <f>IF($A119="","",VLOOKUP($A119,'Annex 2 EHV charges'!$D:$O,2,0))</f>
        <v>655</v>
      </c>
      <c r="C119" s="162">
        <f>IF($A119="","",VLOOKUP($A119,'Annex 2 EHV charges'!$D:$O,3,0))</f>
        <v>1170000154547</v>
      </c>
      <c r="D119" s="161" t="str">
        <f>IF($A119="","",VLOOKUP($A119,'Annex 2 EHV charges'!$D:$O,4,0))</f>
        <v>Chelvaston Renewable</v>
      </c>
      <c r="E119" s="166" t="str">
        <f>IFERROR(IF(VLOOKUP($A119,'Annex 2 EHV charges'!$D:$O,9,FALSE)=0,"",VLOOKUP($A119,'Annex 2 EHV charges'!$D:$O,9,FALSE)),"")</f>
        <v/>
      </c>
      <c r="F119" s="167">
        <f>IFERROR(IF(VLOOKUP($A119,'Annex 2 EHV charges'!$D:$O,10,FALSE)=0,"",VLOOKUP($A119,'Annex 2 EHV charges'!$D:$O,10,FALSE)),"")</f>
        <v>3215.95</v>
      </c>
      <c r="G119" s="168">
        <f>IFERROR(IF(VLOOKUP($A119,'Annex 2 EHV charges'!$D:$O,11,FALSE)=0,"",VLOOKUP($A119,'Annex 2 EHV charges'!$D:$O,11,FALSE)),"")</f>
        <v>0.05</v>
      </c>
      <c r="H119" s="168">
        <f>IFERROR(IF(VLOOKUP($A119,'Annex 2 EHV charges'!$D:$O,12,FALSE)=0,"",VLOOKUP($A119,'Annex 2 EHV charges'!$D:$O,12,FALSE)),"")</f>
        <v>0.05</v>
      </c>
    </row>
    <row r="120" spans="1:8" x14ac:dyDescent="0.2">
      <c r="A120" s="162">
        <f t="array" ref="A120">IFERROR(INDEX('Annex 2 EHV charges'!$D$11:$D$300, MATCH(0, IF(ISBLANK('Annex 2 EHV charges'!$D$11:$D$300),1, COUNTIF(A$4:$A119, 'Annex 2 EHV charges'!$D$11:$D$300)), 0)),"")</f>
        <v>656</v>
      </c>
      <c r="B120" s="161">
        <f>IF($A120="","",VLOOKUP($A120,'Annex 2 EHV charges'!$D:$O,2,0))</f>
        <v>656</v>
      </c>
      <c r="C120" s="162">
        <f>IF($A120="","",VLOOKUP($A120,'Annex 2 EHV charges'!$D:$O,3,0))</f>
        <v>1170000174836</v>
      </c>
      <c r="D120" s="161" t="str">
        <f>IF($A120="","",VLOOKUP($A120,'Annex 2 EHV charges'!$D:$O,4,0))</f>
        <v>Beachampton Solar Farm</v>
      </c>
      <c r="E120" s="166" t="str">
        <f>IFERROR(IF(VLOOKUP($A120,'Annex 2 EHV charges'!$D:$O,9,FALSE)=0,"",VLOOKUP($A120,'Annex 2 EHV charges'!$D:$O,9,FALSE)),"")</f>
        <v/>
      </c>
      <c r="F120" s="167">
        <f>IFERROR(IF(VLOOKUP($A120,'Annex 2 EHV charges'!$D:$O,10,FALSE)=0,"",VLOOKUP($A120,'Annex 2 EHV charges'!$D:$O,10,FALSE)),"")</f>
        <v>427.65</v>
      </c>
      <c r="G120" s="168">
        <f>IFERROR(IF(VLOOKUP($A120,'Annex 2 EHV charges'!$D:$O,11,FALSE)=0,"",VLOOKUP($A120,'Annex 2 EHV charges'!$D:$O,11,FALSE)),"")</f>
        <v>0.05</v>
      </c>
      <c r="H120" s="168">
        <f>IFERROR(IF(VLOOKUP($A120,'Annex 2 EHV charges'!$D:$O,12,FALSE)=0,"",VLOOKUP($A120,'Annex 2 EHV charges'!$D:$O,12,FALSE)),"")</f>
        <v>0.05</v>
      </c>
    </row>
    <row r="121" spans="1:8" x14ac:dyDescent="0.2">
      <c r="A121" s="162">
        <f t="array" ref="A121">IFERROR(INDEX('Annex 2 EHV charges'!$D$11:$D$300, MATCH(0, IF(ISBLANK('Annex 2 EHV charges'!$D$11:$D$300),1, COUNTIF(A$4:$A120, 'Annex 2 EHV charges'!$D$11:$D$300)), 0)),"")</f>
        <v>657</v>
      </c>
      <c r="B121" s="161">
        <f>IF($A121="","",VLOOKUP($A121,'Annex 2 EHV charges'!$D:$O,2,0))</f>
        <v>657</v>
      </c>
      <c r="C121" s="162">
        <f>IF($A121="","",VLOOKUP($A121,'Annex 2 EHV charges'!$D:$O,3,0))</f>
        <v>1170000182970</v>
      </c>
      <c r="D121" s="161" t="str">
        <f>IF($A121="","",VLOOKUP($A121,'Annex 2 EHV charges'!$D:$O,4,0))</f>
        <v>Croft End Solar Farm</v>
      </c>
      <c r="E121" s="166" t="str">
        <f>IFERROR(IF(VLOOKUP($A121,'Annex 2 EHV charges'!$D:$O,9,FALSE)=0,"",VLOOKUP($A121,'Annex 2 EHV charges'!$D:$O,9,FALSE)),"")</f>
        <v/>
      </c>
      <c r="F121" s="167">
        <f>IFERROR(IF(VLOOKUP($A121,'Annex 2 EHV charges'!$D:$O,10,FALSE)=0,"",VLOOKUP($A121,'Annex 2 EHV charges'!$D:$O,10,FALSE)),"")</f>
        <v>543.25</v>
      </c>
      <c r="G121" s="168">
        <f>IFERROR(IF(VLOOKUP($A121,'Annex 2 EHV charges'!$D:$O,11,FALSE)=0,"",VLOOKUP($A121,'Annex 2 EHV charges'!$D:$O,11,FALSE)),"")</f>
        <v>0.05</v>
      </c>
      <c r="H121" s="168">
        <f>IFERROR(IF(VLOOKUP($A121,'Annex 2 EHV charges'!$D:$O,12,FALSE)=0,"",VLOOKUP($A121,'Annex 2 EHV charges'!$D:$O,12,FALSE)),"")</f>
        <v>0.05</v>
      </c>
    </row>
    <row r="122" spans="1:8" x14ac:dyDescent="0.2">
      <c r="A122" s="162">
        <f t="array" ref="A122">IFERROR(INDEX('Annex 2 EHV charges'!$D$11:$D$300, MATCH(0, IF(ISBLANK('Annex 2 EHV charges'!$D$11:$D$300),1, COUNTIF(A$4:$A121, 'Annex 2 EHV charges'!$D$11:$D$300)), 0)),"")</f>
        <v>658</v>
      </c>
      <c r="B122" s="161">
        <f>IF($A122="","",VLOOKUP($A122,'Annex 2 EHV charges'!$D:$O,2,0))</f>
        <v>658</v>
      </c>
      <c r="C122" s="162">
        <f>IF($A122="","",VLOOKUP($A122,'Annex 2 EHV charges'!$D:$O,3,0))</f>
        <v>1170000233570</v>
      </c>
      <c r="D122" s="161" t="str">
        <f>IF($A122="","",VLOOKUP($A122,'Annex 2 EHV charges'!$D:$O,4,0))</f>
        <v>M1 Wind farm</v>
      </c>
      <c r="E122" s="166" t="str">
        <f>IFERROR(IF(VLOOKUP($A122,'Annex 2 EHV charges'!$D:$O,9,FALSE)=0,"",VLOOKUP($A122,'Annex 2 EHV charges'!$D:$O,9,FALSE)),"")</f>
        <v/>
      </c>
      <c r="F122" s="167">
        <f>IFERROR(IF(VLOOKUP($A122,'Annex 2 EHV charges'!$D:$O,10,FALSE)=0,"",VLOOKUP($A122,'Annex 2 EHV charges'!$D:$O,10,FALSE)),"")</f>
        <v>252.95</v>
      </c>
      <c r="G122" s="168">
        <f>IFERROR(IF(VLOOKUP($A122,'Annex 2 EHV charges'!$D:$O,11,FALSE)=0,"",VLOOKUP($A122,'Annex 2 EHV charges'!$D:$O,11,FALSE)),"")</f>
        <v>0.05</v>
      </c>
      <c r="H122" s="168">
        <f>IFERROR(IF(VLOOKUP($A122,'Annex 2 EHV charges'!$D:$O,12,FALSE)=0,"",VLOOKUP($A122,'Annex 2 EHV charges'!$D:$O,12,FALSE)),"")</f>
        <v>0.05</v>
      </c>
    </row>
    <row r="123" spans="1:8" x14ac:dyDescent="0.2">
      <c r="A123" s="162">
        <f t="array" ref="A123">IFERROR(INDEX('Annex 2 EHV charges'!$D$11:$D$300, MATCH(0, IF(ISBLANK('Annex 2 EHV charges'!$D$11:$D$300),1, COUNTIF(A$4:$A122, 'Annex 2 EHV charges'!$D$11:$D$300)), 0)),"")</f>
        <v>659</v>
      </c>
      <c r="B123" s="161">
        <f>IF($A123="","",VLOOKUP($A123,'Annex 2 EHV charges'!$D:$O,2,0))</f>
        <v>659</v>
      </c>
      <c r="C123" s="162">
        <f>IF($A123="","",VLOOKUP($A123,'Annex 2 EHV charges'!$D:$O,3,0))</f>
        <v>1170000265280</v>
      </c>
      <c r="D123" s="161" t="str">
        <f>IF($A123="","",VLOOKUP($A123,'Annex 2 EHV charges'!$D:$O,4,0))</f>
        <v>Leamington STOR</v>
      </c>
      <c r="E123" s="166" t="str">
        <f>IFERROR(IF(VLOOKUP($A123,'Annex 2 EHV charges'!$D:$O,9,FALSE)=0,"",VLOOKUP($A123,'Annex 2 EHV charges'!$D:$O,9,FALSE)),"")</f>
        <v/>
      </c>
      <c r="F123" s="167">
        <f>IFERROR(IF(VLOOKUP($A123,'Annex 2 EHV charges'!$D:$O,10,FALSE)=0,"",VLOOKUP($A123,'Annex 2 EHV charges'!$D:$O,10,FALSE)),"")</f>
        <v>1254.1400000000001</v>
      </c>
      <c r="G123" s="168">
        <f>IFERROR(IF(VLOOKUP($A123,'Annex 2 EHV charges'!$D:$O,11,FALSE)=0,"",VLOOKUP($A123,'Annex 2 EHV charges'!$D:$O,11,FALSE)),"")</f>
        <v>0.05</v>
      </c>
      <c r="H123" s="168">
        <f>IFERROR(IF(VLOOKUP($A123,'Annex 2 EHV charges'!$D:$O,12,FALSE)=0,"",VLOOKUP($A123,'Annex 2 EHV charges'!$D:$O,12,FALSE)),"")</f>
        <v>0.05</v>
      </c>
    </row>
    <row r="124" spans="1:8" x14ac:dyDescent="0.2">
      <c r="A124" s="162">
        <f t="array" ref="A124">IFERROR(INDEX('Annex 2 EHV charges'!$D$11:$D$300, MATCH(0, IF(ISBLANK('Annex 2 EHV charges'!$D$11:$D$300),1, COUNTIF(A$4:$A123, 'Annex 2 EHV charges'!$D$11:$D$300)), 0)),"")</f>
        <v>660</v>
      </c>
      <c r="B124" s="161">
        <f>IF($A124="","",VLOOKUP($A124,'Annex 2 EHV charges'!$D:$O,2,0))</f>
        <v>660</v>
      </c>
      <c r="C124" s="162">
        <f>IF($A124="","",VLOOKUP($A124,'Annex 2 EHV charges'!$D:$O,3,0))</f>
        <v>1170000280117</v>
      </c>
      <c r="D124" s="161" t="str">
        <f>IF($A124="","",VLOOKUP($A124,'Annex 2 EHV charges'!$D:$O,4,0))</f>
        <v>Low Farm Anaerobic Dig</v>
      </c>
      <c r="E124" s="166" t="str">
        <f>IFERROR(IF(VLOOKUP($A124,'Annex 2 EHV charges'!$D:$O,9,FALSE)=0,"",VLOOKUP($A124,'Annex 2 EHV charges'!$D:$O,9,FALSE)),"")</f>
        <v/>
      </c>
      <c r="F124" s="167" t="str">
        <f>IFERROR(IF(VLOOKUP($A124,'Annex 2 EHV charges'!$D:$O,10,FALSE)=0,"",VLOOKUP($A124,'Annex 2 EHV charges'!$D:$O,10,FALSE)),"")</f>
        <v/>
      </c>
      <c r="G124" s="168">
        <f>IFERROR(IF(VLOOKUP($A124,'Annex 2 EHV charges'!$D:$O,11,FALSE)=0,"",VLOOKUP($A124,'Annex 2 EHV charges'!$D:$O,11,FALSE)),"")</f>
        <v>0.05</v>
      </c>
      <c r="H124" s="168">
        <f>IFERROR(IF(VLOOKUP($A124,'Annex 2 EHV charges'!$D:$O,12,FALSE)=0,"",VLOOKUP($A124,'Annex 2 EHV charges'!$D:$O,12,FALSE)),"")</f>
        <v>0.05</v>
      </c>
    </row>
    <row r="125" spans="1:8" x14ac:dyDescent="0.2">
      <c r="A125" s="162">
        <f t="array" ref="A125">IFERROR(INDEX('Annex 2 EHV charges'!$D$11:$D$300, MATCH(0, IF(ISBLANK('Annex 2 EHV charges'!$D$11:$D$300),1, COUNTIF(A$4:$A124, 'Annex 2 EHV charges'!$D$11:$D$300)), 0)),"")</f>
        <v>691</v>
      </c>
      <c r="B125" s="161">
        <f>IF($A125="","",VLOOKUP($A125,'Annex 2 EHV charges'!$D:$O,2,0))</f>
        <v>691</v>
      </c>
      <c r="C125" s="162">
        <f>IF($A125="","",VLOOKUP($A125,'Annex 2 EHV charges'!$D:$O,3,0))</f>
        <v>1170000280970</v>
      </c>
      <c r="D125" s="161" t="str">
        <f>IF($A125="","",VLOOKUP($A125,'Annex 2 EHV charges'!$D:$O,4,0))</f>
        <v>Turweston Airfield Solar Farm</v>
      </c>
      <c r="E125" s="166" t="str">
        <f>IFERROR(IF(VLOOKUP($A125,'Annex 2 EHV charges'!$D:$O,9,FALSE)=0,"",VLOOKUP($A125,'Annex 2 EHV charges'!$D:$O,9,FALSE)),"")</f>
        <v/>
      </c>
      <c r="F125" s="167">
        <f>IFERROR(IF(VLOOKUP($A125,'Annex 2 EHV charges'!$D:$O,10,FALSE)=0,"",VLOOKUP($A125,'Annex 2 EHV charges'!$D:$O,10,FALSE)),"")</f>
        <v>325.33</v>
      </c>
      <c r="G125" s="168">
        <f>IFERROR(IF(VLOOKUP($A125,'Annex 2 EHV charges'!$D:$O,11,FALSE)=0,"",VLOOKUP($A125,'Annex 2 EHV charges'!$D:$O,11,FALSE)),"")</f>
        <v>0.05</v>
      </c>
      <c r="H125" s="168">
        <f>IFERROR(IF(VLOOKUP($A125,'Annex 2 EHV charges'!$D:$O,12,FALSE)=0,"",VLOOKUP($A125,'Annex 2 EHV charges'!$D:$O,12,FALSE)),"")</f>
        <v>0.05</v>
      </c>
    </row>
    <row r="126" spans="1:8" x14ac:dyDescent="0.2">
      <c r="A126" s="162">
        <f t="array" ref="A126">IFERROR(INDEX('Annex 2 EHV charges'!$D$11:$D$300, MATCH(0, IF(ISBLANK('Annex 2 EHV charges'!$D$11:$D$300),1, COUNTIF(A$4:$A125, 'Annex 2 EHV charges'!$D$11:$D$300)), 0)),"")</f>
        <v>692</v>
      </c>
      <c r="B126" s="161">
        <f>IF($A126="","",VLOOKUP($A126,'Annex 2 EHV charges'!$D:$O,2,0))</f>
        <v>692</v>
      </c>
      <c r="C126" s="162">
        <f>IF($A126="","",VLOOKUP($A126,'Annex 2 EHV charges'!$D:$O,3,0))</f>
        <v>1170000281193</v>
      </c>
      <c r="D126" s="161" t="str">
        <f>IF($A126="","",VLOOKUP($A126,'Annex 2 EHV charges'!$D:$O,4,0))</f>
        <v>Burton Pedwardine Solar</v>
      </c>
      <c r="E126" s="166" t="str">
        <f>IFERROR(IF(VLOOKUP($A126,'Annex 2 EHV charges'!$D:$O,9,FALSE)=0,"",VLOOKUP($A126,'Annex 2 EHV charges'!$D:$O,9,FALSE)),"")</f>
        <v/>
      </c>
      <c r="F126" s="167">
        <f>IFERROR(IF(VLOOKUP($A126,'Annex 2 EHV charges'!$D:$O,10,FALSE)=0,"",VLOOKUP($A126,'Annex 2 EHV charges'!$D:$O,10,FALSE)),"")</f>
        <v>736.21</v>
      </c>
      <c r="G126" s="168">
        <f>IFERROR(IF(VLOOKUP($A126,'Annex 2 EHV charges'!$D:$O,11,FALSE)=0,"",VLOOKUP($A126,'Annex 2 EHV charges'!$D:$O,11,FALSE)),"")</f>
        <v>0.05</v>
      </c>
      <c r="H126" s="168">
        <f>IFERROR(IF(VLOOKUP($A126,'Annex 2 EHV charges'!$D:$O,12,FALSE)=0,"",VLOOKUP($A126,'Annex 2 EHV charges'!$D:$O,12,FALSE)),"")</f>
        <v>0.05</v>
      </c>
    </row>
    <row r="127" spans="1:8" x14ac:dyDescent="0.2">
      <c r="A127" s="162">
        <f t="array" ref="A127">IFERROR(INDEX('Annex 2 EHV charges'!$D$11:$D$300, MATCH(0, IF(ISBLANK('Annex 2 EHV charges'!$D$11:$D$300),1, COUNTIF(A$4:$A126, 'Annex 2 EHV charges'!$D$11:$D$300)), 0)),"")</f>
        <v>693</v>
      </c>
      <c r="B127" s="161">
        <f>IF($A127="","",VLOOKUP($A127,'Annex 2 EHV charges'!$D:$O,2,0))</f>
        <v>693</v>
      </c>
      <c r="C127" s="162">
        <f>IF($A127="","",VLOOKUP($A127,'Annex 2 EHV charges'!$D:$O,3,0))</f>
        <v>1170000306918</v>
      </c>
      <c r="D127" s="161" t="str">
        <f>IF($A127="","",VLOOKUP($A127,'Annex 2 EHV charges'!$D:$O,4,0))</f>
        <v>Little Morton Farm Solar</v>
      </c>
      <c r="E127" s="166" t="str">
        <f>IFERROR(IF(VLOOKUP($A127,'Annex 2 EHV charges'!$D:$O,9,FALSE)=0,"",VLOOKUP($A127,'Annex 2 EHV charges'!$D:$O,9,FALSE)),"")</f>
        <v/>
      </c>
      <c r="F127" s="167">
        <f>IFERROR(IF(VLOOKUP($A127,'Annex 2 EHV charges'!$D:$O,10,FALSE)=0,"",VLOOKUP($A127,'Annex 2 EHV charges'!$D:$O,10,FALSE)),"")</f>
        <v>438.43</v>
      </c>
      <c r="G127" s="168">
        <f>IFERROR(IF(VLOOKUP($A127,'Annex 2 EHV charges'!$D:$O,11,FALSE)=0,"",VLOOKUP($A127,'Annex 2 EHV charges'!$D:$O,11,FALSE)),"")</f>
        <v>0.05</v>
      </c>
      <c r="H127" s="168">
        <f>IFERROR(IF(VLOOKUP($A127,'Annex 2 EHV charges'!$D:$O,12,FALSE)=0,"",VLOOKUP($A127,'Annex 2 EHV charges'!$D:$O,12,FALSE)),"")</f>
        <v>0.05</v>
      </c>
    </row>
    <row r="128" spans="1:8" x14ac:dyDescent="0.2">
      <c r="A128" s="162">
        <f t="array" ref="A128">IFERROR(INDEX('Annex 2 EHV charges'!$D$11:$D$300, MATCH(0, IF(ISBLANK('Annex 2 EHV charges'!$D$11:$D$300),1, COUNTIF(A$4:$A127, 'Annex 2 EHV charges'!$D$11:$D$300)), 0)),"")</f>
        <v>694</v>
      </c>
      <c r="B128" s="161">
        <f>IF($A128="","",VLOOKUP($A128,'Annex 2 EHV charges'!$D:$O,2,0))</f>
        <v>694</v>
      </c>
      <c r="C128" s="162">
        <f>IF($A128="","",VLOOKUP($A128,'Annex 2 EHV charges'!$D:$O,3,0))</f>
        <v>1170000306893</v>
      </c>
      <c r="D128" s="161" t="str">
        <f>IF($A128="","",VLOOKUP($A128,'Annex 2 EHV charges'!$D:$O,4,0))</f>
        <v>Lodge Farm Solar Park</v>
      </c>
      <c r="E128" s="166" t="str">
        <f>IFERROR(IF(VLOOKUP($A128,'Annex 2 EHV charges'!$D:$O,9,FALSE)=0,"",VLOOKUP($A128,'Annex 2 EHV charges'!$D:$O,9,FALSE)),"")</f>
        <v/>
      </c>
      <c r="F128" s="167">
        <f>IFERROR(IF(VLOOKUP($A128,'Annex 2 EHV charges'!$D:$O,10,FALSE)=0,"",VLOOKUP($A128,'Annex 2 EHV charges'!$D:$O,10,FALSE)),"")</f>
        <v>1088.96</v>
      </c>
      <c r="G128" s="168">
        <f>IFERROR(IF(VLOOKUP($A128,'Annex 2 EHV charges'!$D:$O,11,FALSE)=0,"",VLOOKUP($A128,'Annex 2 EHV charges'!$D:$O,11,FALSE)),"")</f>
        <v>0.05</v>
      </c>
      <c r="H128" s="168">
        <f>IFERROR(IF(VLOOKUP($A128,'Annex 2 EHV charges'!$D:$O,12,FALSE)=0,"",VLOOKUP($A128,'Annex 2 EHV charges'!$D:$O,12,FALSE)),"")</f>
        <v>0.05</v>
      </c>
    </row>
    <row r="129" spans="1:8" x14ac:dyDescent="0.2">
      <c r="A129" s="162">
        <f t="array" ref="A129">IFERROR(INDEX('Annex 2 EHV charges'!$D$11:$D$300, MATCH(0, IF(ISBLANK('Annex 2 EHV charges'!$D$11:$D$300),1, COUNTIF(A$4:$A128, 'Annex 2 EHV charges'!$D$11:$D$300)), 0)),"")</f>
        <v>695</v>
      </c>
      <c r="B129" s="161">
        <f>IF($A129="","",VLOOKUP($A129,'Annex 2 EHV charges'!$D:$O,2,0))</f>
        <v>695</v>
      </c>
      <c r="C129" s="162">
        <f>IF($A129="","",VLOOKUP($A129,'Annex 2 EHV charges'!$D:$O,3,0))</f>
        <v>1170000313171</v>
      </c>
      <c r="D129" s="161" t="str">
        <f>IF($A129="","",VLOOKUP($A129,'Annex 2 EHV charges'!$D:$O,4,0))</f>
        <v>Ermine Farm PV</v>
      </c>
      <c r="E129" s="166" t="str">
        <f>IFERROR(IF(VLOOKUP($A129,'Annex 2 EHV charges'!$D:$O,9,FALSE)=0,"",VLOOKUP($A129,'Annex 2 EHV charges'!$D:$O,9,FALSE)),"")</f>
        <v/>
      </c>
      <c r="F129" s="167">
        <f>IFERROR(IF(VLOOKUP($A129,'Annex 2 EHV charges'!$D:$O,10,FALSE)=0,"",VLOOKUP($A129,'Annex 2 EHV charges'!$D:$O,10,FALSE)),"")</f>
        <v>6379.23</v>
      </c>
      <c r="G129" s="168">
        <f>IFERROR(IF(VLOOKUP($A129,'Annex 2 EHV charges'!$D:$O,11,FALSE)=0,"",VLOOKUP($A129,'Annex 2 EHV charges'!$D:$O,11,FALSE)),"")</f>
        <v>0.05</v>
      </c>
      <c r="H129" s="168">
        <f>IFERROR(IF(VLOOKUP($A129,'Annex 2 EHV charges'!$D:$O,12,FALSE)=0,"",VLOOKUP($A129,'Annex 2 EHV charges'!$D:$O,12,FALSE)),"")</f>
        <v>0.05</v>
      </c>
    </row>
    <row r="130" spans="1:8" x14ac:dyDescent="0.2">
      <c r="A130" s="162">
        <f t="array" ref="A130">IFERROR(INDEX('Annex 2 EHV charges'!$D$11:$D$300, MATCH(0, IF(ISBLANK('Annex 2 EHV charges'!$D$11:$D$300),1, COUNTIF(A$4:$A129, 'Annex 2 EHV charges'!$D$11:$D$300)), 0)),"")</f>
        <v>696</v>
      </c>
      <c r="B130" s="161">
        <f>IF($A130="","",VLOOKUP($A130,'Annex 2 EHV charges'!$D:$O,2,0))</f>
        <v>696</v>
      </c>
      <c r="C130" s="162">
        <f>IF($A130="","",VLOOKUP($A130,'Annex 2 EHV charges'!$D:$O,3,0))</f>
        <v>1170000319243</v>
      </c>
      <c r="D130" s="161" t="str">
        <f>IF($A130="","",VLOOKUP($A130,'Annex 2 EHV charges'!$D:$O,4,0))</f>
        <v>Ridge Solar Park</v>
      </c>
      <c r="E130" s="166" t="str">
        <f>IFERROR(IF(VLOOKUP($A130,'Annex 2 EHV charges'!$D:$O,9,FALSE)=0,"",VLOOKUP($A130,'Annex 2 EHV charges'!$D:$O,9,FALSE)),"")</f>
        <v/>
      </c>
      <c r="F130" s="167">
        <f>IFERROR(IF(VLOOKUP($A130,'Annex 2 EHV charges'!$D:$O,10,FALSE)=0,"",VLOOKUP($A130,'Annex 2 EHV charges'!$D:$O,10,FALSE)),"")</f>
        <v>391.79</v>
      </c>
      <c r="G130" s="168">
        <f>IFERROR(IF(VLOOKUP($A130,'Annex 2 EHV charges'!$D:$O,11,FALSE)=0,"",VLOOKUP($A130,'Annex 2 EHV charges'!$D:$O,11,FALSE)),"")</f>
        <v>0.05</v>
      </c>
      <c r="H130" s="168">
        <f>IFERROR(IF(VLOOKUP($A130,'Annex 2 EHV charges'!$D:$O,12,FALSE)=0,"",VLOOKUP($A130,'Annex 2 EHV charges'!$D:$O,12,FALSE)),"")</f>
        <v>0.05</v>
      </c>
    </row>
    <row r="131" spans="1:8" x14ac:dyDescent="0.2">
      <c r="A131" s="162">
        <f t="array" ref="A131">IFERROR(INDEX('Annex 2 EHV charges'!$D$11:$D$300, MATCH(0, IF(ISBLANK('Annex 2 EHV charges'!$D$11:$D$300),1, COUNTIF(A$4:$A130, 'Annex 2 EHV charges'!$D$11:$D$300)), 0)),"")</f>
        <v>697</v>
      </c>
      <c r="B131" s="161">
        <f>IF($A131="","",VLOOKUP($A131,'Annex 2 EHV charges'!$D:$O,2,0))</f>
        <v>697</v>
      </c>
      <c r="C131" s="162">
        <f>IF($A131="","",VLOOKUP($A131,'Annex 2 EHV charges'!$D:$O,3,0))</f>
        <v>1170000325292</v>
      </c>
      <c r="D131" s="161" t="str">
        <f>IF($A131="","",VLOOKUP($A131,'Annex 2 EHV charges'!$D:$O,4,0))</f>
        <v>Winwick Wind Farm</v>
      </c>
      <c r="E131" s="166" t="str">
        <f>IFERROR(IF(VLOOKUP($A131,'Annex 2 EHV charges'!$D:$O,9,FALSE)=0,"",VLOOKUP($A131,'Annex 2 EHV charges'!$D:$O,9,FALSE)),"")</f>
        <v/>
      </c>
      <c r="F131" s="167" t="str">
        <f>IFERROR(IF(VLOOKUP($A131,'Annex 2 EHV charges'!$D:$O,10,FALSE)=0,"",VLOOKUP($A131,'Annex 2 EHV charges'!$D:$O,10,FALSE)),"")</f>
        <v/>
      </c>
      <c r="G131" s="168">
        <f>IFERROR(IF(VLOOKUP($A131,'Annex 2 EHV charges'!$D:$O,11,FALSE)=0,"",VLOOKUP($A131,'Annex 2 EHV charges'!$D:$O,11,FALSE)),"")</f>
        <v>0.05</v>
      </c>
      <c r="H131" s="168">
        <f>IFERROR(IF(VLOOKUP($A131,'Annex 2 EHV charges'!$D:$O,12,FALSE)=0,"",VLOOKUP($A131,'Annex 2 EHV charges'!$D:$O,12,FALSE)),"")</f>
        <v>0.05</v>
      </c>
    </row>
    <row r="132" spans="1:8" x14ac:dyDescent="0.2">
      <c r="A132" s="162">
        <f t="array" ref="A132">IFERROR(INDEX('Annex 2 EHV charges'!$D$11:$D$300, MATCH(0, IF(ISBLANK('Annex 2 EHV charges'!$D$11:$D$300),1, COUNTIF(A$4:$A131, 'Annex 2 EHV charges'!$D$11:$D$300)), 0)),"")</f>
        <v>698</v>
      </c>
      <c r="B132" s="161">
        <f>IF($A132="","",VLOOKUP($A132,'Annex 2 EHV charges'!$D:$O,2,0))</f>
        <v>698</v>
      </c>
      <c r="C132" s="162">
        <f>IF($A132="","",VLOOKUP($A132,'Annex 2 EHV charges'!$D:$O,3,0))</f>
        <v>1170000325317</v>
      </c>
      <c r="D132" s="161" t="str">
        <f>IF($A132="","",VLOOKUP($A132,'Annex 2 EHV charges'!$D:$O,4,0))</f>
        <v>Watford Lodge Wind Farm</v>
      </c>
      <c r="E132" s="166" t="str">
        <f>IFERROR(IF(VLOOKUP($A132,'Annex 2 EHV charges'!$D:$O,9,FALSE)=0,"",VLOOKUP($A132,'Annex 2 EHV charges'!$D:$O,9,FALSE)),"")</f>
        <v/>
      </c>
      <c r="F132" s="167">
        <f>IFERROR(IF(VLOOKUP($A132,'Annex 2 EHV charges'!$D:$O,10,FALSE)=0,"",VLOOKUP($A132,'Annex 2 EHV charges'!$D:$O,10,FALSE)),"")</f>
        <v>3437.86</v>
      </c>
      <c r="G132" s="168">
        <f>IFERROR(IF(VLOOKUP($A132,'Annex 2 EHV charges'!$D:$O,11,FALSE)=0,"",VLOOKUP($A132,'Annex 2 EHV charges'!$D:$O,11,FALSE)),"")</f>
        <v>0.05</v>
      </c>
      <c r="H132" s="168">
        <f>IFERROR(IF(VLOOKUP($A132,'Annex 2 EHV charges'!$D:$O,12,FALSE)=0,"",VLOOKUP($A132,'Annex 2 EHV charges'!$D:$O,12,FALSE)),"")</f>
        <v>0.05</v>
      </c>
    </row>
    <row r="133" spans="1:8" x14ac:dyDescent="0.2">
      <c r="A133" s="162">
        <f t="array" ref="A133">IFERROR(INDEX('Annex 2 EHV charges'!$D$11:$D$300, MATCH(0, IF(ISBLANK('Annex 2 EHV charges'!$D$11:$D$300),1, COUNTIF(A$4:$A132, 'Annex 2 EHV charges'!$D$11:$D$300)), 0)),"")</f>
        <v>699</v>
      </c>
      <c r="B133" s="161">
        <f>IF($A133="","",VLOOKUP($A133,'Annex 2 EHV charges'!$D:$O,2,0))</f>
        <v>699</v>
      </c>
      <c r="C133" s="162">
        <f>IF($A133="","",VLOOKUP($A133,'Annex 2 EHV charges'!$D:$O,3,0))</f>
        <v>1170000326463</v>
      </c>
      <c r="D133" s="161" t="str">
        <f>IF($A133="","",VLOOKUP($A133,'Annex 2 EHV charges'!$D:$O,4,0))</f>
        <v>Leverton Solar Park</v>
      </c>
      <c r="E133" s="166" t="str">
        <f>IFERROR(IF(VLOOKUP($A133,'Annex 2 EHV charges'!$D:$O,9,FALSE)=0,"",VLOOKUP($A133,'Annex 2 EHV charges'!$D:$O,9,FALSE)),"")</f>
        <v/>
      </c>
      <c r="F133" s="167">
        <f>IFERROR(IF(VLOOKUP($A133,'Annex 2 EHV charges'!$D:$O,10,FALSE)=0,"",VLOOKUP($A133,'Annex 2 EHV charges'!$D:$O,10,FALSE)),"")</f>
        <v>282.16000000000003</v>
      </c>
      <c r="G133" s="168">
        <f>IFERROR(IF(VLOOKUP($A133,'Annex 2 EHV charges'!$D:$O,11,FALSE)=0,"",VLOOKUP($A133,'Annex 2 EHV charges'!$D:$O,11,FALSE)),"")</f>
        <v>0.05</v>
      </c>
      <c r="H133" s="168">
        <f>IFERROR(IF(VLOOKUP($A133,'Annex 2 EHV charges'!$D:$O,12,FALSE)=0,"",VLOOKUP($A133,'Annex 2 EHV charges'!$D:$O,12,FALSE)),"")</f>
        <v>0.05</v>
      </c>
    </row>
    <row r="134" spans="1:8" x14ac:dyDescent="0.2">
      <c r="A134" s="162">
        <f t="array" ref="A134">IFERROR(INDEX('Annex 2 EHV charges'!$D$11:$D$300, MATCH(0, IF(ISBLANK('Annex 2 EHV charges'!$D$11:$D$300),1, COUNTIF(A$4:$A133, 'Annex 2 EHV charges'!$D$11:$D$300)), 0)),"")</f>
        <v>701</v>
      </c>
      <c r="B134" s="161">
        <f>IF($A134="","",VLOOKUP($A134,'Annex 2 EHV charges'!$D:$O,2,0))</f>
        <v>701</v>
      </c>
      <c r="C134" s="162">
        <f>IF($A134="","",VLOOKUP($A134,'Annex 2 EHV charges'!$D:$O,3,0))</f>
        <v>1170000337517</v>
      </c>
      <c r="D134" s="161" t="str">
        <f>IF($A134="","",VLOOKUP($A134,'Annex 2 EHV charges'!$D:$O,4,0))</f>
        <v>Burton Pedwardine Phase 2</v>
      </c>
      <c r="E134" s="166" t="str">
        <f>IFERROR(IF(VLOOKUP($A134,'Annex 2 EHV charges'!$D:$O,9,FALSE)=0,"",VLOOKUP($A134,'Annex 2 EHV charges'!$D:$O,9,FALSE)),"")</f>
        <v/>
      </c>
      <c r="F134" s="167">
        <f>IFERROR(IF(VLOOKUP($A134,'Annex 2 EHV charges'!$D:$O,10,FALSE)=0,"",VLOOKUP($A134,'Annex 2 EHV charges'!$D:$O,10,FALSE)),"")</f>
        <v>725.3</v>
      </c>
      <c r="G134" s="168">
        <f>IFERROR(IF(VLOOKUP($A134,'Annex 2 EHV charges'!$D:$O,11,FALSE)=0,"",VLOOKUP($A134,'Annex 2 EHV charges'!$D:$O,11,FALSE)),"")</f>
        <v>0.05</v>
      </c>
      <c r="H134" s="168">
        <f>IFERROR(IF(VLOOKUP($A134,'Annex 2 EHV charges'!$D:$O,12,FALSE)=0,"",VLOOKUP($A134,'Annex 2 EHV charges'!$D:$O,12,FALSE)),"")</f>
        <v>0.05</v>
      </c>
    </row>
    <row r="135" spans="1:8" x14ac:dyDescent="0.2">
      <c r="A135" s="162">
        <f t="array" ref="A135">IFERROR(INDEX('Annex 2 EHV charges'!$D$11:$D$300, MATCH(0, IF(ISBLANK('Annex 2 EHV charges'!$D$11:$D$300),1, COUNTIF(A$4:$A134, 'Annex 2 EHV charges'!$D$11:$D$300)), 0)),"")</f>
        <v>702</v>
      </c>
      <c r="B135" s="161">
        <f>IF($A135="","",VLOOKUP($A135,'Annex 2 EHV charges'!$D:$O,2,0))</f>
        <v>702</v>
      </c>
      <c r="C135" s="162">
        <f>IF($A135="","",VLOOKUP($A135,'Annex 2 EHV charges'!$D:$O,3,0))</f>
        <v>1170000369086</v>
      </c>
      <c r="D135" s="161" t="str">
        <f>IF($A135="","",VLOOKUP($A135,'Annex 2 EHV charges'!$D:$O,4,0))</f>
        <v>Hartwell Solar Farm</v>
      </c>
      <c r="E135" s="166" t="str">
        <f>IFERROR(IF(VLOOKUP($A135,'Annex 2 EHV charges'!$D:$O,9,FALSE)=0,"",VLOOKUP($A135,'Annex 2 EHV charges'!$D:$O,9,FALSE)),"")</f>
        <v/>
      </c>
      <c r="F135" s="167">
        <f>IFERROR(IF(VLOOKUP($A135,'Annex 2 EHV charges'!$D:$O,10,FALSE)=0,"",VLOOKUP($A135,'Annex 2 EHV charges'!$D:$O,10,FALSE)),"")</f>
        <v>2703.57</v>
      </c>
      <c r="G135" s="168">
        <f>IFERROR(IF(VLOOKUP($A135,'Annex 2 EHV charges'!$D:$O,11,FALSE)=0,"",VLOOKUP($A135,'Annex 2 EHV charges'!$D:$O,11,FALSE)),"")</f>
        <v>0.05</v>
      </c>
      <c r="H135" s="168">
        <f>IFERROR(IF(VLOOKUP($A135,'Annex 2 EHV charges'!$D:$O,12,FALSE)=0,"",VLOOKUP($A135,'Annex 2 EHV charges'!$D:$O,12,FALSE)),"")</f>
        <v>0.05</v>
      </c>
    </row>
    <row r="136" spans="1:8" x14ac:dyDescent="0.2">
      <c r="A136" s="162">
        <f t="array" ref="A136">IFERROR(INDEX('Annex 2 EHV charges'!$D$11:$D$300, MATCH(0, IF(ISBLANK('Annex 2 EHV charges'!$D$11:$D$300),1, COUNTIF(A$4:$A135, 'Annex 2 EHV charges'!$D$11:$D$300)), 0)),"")</f>
        <v>703</v>
      </c>
      <c r="B136" s="161">
        <f>IF($A136="","",VLOOKUP($A136,'Annex 2 EHV charges'!$D:$O,2,0))</f>
        <v>703</v>
      </c>
      <c r="C136" s="162">
        <f>IF($A136="","",VLOOKUP($A136,'Annex 2 EHV charges'!$D:$O,3,0))</f>
        <v>1170000369110</v>
      </c>
      <c r="D136" s="161" t="str">
        <f>IF($A136="","",VLOOKUP($A136,'Annex 2 EHV charges'!$D:$O,4,0))</f>
        <v>Eakley Lanes Solar North</v>
      </c>
      <c r="E136" s="166" t="str">
        <f>IFERROR(IF(VLOOKUP($A136,'Annex 2 EHV charges'!$D:$O,9,FALSE)=0,"",VLOOKUP($A136,'Annex 2 EHV charges'!$D:$O,9,FALSE)),"")</f>
        <v/>
      </c>
      <c r="F136" s="167">
        <f>IFERROR(IF(VLOOKUP($A136,'Annex 2 EHV charges'!$D:$O,10,FALSE)=0,"",VLOOKUP($A136,'Annex 2 EHV charges'!$D:$O,10,FALSE)),"")</f>
        <v>1237.95</v>
      </c>
      <c r="G136" s="168">
        <f>IFERROR(IF(VLOOKUP($A136,'Annex 2 EHV charges'!$D:$O,11,FALSE)=0,"",VLOOKUP($A136,'Annex 2 EHV charges'!$D:$O,11,FALSE)),"")</f>
        <v>0.05</v>
      </c>
      <c r="H136" s="168">
        <f>IFERROR(IF(VLOOKUP($A136,'Annex 2 EHV charges'!$D:$O,12,FALSE)=0,"",VLOOKUP($A136,'Annex 2 EHV charges'!$D:$O,12,FALSE)),"")</f>
        <v>0.05</v>
      </c>
    </row>
    <row r="137" spans="1:8" x14ac:dyDescent="0.2">
      <c r="A137" s="162">
        <f t="array" ref="A137">IFERROR(INDEX('Annex 2 EHV charges'!$D$11:$D$300, MATCH(0, IF(ISBLANK('Annex 2 EHV charges'!$D$11:$D$300),1, COUNTIF(A$4:$A136, 'Annex 2 EHV charges'!$D$11:$D$300)), 0)),"")</f>
        <v>704</v>
      </c>
      <c r="B137" s="161">
        <f>IF($A137="","",VLOOKUP($A137,'Annex 2 EHV charges'!$D:$O,2,0))</f>
        <v>704</v>
      </c>
      <c r="C137" s="162">
        <f>IF($A137="","",VLOOKUP($A137,'Annex 2 EHV charges'!$D:$O,3,0))</f>
        <v>1170000369147</v>
      </c>
      <c r="D137" s="161" t="str">
        <f>IF($A137="","",VLOOKUP($A137,'Annex 2 EHV charges'!$D:$O,4,0))</f>
        <v>Eakley Lanes Solar South</v>
      </c>
      <c r="E137" s="166" t="str">
        <f>IFERROR(IF(VLOOKUP($A137,'Annex 2 EHV charges'!$D:$O,9,FALSE)=0,"",VLOOKUP($A137,'Annex 2 EHV charges'!$D:$O,9,FALSE)),"")</f>
        <v/>
      </c>
      <c r="F137" s="167">
        <f>IFERROR(IF(VLOOKUP($A137,'Annex 2 EHV charges'!$D:$O,10,FALSE)=0,"",VLOOKUP($A137,'Annex 2 EHV charges'!$D:$O,10,FALSE)),"")</f>
        <v>284.43</v>
      </c>
      <c r="G137" s="168">
        <f>IFERROR(IF(VLOOKUP($A137,'Annex 2 EHV charges'!$D:$O,11,FALSE)=0,"",VLOOKUP($A137,'Annex 2 EHV charges'!$D:$O,11,FALSE)),"")</f>
        <v>0.05</v>
      </c>
      <c r="H137" s="168">
        <f>IFERROR(IF(VLOOKUP($A137,'Annex 2 EHV charges'!$D:$O,12,FALSE)=0,"",VLOOKUP($A137,'Annex 2 EHV charges'!$D:$O,12,FALSE)),"")</f>
        <v>0.05</v>
      </c>
    </row>
    <row r="138" spans="1:8" x14ac:dyDescent="0.2">
      <c r="A138" s="162">
        <f t="array" ref="A138">IFERROR(INDEX('Annex 2 EHV charges'!$D$11:$D$300, MATCH(0, IF(ISBLANK('Annex 2 EHV charges'!$D$11:$D$300),1, COUNTIF(A$4:$A137, 'Annex 2 EHV charges'!$D$11:$D$300)), 0)),"")</f>
        <v>661</v>
      </c>
      <c r="B138" s="161">
        <f>IF($A138="","",VLOOKUP($A138,'Annex 2 EHV charges'!$D:$O,2,0))</f>
        <v>661</v>
      </c>
      <c r="C138" s="162">
        <f>IF($A138="","",VLOOKUP($A138,'Annex 2 EHV charges'!$D:$O,3,0))</f>
        <v>1170000388752</v>
      </c>
      <c r="D138" s="161" t="str">
        <f>IF($A138="","",VLOOKUP($A138,'Annex 2 EHV charges'!$D:$O,4,0))</f>
        <v>Welbeck Colliery PV</v>
      </c>
      <c r="E138" s="166" t="str">
        <f>IFERROR(IF(VLOOKUP($A138,'Annex 2 EHV charges'!$D:$O,9,FALSE)=0,"",VLOOKUP($A138,'Annex 2 EHV charges'!$D:$O,9,FALSE)),"")</f>
        <v/>
      </c>
      <c r="F138" s="167">
        <f>IFERROR(IF(VLOOKUP($A138,'Annex 2 EHV charges'!$D:$O,10,FALSE)=0,"",VLOOKUP($A138,'Annex 2 EHV charges'!$D:$O,10,FALSE)),"")</f>
        <v>557.85</v>
      </c>
      <c r="G138" s="168">
        <f>IFERROR(IF(VLOOKUP($A138,'Annex 2 EHV charges'!$D:$O,11,FALSE)=0,"",VLOOKUP($A138,'Annex 2 EHV charges'!$D:$O,11,FALSE)),"")</f>
        <v>0.05</v>
      </c>
      <c r="H138" s="168">
        <f>IFERROR(IF(VLOOKUP($A138,'Annex 2 EHV charges'!$D:$O,12,FALSE)=0,"",VLOOKUP($A138,'Annex 2 EHV charges'!$D:$O,12,FALSE)),"")</f>
        <v>0.05</v>
      </c>
    </row>
    <row r="139" spans="1:8" x14ac:dyDescent="0.2">
      <c r="A139" s="162">
        <f t="array" ref="A139">IFERROR(INDEX('Annex 2 EHV charges'!$D$11:$D$300, MATCH(0, IF(ISBLANK('Annex 2 EHV charges'!$D$11:$D$300),1, COUNTIF(A$4:$A138, 'Annex 2 EHV charges'!$D$11:$D$300)), 0)),"")</f>
        <v>662</v>
      </c>
      <c r="B139" s="161">
        <f>IF($A139="","",VLOOKUP($A139,'Annex 2 EHV charges'!$D:$O,2,0))</f>
        <v>662</v>
      </c>
      <c r="C139" s="162">
        <f>IF($A139="","",VLOOKUP($A139,'Annex 2 EHV charges'!$D:$O,3,0))</f>
        <v>1170000394979</v>
      </c>
      <c r="D139" s="161" t="str">
        <f>IF($A139="","",VLOOKUP($A139,'Annex 2 EHV charges'!$D:$O,4,0))</f>
        <v>Newton Road PV</v>
      </c>
      <c r="E139" s="166" t="str">
        <f>IFERROR(IF(VLOOKUP($A139,'Annex 2 EHV charges'!$D:$O,9,FALSE)=0,"",VLOOKUP($A139,'Annex 2 EHV charges'!$D:$O,9,FALSE)),"")</f>
        <v/>
      </c>
      <c r="F139" s="167">
        <f>IFERROR(IF(VLOOKUP($A139,'Annex 2 EHV charges'!$D:$O,10,FALSE)=0,"",VLOOKUP($A139,'Annex 2 EHV charges'!$D:$O,10,FALSE)),"")</f>
        <v>411.46</v>
      </c>
      <c r="G139" s="168">
        <f>IFERROR(IF(VLOOKUP($A139,'Annex 2 EHV charges'!$D:$O,11,FALSE)=0,"",VLOOKUP($A139,'Annex 2 EHV charges'!$D:$O,11,FALSE)),"")</f>
        <v>0.05</v>
      </c>
      <c r="H139" s="168">
        <f>IFERROR(IF(VLOOKUP($A139,'Annex 2 EHV charges'!$D:$O,12,FALSE)=0,"",VLOOKUP($A139,'Annex 2 EHV charges'!$D:$O,12,FALSE)),"")</f>
        <v>0.05</v>
      </c>
    </row>
    <row r="140" spans="1:8" x14ac:dyDescent="0.2">
      <c r="A140" s="162">
        <f t="array" ref="A140">IFERROR(INDEX('Annex 2 EHV charges'!$D$11:$D$300, MATCH(0, IF(ISBLANK('Annex 2 EHV charges'!$D$11:$D$300),1, COUNTIF(A$4:$A139, 'Annex 2 EHV charges'!$D$11:$D$300)), 0)),"")</f>
        <v>663</v>
      </c>
      <c r="B140" s="161">
        <f>IF($A140="","",VLOOKUP($A140,'Annex 2 EHV charges'!$D:$O,2,0))</f>
        <v>663</v>
      </c>
      <c r="C140" s="162">
        <f>IF($A140="","",VLOOKUP($A140,'Annex 2 EHV charges'!$D:$O,3,0))</f>
        <v>1170000395963</v>
      </c>
      <c r="D140" s="161" t="str">
        <f>IF($A140="","",VLOOKUP($A140,'Annex 2 EHV charges'!$D:$O,4,0))</f>
        <v>New Albion Wind Farm</v>
      </c>
      <c r="E140" s="166" t="str">
        <f>IFERROR(IF(VLOOKUP($A140,'Annex 2 EHV charges'!$D:$O,9,FALSE)=0,"",VLOOKUP($A140,'Annex 2 EHV charges'!$D:$O,9,FALSE)),"")</f>
        <v/>
      </c>
      <c r="F140" s="167">
        <f>IFERROR(IF(VLOOKUP($A140,'Annex 2 EHV charges'!$D:$O,10,FALSE)=0,"",VLOOKUP($A140,'Annex 2 EHV charges'!$D:$O,10,FALSE)),"")</f>
        <v>2871.85</v>
      </c>
      <c r="G140" s="168">
        <f>IFERROR(IF(VLOOKUP($A140,'Annex 2 EHV charges'!$D:$O,11,FALSE)=0,"",VLOOKUP($A140,'Annex 2 EHV charges'!$D:$O,11,FALSE)),"")</f>
        <v>0.05</v>
      </c>
      <c r="H140" s="168">
        <f>IFERROR(IF(VLOOKUP($A140,'Annex 2 EHV charges'!$D:$O,12,FALSE)=0,"",VLOOKUP($A140,'Annex 2 EHV charges'!$D:$O,12,FALSE)),"")</f>
        <v>0.05</v>
      </c>
    </row>
    <row r="141" spans="1:8" x14ac:dyDescent="0.2">
      <c r="A141" s="162">
        <f t="array" ref="A141">IFERROR(INDEX('Annex 2 EHV charges'!$D$11:$D$300, MATCH(0, IF(ISBLANK('Annex 2 EHV charges'!$D$11:$D$300),1, COUNTIF(A$4:$A140, 'Annex 2 EHV charges'!$D$11:$D$300)), 0)),"")</f>
        <v>664</v>
      </c>
      <c r="B141" s="161">
        <f>IF($A141="","",VLOOKUP($A141,'Annex 2 EHV charges'!$D:$O,2,0))</f>
        <v>664</v>
      </c>
      <c r="C141" s="162">
        <f>IF($A141="","",VLOOKUP($A141,'Annex 2 EHV charges'!$D:$O,3,0))</f>
        <v>1170000400781</v>
      </c>
      <c r="D141" s="161" t="str">
        <f>IF($A141="","",VLOOKUP($A141,'Annex 2 EHV charges'!$D:$O,4,0))</f>
        <v>Moat Farm PV</v>
      </c>
      <c r="E141" s="166" t="str">
        <f>IFERROR(IF(VLOOKUP($A141,'Annex 2 EHV charges'!$D:$O,9,FALSE)=0,"",VLOOKUP($A141,'Annex 2 EHV charges'!$D:$O,9,FALSE)),"")</f>
        <v/>
      </c>
      <c r="F141" s="167">
        <f>IFERROR(IF(VLOOKUP($A141,'Annex 2 EHV charges'!$D:$O,10,FALSE)=0,"",VLOOKUP($A141,'Annex 2 EHV charges'!$D:$O,10,FALSE)),"")</f>
        <v>1057.48</v>
      </c>
      <c r="G141" s="168">
        <f>IFERROR(IF(VLOOKUP($A141,'Annex 2 EHV charges'!$D:$O,11,FALSE)=0,"",VLOOKUP($A141,'Annex 2 EHV charges'!$D:$O,11,FALSE)),"")</f>
        <v>0.05</v>
      </c>
      <c r="H141" s="168">
        <f>IFERROR(IF(VLOOKUP($A141,'Annex 2 EHV charges'!$D:$O,12,FALSE)=0,"",VLOOKUP($A141,'Annex 2 EHV charges'!$D:$O,12,FALSE)),"")</f>
        <v>0.05</v>
      </c>
    </row>
    <row r="142" spans="1:8" x14ac:dyDescent="0.2">
      <c r="A142" s="162">
        <f t="array" ref="A142">IFERROR(INDEX('Annex 2 EHV charges'!$D$11:$D$300, MATCH(0, IF(ISBLANK('Annex 2 EHV charges'!$D$11:$D$300),1, COUNTIF(A$4:$A141, 'Annex 2 EHV charges'!$D$11:$D$300)), 0)),"")</f>
        <v>665</v>
      </c>
      <c r="B142" s="161">
        <f>IF($A142="","",VLOOKUP($A142,'Annex 2 EHV charges'!$D:$O,2,0))</f>
        <v>665</v>
      </c>
      <c r="C142" s="162">
        <f>IF($A142="","",VLOOKUP($A142,'Annex 2 EHV charges'!$D:$O,3,0))</f>
        <v>1170000407884</v>
      </c>
      <c r="D142" s="161" t="str">
        <f>IF($A142="","",VLOOKUP($A142,'Annex 2 EHV charges'!$D:$O,4,0))</f>
        <v>Bilsthorpe Solar</v>
      </c>
      <c r="E142" s="166" t="str">
        <f>IFERROR(IF(VLOOKUP($A142,'Annex 2 EHV charges'!$D:$O,9,FALSE)=0,"",VLOOKUP($A142,'Annex 2 EHV charges'!$D:$O,9,FALSE)),"")</f>
        <v/>
      </c>
      <c r="F142" s="167">
        <f>IFERROR(IF(VLOOKUP($A142,'Annex 2 EHV charges'!$D:$O,10,FALSE)=0,"",VLOOKUP($A142,'Annex 2 EHV charges'!$D:$O,10,FALSE)),"")</f>
        <v>771.42</v>
      </c>
      <c r="G142" s="168">
        <f>IFERROR(IF(VLOOKUP($A142,'Annex 2 EHV charges'!$D:$O,11,FALSE)=0,"",VLOOKUP($A142,'Annex 2 EHV charges'!$D:$O,11,FALSE)),"")</f>
        <v>0.05</v>
      </c>
      <c r="H142" s="168">
        <f>IFERROR(IF(VLOOKUP($A142,'Annex 2 EHV charges'!$D:$O,12,FALSE)=0,"",VLOOKUP($A142,'Annex 2 EHV charges'!$D:$O,12,FALSE)),"")</f>
        <v>0.05</v>
      </c>
    </row>
    <row r="143" spans="1:8" x14ac:dyDescent="0.2">
      <c r="A143" s="162">
        <f t="array" ref="A143">IFERROR(INDEX('Annex 2 EHV charges'!$D$11:$D$300, MATCH(0, IF(ISBLANK('Annex 2 EHV charges'!$D$11:$D$300),1, COUNTIF(A$4:$A142, 'Annex 2 EHV charges'!$D$11:$D$300)), 0)),"")</f>
        <v>666</v>
      </c>
      <c r="B143" s="161">
        <f>IF($A143="","",VLOOKUP($A143,'Annex 2 EHV charges'!$D:$O,2,0))</f>
        <v>666</v>
      </c>
      <c r="C143" s="162">
        <f>IF($A143="","",VLOOKUP($A143,'Annex 2 EHV charges'!$D:$O,3,0))</f>
        <v>1170000409701</v>
      </c>
      <c r="D143" s="161" t="str">
        <f>IF($A143="","",VLOOKUP($A143,'Annex 2 EHV charges'!$D:$O,4,0))</f>
        <v>Hall Farm PV</v>
      </c>
      <c r="E143" s="166" t="str">
        <f>IFERROR(IF(VLOOKUP($A143,'Annex 2 EHV charges'!$D:$O,9,FALSE)=0,"",VLOOKUP($A143,'Annex 2 EHV charges'!$D:$O,9,FALSE)),"")</f>
        <v/>
      </c>
      <c r="F143" s="167">
        <f>IFERROR(IF(VLOOKUP($A143,'Annex 2 EHV charges'!$D:$O,10,FALSE)=0,"",VLOOKUP($A143,'Annex 2 EHV charges'!$D:$O,10,FALSE)),"")</f>
        <v>619.74</v>
      </c>
      <c r="G143" s="168">
        <f>IFERROR(IF(VLOOKUP($A143,'Annex 2 EHV charges'!$D:$O,11,FALSE)=0,"",VLOOKUP($A143,'Annex 2 EHV charges'!$D:$O,11,FALSE)),"")</f>
        <v>0.05</v>
      </c>
      <c r="H143" s="168">
        <f>IFERROR(IF(VLOOKUP($A143,'Annex 2 EHV charges'!$D:$O,12,FALSE)=0,"",VLOOKUP($A143,'Annex 2 EHV charges'!$D:$O,12,FALSE)),"")</f>
        <v>0.05</v>
      </c>
    </row>
    <row r="144" spans="1:8" x14ac:dyDescent="0.2">
      <c r="A144" s="162">
        <f t="array" ref="A144">IFERROR(INDEX('Annex 2 EHV charges'!$D$11:$D$300, MATCH(0, IF(ISBLANK('Annex 2 EHV charges'!$D$11:$D$300),1, COUNTIF(A$4:$A143, 'Annex 2 EHV charges'!$D$11:$D$300)), 0)),"")</f>
        <v>667</v>
      </c>
      <c r="B144" s="161">
        <f>IF($A144="","",VLOOKUP($A144,'Annex 2 EHV charges'!$D:$O,2,0))</f>
        <v>667</v>
      </c>
      <c r="C144" s="162">
        <f>IF($A144="","",VLOOKUP($A144,'Annex 2 EHV charges'!$D:$O,3,0))</f>
        <v>1170000415955</v>
      </c>
      <c r="D144" s="161" t="str">
        <f>IF($A144="","",VLOOKUP($A144,'Annex 2 EHV charges'!$D:$O,4,0))</f>
        <v>Gaultney Solar Park</v>
      </c>
      <c r="E144" s="166" t="str">
        <f>IFERROR(IF(VLOOKUP($A144,'Annex 2 EHV charges'!$D:$O,9,FALSE)=0,"",VLOOKUP($A144,'Annex 2 EHV charges'!$D:$O,9,FALSE)),"")</f>
        <v/>
      </c>
      <c r="F144" s="167">
        <f>IFERROR(IF(VLOOKUP($A144,'Annex 2 EHV charges'!$D:$O,10,FALSE)=0,"",VLOOKUP($A144,'Annex 2 EHV charges'!$D:$O,10,FALSE)),"")</f>
        <v>303.27999999999997</v>
      </c>
      <c r="G144" s="168">
        <f>IFERROR(IF(VLOOKUP($A144,'Annex 2 EHV charges'!$D:$O,11,FALSE)=0,"",VLOOKUP($A144,'Annex 2 EHV charges'!$D:$O,11,FALSE)),"")</f>
        <v>0.05</v>
      </c>
      <c r="H144" s="168">
        <f>IFERROR(IF(VLOOKUP($A144,'Annex 2 EHV charges'!$D:$O,12,FALSE)=0,"",VLOOKUP($A144,'Annex 2 EHV charges'!$D:$O,12,FALSE)),"")</f>
        <v>0.05</v>
      </c>
    </row>
    <row r="145" spans="1:8" x14ac:dyDescent="0.2">
      <c r="A145" s="162">
        <f t="array" ref="A145">IFERROR(INDEX('Annex 2 EHV charges'!$D$11:$D$300, MATCH(0, IF(ISBLANK('Annex 2 EHV charges'!$D$11:$D$300),1, COUNTIF(A$4:$A144, 'Annex 2 EHV charges'!$D$11:$D$300)), 0)),"")</f>
        <v>668</v>
      </c>
      <c r="B145" s="161">
        <f>IF($A145="","",VLOOKUP($A145,'Annex 2 EHV charges'!$D:$O,2,0))</f>
        <v>668</v>
      </c>
      <c r="C145" s="162">
        <f>IF($A145="","",VLOOKUP($A145,'Annex 2 EHV charges'!$D:$O,3,0))</f>
        <v>1170000413708</v>
      </c>
      <c r="D145" s="161" t="str">
        <f>IF($A145="","",VLOOKUP($A145,'Annex 2 EHV charges'!$D:$O,4,0))</f>
        <v>Fiskerton Solar Farm</v>
      </c>
      <c r="E145" s="166" t="str">
        <f>IFERROR(IF(VLOOKUP($A145,'Annex 2 EHV charges'!$D:$O,9,FALSE)=0,"",VLOOKUP($A145,'Annex 2 EHV charges'!$D:$O,9,FALSE)),"")</f>
        <v/>
      </c>
      <c r="F145" s="167">
        <f>IFERROR(IF(VLOOKUP($A145,'Annex 2 EHV charges'!$D:$O,10,FALSE)=0,"",VLOOKUP($A145,'Annex 2 EHV charges'!$D:$O,10,FALSE)),"")</f>
        <v>2173.35</v>
      </c>
      <c r="G145" s="168">
        <f>IFERROR(IF(VLOOKUP($A145,'Annex 2 EHV charges'!$D:$O,11,FALSE)=0,"",VLOOKUP($A145,'Annex 2 EHV charges'!$D:$O,11,FALSE)),"")</f>
        <v>0.05</v>
      </c>
      <c r="H145" s="168">
        <f>IFERROR(IF(VLOOKUP($A145,'Annex 2 EHV charges'!$D:$O,12,FALSE)=0,"",VLOOKUP($A145,'Annex 2 EHV charges'!$D:$O,12,FALSE)),"")</f>
        <v>0.05</v>
      </c>
    </row>
    <row r="146" spans="1:8" x14ac:dyDescent="0.2">
      <c r="A146" s="162">
        <f t="array" ref="A146">IFERROR(INDEX('Annex 2 EHV charges'!$D$11:$D$300, MATCH(0, IF(ISBLANK('Annex 2 EHV charges'!$D$11:$D$300),1, COUNTIF(A$4:$A145, 'Annex 2 EHV charges'!$D$11:$D$300)), 0)),"")</f>
        <v>669</v>
      </c>
      <c r="B146" s="161">
        <f>IF($A146="","",VLOOKUP($A146,'Annex 2 EHV charges'!$D:$O,2,0))</f>
        <v>669</v>
      </c>
      <c r="C146" s="162">
        <f>IF($A146="","",VLOOKUP($A146,'Annex 2 EHV charges'!$D:$O,3,0))</f>
        <v>1170000424913</v>
      </c>
      <c r="D146" s="161" t="str">
        <f>IF($A146="","",VLOOKUP($A146,'Annex 2 EHV charges'!$D:$O,4,0))</f>
        <v>Mount Mill Solar Park</v>
      </c>
      <c r="E146" s="166" t="str">
        <f>IFERROR(IF(VLOOKUP($A146,'Annex 2 EHV charges'!$D:$O,9,FALSE)=0,"",VLOOKUP($A146,'Annex 2 EHV charges'!$D:$O,9,FALSE)),"")</f>
        <v/>
      </c>
      <c r="F146" s="167">
        <f>IFERROR(IF(VLOOKUP($A146,'Annex 2 EHV charges'!$D:$O,10,FALSE)=0,"",VLOOKUP($A146,'Annex 2 EHV charges'!$D:$O,10,FALSE)),"")</f>
        <v>681.07</v>
      </c>
      <c r="G146" s="168">
        <f>IFERROR(IF(VLOOKUP($A146,'Annex 2 EHV charges'!$D:$O,11,FALSE)=0,"",VLOOKUP($A146,'Annex 2 EHV charges'!$D:$O,11,FALSE)),"")</f>
        <v>0.05</v>
      </c>
      <c r="H146" s="168">
        <f>IFERROR(IF(VLOOKUP($A146,'Annex 2 EHV charges'!$D:$O,12,FALSE)=0,"",VLOOKUP($A146,'Annex 2 EHV charges'!$D:$O,12,FALSE)),"")</f>
        <v>0.05</v>
      </c>
    </row>
    <row r="147" spans="1:8" x14ac:dyDescent="0.2">
      <c r="A147" s="162">
        <f t="array" ref="A147">IFERROR(INDEX('Annex 2 EHV charges'!$D$11:$D$300, MATCH(0, IF(ISBLANK('Annex 2 EHV charges'!$D$11:$D$300),1, COUNTIF(A$4:$A146, 'Annex 2 EHV charges'!$D$11:$D$300)), 0)),"")</f>
        <v>670</v>
      </c>
      <c r="B147" s="161">
        <f>IF($A147="","",VLOOKUP($A147,'Annex 2 EHV charges'!$D:$O,2,0))</f>
        <v>670</v>
      </c>
      <c r="C147" s="162">
        <f>IF($A147="","",VLOOKUP($A147,'Annex 2 EHV charges'!$D:$O,3,0))</f>
        <v>1170000427180</v>
      </c>
      <c r="D147" s="161" t="str">
        <f>IF($A147="","",VLOOKUP($A147,'Annex 2 EHV charges'!$D:$O,4,0))</f>
        <v>Podington Airfield WF</v>
      </c>
      <c r="E147" s="166" t="str">
        <f>IFERROR(IF(VLOOKUP($A147,'Annex 2 EHV charges'!$D:$O,9,FALSE)=0,"",VLOOKUP($A147,'Annex 2 EHV charges'!$D:$O,9,FALSE)),"")</f>
        <v/>
      </c>
      <c r="F147" s="167">
        <f>IFERROR(IF(VLOOKUP($A147,'Annex 2 EHV charges'!$D:$O,10,FALSE)=0,"",VLOOKUP($A147,'Annex 2 EHV charges'!$D:$O,10,FALSE)),"")</f>
        <v>4738.16</v>
      </c>
      <c r="G147" s="168">
        <f>IFERROR(IF(VLOOKUP($A147,'Annex 2 EHV charges'!$D:$O,11,FALSE)=0,"",VLOOKUP($A147,'Annex 2 EHV charges'!$D:$O,11,FALSE)),"")</f>
        <v>0.05</v>
      </c>
      <c r="H147" s="168">
        <f>IFERROR(IF(VLOOKUP($A147,'Annex 2 EHV charges'!$D:$O,12,FALSE)=0,"",VLOOKUP($A147,'Annex 2 EHV charges'!$D:$O,12,FALSE)),"")</f>
        <v>0.05</v>
      </c>
    </row>
    <row r="148" spans="1:8" x14ac:dyDescent="0.2">
      <c r="A148" s="162">
        <f t="array" ref="A148">IFERROR(INDEX('Annex 2 EHV charges'!$D$11:$D$300, MATCH(0, IF(ISBLANK('Annex 2 EHV charges'!$D$11:$D$300),1, COUNTIF(A$4:$A147, 'Annex 2 EHV charges'!$D$11:$D$300)), 0)),"")</f>
        <v>671</v>
      </c>
      <c r="B148" s="161">
        <f>IF($A148="","",VLOOKUP($A148,'Annex 2 EHV charges'!$D:$O,2,0))</f>
        <v>671</v>
      </c>
      <c r="C148" s="162">
        <f>IF($A148="","",VLOOKUP($A148,'Annex 2 EHV charges'!$D:$O,3,0))</f>
        <v>1170000428537</v>
      </c>
      <c r="D148" s="161" t="str">
        <f>IF($A148="","",VLOOKUP($A148,'Annex 2 EHV charges'!$D:$O,4,0))</f>
        <v>Branston South PV Farm</v>
      </c>
      <c r="E148" s="166" t="str">
        <f>IFERROR(IF(VLOOKUP($A148,'Annex 2 EHV charges'!$D:$O,9,FALSE)=0,"",VLOOKUP($A148,'Annex 2 EHV charges'!$D:$O,9,FALSE)),"")</f>
        <v/>
      </c>
      <c r="F148" s="167">
        <f>IFERROR(IF(VLOOKUP($A148,'Annex 2 EHV charges'!$D:$O,10,FALSE)=0,"",VLOOKUP($A148,'Annex 2 EHV charges'!$D:$O,10,FALSE)),"")</f>
        <v>985.88</v>
      </c>
      <c r="G148" s="168">
        <f>IFERROR(IF(VLOOKUP($A148,'Annex 2 EHV charges'!$D:$O,11,FALSE)=0,"",VLOOKUP($A148,'Annex 2 EHV charges'!$D:$O,11,FALSE)),"")</f>
        <v>0.05</v>
      </c>
      <c r="H148" s="168">
        <f>IFERROR(IF(VLOOKUP($A148,'Annex 2 EHV charges'!$D:$O,12,FALSE)=0,"",VLOOKUP($A148,'Annex 2 EHV charges'!$D:$O,12,FALSE)),"")</f>
        <v>0.05</v>
      </c>
    </row>
    <row r="149" spans="1:8" x14ac:dyDescent="0.2">
      <c r="A149" s="162">
        <f t="array" ref="A149">IFERROR(INDEX('Annex 2 EHV charges'!$D$11:$D$300, MATCH(0, IF(ISBLANK('Annex 2 EHV charges'!$D$11:$D$300),1, COUNTIF(A$4:$A148, 'Annex 2 EHV charges'!$D$11:$D$300)), 0)),"")</f>
        <v>672</v>
      </c>
      <c r="B149" s="161">
        <f>IF($A149="","",VLOOKUP($A149,'Annex 2 EHV charges'!$D:$O,2,0))</f>
        <v>672</v>
      </c>
      <c r="C149" s="162">
        <f>IF($A149="","",VLOOKUP($A149,'Annex 2 EHV charges'!$D:$O,3,0))</f>
        <v>1170000430191</v>
      </c>
      <c r="D149" s="161" t="str">
        <f>IF($A149="","",VLOOKUP($A149,'Annex 2 EHV charges'!$D:$O,4,0))</f>
        <v>Eakring Solar Farm</v>
      </c>
      <c r="E149" s="166" t="str">
        <f>IFERROR(IF(VLOOKUP($A149,'Annex 2 EHV charges'!$D:$O,9,FALSE)=0,"",VLOOKUP($A149,'Annex 2 EHV charges'!$D:$O,9,FALSE)),"")</f>
        <v/>
      </c>
      <c r="F149" s="167">
        <f>IFERROR(IF(VLOOKUP($A149,'Annex 2 EHV charges'!$D:$O,10,FALSE)=0,"",VLOOKUP($A149,'Annex 2 EHV charges'!$D:$O,10,FALSE)),"")</f>
        <v>317.70999999999998</v>
      </c>
      <c r="G149" s="168">
        <f>IFERROR(IF(VLOOKUP($A149,'Annex 2 EHV charges'!$D:$O,11,FALSE)=0,"",VLOOKUP($A149,'Annex 2 EHV charges'!$D:$O,11,FALSE)),"")</f>
        <v>0.05</v>
      </c>
      <c r="H149" s="168">
        <f>IFERROR(IF(VLOOKUP($A149,'Annex 2 EHV charges'!$D:$O,12,FALSE)=0,"",VLOOKUP($A149,'Annex 2 EHV charges'!$D:$O,12,FALSE)),"")</f>
        <v>0.05</v>
      </c>
    </row>
    <row r="150" spans="1:8" x14ac:dyDescent="0.2">
      <c r="A150" s="162">
        <f t="array" ref="A150">IFERROR(INDEX('Annex 2 EHV charges'!$D$11:$D$300, MATCH(0, IF(ISBLANK('Annex 2 EHV charges'!$D$11:$D$300),1, COUNTIF(A$4:$A149, 'Annex 2 EHV charges'!$D$11:$D$300)), 0)),"")</f>
        <v>673</v>
      </c>
      <c r="B150" s="161">
        <f>IF($A150="","",VLOOKUP($A150,'Annex 2 EHV charges'!$D:$O,2,0))</f>
        <v>673</v>
      </c>
      <c r="C150" s="162">
        <f>IF($A150="","",VLOOKUP($A150,'Annex 2 EHV charges'!$D:$O,3,0))</f>
        <v>1170000439886</v>
      </c>
      <c r="D150" s="161" t="str">
        <f>IF($A150="","",VLOOKUP($A150,'Annex 2 EHV charges'!$D:$O,4,0))</f>
        <v>Ragdale PV Solar Park</v>
      </c>
      <c r="E150" s="166" t="str">
        <f>IFERROR(IF(VLOOKUP($A150,'Annex 2 EHV charges'!$D:$O,9,FALSE)=0,"",VLOOKUP($A150,'Annex 2 EHV charges'!$D:$O,9,FALSE)),"")</f>
        <v/>
      </c>
      <c r="F150" s="167" t="str">
        <f>IFERROR(IF(VLOOKUP($A150,'Annex 2 EHV charges'!$D:$O,10,FALSE)=0,"",VLOOKUP($A150,'Annex 2 EHV charges'!$D:$O,10,FALSE)),"")</f>
        <v/>
      </c>
      <c r="G150" s="168">
        <f>IFERROR(IF(VLOOKUP($A150,'Annex 2 EHV charges'!$D:$O,11,FALSE)=0,"",VLOOKUP($A150,'Annex 2 EHV charges'!$D:$O,11,FALSE)),"")</f>
        <v>0.05</v>
      </c>
      <c r="H150" s="168">
        <f>IFERROR(IF(VLOOKUP($A150,'Annex 2 EHV charges'!$D:$O,12,FALSE)=0,"",VLOOKUP($A150,'Annex 2 EHV charges'!$D:$O,12,FALSE)),"")</f>
        <v>0.05</v>
      </c>
    </row>
    <row r="151" spans="1:8" x14ac:dyDescent="0.2">
      <c r="A151" s="162">
        <f t="array" ref="A151">IFERROR(INDEX('Annex 2 EHV charges'!$D$11:$D$300, MATCH(0, IF(ISBLANK('Annex 2 EHV charges'!$D$11:$D$300),1, COUNTIF(A$4:$A150, 'Annex 2 EHV charges'!$D$11:$D$300)), 0)),"")</f>
        <v>674</v>
      </c>
      <c r="B151" s="161">
        <f>IF($A151="","",VLOOKUP($A151,'Annex 2 EHV charges'!$D:$O,2,0))</f>
        <v>674</v>
      </c>
      <c r="C151" s="162">
        <f>IF($A151="","",VLOOKUP($A151,'Annex 2 EHV charges'!$D:$O,3,0))</f>
        <v>1170000438321</v>
      </c>
      <c r="D151" s="161" t="str">
        <f>IF($A151="","",VLOOKUP($A151,'Annex 2 EHV charges'!$D:$O,4,0))</f>
        <v>Thoresby Solar Farm</v>
      </c>
      <c r="E151" s="166" t="str">
        <f>IFERROR(IF(VLOOKUP($A151,'Annex 2 EHV charges'!$D:$O,9,FALSE)=0,"",VLOOKUP($A151,'Annex 2 EHV charges'!$D:$O,9,FALSE)),"")</f>
        <v/>
      </c>
      <c r="F151" s="167">
        <f>IFERROR(IF(VLOOKUP($A151,'Annex 2 EHV charges'!$D:$O,10,FALSE)=0,"",VLOOKUP($A151,'Annex 2 EHV charges'!$D:$O,10,FALSE)),"")</f>
        <v>617.05999999999995</v>
      </c>
      <c r="G151" s="168">
        <f>IFERROR(IF(VLOOKUP($A151,'Annex 2 EHV charges'!$D:$O,11,FALSE)=0,"",VLOOKUP($A151,'Annex 2 EHV charges'!$D:$O,11,FALSE)),"")</f>
        <v>0.05</v>
      </c>
      <c r="H151" s="168">
        <f>IFERROR(IF(VLOOKUP($A151,'Annex 2 EHV charges'!$D:$O,12,FALSE)=0,"",VLOOKUP($A151,'Annex 2 EHV charges'!$D:$O,12,FALSE)),"")</f>
        <v>0.05</v>
      </c>
    </row>
    <row r="152" spans="1:8" x14ac:dyDescent="0.2">
      <c r="A152" s="162">
        <f t="array" ref="A152">IFERROR(INDEX('Annex 2 EHV charges'!$D$11:$D$300, MATCH(0, IF(ISBLANK('Annex 2 EHV charges'!$D$11:$D$300),1, COUNTIF(A$4:$A151, 'Annex 2 EHV charges'!$D$11:$D$300)), 0)),"")</f>
        <v>675</v>
      </c>
      <c r="B152" s="161">
        <f>IF($A152="","",VLOOKUP($A152,'Annex 2 EHV charges'!$D:$O,2,0))</f>
        <v>675</v>
      </c>
      <c r="C152" s="162">
        <f>IF($A152="","",VLOOKUP($A152,'Annex 2 EHV charges'!$D:$O,3,0))</f>
        <v>1170000437220</v>
      </c>
      <c r="D152" s="161" t="str">
        <f>IF($A152="","",VLOOKUP($A152,'Annex 2 EHV charges'!$D:$O,4,0))</f>
        <v>Welbeck Solar Farm</v>
      </c>
      <c r="E152" s="166" t="str">
        <f>IFERROR(IF(VLOOKUP($A152,'Annex 2 EHV charges'!$D:$O,9,FALSE)=0,"",VLOOKUP($A152,'Annex 2 EHV charges'!$D:$O,9,FALSE)),"")</f>
        <v/>
      </c>
      <c r="F152" s="167">
        <f>IFERROR(IF(VLOOKUP($A152,'Annex 2 EHV charges'!$D:$O,10,FALSE)=0,"",VLOOKUP($A152,'Annex 2 EHV charges'!$D:$O,10,FALSE)),"")</f>
        <v>559.41</v>
      </c>
      <c r="G152" s="168">
        <f>IFERROR(IF(VLOOKUP($A152,'Annex 2 EHV charges'!$D:$O,11,FALSE)=0,"",VLOOKUP($A152,'Annex 2 EHV charges'!$D:$O,11,FALSE)),"")</f>
        <v>0.05</v>
      </c>
      <c r="H152" s="168">
        <f>IFERROR(IF(VLOOKUP($A152,'Annex 2 EHV charges'!$D:$O,12,FALSE)=0,"",VLOOKUP($A152,'Annex 2 EHV charges'!$D:$O,12,FALSE)),"")</f>
        <v>0.05</v>
      </c>
    </row>
    <row r="153" spans="1:8" x14ac:dyDescent="0.2">
      <c r="A153" s="162">
        <f t="array" ref="A153">IFERROR(INDEX('Annex 2 EHV charges'!$D$11:$D$300, MATCH(0, IF(ISBLANK('Annex 2 EHV charges'!$D$11:$D$300),1, COUNTIF(A$4:$A152, 'Annex 2 EHV charges'!$D$11:$D$300)), 0)),"")</f>
        <v>676</v>
      </c>
      <c r="B153" s="161">
        <f>IF($A153="","",VLOOKUP($A153,'Annex 2 EHV charges'!$D:$O,2,0))</f>
        <v>676</v>
      </c>
      <c r="C153" s="162">
        <f>IF($A153="","",VLOOKUP($A153,'Annex 2 EHV charges'!$D:$O,3,0))</f>
        <v>1170000444681</v>
      </c>
      <c r="D153" s="161" t="str">
        <f>IF($A153="","",VLOOKUP($A153,'Annex 2 EHV charges'!$D:$O,4,0))</f>
        <v>Atherstone Solar Farm</v>
      </c>
      <c r="E153" s="166" t="str">
        <f>IFERROR(IF(VLOOKUP($A153,'Annex 2 EHV charges'!$D:$O,9,FALSE)=0,"",VLOOKUP($A153,'Annex 2 EHV charges'!$D:$O,9,FALSE)),"")</f>
        <v/>
      </c>
      <c r="F153" s="167">
        <f>IFERROR(IF(VLOOKUP($A153,'Annex 2 EHV charges'!$D:$O,10,FALSE)=0,"",VLOOKUP($A153,'Annex 2 EHV charges'!$D:$O,10,FALSE)),"")</f>
        <v>561.66</v>
      </c>
      <c r="G153" s="168">
        <f>IFERROR(IF(VLOOKUP($A153,'Annex 2 EHV charges'!$D:$O,11,FALSE)=0,"",VLOOKUP($A153,'Annex 2 EHV charges'!$D:$O,11,FALSE)),"")</f>
        <v>0.05</v>
      </c>
      <c r="H153" s="168">
        <f>IFERROR(IF(VLOOKUP($A153,'Annex 2 EHV charges'!$D:$O,12,FALSE)=0,"",VLOOKUP($A153,'Annex 2 EHV charges'!$D:$O,12,FALSE)),"")</f>
        <v>0.05</v>
      </c>
    </row>
    <row r="154" spans="1:8" x14ac:dyDescent="0.2">
      <c r="A154" s="162">
        <f t="array" ref="A154">IFERROR(INDEX('Annex 2 EHV charges'!$D$11:$D$300, MATCH(0, IF(ISBLANK('Annex 2 EHV charges'!$D$11:$D$300),1, COUNTIF(A$4:$A153, 'Annex 2 EHV charges'!$D$11:$D$300)), 0)),"")</f>
        <v>677</v>
      </c>
      <c r="B154" s="161">
        <f>IF($A154="","",VLOOKUP($A154,'Annex 2 EHV charges'!$D:$O,2,0))</f>
        <v>677</v>
      </c>
      <c r="C154" s="162">
        <f>IF($A154="","",VLOOKUP($A154,'Annex 2 EHV charges'!$D:$O,3,0))</f>
        <v>1170000445133</v>
      </c>
      <c r="D154" s="161" t="str">
        <f>IF($A154="","",VLOOKUP($A154,'Annex 2 EHV charges'!$D:$O,4,0))</f>
        <v>Babworth Estate PV Farm</v>
      </c>
      <c r="E154" s="166" t="str">
        <f>IFERROR(IF(VLOOKUP($A154,'Annex 2 EHV charges'!$D:$O,9,FALSE)=0,"",VLOOKUP($A154,'Annex 2 EHV charges'!$D:$O,9,FALSE)),"")</f>
        <v/>
      </c>
      <c r="F154" s="167">
        <f>IFERROR(IF(VLOOKUP($A154,'Annex 2 EHV charges'!$D:$O,10,FALSE)=0,"",VLOOKUP($A154,'Annex 2 EHV charges'!$D:$O,10,FALSE)),"")</f>
        <v>495.52</v>
      </c>
      <c r="G154" s="168">
        <f>IFERROR(IF(VLOOKUP($A154,'Annex 2 EHV charges'!$D:$O,11,FALSE)=0,"",VLOOKUP($A154,'Annex 2 EHV charges'!$D:$O,11,FALSE)),"")</f>
        <v>0.05</v>
      </c>
      <c r="H154" s="168">
        <f>IFERROR(IF(VLOOKUP($A154,'Annex 2 EHV charges'!$D:$O,12,FALSE)=0,"",VLOOKUP($A154,'Annex 2 EHV charges'!$D:$O,12,FALSE)),"")</f>
        <v>0.05</v>
      </c>
    </row>
    <row r="155" spans="1:8" x14ac:dyDescent="0.2">
      <c r="A155" s="162">
        <f t="array" ref="A155">IFERROR(INDEX('Annex 2 EHV charges'!$D$11:$D$300, MATCH(0, IF(ISBLANK('Annex 2 EHV charges'!$D$11:$D$300),1, COUNTIF(A$4:$A154, 'Annex 2 EHV charges'!$D$11:$D$300)), 0)),"")</f>
        <v>678</v>
      </c>
      <c r="B155" s="161">
        <f>IF($A155="","",VLOOKUP($A155,'Annex 2 EHV charges'!$D:$O,2,0))</f>
        <v>678</v>
      </c>
      <c r="C155" s="162">
        <f>IF($A155="","",VLOOKUP($A155,'Annex 2 EHV charges'!$D:$O,3,0))</f>
        <v>1170000446128</v>
      </c>
      <c r="D155" s="161" t="str">
        <f>IF($A155="","",VLOOKUP($A155,'Annex 2 EHV charges'!$D:$O,4,0))</f>
        <v>Gawcott Fields Farm Solar Park</v>
      </c>
      <c r="E155" s="166" t="str">
        <f>IFERROR(IF(VLOOKUP($A155,'Annex 2 EHV charges'!$D:$O,9,FALSE)=0,"",VLOOKUP($A155,'Annex 2 EHV charges'!$D:$O,9,FALSE)),"")</f>
        <v/>
      </c>
      <c r="F155" s="167">
        <f>IFERROR(IF(VLOOKUP($A155,'Annex 2 EHV charges'!$D:$O,10,FALSE)=0,"",VLOOKUP($A155,'Annex 2 EHV charges'!$D:$O,10,FALSE)),"")</f>
        <v>271.20999999999998</v>
      </c>
      <c r="G155" s="168">
        <f>IFERROR(IF(VLOOKUP($A155,'Annex 2 EHV charges'!$D:$O,11,FALSE)=0,"",VLOOKUP($A155,'Annex 2 EHV charges'!$D:$O,11,FALSE)),"")</f>
        <v>0.05</v>
      </c>
      <c r="H155" s="168">
        <f>IFERROR(IF(VLOOKUP($A155,'Annex 2 EHV charges'!$D:$O,12,FALSE)=0,"",VLOOKUP($A155,'Annex 2 EHV charges'!$D:$O,12,FALSE)),"")</f>
        <v>0.05</v>
      </c>
    </row>
    <row r="156" spans="1:8" x14ac:dyDescent="0.2">
      <c r="A156" s="162">
        <f t="array" ref="A156">IFERROR(INDEX('Annex 2 EHV charges'!$D$11:$D$300, MATCH(0, IF(ISBLANK('Annex 2 EHV charges'!$D$11:$D$300),1, COUNTIF(A$4:$A155, 'Annex 2 EHV charges'!$D$11:$D$300)), 0)),"")</f>
        <v>679</v>
      </c>
      <c r="B156" s="161">
        <f>IF($A156="","",VLOOKUP($A156,'Annex 2 EHV charges'!$D:$O,2,0))</f>
        <v>679</v>
      </c>
      <c r="C156" s="162">
        <f>IF($A156="","",VLOOKUP($A156,'Annex 2 EHV charges'!$D:$O,3,0))</f>
        <v>1170000446606</v>
      </c>
      <c r="D156" s="161" t="str">
        <f>IF($A156="","",VLOOKUP($A156,'Annex 2 EHV charges'!$D:$O,4,0))</f>
        <v>Homestead Farm Solar Park</v>
      </c>
      <c r="E156" s="166" t="str">
        <f>IFERROR(IF(VLOOKUP($A156,'Annex 2 EHV charges'!$D:$O,9,FALSE)=0,"",VLOOKUP($A156,'Annex 2 EHV charges'!$D:$O,9,FALSE)),"")</f>
        <v/>
      </c>
      <c r="F156" s="167">
        <f>IFERROR(IF(VLOOKUP($A156,'Annex 2 EHV charges'!$D:$O,10,FALSE)=0,"",VLOOKUP($A156,'Annex 2 EHV charges'!$D:$O,10,FALSE)),"")</f>
        <v>683.19</v>
      </c>
      <c r="G156" s="168">
        <f>IFERROR(IF(VLOOKUP($A156,'Annex 2 EHV charges'!$D:$O,11,FALSE)=0,"",VLOOKUP($A156,'Annex 2 EHV charges'!$D:$O,11,FALSE)),"")</f>
        <v>0.05</v>
      </c>
      <c r="H156" s="168">
        <f>IFERROR(IF(VLOOKUP($A156,'Annex 2 EHV charges'!$D:$O,12,FALSE)=0,"",VLOOKUP($A156,'Annex 2 EHV charges'!$D:$O,12,FALSE)),"")</f>
        <v>0.05</v>
      </c>
    </row>
    <row r="157" spans="1:8" x14ac:dyDescent="0.2">
      <c r="A157" s="162">
        <f t="array" ref="A157">IFERROR(INDEX('Annex 2 EHV charges'!$D$11:$D$300, MATCH(0, IF(ISBLANK('Annex 2 EHV charges'!$D$11:$D$300),1, COUNTIF(A$4:$A156, 'Annex 2 EHV charges'!$D$11:$D$300)), 0)),"")</f>
        <v>680</v>
      </c>
      <c r="B157" s="161">
        <f>IF($A157="","",VLOOKUP($A157,'Annex 2 EHV charges'!$D:$O,2,0))</f>
        <v>680</v>
      </c>
      <c r="C157" s="162">
        <f>IF($A157="","",VLOOKUP($A157,'Annex 2 EHV charges'!$D:$O,3,0))</f>
        <v>1170000447042</v>
      </c>
      <c r="D157" s="161" t="str">
        <f>IF($A157="","",VLOOKUP($A157,'Annex 2 EHV charges'!$D:$O,4,0))</f>
        <v>Grange Solar Farm</v>
      </c>
      <c r="E157" s="166" t="str">
        <f>IFERROR(IF(VLOOKUP($A157,'Annex 2 EHV charges'!$D:$O,9,FALSE)=0,"",VLOOKUP($A157,'Annex 2 EHV charges'!$D:$O,9,FALSE)),"")</f>
        <v/>
      </c>
      <c r="F157" s="167">
        <f>IFERROR(IF(VLOOKUP($A157,'Annex 2 EHV charges'!$D:$O,10,FALSE)=0,"",VLOOKUP($A157,'Annex 2 EHV charges'!$D:$O,10,FALSE)),"")</f>
        <v>287.44</v>
      </c>
      <c r="G157" s="168">
        <f>IFERROR(IF(VLOOKUP($A157,'Annex 2 EHV charges'!$D:$O,11,FALSE)=0,"",VLOOKUP($A157,'Annex 2 EHV charges'!$D:$O,11,FALSE)),"")</f>
        <v>0.05</v>
      </c>
      <c r="H157" s="168">
        <f>IFERROR(IF(VLOOKUP($A157,'Annex 2 EHV charges'!$D:$O,12,FALSE)=0,"",VLOOKUP($A157,'Annex 2 EHV charges'!$D:$O,12,FALSE)),"")</f>
        <v>0.05</v>
      </c>
    </row>
    <row r="158" spans="1:8" x14ac:dyDescent="0.2">
      <c r="A158" s="162" t="str">
        <f t="array" ref="A158">IFERROR(INDEX('Annex 2 EHV charges'!$D$11:$D$300, MATCH(0, IF(ISBLANK('Annex 2 EHV charges'!$D$11:$D$300),1, COUNTIF(A$4:$A157, 'Annex 2 EHV charges'!$D$11:$D$300)), 0)),"")</f>
        <v>7327E</v>
      </c>
      <c r="B158" s="161">
        <f>IF($A158="","",VLOOKUP($A158,'Annex 2 EHV charges'!$D:$O,2,0))</f>
        <v>7327</v>
      </c>
      <c r="C158" s="162">
        <f>IF($A158="","",VLOOKUP($A158,'Annex 2 EHV charges'!$D:$O,3,0))</f>
        <v>7327</v>
      </c>
      <c r="D158" s="161" t="str">
        <f>IF($A158="","",VLOOKUP($A158,'Annex 2 EHV charges'!$D:$O,4,0))</f>
        <v>Redfield Road B STOR</v>
      </c>
      <c r="E158" s="166" t="str">
        <f>IFERROR(IF(VLOOKUP($A158,'Annex 2 EHV charges'!$D:$O,9,FALSE)=0,"",VLOOKUP($A158,'Annex 2 EHV charges'!$D:$O,9,FALSE)),"")</f>
        <v/>
      </c>
      <c r="F158" s="167">
        <f>IFERROR(IF(VLOOKUP($A158,'Annex 2 EHV charges'!$D:$O,10,FALSE)=0,"",VLOOKUP($A158,'Annex 2 EHV charges'!$D:$O,10,FALSE)),"")</f>
        <v>1342.48</v>
      </c>
      <c r="G158" s="168">
        <f>IFERROR(IF(VLOOKUP($A158,'Annex 2 EHV charges'!$D:$O,11,FALSE)=0,"",VLOOKUP($A158,'Annex 2 EHV charges'!$D:$O,11,FALSE)),"")</f>
        <v>0.05</v>
      </c>
      <c r="H158" s="168">
        <f>IFERROR(IF(VLOOKUP($A158,'Annex 2 EHV charges'!$D:$O,12,FALSE)=0,"",VLOOKUP($A158,'Annex 2 EHV charges'!$D:$O,12,FALSE)),"")</f>
        <v>0.05</v>
      </c>
    </row>
    <row r="159" spans="1:8" x14ac:dyDescent="0.2">
      <c r="A159" s="162" t="str">
        <f t="array" ref="A159">IFERROR(INDEX('Annex 2 EHV charges'!$D$11:$D$300, MATCH(0, IF(ISBLANK('Annex 2 EHV charges'!$D$11:$D$300),1, COUNTIF(A$4:$A158, 'Annex 2 EHV charges'!$D$11:$D$300)), 0)),"")</f>
        <v>7015E</v>
      </c>
      <c r="B159" s="161">
        <f>IF($A159="","",VLOOKUP($A159,'Annex 2 EHV charges'!$D:$O,2,0))</f>
        <v>7015</v>
      </c>
      <c r="C159" s="162">
        <f>IF($A159="","",VLOOKUP($A159,'Annex 2 EHV charges'!$D:$O,3,0))</f>
        <v>7015</v>
      </c>
      <c r="D159" s="161" t="str">
        <f>IF($A159="","",VLOOKUP($A159,'Annex 2 EHV charges'!$D:$O,4,0))</f>
        <v>Corby Power generation</v>
      </c>
      <c r="E159" s="166" t="str">
        <f>IFERROR(IF(VLOOKUP($A159,'Annex 2 EHV charges'!$D:$O,9,FALSE)=0,"",VLOOKUP($A159,'Annex 2 EHV charges'!$D:$O,9,FALSE)),"")</f>
        <v/>
      </c>
      <c r="F159" s="167">
        <f>IFERROR(IF(VLOOKUP($A159,'Annex 2 EHV charges'!$D:$O,10,FALSE)=0,"",VLOOKUP($A159,'Annex 2 EHV charges'!$D:$O,10,FALSE)),"")</f>
        <v>237.29</v>
      </c>
      <c r="G159" s="168">
        <f>IFERROR(IF(VLOOKUP($A159,'Annex 2 EHV charges'!$D:$O,11,FALSE)=0,"",VLOOKUP($A159,'Annex 2 EHV charges'!$D:$O,11,FALSE)),"")</f>
        <v>0.05</v>
      </c>
      <c r="H159" s="168">
        <f>IFERROR(IF(VLOOKUP($A159,'Annex 2 EHV charges'!$D:$O,12,FALSE)=0,"",VLOOKUP($A159,'Annex 2 EHV charges'!$D:$O,12,FALSE)),"")</f>
        <v>0.05</v>
      </c>
    </row>
    <row r="160" spans="1:8" x14ac:dyDescent="0.2">
      <c r="A160" s="162" t="str">
        <f t="array" ref="A160">IFERROR(INDEX('Annex 2 EHV charges'!$D$11:$D$300, MATCH(0, IF(ISBLANK('Annex 2 EHV charges'!$D$11:$D$300),1, COUNTIF(A$4:$A159, 'Annex 2 EHV charges'!$D$11:$D$300)), 0)),"")</f>
        <v>New Export 1</v>
      </c>
      <c r="B160" s="161" t="str">
        <f>IF($A160="","",VLOOKUP($A160,'Annex 2 EHV charges'!$D:$O,2,0))</f>
        <v>New Export 1</v>
      </c>
      <c r="C160" s="162" t="str">
        <f>IF($A160="","",VLOOKUP($A160,'Annex 2 EHV charges'!$D:$O,3,0))</f>
        <v>New Export 1</v>
      </c>
      <c r="D160" s="161" t="str">
        <f>IF($A160="","",VLOOKUP($A160,'Annex 2 EHV charges'!$D:$O,4,0))</f>
        <v>Whaddon 2872</v>
      </c>
      <c r="E160" s="166" t="str">
        <f>IFERROR(IF(VLOOKUP($A160,'Annex 2 EHV charges'!$D:$O,9,FALSE)=0,"",VLOOKUP($A160,'Annex 2 EHV charges'!$D:$O,9,FALSE)),"")</f>
        <v/>
      </c>
      <c r="F160" s="167">
        <f>IFERROR(IF(VLOOKUP($A160,'Annex 2 EHV charges'!$D:$O,10,FALSE)=0,"",VLOOKUP($A160,'Annex 2 EHV charges'!$D:$O,10,FALSE)),"")</f>
        <v>275.17</v>
      </c>
      <c r="G160" s="168">
        <f>IFERROR(IF(VLOOKUP($A160,'Annex 2 EHV charges'!$D:$O,11,FALSE)=0,"",VLOOKUP($A160,'Annex 2 EHV charges'!$D:$O,11,FALSE)),"")</f>
        <v>0.05</v>
      </c>
      <c r="H160" s="168">
        <f>IFERROR(IF(VLOOKUP($A160,'Annex 2 EHV charges'!$D:$O,12,FALSE)=0,"",VLOOKUP($A160,'Annex 2 EHV charges'!$D:$O,12,FALSE)),"")</f>
        <v>0.05</v>
      </c>
    </row>
    <row r="161" spans="1:8" x14ac:dyDescent="0.2">
      <c r="A161" s="162" t="str">
        <f t="array" ref="A161">IFERROR(INDEX('Annex 2 EHV charges'!$D$11:$D$300, MATCH(0, IF(ISBLANK('Annex 2 EHV charges'!$D$11:$D$300),1, COUNTIF(A$4:$A160, 'Annex 2 EHV charges'!$D$11:$D$300)), 0)),"")</f>
        <v>New Export 2</v>
      </c>
      <c r="B161" s="161" t="str">
        <f>IF($A161="","",VLOOKUP($A161,'Annex 2 EHV charges'!$D:$O,2,0))</f>
        <v>New Export 2</v>
      </c>
      <c r="C161" s="162" t="str">
        <f>IF($A161="","",VLOOKUP($A161,'Annex 2 EHV charges'!$D:$O,3,0))</f>
        <v>New Export 2</v>
      </c>
      <c r="D161" s="161" t="str">
        <f>IF($A161="","",VLOOKUP($A161,'Annex 2 EHV charges'!$D:$O,4,0))</f>
        <v>Airfield Farm Wind Farm</v>
      </c>
      <c r="E161" s="166" t="str">
        <f>IFERROR(IF(VLOOKUP($A161,'Annex 2 EHV charges'!$D:$O,9,FALSE)=0,"",VLOOKUP($A161,'Annex 2 EHV charges'!$D:$O,9,FALSE)),"")</f>
        <v/>
      </c>
      <c r="F161" s="167">
        <f>IFERROR(IF(VLOOKUP($A161,'Annex 2 EHV charges'!$D:$O,10,FALSE)=0,"",VLOOKUP($A161,'Annex 2 EHV charges'!$D:$O,10,FALSE)),"")</f>
        <v>7222.85</v>
      </c>
      <c r="G161" s="168">
        <f>IFERROR(IF(VLOOKUP($A161,'Annex 2 EHV charges'!$D:$O,11,FALSE)=0,"",VLOOKUP($A161,'Annex 2 EHV charges'!$D:$O,11,FALSE)),"")</f>
        <v>0.05</v>
      </c>
      <c r="H161" s="168">
        <f>IFERROR(IF(VLOOKUP($A161,'Annex 2 EHV charges'!$D:$O,12,FALSE)=0,"",VLOOKUP($A161,'Annex 2 EHV charges'!$D:$O,12,FALSE)),"")</f>
        <v>0.05</v>
      </c>
    </row>
    <row r="162" spans="1:8" x14ac:dyDescent="0.2">
      <c r="A162" s="162" t="str">
        <f t="array" ref="A162">IFERROR(INDEX('Annex 2 EHV charges'!$D$11:$D$300, MATCH(0, IF(ISBLANK('Annex 2 EHV charges'!$D$11:$D$300),1, COUNTIF(A$4:$A161, 'Annex 2 EHV charges'!$D$11:$D$300)), 0)),"")</f>
        <v>New Export 3</v>
      </c>
      <c r="B162" s="161" t="str">
        <f>IF($A162="","",VLOOKUP($A162,'Annex 2 EHV charges'!$D:$O,2,0))</f>
        <v>New Export 3</v>
      </c>
      <c r="C162" s="162" t="str">
        <f>IF($A162="","",VLOOKUP($A162,'Annex 2 EHV charges'!$D:$O,3,0))</f>
        <v>New Export 3</v>
      </c>
      <c r="D162" s="161" t="str">
        <f>IF($A162="","",VLOOKUP($A162,'Annex 2 EHV charges'!$D:$O,4,0))</f>
        <v>Ansty Park EES</v>
      </c>
      <c r="E162" s="166" t="str">
        <f>IFERROR(IF(VLOOKUP($A162,'Annex 2 EHV charges'!$D:$O,9,FALSE)=0,"",VLOOKUP($A162,'Annex 2 EHV charges'!$D:$O,9,FALSE)),"")</f>
        <v/>
      </c>
      <c r="F162" s="167">
        <f>IFERROR(IF(VLOOKUP($A162,'Annex 2 EHV charges'!$D:$O,10,FALSE)=0,"",VLOOKUP($A162,'Annex 2 EHV charges'!$D:$O,10,FALSE)),"")</f>
        <v>129.86000000000001</v>
      </c>
      <c r="G162" s="168">
        <f>IFERROR(IF(VLOOKUP($A162,'Annex 2 EHV charges'!$D:$O,11,FALSE)=0,"",VLOOKUP($A162,'Annex 2 EHV charges'!$D:$O,11,FALSE)),"")</f>
        <v>0.05</v>
      </c>
      <c r="H162" s="168">
        <f>IFERROR(IF(VLOOKUP($A162,'Annex 2 EHV charges'!$D:$O,12,FALSE)=0,"",VLOOKUP($A162,'Annex 2 EHV charges'!$D:$O,12,FALSE)),"")</f>
        <v>0.05</v>
      </c>
    </row>
    <row r="163" spans="1:8" x14ac:dyDescent="0.2">
      <c r="A163" s="162" t="str">
        <f t="array" ref="A163">IFERROR(INDEX('Annex 2 EHV charges'!$D$11:$D$300, MATCH(0, IF(ISBLANK('Annex 2 EHV charges'!$D$11:$D$300),1, COUNTIF(A$4:$A162, 'Annex 2 EHV charges'!$D$11:$D$300)), 0)),"")</f>
        <v>New Export 4</v>
      </c>
      <c r="B163" s="161" t="str">
        <f>IF($A163="","",VLOOKUP($A163,'Annex 2 EHV charges'!$D:$O,2,0))</f>
        <v>New Export 4</v>
      </c>
      <c r="C163" s="162" t="str">
        <f>IF($A163="","",VLOOKUP($A163,'Annex 2 EHV charges'!$D:$O,3,0))</f>
        <v>New Export 4</v>
      </c>
      <c r="D163" s="161" t="str">
        <f>IF($A163="","",VLOOKUP($A163,'Annex 2 EHV charges'!$D:$O,4,0))</f>
        <v>Baddesley Colliery Solar Farm</v>
      </c>
      <c r="E163" s="166" t="str">
        <f>IFERROR(IF(VLOOKUP($A163,'Annex 2 EHV charges'!$D:$O,9,FALSE)=0,"",VLOOKUP($A163,'Annex 2 EHV charges'!$D:$O,9,FALSE)),"")</f>
        <v/>
      </c>
      <c r="F163" s="167">
        <f>IFERROR(IF(VLOOKUP($A163,'Annex 2 EHV charges'!$D:$O,10,FALSE)=0,"",VLOOKUP($A163,'Annex 2 EHV charges'!$D:$O,10,FALSE)),"")</f>
        <v>559.07000000000005</v>
      </c>
      <c r="G163" s="168">
        <f>IFERROR(IF(VLOOKUP($A163,'Annex 2 EHV charges'!$D:$O,11,FALSE)=0,"",VLOOKUP($A163,'Annex 2 EHV charges'!$D:$O,11,FALSE)),"")</f>
        <v>0.05</v>
      </c>
      <c r="H163" s="168">
        <f>IFERROR(IF(VLOOKUP($A163,'Annex 2 EHV charges'!$D:$O,12,FALSE)=0,"",VLOOKUP($A163,'Annex 2 EHV charges'!$D:$O,12,FALSE)),"")</f>
        <v>0.05</v>
      </c>
    </row>
    <row r="164" spans="1:8" x14ac:dyDescent="0.2">
      <c r="A164" s="162" t="str">
        <f t="array" ref="A164">IFERROR(INDEX('Annex 2 EHV charges'!$D$11:$D$300, MATCH(0, IF(ISBLANK('Annex 2 EHV charges'!$D$11:$D$300),1, COUNTIF(A$4:$A163, 'Annex 2 EHV charges'!$D$11:$D$300)), 0)),"")</f>
        <v>New Export 5</v>
      </c>
      <c r="B164" s="161" t="str">
        <f>IF($A164="","",VLOOKUP($A164,'Annex 2 EHV charges'!$D:$O,2,0))</f>
        <v>New Export 5</v>
      </c>
      <c r="C164" s="162" t="str">
        <f>IF($A164="","",VLOOKUP($A164,'Annex 2 EHV charges'!$D:$O,3,0))</f>
        <v>New Export 5</v>
      </c>
      <c r="D164" s="161" t="str">
        <f>IF($A164="","",VLOOKUP($A164,'Annex 2 EHV charges'!$D:$O,4,0))</f>
        <v>Barnwell Manor Solar Farm</v>
      </c>
      <c r="E164" s="166" t="str">
        <f>IFERROR(IF(VLOOKUP($A164,'Annex 2 EHV charges'!$D:$O,9,FALSE)=0,"",VLOOKUP($A164,'Annex 2 EHV charges'!$D:$O,9,FALSE)),"")</f>
        <v/>
      </c>
      <c r="F164" s="167">
        <f>IFERROR(IF(VLOOKUP($A164,'Annex 2 EHV charges'!$D:$O,10,FALSE)=0,"",VLOOKUP($A164,'Annex 2 EHV charges'!$D:$O,10,FALSE)),"")</f>
        <v>3837.86</v>
      </c>
      <c r="G164" s="168">
        <f>IFERROR(IF(VLOOKUP($A164,'Annex 2 EHV charges'!$D:$O,11,FALSE)=0,"",VLOOKUP($A164,'Annex 2 EHV charges'!$D:$O,11,FALSE)),"")</f>
        <v>0.05</v>
      </c>
      <c r="H164" s="168">
        <f>IFERROR(IF(VLOOKUP($A164,'Annex 2 EHV charges'!$D:$O,12,FALSE)=0,"",VLOOKUP($A164,'Annex 2 EHV charges'!$D:$O,12,FALSE)),"")</f>
        <v>0.05</v>
      </c>
    </row>
    <row r="165" spans="1:8" x14ac:dyDescent="0.2">
      <c r="A165" s="162" t="str">
        <f t="array" ref="A165">IFERROR(INDEX('Annex 2 EHV charges'!$D$11:$D$300, MATCH(0, IF(ISBLANK('Annex 2 EHV charges'!$D$11:$D$300),1, COUNTIF(A$4:$A164, 'Annex 2 EHV charges'!$D$11:$D$300)), 0)),"")</f>
        <v>New Export 6</v>
      </c>
      <c r="B165" s="161" t="str">
        <f>IF($A165="","",VLOOKUP($A165,'Annex 2 EHV charges'!$D:$O,2,0))</f>
        <v>New Export 6</v>
      </c>
      <c r="C165" s="162" t="str">
        <f>IF($A165="","",VLOOKUP($A165,'Annex 2 EHV charges'!$D:$O,3,0))</f>
        <v>New Export 6</v>
      </c>
      <c r="D165" s="161" t="str">
        <f>IF($A165="","",VLOOKUP($A165,'Annex 2 EHV charges'!$D:$O,4,0))</f>
        <v>Bilsthorpe Solar Farm</v>
      </c>
      <c r="E165" s="166" t="str">
        <f>IFERROR(IF(VLOOKUP($A165,'Annex 2 EHV charges'!$D:$O,9,FALSE)=0,"",VLOOKUP($A165,'Annex 2 EHV charges'!$D:$O,9,FALSE)),"")</f>
        <v/>
      </c>
      <c r="F165" s="167">
        <f>IFERROR(IF(VLOOKUP($A165,'Annex 2 EHV charges'!$D:$O,10,FALSE)=0,"",VLOOKUP($A165,'Annex 2 EHV charges'!$D:$O,10,FALSE)),"")</f>
        <v>2788.94</v>
      </c>
      <c r="G165" s="168">
        <f>IFERROR(IF(VLOOKUP($A165,'Annex 2 EHV charges'!$D:$O,11,FALSE)=0,"",VLOOKUP($A165,'Annex 2 EHV charges'!$D:$O,11,FALSE)),"")</f>
        <v>0.05</v>
      </c>
      <c r="H165" s="168">
        <f>IFERROR(IF(VLOOKUP($A165,'Annex 2 EHV charges'!$D:$O,12,FALSE)=0,"",VLOOKUP($A165,'Annex 2 EHV charges'!$D:$O,12,FALSE)),"")</f>
        <v>0.05</v>
      </c>
    </row>
    <row r="166" spans="1:8" x14ac:dyDescent="0.2">
      <c r="A166" s="162" t="str">
        <f t="array" ref="A166">IFERROR(INDEX('Annex 2 EHV charges'!$D$11:$D$300, MATCH(0, IF(ISBLANK('Annex 2 EHV charges'!$D$11:$D$300),1, COUNTIF(A$4:$A165, 'Annex 2 EHV charges'!$D$11:$D$300)), 0)),"")</f>
        <v>New Export 7</v>
      </c>
      <c r="B166" s="161" t="str">
        <f>IF($A166="","",VLOOKUP($A166,'Annex 2 EHV charges'!$D:$O,2,0))</f>
        <v>New Export 7</v>
      </c>
      <c r="C166" s="162" t="str">
        <f>IF($A166="","",VLOOKUP($A166,'Annex 2 EHV charges'!$D:$O,3,0))</f>
        <v>New Export 7</v>
      </c>
      <c r="D166" s="161" t="str">
        <f>IF($A166="","",VLOOKUP($A166,'Annex 2 EHV charges'!$D:$O,4,0))</f>
        <v>Boyah Grange1</v>
      </c>
      <c r="E166" s="166" t="str">
        <f>IFERROR(IF(VLOOKUP($A166,'Annex 2 EHV charges'!$D:$O,9,FALSE)=0,"",VLOOKUP($A166,'Annex 2 EHV charges'!$D:$O,9,FALSE)),"")</f>
        <v/>
      </c>
      <c r="F166" s="167">
        <f>IFERROR(IF(VLOOKUP($A166,'Annex 2 EHV charges'!$D:$O,10,FALSE)=0,"",VLOOKUP($A166,'Annex 2 EHV charges'!$D:$O,10,FALSE)),"")</f>
        <v>1896.36</v>
      </c>
      <c r="G166" s="168">
        <f>IFERROR(IF(VLOOKUP($A166,'Annex 2 EHV charges'!$D:$O,11,FALSE)=0,"",VLOOKUP($A166,'Annex 2 EHV charges'!$D:$O,11,FALSE)),"")</f>
        <v>0.05</v>
      </c>
      <c r="H166" s="168">
        <f>IFERROR(IF(VLOOKUP($A166,'Annex 2 EHV charges'!$D:$O,12,FALSE)=0,"",VLOOKUP($A166,'Annex 2 EHV charges'!$D:$O,12,FALSE)),"")</f>
        <v>0.05</v>
      </c>
    </row>
    <row r="167" spans="1:8" x14ac:dyDescent="0.2">
      <c r="A167" s="162" t="str">
        <f t="array" ref="A167">IFERROR(INDEX('Annex 2 EHV charges'!$D$11:$D$300, MATCH(0, IF(ISBLANK('Annex 2 EHV charges'!$D$11:$D$300),1, COUNTIF(A$4:$A166, 'Annex 2 EHV charges'!$D$11:$D$300)), 0)),"")</f>
        <v>New Export 8</v>
      </c>
      <c r="B167" s="161" t="str">
        <f>IF($A167="","",VLOOKUP($A167,'Annex 2 EHV charges'!$D:$O,2,0))</f>
        <v>New Export 8</v>
      </c>
      <c r="C167" s="162" t="str">
        <f>IF($A167="","",VLOOKUP($A167,'Annex 2 EHV charges'!$D:$O,3,0))</f>
        <v>New Export 8</v>
      </c>
      <c r="D167" s="161" t="str">
        <f>IF($A167="","",VLOOKUP($A167,'Annex 2 EHV charges'!$D:$O,4,0))</f>
        <v>Boyah Grange2</v>
      </c>
      <c r="E167" s="166" t="str">
        <f>IFERROR(IF(VLOOKUP($A167,'Annex 2 EHV charges'!$D:$O,9,FALSE)=0,"",VLOOKUP($A167,'Annex 2 EHV charges'!$D:$O,9,FALSE)),"")</f>
        <v/>
      </c>
      <c r="F167" s="167">
        <f>IFERROR(IF(VLOOKUP($A167,'Annex 2 EHV charges'!$D:$O,10,FALSE)=0,"",VLOOKUP($A167,'Annex 2 EHV charges'!$D:$O,10,FALSE)),"")</f>
        <v>1150.29</v>
      </c>
      <c r="G167" s="168">
        <f>IFERROR(IF(VLOOKUP($A167,'Annex 2 EHV charges'!$D:$O,11,FALSE)=0,"",VLOOKUP($A167,'Annex 2 EHV charges'!$D:$O,11,FALSE)),"")</f>
        <v>0.05</v>
      </c>
      <c r="H167" s="168">
        <f>IFERROR(IF(VLOOKUP($A167,'Annex 2 EHV charges'!$D:$O,12,FALSE)=0,"",VLOOKUP($A167,'Annex 2 EHV charges'!$D:$O,12,FALSE)),"")</f>
        <v>0.05</v>
      </c>
    </row>
    <row r="168" spans="1:8" x14ac:dyDescent="0.2">
      <c r="A168" s="162" t="str">
        <f t="array" ref="A168">IFERROR(INDEX('Annex 2 EHV charges'!$D$11:$D$300, MATCH(0, IF(ISBLANK('Annex 2 EHV charges'!$D$11:$D$300),1, COUNTIF(A$4:$A167, 'Annex 2 EHV charges'!$D$11:$D$300)), 0)),"")</f>
        <v>New Export 9</v>
      </c>
      <c r="B168" s="161" t="str">
        <f>IF($A168="","",VLOOKUP($A168,'Annex 2 EHV charges'!$D:$O,2,0))</f>
        <v>New Export 9</v>
      </c>
      <c r="C168" s="162" t="str">
        <f>IF($A168="","",VLOOKUP($A168,'Annex 2 EHV charges'!$D:$O,3,0))</f>
        <v>New Export 9</v>
      </c>
      <c r="D168" s="161" t="str">
        <f>IF($A168="","",VLOOKUP($A168,'Annex 2 EHV charges'!$D:$O,4,0))</f>
        <v>Boyah Grange3</v>
      </c>
      <c r="E168" s="166" t="str">
        <f>IFERROR(IF(VLOOKUP($A168,'Annex 2 EHV charges'!$D:$O,9,FALSE)=0,"",VLOOKUP($A168,'Annex 2 EHV charges'!$D:$O,9,FALSE)),"")</f>
        <v/>
      </c>
      <c r="F168" s="167">
        <f>IFERROR(IF(VLOOKUP($A168,'Annex 2 EHV charges'!$D:$O,10,FALSE)=0,"",VLOOKUP($A168,'Annex 2 EHV charges'!$D:$O,10,FALSE)),"")</f>
        <v>344.55</v>
      </c>
      <c r="G168" s="168">
        <f>IFERROR(IF(VLOOKUP($A168,'Annex 2 EHV charges'!$D:$O,11,FALSE)=0,"",VLOOKUP($A168,'Annex 2 EHV charges'!$D:$O,11,FALSE)),"")</f>
        <v>0.05</v>
      </c>
      <c r="H168" s="168">
        <f>IFERROR(IF(VLOOKUP($A168,'Annex 2 EHV charges'!$D:$O,12,FALSE)=0,"",VLOOKUP($A168,'Annex 2 EHV charges'!$D:$O,12,FALSE)),"")</f>
        <v>0.05</v>
      </c>
    </row>
    <row r="169" spans="1:8" x14ac:dyDescent="0.2">
      <c r="A169" s="162" t="str">
        <f t="array" ref="A169">IFERROR(INDEX('Annex 2 EHV charges'!$D$11:$D$300, MATCH(0, IF(ISBLANK('Annex 2 EHV charges'!$D$11:$D$300),1, COUNTIF(A$4:$A168, 'Annex 2 EHV charges'!$D$11:$D$300)), 0)),"")</f>
        <v>New Export 10</v>
      </c>
      <c r="B169" s="161" t="str">
        <f>IF($A169="","",VLOOKUP($A169,'Annex 2 EHV charges'!$D:$O,2,0))</f>
        <v>New Export 10</v>
      </c>
      <c r="C169" s="162" t="str">
        <f>IF($A169="","",VLOOKUP($A169,'Annex 2 EHV charges'!$D:$O,3,0))</f>
        <v>New Export 10</v>
      </c>
      <c r="D169" s="161" t="str">
        <f>IF($A169="","",VLOOKUP($A169,'Annex 2 EHV charges'!$D:$O,4,0))</f>
        <v>Burton Pedwardine Ph1</v>
      </c>
      <c r="E169" s="166" t="str">
        <f>IFERROR(IF(VLOOKUP($A169,'Annex 2 EHV charges'!$D:$O,9,FALSE)=0,"",VLOOKUP($A169,'Annex 2 EHV charges'!$D:$O,9,FALSE)),"")</f>
        <v/>
      </c>
      <c r="F169" s="167">
        <f>IFERROR(IF(VLOOKUP($A169,'Annex 2 EHV charges'!$D:$O,10,FALSE)=0,"",VLOOKUP($A169,'Annex 2 EHV charges'!$D:$O,10,FALSE)),"")</f>
        <v>735.92</v>
      </c>
      <c r="G169" s="168">
        <f>IFERROR(IF(VLOOKUP($A169,'Annex 2 EHV charges'!$D:$O,11,FALSE)=0,"",VLOOKUP($A169,'Annex 2 EHV charges'!$D:$O,11,FALSE)),"")</f>
        <v>0.05</v>
      </c>
      <c r="H169" s="168">
        <f>IFERROR(IF(VLOOKUP($A169,'Annex 2 EHV charges'!$D:$O,12,FALSE)=0,"",VLOOKUP($A169,'Annex 2 EHV charges'!$D:$O,12,FALSE)),"")</f>
        <v>0.05</v>
      </c>
    </row>
    <row r="170" spans="1:8" x14ac:dyDescent="0.2">
      <c r="A170" s="162" t="str">
        <f t="array" ref="A170">IFERROR(INDEX('Annex 2 EHV charges'!$D$11:$D$300, MATCH(0, IF(ISBLANK('Annex 2 EHV charges'!$D$11:$D$300),1, COUNTIF(A$4:$A169, 'Annex 2 EHV charges'!$D$11:$D$300)), 0)),"")</f>
        <v>New Export 11</v>
      </c>
      <c r="B170" s="161" t="str">
        <f>IF($A170="","",VLOOKUP($A170,'Annex 2 EHV charges'!$D:$O,2,0))</f>
        <v>New Export 11</v>
      </c>
      <c r="C170" s="162" t="str">
        <f>IF($A170="","",VLOOKUP($A170,'Annex 2 EHV charges'!$D:$O,3,0))</f>
        <v>New Export 11</v>
      </c>
      <c r="D170" s="161" t="str">
        <f>IF($A170="","",VLOOKUP($A170,'Annex 2 EHV charges'!$D:$O,4,0))</f>
        <v>Catthorpe PPG plant</v>
      </c>
      <c r="E170" s="166" t="str">
        <f>IFERROR(IF(VLOOKUP($A170,'Annex 2 EHV charges'!$D:$O,9,FALSE)=0,"",VLOOKUP($A170,'Annex 2 EHV charges'!$D:$O,9,FALSE)),"")</f>
        <v/>
      </c>
      <c r="F170" s="167" t="str">
        <f>IFERROR(IF(VLOOKUP($A170,'Annex 2 EHV charges'!$D:$O,10,FALSE)=0,"",VLOOKUP($A170,'Annex 2 EHV charges'!$D:$O,10,FALSE)),"")</f>
        <v/>
      </c>
      <c r="G170" s="168">
        <f>IFERROR(IF(VLOOKUP($A170,'Annex 2 EHV charges'!$D:$O,11,FALSE)=0,"",VLOOKUP($A170,'Annex 2 EHV charges'!$D:$O,11,FALSE)),"")</f>
        <v>0.05</v>
      </c>
      <c r="H170" s="168">
        <f>IFERROR(IF(VLOOKUP($A170,'Annex 2 EHV charges'!$D:$O,12,FALSE)=0,"",VLOOKUP($A170,'Annex 2 EHV charges'!$D:$O,12,FALSE)),"")</f>
        <v>0.05</v>
      </c>
    </row>
    <row r="171" spans="1:8" x14ac:dyDescent="0.2">
      <c r="A171" s="162" t="str">
        <f t="array" ref="A171">IFERROR(INDEX('Annex 2 EHV charges'!$D$11:$D$300, MATCH(0, IF(ISBLANK('Annex 2 EHV charges'!$D$11:$D$300),1, COUNTIF(A$4:$A170, 'Annex 2 EHV charges'!$D$11:$D$300)), 0)),"")</f>
        <v>New Export 12</v>
      </c>
      <c r="B171" s="161" t="str">
        <f>IF($A171="","",VLOOKUP($A171,'Annex 2 EHV charges'!$D:$O,2,0))</f>
        <v>New Export 12</v>
      </c>
      <c r="C171" s="162" t="str">
        <f>IF($A171="","",VLOOKUP($A171,'Annex 2 EHV charges'!$D:$O,3,0))</f>
        <v>New Export 12</v>
      </c>
      <c r="D171" s="161" t="str">
        <f>IF($A171="","",VLOOKUP($A171,'Annex 2 EHV charges'!$D:$O,4,0))</f>
        <v>Church Field ESS &amp; PV</v>
      </c>
      <c r="E171" s="166">
        <f>IFERROR(IF(VLOOKUP($A171,'Annex 2 EHV charges'!$D:$O,9,FALSE)=0,"",VLOOKUP($A171,'Annex 2 EHV charges'!$D:$O,9,FALSE)),"")</f>
        <v>-0.24299999999999999</v>
      </c>
      <c r="F171" s="167">
        <f>IFERROR(IF(VLOOKUP($A171,'Annex 2 EHV charges'!$D:$O,10,FALSE)=0,"",VLOOKUP($A171,'Annex 2 EHV charges'!$D:$O,10,FALSE)),"")</f>
        <v>347.59</v>
      </c>
      <c r="G171" s="168">
        <f>IFERROR(IF(VLOOKUP($A171,'Annex 2 EHV charges'!$D:$O,11,FALSE)=0,"",VLOOKUP($A171,'Annex 2 EHV charges'!$D:$O,11,FALSE)),"")</f>
        <v>0.05</v>
      </c>
      <c r="H171" s="168">
        <f>IFERROR(IF(VLOOKUP($A171,'Annex 2 EHV charges'!$D:$O,12,FALSE)=0,"",VLOOKUP($A171,'Annex 2 EHV charges'!$D:$O,12,FALSE)),"")</f>
        <v>0.05</v>
      </c>
    </row>
    <row r="172" spans="1:8" x14ac:dyDescent="0.2">
      <c r="A172" s="162" t="str">
        <f t="array" ref="A172">IFERROR(INDEX('Annex 2 EHV charges'!$D$11:$D$300, MATCH(0, IF(ISBLANK('Annex 2 EHV charges'!$D$11:$D$300),1, COUNTIF(A$4:$A171, 'Annex 2 EHV charges'!$D$11:$D$300)), 0)),"")</f>
        <v>New Export 13</v>
      </c>
      <c r="B172" s="161" t="str">
        <f>IF($A172="","",VLOOKUP($A172,'Annex 2 EHV charges'!$D:$O,2,0))</f>
        <v>New Export 13</v>
      </c>
      <c r="C172" s="162" t="str">
        <f>IF($A172="","",VLOOKUP($A172,'Annex 2 EHV charges'!$D:$O,3,0))</f>
        <v>New Export 13</v>
      </c>
      <c r="D172" s="161" t="str">
        <f>IF($A172="","",VLOOKUP($A172,'Annex 2 EHV charges'!$D:$O,4,0))</f>
        <v>Churchover Solar Farm</v>
      </c>
      <c r="E172" s="166" t="str">
        <f>IFERROR(IF(VLOOKUP($A172,'Annex 2 EHV charges'!$D:$O,9,FALSE)=0,"",VLOOKUP($A172,'Annex 2 EHV charges'!$D:$O,9,FALSE)),"")</f>
        <v/>
      </c>
      <c r="F172" s="167">
        <f>IFERROR(IF(VLOOKUP($A172,'Annex 2 EHV charges'!$D:$O,10,FALSE)=0,"",VLOOKUP($A172,'Annex 2 EHV charges'!$D:$O,10,FALSE)),"")</f>
        <v>1463.27</v>
      </c>
      <c r="G172" s="168">
        <f>IFERROR(IF(VLOOKUP($A172,'Annex 2 EHV charges'!$D:$O,11,FALSE)=0,"",VLOOKUP($A172,'Annex 2 EHV charges'!$D:$O,11,FALSE)),"")</f>
        <v>0.05</v>
      </c>
      <c r="H172" s="168">
        <f>IFERROR(IF(VLOOKUP($A172,'Annex 2 EHV charges'!$D:$O,12,FALSE)=0,"",VLOOKUP($A172,'Annex 2 EHV charges'!$D:$O,12,FALSE)),"")</f>
        <v>0.05</v>
      </c>
    </row>
    <row r="173" spans="1:8" x14ac:dyDescent="0.2">
      <c r="A173" s="162" t="str">
        <f t="array" ref="A173">IFERROR(INDEX('Annex 2 EHV charges'!$D$11:$D$300, MATCH(0, IF(ISBLANK('Annex 2 EHV charges'!$D$11:$D$300),1, COUNTIF(A$4:$A172, 'Annex 2 EHV charges'!$D$11:$D$300)), 0)),"")</f>
        <v>New Export 14</v>
      </c>
      <c r="B173" s="161" t="str">
        <f>IF($A173="","",VLOOKUP($A173,'Annex 2 EHV charges'!$D:$O,2,0))</f>
        <v>New Export 14</v>
      </c>
      <c r="C173" s="162" t="str">
        <f>IF($A173="","",VLOOKUP($A173,'Annex 2 EHV charges'!$D:$O,3,0))</f>
        <v>New Export 14</v>
      </c>
      <c r="D173" s="161" t="str">
        <f>IF($A173="","",VLOOKUP($A173,'Annex 2 EHV charges'!$D:$O,4,0))</f>
        <v>Cinderhill</v>
      </c>
      <c r="E173" s="166" t="str">
        <f>IFERROR(IF(VLOOKUP($A173,'Annex 2 EHV charges'!$D:$O,9,FALSE)=0,"",VLOOKUP($A173,'Annex 2 EHV charges'!$D:$O,9,FALSE)),"")</f>
        <v/>
      </c>
      <c r="F173" s="167">
        <f>IFERROR(IF(VLOOKUP($A173,'Annex 2 EHV charges'!$D:$O,10,FALSE)=0,"",VLOOKUP($A173,'Annex 2 EHV charges'!$D:$O,10,FALSE)),"")</f>
        <v>262.08999999999997</v>
      </c>
      <c r="G173" s="168">
        <f>IFERROR(IF(VLOOKUP($A173,'Annex 2 EHV charges'!$D:$O,11,FALSE)=0,"",VLOOKUP($A173,'Annex 2 EHV charges'!$D:$O,11,FALSE)),"")</f>
        <v>0.05</v>
      </c>
      <c r="H173" s="168">
        <f>IFERROR(IF(VLOOKUP($A173,'Annex 2 EHV charges'!$D:$O,12,FALSE)=0,"",VLOOKUP($A173,'Annex 2 EHV charges'!$D:$O,12,FALSE)),"")</f>
        <v>0.05</v>
      </c>
    </row>
    <row r="174" spans="1:8" x14ac:dyDescent="0.2">
      <c r="A174" s="162" t="str">
        <f t="array" ref="A174">IFERROR(INDEX('Annex 2 EHV charges'!$D$11:$D$300, MATCH(0, IF(ISBLANK('Annex 2 EHV charges'!$D$11:$D$300),1, COUNTIF(A$4:$A173, 'Annex 2 EHV charges'!$D$11:$D$300)), 0)),"")</f>
        <v>New Export 15</v>
      </c>
      <c r="B174" s="161" t="str">
        <f>IF($A174="","",VLOOKUP($A174,'Annex 2 EHV charges'!$D:$O,2,0))</f>
        <v>New Export 15</v>
      </c>
      <c r="C174" s="162" t="str">
        <f>IF($A174="","",VLOOKUP($A174,'Annex 2 EHV charges'!$D:$O,3,0))</f>
        <v>New Export 15</v>
      </c>
      <c r="D174" s="161" t="str">
        <f>IF($A174="","",VLOOKUP($A174,'Annex 2 EHV charges'!$D:$O,4,0))</f>
        <v>Coney Grey</v>
      </c>
      <c r="E174" s="166" t="str">
        <f>IFERROR(IF(VLOOKUP($A174,'Annex 2 EHV charges'!$D:$O,9,FALSE)=0,"",VLOOKUP($A174,'Annex 2 EHV charges'!$D:$O,9,FALSE)),"")</f>
        <v/>
      </c>
      <c r="F174" s="167">
        <f>IFERROR(IF(VLOOKUP($A174,'Annex 2 EHV charges'!$D:$O,10,FALSE)=0,"",VLOOKUP($A174,'Annex 2 EHV charges'!$D:$O,10,FALSE)),"")</f>
        <v>317.33999999999997</v>
      </c>
      <c r="G174" s="168">
        <f>IFERROR(IF(VLOOKUP($A174,'Annex 2 EHV charges'!$D:$O,11,FALSE)=0,"",VLOOKUP($A174,'Annex 2 EHV charges'!$D:$O,11,FALSE)),"")</f>
        <v>0.05</v>
      </c>
      <c r="H174" s="168">
        <f>IFERROR(IF(VLOOKUP($A174,'Annex 2 EHV charges'!$D:$O,12,FALSE)=0,"",VLOOKUP($A174,'Annex 2 EHV charges'!$D:$O,12,FALSE)),"")</f>
        <v>0.05</v>
      </c>
    </row>
    <row r="175" spans="1:8" x14ac:dyDescent="0.2">
      <c r="A175" s="162" t="str">
        <f t="array" ref="A175">IFERROR(INDEX('Annex 2 EHV charges'!$D$11:$D$300, MATCH(0, IF(ISBLANK('Annex 2 EHV charges'!$D$11:$D$300),1, COUNTIF(A$4:$A174, 'Annex 2 EHV charges'!$D$11:$D$300)), 0)),"")</f>
        <v>New Export 16</v>
      </c>
      <c r="B175" s="161" t="str">
        <f>IF($A175="","",VLOOKUP($A175,'Annex 2 EHV charges'!$D:$O,2,0))</f>
        <v>New Export 16</v>
      </c>
      <c r="C175" s="162" t="str">
        <f>IF($A175="","",VLOOKUP($A175,'Annex 2 EHV charges'!$D:$O,3,0))</f>
        <v>New Export 16</v>
      </c>
      <c r="D175" s="161" t="str">
        <f>IF($A175="","",VLOOKUP($A175,'Annex 2 EHV charges'!$D:$O,4,0))</f>
        <v>Dayfields Farm</v>
      </c>
      <c r="E175" s="166" t="str">
        <f>IFERROR(IF(VLOOKUP($A175,'Annex 2 EHV charges'!$D:$O,9,FALSE)=0,"",VLOOKUP($A175,'Annex 2 EHV charges'!$D:$O,9,FALSE)),"")</f>
        <v/>
      </c>
      <c r="F175" s="167">
        <f>IFERROR(IF(VLOOKUP($A175,'Annex 2 EHV charges'!$D:$O,10,FALSE)=0,"",VLOOKUP($A175,'Annex 2 EHV charges'!$D:$O,10,FALSE)),"")</f>
        <v>560.61</v>
      </c>
      <c r="G175" s="168">
        <f>IFERROR(IF(VLOOKUP($A175,'Annex 2 EHV charges'!$D:$O,11,FALSE)=0,"",VLOOKUP($A175,'Annex 2 EHV charges'!$D:$O,11,FALSE)),"")</f>
        <v>0.05</v>
      </c>
      <c r="H175" s="168">
        <f>IFERROR(IF(VLOOKUP($A175,'Annex 2 EHV charges'!$D:$O,12,FALSE)=0,"",VLOOKUP($A175,'Annex 2 EHV charges'!$D:$O,12,FALSE)),"")</f>
        <v>0.05</v>
      </c>
    </row>
    <row r="176" spans="1:8" x14ac:dyDescent="0.2">
      <c r="A176" s="162" t="str">
        <f t="array" ref="A176">IFERROR(INDEX('Annex 2 EHV charges'!$D$11:$D$300, MATCH(0, IF(ISBLANK('Annex 2 EHV charges'!$D$11:$D$300),1, COUNTIF(A$4:$A175, 'Annex 2 EHV charges'!$D$11:$D$300)), 0)),"")</f>
        <v>New Export 17</v>
      </c>
      <c r="B176" s="161" t="str">
        <f>IF($A176="","",VLOOKUP($A176,'Annex 2 EHV charges'!$D:$O,2,0))</f>
        <v>New Export 17</v>
      </c>
      <c r="C176" s="162" t="str">
        <f>IF($A176="","",VLOOKUP($A176,'Annex 2 EHV charges'!$D:$O,3,0))</f>
        <v>New Export 17</v>
      </c>
      <c r="D176" s="161" t="str">
        <f>IF($A176="","",VLOOKUP($A176,'Annex 2 EHV charges'!$D:$O,4,0))</f>
        <v>Decoy Farm Crowland WF</v>
      </c>
      <c r="E176" s="166" t="str">
        <f>IFERROR(IF(VLOOKUP($A176,'Annex 2 EHV charges'!$D:$O,9,FALSE)=0,"",VLOOKUP($A176,'Annex 2 EHV charges'!$D:$O,9,FALSE)),"")</f>
        <v/>
      </c>
      <c r="F176" s="167">
        <f>IFERROR(IF(VLOOKUP($A176,'Annex 2 EHV charges'!$D:$O,10,FALSE)=0,"",VLOOKUP($A176,'Annex 2 EHV charges'!$D:$O,10,FALSE)),"")</f>
        <v>316.99</v>
      </c>
      <c r="G176" s="168">
        <f>IFERROR(IF(VLOOKUP($A176,'Annex 2 EHV charges'!$D:$O,11,FALSE)=0,"",VLOOKUP($A176,'Annex 2 EHV charges'!$D:$O,11,FALSE)),"")</f>
        <v>0.05</v>
      </c>
      <c r="H176" s="168">
        <f>IFERROR(IF(VLOOKUP($A176,'Annex 2 EHV charges'!$D:$O,12,FALSE)=0,"",VLOOKUP($A176,'Annex 2 EHV charges'!$D:$O,12,FALSE)),"")</f>
        <v>0.05</v>
      </c>
    </row>
    <row r="177" spans="1:8" x14ac:dyDescent="0.2">
      <c r="A177" s="162" t="str">
        <f t="array" ref="A177">IFERROR(INDEX('Annex 2 EHV charges'!$D$11:$D$300, MATCH(0, IF(ISBLANK('Annex 2 EHV charges'!$D$11:$D$300),1, COUNTIF(A$4:$A176, 'Annex 2 EHV charges'!$D$11:$D$300)), 0)),"")</f>
        <v>New Export 18</v>
      </c>
      <c r="B177" s="161" t="str">
        <f>IF($A177="","",VLOOKUP($A177,'Annex 2 EHV charges'!$D:$O,2,0))</f>
        <v>New Export 18</v>
      </c>
      <c r="C177" s="162" t="str">
        <f>IF($A177="","",VLOOKUP($A177,'Annex 2 EHV charges'!$D:$O,3,0))</f>
        <v>New Export 18</v>
      </c>
      <c r="D177" s="161" t="str">
        <f>IF($A177="","",VLOOKUP($A177,'Annex 2 EHV charges'!$D:$O,4,0))</f>
        <v>Wide Lane Solar Farm</v>
      </c>
      <c r="E177" s="166" t="str">
        <f>IFERROR(IF(VLOOKUP($A177,'Annex 2 EHV charges'!$D:$O,9,FALSE)=0,"",VLOOKUP($A177,'Annex 2 EHV charges'!$D:$O,9,FALSE)),"")</f>
        <v/>
      </c>
      <c r="F177" s="167">
        <f>IFERROR(IF(VLOOKUP($A177,'Annex 2 EHV charges'!$D:$O,10,FALSE)=0,"",VLOOKUP($A177,'Annex 2 EHV charges'!$D:$O,10,FALSE)),"")</f>
        <v>285.58999999999997</v>
      </c>
      <c r="G177" s="168">
        <f>IFERROR(IF(VLOOKUP($A177,'Annex 2 EHV charges'!$D:$O,11,FALSE)=0,"",VLOOKUP($A177,'Annex 2 EHV charges'!$D:$O,11,FALSE)),"")</f>
        <v>0.05</v>
      </c>
      <c r="H177" s="168">
        <f>IFERROR(IF(VLOOKUP($A177,'Annex 2 EHV charges'!$D:$O,12,FALSE)=0,"",VLOOKUP($A177,'Annex 2 EHV charges'!$D:$O,12,FALSE)),"")</f>
        <v>0.05</v>
      </c>
    </row>
    <row r="178" spans="1:8" x14ac:dyDescent="0.2">
      <c r="A178" s="162" t="str">
        <f t="array" ref="A178">IFERROR(INDEX('Annex 2 EHV charges'!$D$11:$D$300, MATCH(0, IF(ISBLANK('Annex 2 EHV charges'!$D$11:$D$300),1, COUNTIF(A$4:$A177, 'Annex 2 EHV charges'!$D$11:$D$300)), 0)),"")</f>
        <v>New Export 19</v>
      </c>
      <c r="B178" s="161" t="str">
        <f>IF($A178="","",VLOOKUP($A178,'Annex 2 EHV charges'!$D:$O,2,0))</f>
        <v>New Export 19</v>
      </c>
      <c r="C178" s="162" t="str">
        <f>IF($A178="","",VLOOKUP($A178,'Annex 2 EHV charges'!$D:$O,3,0))</f>
        <v>New Export 19</v>
      </c>
      <c r="D178" s="161" t="str">
        <f>IF($A178="","",VLOOKUP($A178,'Annex 2 EHV charges'!$D:$O,4,0))</f>
        <v>East Midlands Gateway</v>
      </c>
      <c r="E178" s="166" t="str">
        <f>IFERROR(IF(VLOOKUP($A178,'Annex 2 EHV charges'!$D:$O,9,FALSE)=0,"",VLOOKUP($A178,'Annex 2 EHV charges'!$D:$O,9,FALSE)),"")</f>
        <v/>
      </c>
      <c r="F178" s="167" t="str">
        <f>IFERROR(IF(VLOOKUP($A178,'Annex 2 EHV charges'!$D:$O,10,FALSE)=0,"",VLOOKUP($A178,'Annex 2 EHV charges'!$D:$O,10,FALSE)),"")</f>
        <v/>
      </c>
      <c r="G178" s="168" t="str">
        <f>IFERROR(IF(VLOOKUP($A178,'Annex 2 EHV charges'!$D:$O,11,FALSE)=0,"",VLOOKUP($A178,'Annex 2 EHV charges'!$D:$O,11,FALSE)),"")</f>
        <v/>
      </c>
      <c r="H178" s="168" t="str">
        <f>IFERROR(IF(VLOOKUP($A178,'Annex 2 EHV charges'!$D:$O,12,FALSE)=0,"",VLOOKUP($A178,'Annex 2 EHV charges'!$D:$O,12,FALSE)),"")</f>
        <v/>
      </c>
    </row>
    <row r="179" spans="1:8" x14ac:dyDescent="0.2">
      <c r="A179" s="162" t="str">
        <f t="array" ref="A179">IFERROR(INDEX('Annex 2 EHV charges'!$D$11:$D$300, MATCH(0, IF(ISBLANK('Annex 2 EHV charges'!$D$11:$D$300),1, COUNTIF(A$4:$A178, 'Annex 2 EHV charges'!$D$11:$D$300)), 0)),"")</f>
        <v>New Export 20</v>
      </c>
      <c r="B179" s="161" t="str">
        <f>IF($A179="","",VLOOKUP($A179,'Annex 2 EHV charges'!$D:$O,2,0))</f>
        <v>New Export 20</v>
      </c>
      <c r="C179" s="162" t="str">
        <f>IF($A179="","",VLOOKUP($A179,'Annex 2 EHV charges'!$D:$O,3,0))</f>
        <v>New Export 20</v>
      </c>
      <c r="D179" s="161" t="str">
        <f>IF($A179="","",VLOOKUP($A179,'Annex 2 EHV charges'!$D:$O,4,0))</f>
        <v>Grange Farm Solar Farm</v>
      </c>
      <c r="E179" s="166" t="str">
        <f>IFERROR(IF(VLOOKUP($A179,'Annex 2 EHV charges'!$D:$O,9,FALSE)=0,"",VLOOKUP($A179,'Annex 2 EHV charges'!$D:$O,9,FALSE)),"")</f>
        <v/>
      </c>
      <c r="F179" s="167">
        <f>IFERROR(IF(VLOOKUP($A179,'Annex 2 EHV charges'!$D:$O,10,FALSE)=0,"",VLOOKUP($A179,'Annex 2 EHV charges'!$D:$O,10,FALSE)),"")</f>
        <v>537.08000000000004</v>
      </c>
      <c r="G179" s="168">
        <f>IFERROR(IF(VLOOKUP($A179,'Annex 2 EHV charges'!$D:$O,11,FALSE)=0,"",VLOOKUP($A179,'Annex 2 EHV charges'!$D:$O,11,FALSE)),"")</f>
        <v>0.05</v>
      </c>
      <c r="H179" s="168">
        <f>IFERROR(IF(VLOOKUP($A179,'Annex 2 EHV charges'!$D:$O,12,FALSE)=0,"",VLOOKUP($A179,'Annex 2 EHV charges'!$D:$O,12,FALSE)),"")</f>
        <v>0.05</v>
      </c>
    </row>
    <row r="180" spans="1:8" x14ac:dyDescent="0.2">
      <c r="A180" s="162" t="str">
        <f t="array" ref="A180">IFERROR(INDEX('Annex 2 EHV charges'!$D$11:$D$300, MATCH(0, IF(ISBLANK('Annex 2 EHV charges'!$D$11:$D$300),1, COUNTIF(A$4:$A179, 'Annex 2 EHV charges'!$D$11:$D$300)), 0)),"")</f>
        <v>New Export 21</v>
      </c>
      <c r="B180" s="161" t="str">
        <f>IF($A180="","",VLOOKUP($A180,'Annex 2 EHV charges'!$D:$O,2,0))</f>
        <v>New Export 21</v>
      </c>
      <c r="C180" s="162" t="str">
        <f>IF($A180="","",VLOOKUP($A180,'Annex 2 EHV charges'!$D:$O,3,0))</f>
        <v>New Export 21</v>
      </c>
      <c r="D180" s="161" t="str">
        <f>IF($A180="","",VLOOKUP($A180,'Annex 2 EHV charges'!$D:$O,4,0))</f>
        <v>Heckington Fen</v>
      </c>
      <c r="E180" s="166" t="str">
        <f>IFERROR(IF(VLOOKUP($A180,'Annex 2 EHV charges'!$D:$O,9,FALSE)=0,"",VLOOKUP($A180,'Annex 2 EHV charges'!$D:$O,9,FALSE)),"")</f>
        <v/>
      </c>
      <c r="F180" s="167">
        <f>IFERROR(IF(VLOOKUP($A180,'Annex 2 EHV charges'!$D:$O,10,FALSE)=0,"",VLOOKUP($A180,'Annex 2 EHV charges'!$D:$O,10,FALSE)),"")</f>
        <v>28564.66</v>
      </c>
      <c r="G180" s="168">
        <f>IFERROR(IF(VLOOKUP($A180,'Annex 2 EHV charges'!$D:$O,11,FALSE)=0,"",VLOOKUP($A180,'Annex 2 EHV charges'!$D:$O,11,FALSE)),"")</f>
        <v>0.05</v>
      </c>
      <c r="H180" s="168">
        <f>IFERROR(IF(VLOOKUP($A180,'Annex 2 EHV charges'!$D:$O,12,FALSE)=0,"",VLOOKUP($A180,'Annex 2 EHV charges'!$D:$O,12,FALSE)),"")</f>
        <v>0.05</v>
      </c>
    </row>
    <row r="181" spans="1:8" x14ac:dyDescent="0.2">
      <c r="A181" s="162" t="str">
        <f t="array" ref="A181">IFERROR(INDEX('Annex 2 EHV charges'!$D$11:$D$300, MATCH(0, IF(ISBLANK('Annex 2 EHV charges'!$D$11:$D$300),1, COUNTIF(A$4:$A180, 'Annex 2 EHV charges'!$D$11:$D$300)), 0)),"")</f>
        <v>New Export 22</v>
      </c>
      <c r="B181" s="161" t="str">
        <f>IF($A181="","",VLOOKUP($A181,'Annex 2 EHV charges'!$D:$O,2,0))</f>
        <v>New Export 22</v>
      </c>
      <c r="C181" s="162" t="str">
        <f>IF($A181="","",VLOOKUP($A181,'Annex 2 EHV charges'!$D:$O,3,0))</f>
        <v>New Export 22</v>
      </c>
      <c r="D181" s="161" t="str">
        <f>IF($A181="","",VLOOKUP($A181,'Annex 2 EHV charges'!$D:$O,4,0))</f>
        <v>Hill Farm ESS</v>
      </c>
      <c r="E181" s="166">
        <f>IFERROR(IF(VLOOKUP($A181,'Annex 2 EHV charges'!$D:$O,9,FALSE)=0,"",VLOOKUP($A181,'Annex 2 EHV charges'!$D:$O,9,FALSE)),"")</f>
        <v>-0.79700000000000004</v>
      </c>
      <c r="F181" s="167">
        <f>IFERROR(IF(VLOOKUP($A181,'Annex 2 EHV charges'!$D:$O,10,FALSE)=0,"",VLOOKUP($A181,'Annex 2 EHV charges'!$D:$O,10,FALSE)),"")</f>
        <v>160.26</v>
      </c>
      <c r="G181" s="168">
        <f>IFERROR(IF(VLOOKUP($A181,'Annex 2 EHV charges'!$D:$O,11,FALSE)=0,"",VLOOKUP($A181,'Annex 2 EHV charges'!$D:$O,11,FALSE)),"")</f>
        <v>0.05</v>
      </c>
      <c r="H181" s="168">
        <f>IFERROR(IF(VLOOKUP($A181,'Annex 2 EHV charges'!$D:$O,12,FALSE)=0,"",VLOOKUP($A181,'Annex 2 EHV charges'!$D:$O,12,FALSE)),"")</f>
        <v>0.05</v>
      </c>
    </row>
    <row r="182" spans="1:8" x14ac:dyDescent="0.2">
      <c r="A182" s="162" t="str">
        <f t="array" ref="A182">IFERROR(INDEX('Annex 2 EHV charges'!$D$11:$D$300, MATCH(0, IF(ISBLANK('Annex 2 EHV charges'!$D$11:$D$300),1, COUNTIF(A$4:$A181, 'Annex 2 EHV charges'!$D$11:$D$300)), 0)),"")</f>
        <v>New Export 23</v>
      </c>
      <c r="B182" s="161" t="str">
        <f>IF($A182="","",VLOOKUP($A182,'Annex 2 EHV charges'!$D:$O,2,0))</f>
        <v>New Export 23</v>
      </c>
      <c r="C182" s="162" t="str">
        <f>IF($A182="","",VLOOKUP($A182,'Annex 2 EHV charges'!$D:$O,3,0))</f>
        <v>New Export 23</v>
      </c>
      <c r="D182" s="161" t="str">
        <f>IF($A182="","",VLOOKUP($A182,'Annex 2 EHV charges'!$D:$O,4,0))</f>
        <v>Horsemoor Drove Wind Farm</v>
      </c>
      <c r="E182" s="166" t="str">
        <f>IFERROR(IF(VLOOKUP($A182,'Annex 2 EHV charges'!$D:$O,9,FALSE)=0,"",VLOOKUP($A182,'Annex 2 EHV charges'!$D:$O,9,FALSE)),"")</f>
        <v/>
      </c>
      <c r="F182" s="167">
        <f>IFERROR(IF(VLOOKUP($A182,'Annex 2 EHV charges'!$D:$O,10,FALSE)=0,"",VLOOKUP($A182,'Annex 2 EHV charges'!$D:$O,10,FALSE)),"")</f>
        <v>1684.91</v>
      </c>
      <c r="G182" s="168">
        <f>IFERROR(IF(VLOOKUP($A182,'Annex 2 EHV charges'!$D:$O,11,FALSE)=0,"",VLOOKUP($A182,'Annex 2 EHV charges'!$D:$O,11,FALSE)),"")</f>
        <v>0.05</v>
      </c>
      <c r="H182" s="168">
        <f>IFERROR(IF(VLOOKUP($A182,'Annex 2 EHV charges'!$D:$O,12,FALSE)=0,"",VLOOKUP($A182,'Annex 2 EHV charges'!$D:$O,12,FALSE)),"")</f>
        <v>0.05</v>
      </c>
    </row>
    <row r="183" spans="1:8" x14ac:dyDescent="0.2">
      <c r="A183" s="162" t="str">
        <f t="array" ref="A183">IFERROR(INDEX('Annex 2 EHV charges'!$D$11:$D$300, MATCH(0, IF(ISBLANK('Annex 2 EHV charges'!$D$11:$D$300),1, COUNTIF(A$4:$A182, 'Annex 2 EHV charges'!$D$11:$D$300)), 0)),"")</f>
        <v>New Export 24</v>
      </c>
      <c r="B183" s="161" t="str">
        <f>IF($A183="","",VLOOKUP($A183,'Annex 2 EHV charges'!$D:$O,2,0))</f>
        <v>New Export 24</v>
      </c>
      <c r="C183" s="162" t="str">
        <f>IF($A183="","",VLOOKUP($A183,'Annex 2 EHV charges'!$D:$O,3,0))</f>
        <v>New Export 24</v>
      </c>
      <c r="D183" s="161" t="str">
        <f>IF($A183="","",VLOOKUP($A183,'Annex 2 EHV charges'!$D:$O,4,0))</f>
        <v>Judds lane STOR</v>
      </c>
      <c r="E183" s="166" t="str">
        <f>IFERROR(IF(VLOOKUP($A183,'Annex 2 EHV charges'!$D:$O,9,FALSE)=0,"",VLOOKUP($A183,'Annex 2 EHV charges'!$D:$O,9,FALSE)),"")</f>
        <v/>
      </c>
      <c r="F183" s="167">
        <f>IFERROR(IF(VLOOKUP($A183,'Annex 2 EHV charges'!$D:$O,10,FALSE)=0,"",VLOOKUP($A183,'Annex 2 EHV charges'!$D:$O,10,FALSE)),"")</f>
        <v>257.16000000000003</v>
      </c>
      <c r="G183" s="168">
        <f>IFERROR(IF(VLOOKUP($A183,'Annex 2 EHV charges'!$D:$O,11,FALSE)=0,"",VLOOKUP($A183,'Annex 2 EHV charges'!$D:$O,11,FALSE)),"")</f>
        <v>0.05</v>
      </c>
      <c r="H183" s="168">
        <f>IFERROR(IF(VLOOKUP($A183,'Annex 2 EHV charges'!$D:$O,12,FALSE)=0,"",VLOOKUP($A183,'Annex 2 EHV charges'!$D:$O,12,FALSE)),"")</f>
        <v>0.05</v>
      </c>
    </row>
    <row r="184" spans="1:8" x14ac:dyDescent="0.2">
      <c r="A184" s="162" t="str">
        <f t="array" ref="A184">IFERROR(INDEX('Annex 2 EHV charges'!$D$11:$D$300, MATCH(0, IF(ISBLANK('Annex 2 EHV charges'!$D$11:$D$300),1, COUNTIF(A$4:$A183, 'Annex 2 EHV charges'!$D$11:$D$300)), 0)),"")</f>
        <v>New Export 25</v>
      </c>
      <c r="B184" s="161" t="str">
        <f>IF($A184="","",VLOOKUP($A184,'Annex 2 EHV charges'!$D:$O,2,0))</f>
        <v>New Export 25</v>
      </c>
      <c r="C184" s="162" t="str">
        <f>IF($A184="","",VLOOKUP($A184,'Annex 2 EHV charges'!$D:$O,3,0))</f>
        <v>New Export 25</v>
      </c>
      <c r="D184" s="161" t="str">
        <f>IF($A184="","",VLOOKUP($A184,'Annex 2 EHV charges'!$D:$O,4,0))</f>
        <v>Ladywood Farm</v>
      </c>
      <c r="E184" s="166" t="str">
        <f>IFERROR(IF(VLOOKUP($A184,'Annex 2 EHV charges'!$D:$O,9,FALSE)=0,"",VLOOKUP($A184,'Annex 2 EHV charges'!$D:$O,9,FALSE)),"")</f>
        <v/>
      </c>
      <c r="F184" s="167">
        <f>IFERROR(IF(VLOOKUP($A184,'Annex 2 EHV charges'!$D:$O,10,FALSE)=0,"",VLOOKUP($A184,'Annex 2 EHV charges'!$D:$O,10,FALSE)),"")</f>
        <v>288.87</v>
      </c>
      <c r="G184" s="168">
        <f>IFERROR(IF(VLOOKUP($A184,'Annex 2 EHV charges'!$D:$O,11,FALSE)=0,"",VLOOKUP($A184,'Annex 2 EHV charges'!$D:$O,11,FALSE)),"")</f>
        <v>0.05</v>
      </c>
      <c r="H184" s="168">
        <f>IFERROR(IF(VLOOKUP($A184,'Annex 2 EHV charges'!$D:$O,12,FALSE)=0,"",VLOOKUP($A184,'Annex 2 EHV charges'!$D:$O,12,FALSE)),"")</f>
        <v>0.05</v>
      </c>
    </row>
    <row r="185" spans="1:8" x14ac:dyDescent="0.2">
      <c r="A185" s="162" t="str">
        <f t="array" ref="A185">IFERROR(INDEX('Annex 2 EHV charges'!$D$11:$D$300, MATCH(0, IF(ISBLANK('Annex 2 EHV charges'!$D$11:$D$300),1, COUNTIF(A$4:$A184, 'Annex 2 EHV charges'!$D$11:$D$300)), 0)),"")</f>
        <v>New Export 26</v>
      </c>
      <c r="B185" s="161" t="str">
        <f>IF($A185="","",VLOOKUP($A185,'Annex 2 EHV charges'!$D:$O,2,0))</f>
        <v>New Export 26</v>
      </c>
      <c r="C185" s="162" t="str">
        <f>IF($A185="","",VLOOKUP($A185,'Annex 2 EHV charges'!$D:$O,3,0))</f>
        <v>New Export 26</v>
      </c>
      <c r="D185" s="161" t="str">
        <f>IF($A185="","",VLOOKUP($A185,'Annex 2 EHV charges'!$D:$O,4,0))</f>
        <v>Land at Newhall</v>
      </c>
      <c r="E185" s="166" t="str">
        <f>IFERROR(IF(VLOOKUP($A185,'Annex 2 EHV charges'!$D:$O,9,FALSE)=0,"",VLOOKUP($A185,'Annex 2 EHV charges'!$D:$O,9,FALSE)),"")</f>
        <v/>
      </c>
      <c r="F185" s="167">
        <f>IFERROR(IF(VLOOKUP($A185,'Annex 2 EHV charges'!$D:$O,10,FALSE)=0,"",VLOOKUP($A185,'Annex 2 EHV charges'!$D:$O,10,FALSE)),"")</f>
        <v>2447.64</v>
      </c>
      <c r="G185" s="168">
        <f>IFERROR(IF(VLOOKUP($A185,'Annex 2 EHV charges'!$D:$O,11,FALSE)=0,"",VLOOKUP($A185,'Annex 2 EHV charges'!$D:$O,11,FALSE)),"")</f>
        <v>0.05</v>
      </c>
      <c r="H185" s="168">
        <f>IFERROR(IF(VLOOKUP($A185,'Annex 2 EHV charges'!$D:$O,12,FALSE)=0,"",VLOOKUP($A185,'Annex 2 EHV charges'!$D:$O,12,FALSE)),"")</f>
        <v>0.05</v>
      </c>
    </row>
    <row r="186" spans="1:8" x14ac:dyDescent="0.2">
      <c r="A186" s="162" t="str">
        <f t="array" ref="A186">IFERROR(INDEX('Annex 2 EHV charges'!$D$11:$D$300, MATCH(0, IF(ISBLANK('Annex 2 EHV charges'!$D$11:$D$300),1, COUNTIF(A$4:$A185, 'Annex 2 EHV charges'!$D$11:$D$300)), 0)),"")</f>
        <v>New Export 27</v>
      </c>
      <c r="B186" s="161" t="str">
        <f>IF($A186="","",VLOOKUP($A186,'Annex 2 EHV charges'!$D:$O,2,0))</f>
        <v>New Export 27</v>
      </c>
      <c r="C186" s="162" t="str">
        <f>IF($A186="","",VLOOKUP($A186,'Annex 2 EHV charges'!$D:$O,3,0))</f>
        <v>New Export 27</v>
      </c>
      <c r="D186" s="161" t="str">
        <f>IF($A186="","",VLOOKUP($A186,'Annex 2 EHV charges'!$D:$O,4,0))</f>
        <v>Land off Green Lane Ph2</v>
      </c>
      <c r="E186" s="166" t="str">
        <f>IFERROR(IF(VLOOKUP($A186,'Annex 2 EHV charges'!$D:$O,9,FALSE)=0,"",VLOOKUP($A186,'Annex 2 EHV charges'!$D:$O,9,FALSE)),"")</f>
        <v/>
      </c>
      <c r="F186" s="167">
        <f>IFERROR(IF(VLOOKUP($A186,'Annex 2 EHV charges'!$D:$O,10,FALSE)=0,"",VLOOKUP($A186,'Annex 2 EHV charges'!$D:$O,10,FALSE)),"")</f>
        <v>315.35000000000002</v>
      </c>
      <c r="G186" s="168">
        <f>IFERROR(IF(VLOOKUP($A186,'Annex 2 EHV charges'!$D:$O,11,FALSE)=0,"",VLOOKUP($A186,'Annex 2 EHV charges'!$D:$O,11,FALSE)),"")</f>
        <v>0.05</v>
      </c>
      <c r="H186" s="168">
        <f>IFERROR(IF(VLOOKUP($A186,'Annex 2 EHV charges'!$D:$O,12,FALSE)=0,"",VLOOKUP($A186,'Annex 2 EHV charges'!$D:$O,12,FALSE)),"")</f>
        <v>0.05</v>
      </c>
    </row>
    <row r="187" spans="1:8" x14ac:dyDescent="0.2">
      <c r="A187" s="162" t="str">
        <f t="array" ref="A187">IFERROR(INDEX('Annex 2 EHV charges'!$D$11:$D$300, MATCH(0, IF(ISBLANK('Annex 2 EHV charges'!$D$11:$D$300),1, COUNTIF(A$4:$A186, 'Annex 2 EHV charges'!$D$11:$D$300)), 0)),"")</f>
        <v>New Export 28</v>
      </c>
      <c r="B187" s="161" t="str">
        <f>IF($A187="","",VLOOKUP($A187,'Annex 2 EHV charges'!$D:$O,2,0))</f>
        <v>New Export 28</v>
      </c>
      <c r="C187" s="162" t="str">
        <f>IF($A187="","",VLOOKUP($A187,'Annex 2 EHV charges'!$D:$O,3,0))</f>
        <v>New Export 28</v>
      </c>
      <c r="D187" s="161" t="str">
        <f>IF($A187="","",VLOOKUP($A187,'Annex 2 EHV charges'!$D:$O,4,0))</f>
        <v>Mead Phase1</v>
      </c>
      <c r="E187" s="166" t="str">
        <f>IFERROR(IF(VLOOKUP($A187,'Annex 2 EHV charges'!$D:$O,9,FALSE)=0,"",VLOOKUP($A187,'Annex 2 EHV charges'!$D:$O,9,FALSE)),"")</f>
        <v/>
      </c>
      <c r="F187" s="167">
        <f>IFERROR(IF(VLOOKUP($A187,'Annex 2 EHV charges'!$D:$O,10,FALSE)=0,"",VLOOKUP($A187,'Annex 2 EHV charges'!$D:$O,10,FALSE)),"")</f>
        <v>498.15</v>
      </c>
      <c r="G187" s="168">
        <f>IFERROR(IF(VLOOKUP($A187,'Annex 2 EHV charges'!$D:$O,11,FALSE)=0,"",VLOOKUP($A187,'Annex 2 EHV charges'!$D:$O,11,FALSE)),"")</f>
        <v>0.05</v>
      </c>
      <c r="H187" s="168">
        <f>IFERROR(IF(VLOOKUP($A187,'Annex 2 EHV charges'!$D:$O,12,FALSE)=0,"",VLOOKUP($A187,'Annex 2 EHV charges'!$D:$O,12,FALSE)),"")</f>
        <v>0.05</v>
      </c>
    </row>
    <row r="188" spans="1:8" x14ac:dyDescent="0.2">
      <c r="A188" s="162" t="str">
        <f t="array" ref="A188">IFERROR(INDEX('Annex 2 EHV charges'!$D$11:$D$300, MATCH(0, IF(ISBLANK('Annex 2 EHV charges'!$D$11:$D$300),1, COUNTIF(A$4:$A187, 'Annex 2 EHV charges'!$D$11:$D$300)), 0)),"")</f>
        <v>New Export 29</v>
      </c>
      <c r="B188" s="161" t="str">
        <f>IF($A188="","",VLOOKUP($A188,'Annex 2 EHV charges'!$D:$O,2,0))</f>
        <v>New Export 29</v>
      </c>
      <c r="C188" s="162" t="str">
        <f>IF($A188="","",VLOOKUP($A188,'Annex 2 EHV charges'!$D:$O,3,0))</f>
        <v>New Export 29</v>
      </c>
      <c r="D188" s="161" t="str">
        <f>IF($A188="","",VLOOKUP($A188,'Annex 2 EHV charges'!$D:$O,4,0))</f>
        <v>Mill Farm 2, Great Ponton</v>
      </c>
      <c r="E188" s="166" t="str">
        <f>IFERROR(IF(VLOOKUP($A188,'Annex 2 EHV charges'!$D:$O,9,FALSE)=0,"",VLOOKUP($A188,'Annex 2 EHV charges'!$D:$O,9,FALSE)),"")</f>
        <v/>
      </c>
      <c r="F188" s="167">
        <f>IFERROR(IF(VLOOKUP($A188,'Annex 2 EHV charges'!$D:$O,10,FALSE)=0,"",VLOOKUP($A188,'Annex 2 EHV charges'!$D:$O,10,FALSE)),"")</f>
        <v>1581.23</v>
      </c>
      <c r="G188" s="168">
        <f>IFERROR(IF(VLOOKUP($A188,'Annex 2 EHV charges'!$D:$O,11,FALSE)=0,"",VLOOKUP($A188,'Annex 2 EHV charges'!$D:$O,11,FALSE)),"")</f>
        <v>0.05</v>
      </c>
      <c r="H188" s="168">
        <f>IFERROR(IF(VLOOKUP($A188,'Annex 2 EHV charges'!$D:$O,12,FALSE)=0,"",VLOOKUP($A188,'Annex 2 EHV charges'!$D:$O,12,FALSE)),"")</f>
        <v>0.05</v>
      </c>
    </row>
    <row r="189" spans="1:8" x14ac:dyDescent="0.2">
      <c r="A189" s="162" t="str">
        <f t="array" ref="A189">IFERROR(INDEX('Annex 2 EHV charges'!$D$11:$D$300, MATCH(0, IF(ISBLANK('Annex 2 EHV charges'!$D$11:$D$300),1, COUNTIF(A$4:$A188, 'Annex 2 EHV charges'!$D$11:$D$300)), 0)),"")</f>
        <v>New Export 30</v>
      </c>
      <c r="B189" s="161" t="str">
        <f>IF($A189="","",VLOOKUP($A189,'Annex 2 EHV charges'!$D:$O,2,0))</f>
        <v>New Export 30</v>
      </c>
      <c r="C189" s="162" t="str">
        <f>IF($A189="","",VLOOKUP($A189,'Annex 2 EHV charges'!$D:$O,3,0))</f>
        <v>New Export 30</v>
      </c>
      <c r="D189" s="161" t="str">
        <f>IF($A189="","",VLOOKUP($A189,'Annex 2 EHV charges'!$D:$O,4,0))</f>
        <v>The Mills, Kirkby Green</v>
      </c>
      <c r="E189" s="166" t="str">
        <f>IFERROR(IF(VLOOKUP($A189,'Annex 2 EHV charges'!$D:$O,9,FALSE)=0,"",VLOOKUP($A189,'Annex 2 EHV charges'!$D:$O,9,FALSE)),"")</f>
        <v/>
      </c>
      <c r="F189" s="167">
        <f>IFERROR(IF(VLOOKUP($A189,'Annex 2 EHV charges'!$D:$O,10,FALSE)=0,"",VLOOKUP($A189,'Annex 2 EHV charges'!$D:$O,10,FALSE)),"")</f>
        <v>259.14999999999998</v>
      </c>
      <c r="G189" s="168">
        <f>IFERROR(IF(VLOOKUP($A189,'Annex 2 EHV charges'!$D:$O,11,FALSE)=0,"",VLOOKUP($A189,'Annex 2 EHV charges'!$D:$O,11,FALSE)),"")</f>
        <v>0.05</v>
      </c>
      <c r="H189" s="168">
        <f>IFERROR(IF(VLOOKUP($A189,'Annex 2 EHV charges'!$D:$O,12,FALSE)=0,"",VLOOKUP($A189,'Annex 2 EHV charges'!$D:$O,12,FALSE)),"")</f>
        <v>0.05</v>
      </c>
    </row>
    <row r="190" spans="1:8" x14ac:dyDescent="0.2">
      <c r="A190" s="162" t="str">
        <f t="array" ref="A190">IFERROR(INDEX('Annex 2 EHV charges'!$D$11:$D$300, MATCH(0, IF(ISBLANK('Annex 2 EHV charges'!$D$11:$D$300),1, COUNTIF(A$4:$A189, 'Annex 2 EHV charges'!$D$11:$D$300)), 0)),"")</f>
        <v>New Export 31</v>
      </c>
      <c r="B190" s="161" t="str">
        <f>IF($A190="","",VLOOKUP($A190,'Annex 2 EHV charges'!$D:$O,2,0))</f>
        <v>New Export 31</v>
      </c>
      <c r="C190" s="162" t="str">
        <f>IF($A190="","",VLOOKUP($A190,'Annex 2 EHV charges'!$D:$O,3,0))</f>
        <v>New Export 31</v>
      </c>
      <c r="D190" s="161" t="str">
        <f>IF($A190="","",VLOOKUP($A190,'Annex 2 EHV charges'!$D:$O,4,0))</f>
        <v>Netherhouse Farm</v>
      </c>
      <c r="E190" s="166" t="str">
        <f>IFERROR(IF(VLOOKUP($A190,'Annex 2 EHV charges'!$D:$O,9,FALSE)=0,"",VLOOKUP($A190,'Annex 2 EHV charges'!$D:$O,9,FALSE)),"")</f>
        <v/>
      </c>
      <c r="F190" s="167">
        <f>IFERROR(IF(VLOOKUP($A190,'Annex 2 EHV charges'!$D:$O,10,FALSE)=0,"",VLOOKUP($A190,'Annex 2 EHV charges'!$D:$O,10,FALSE)),"")</f>
        <v>433.8</v>
      </c>
      <c r="G190" s="168">
        <f>IFERROR(IF(VLOOKUP($A190,'Annex 2 EHV charges'!$D:$O,11,FALSE)=0,"",VLOOKUP($A190,'Annex 2 EHV charges'!$D:$O,11,FALSE)),"")</f>
        <v>0.05</v>
      </c>
      <c r="H190" s="168">
        <f>IFERROR(IF(VLOOKUP($A190,'Annex 2 EHV charges'!$D:$O,12,FALSE)=0,"",VLOOKUP($A190,'Annex 2 EHV charges'!$D:$O,12,FALSE)),"")</f>
        <v>0.05</v>
      </c>
    </row>
    <row r="191" spans="1:8" x14ac:dyDescent="0.2">
      <c r="A191" s="162" t="str">
        <f t="array" ref="A191">IFERROR(INDEX('Annex 2 EHV charges'!$D$11:$D$300, MATCH(0, IF(ISBLANK('Annex 2 EHV charges'!$D$11:$D$300),1, COUNTIF(A$4:$A190, 'Annex 2 EHV charges'!$D$11:$D$300)), 0)),"")</f>
        <v>New Export 32</v>
      </c>
      <c r="B191" s="161" t="str">
        <f>IF($A191="","",VLOOKUP($A191,'Annex 2 EHV charges'!$D:$O,2,0))</f>
        <v>New Export 32</v>
      </c>
      <c r="C191" s="162" t="str">
        <f>IF($A191="","",VLOOKUP($A191,'Annex 2 EHV charges'!$D:$O,3,0))</f>
        <v>New Export 32</v>
      </c>
      <c r="D191" s="161" t="str">
        <f>IF($A191="","",VLOOKUP($A191,'Annex 2 EHV charges'!$D:$O,4,0))</f>
        <v>Nottingham Road , Long Eaton STOR</v>
      </c>
      <c r="E191" s="166" t="str">
        <f>IFERROR(IF(VLOOKUP($A191,'Annex 2 EHV charges'!$D:$O,9,FALSE)=0,"",VLOOKUP($A191,'Annex 2 EHV charges'!$D:$O,9,FALSE)),"")</f>
        <v/>
      </c>
      <c r="F191" s="167">
        <f>IFERROR(IF(VLOOKUP($A191,'Annex 2 EHV charges'!$D:$O,10,FALSE)=0,"",VLOOKUP($A191,'Annex 2 EHV charges'!$D:$O,10,FALSE)),"")</f>
        <v>316.56</v>
      </c>
      <c r="G191" s="168">
        <f>IFERROR(IF(VLOOKUP($A191,'Annex 2 EHV charges'!$D:$O,11,FALSE)=0,"",VLOOKUP($A191,'Annex 2 EHV charges'!$D:$O,11,FALSE)),"")</f>
        <v>0.05</v>
      </c>
      <c r="H191" s="168">
        <f>IFERROR(IF(VLOOKUP($A191,'Annex 2 EHV charges'!$D:$O,12,FALSE)=0,"",VLOOKUP($A191,'Annex 2 EHV charges'!$D:$O,12,FALSE)),"")</f>
        <v>0.05</v>
      </c>
    </row>
    <row r="192" spans="1:8" x14ac:dyDescent="0.2">
      <c r="A192" s="162" t="str">
        <f t="array" ref="A192">IFERROR(INDEX('Annex 2 EHV charges'!$D$11:$D$300, MATCH(0, IF(ISBLANK('Annex 2 EHV charges'!$D$11:$D$300),1, COUNTIF(A$4:$A191, 'Annex 2 EHV charges'!$D$11:$D$300)), 0)),"")</f>
        <v>New Export 33</v>
      </c>
      <c r="B192" s="161" t="str">
        <f>IF($A192="","",VLOOKUP($A192,'Annex 2 EHV charges'!$D:$O,2,0))</f>
        <v>New Export 33</v>
      </c>
      <c r="C192" s="162" t="str">
        <f>IF($A192="","",VLOOKUP($A192,'Annex 2 EHV charges'!$D:$O,3,0))</f>
        <v>New Export 33</v>
      </c>
      <c r="D192" s="161" t="str">
        <f>IF($A192="","",VLOOKUP($A192,'Annex 2 EHV charges'!$D:$O,4,0))</f>
        <v>Pailton Pastures EES</v>
      </c>
      <c r="E192" s="166" t="str">
        <f>IFERROR(IF(VLOOKUP($A192,'Annex 2 EHV charges'!$D:$O,9,FALSE)=0,"",VLOOKUP($A192,'Annex 2 EHV charges'!$D:$O,9,FALSE)),"")</f>
        <v/>
      </c>
      <c r="F192" s="167">
        <f>IFERROR(IF(VLOOKUP($A192,'Annex 2 EHV charges'!$D:$O,10,FALSE)=0,"",VLOOKUP($A192,'Annex 2 EHV charges'!$D:$O,10,FALSE)),"")</f>
        <v>129.86000000000001</v>
      </c>
      <c r="G192" s="168">
        <f>IFERROR(IF(VLOOKUP($A192,'Annex 2 EHV charges'!$D:$O,11,FALSE)=0,"",VLOOKUP($A192,'Annex 2 EHV charges'!$D:$O,11,FALSE)),"")</f>
        <v>0.05</v>
      </c>
      <c r="H192" s="168">
        <f>IFERROR(IF(VLOOKUP($A192,'Annex 2 EHV charges'!$D:$O,12,FALSE)=0,"",VLOOKUP($A192,'Annex 2 EHV charges'!$D:$O,12,FALSE)),"")</f>
        <v>0.05</v>
      </c>
    </row>
    <row r="193" spans="1:8" x14ac:dyDescent="0.2">
      <c r="A193" s="162" t="str">
        <f t="array" ref="A193">IFERROR(INDEX('Annex 2 EHV charges'!$D$11:$D$300, MATCH(0, IF(ISBLANK('Annex 2 EHV charges'!$D$11:$D$300),1, COUNTIF(A$4:$A192, 'Annex 2 EHV charges'!$D$11:$D$300)), 0)),"")</f>
        <v>New Export 34</v>
      </c>
      <c r="B193" s="161" t="str">
        <f>IF($A193="","",VLOOKUP($A193,'Annex 2 EHV charges'!$D:$O,2,0))</f>
        <v>New Export 34</v>
      </c>
      <c r="C193" s="162" t="str">
        <f>IF($A193="","",VLOOKUP($A193,'Annex 2 EHV charges'!$D:$O,3,0))</f>
        <v>New Export 34</v>
      </c>
      <c r="D193" s="161" t="str">
        <f>IF($A193="","",VLOOKUP($A193,'Annex 2 EHV charges'!$D:$O,4,0))</f>
        <v>Park Lane Solar</v>
      </c>
      <c r="E193" s="166" t="str">
        <f>IFERROR(IF(VLOOKUP($A193,'Annex 2 EHV charges'!$D:$O,9,FALSE)=0,"",VLOOKUP($A193,'Annex 2 EHV charges'!$D:$O,9,FALSE)),"")</f>
        <v/>
      </c>
      <c r="F193" s="167">
        <f>IFERROR(IF(VLOOKUP($A193,'Annex 2 EHV charges'!$D:$O,10,FALSE)=0,"",VLOOKUP($A193,'Annex 2 EHV charges'!$D:$O,10,FALSE)),"")</f>
        <v>305.25</v>
      </c>
      <c r="G193" s="168">
        <f>IFERROR(IF(VLOOKUP($A193,'Annex 2 EHV charges'!$D:$O,11,FALSE)=0,"",VLOOKUP($A193,'Annex 2 EHV charges'!$D:$O,11,FALSE)),"")</f>
        <v>0.05</v>
      </c>
      <c r="H193" s="168">
        <f>IFERROR(IF(VLOOKUP($A193,'Annex 2 EHV charges'!$D:$O,12,FALSE)=0,"",VLOOKUP($A193,'Annex 2 EHV charges'!$D:$O,12,FALSE)),"")</f>
        <v>0.05</v>
      </c>
    </row>
    <row r="194" spans="1:8" x14ac:dyDescent="0.2">
      <c r="A194" s="162" t="str">
        <f t="array" ref="A194">IFERROR(INDEX('Annex 2 EHV charges'!$D$11:$D$300, MATCH(0, IF(ISBLANK('Annex 2 EHV charges'!$D$11:$D$300),1, COUNTIF(A$4:$A193, 'Annex 2 EHV charges'!$D$11:$D$300)), 0)),"")</f>
        <v>New Export 35</v>
      </c>
      <c r="B194" s="161" t="str">
        <f>IF($A194="","",VLOOKUP($A194,'Annex 2 EHV charges'!$D:$O,2,0))</f>
        <v>New Export 35</v>
      </c>
      <c r="C194" s="162" t="str">
        <f>IF($A194="","",VLOOKUP($A194,'Annex 2 EHV charges'!$D:$O,3,0))</f>
        <v>New Export 35</v>
      </c>
      <c r="D194" s="161" t="str">
        <f>IF($A194="","",VLOOKUP($A194,'Annex 2 EHV charges'!$D:$O,4,0))</f>
        <v>Preston Lodge Solar Farm</v>
      </c>
      <c r="E194" s="166" t="str">
        <f>IFERROR(IF(VLOOKUP($A194,'Annex 2 EHV charges'!$D:$O,9,FALSE)=0,"",VLOOKUP($A194,'Annex 2 EHV charges'!$D:$O,9,FALSE)),"")</f>
        <v/>
      </c>
      <c r="F194" s="167" t="str">
        <f>IFERROR(IF(VLOOKUP($A194,'Annex 2 EHV charges'!$D:$O,10,FALSE)=0,"",VLOOKUP($A194,'Annex 2 EHV charges'!$D:$O,10,FALSE)),"")</f>
        <v/>
      </c>
      <c r="G194" s="168">
        <f>IFERROR(IF(VLOOKUP($A194,'Annex 2 EHV charges'!$D:$O,11,FALSE)=0,"",VLOOKUP($A194,'Annex 2 EHV charges'!$D:$O,11,FALSE)),"")</f>
        <v>0.05</v>
      </c>
      <c r="H194" s="168">
        <f>IFERROR(IF(VLOOKUP($A194,'Annex 2 EHV charges'!$D:$O,12,FALSE)=0,"",VLOOKUP($A194,'Annex 2 EHV charges'!$D:$O,12,FALSE)),"")</f>
        <v>0.05</v>
      </c>
    </row>
    <row r="195" spans="1:8" x14ac:dyDescent="0.2">
      <c r="A195" s="162" t="str">
        <f t="array" ref="A195">IFERROR(INDEX('Annex 2 EHV charges'!$D$11:$D$300, MATCH(0, IF(ISBLANK('Annex 2 EHV charges'!$D$11:$D$300),1, COUNTIF(A$4:$A194, 'Annex 2 EHV charges'!$D$11:$D$300)), 0)),"")</f>
        <v>New Export 36</v>
      </c>
      <c r="B195" s="161" t="str">
        <f>IF($A195="","",VLOOKUP($A195,'Annex 2 EHV charges'!$D:$O,2,0))</f>
        <v>New Export 36</v>
      </c>
      <c r="C195" s="162" t="str">
        <f>IF($A195="","",VLOOKUP($A195,'Annex 2 EHV charges'!$D:$O,3,0))</f>
        <v>New Export 36</v>
      </c>
      <c r="D195" s="161" t="str">
        <f>IF($A195="","",VLOOKUP($A195,'Annex 2 EHV charges'!$D:$O,4,0))</f>
        <v>Red House Solar farm</v>
      </c>
      <c r="E195" s="166" t="str">
        <f>IFERROR(IF(VLOOKUP($A195,'Annex 2 EHV charges'!$D:$O,9,FALSE)=0,"",VLOOKUP($A195,'Annex 2 EHV charges'!$D:$O,9,FALSE)),"")</f>
        <v/>
      </c>
      <c r="F195" s="167">
        <f>IFERROR(IF(VLOOKUP($A195,'Annex 2 EHV charges'!$D:$O,10,FALSE)=0,"",VLOOKUP($A195,'Annex 2 EHV charges'!$D:$O,10,FALSE)),"")</f>
        <v>259.20999999999998</v>
      </c>
      <c r="G195" s="168">
        <f>IFERROR(IF(VLOOKUP($A195,'Annex 2 EHV charges'!$D:$O,11,FALSE)=0,"",VLOOKUP($A195,'Annex 2 EHV charges'!$D:$O,11,FALSE)),"")</f>
        <v>0.05</v>
      </c>
      <c r="H195" s="168">
        <f>IFERROR(IF(VLOOKUP($A195,'Annex 2 EHV charges'!$D:$O,12,FALSE)=0,"",VLOOKUP($A195,'Annex 2 EHV charges'!$D:$O,12,FALSE)),"")</f>
        <v>0.05</v>
      </c>
    </row>
    <row r="196" spans="1:8" x14ac:dyDescent="0.2">
      <c r="A196" s="162" t="str">
        <f t="array" ref="A196">IFERROR(INDEX('Annex 2 EHV charges'!$D$11:$D$300, MATCH(0, IF(ISBLANK('Annex 2 EHV charges'!$D$11:$D$300),1, COUNTIF(A$4:$A195, 'Annex 2 EHV charges'!$D$11:$D$300)), 0)),"")</f>
        <v>New Export 37</v>
      </c>
      <c r="B196" s="161" t="str">
        <f>IF($A196="","",VLOOKUP($A196,'Annex 2 EHV charges'!$D:$O,2,0))</f>
        <v>New Export 37</v>
      </c>
      <c r="C196" s="162" t="str">
        <f>IF($A196="","",VLOOKUP($A196,'Annex 2 EHV charges'!$D:$O,3,0))</f>
        <v>New Export 37</v>
      </c>
      <c r="D196" s="161" t="str">
        <f>IF($A196="","",VLOOKUP($A196,'Annex 2 EHV charges'!$D:$O,4,0))</f>
        <v>Roseland Business Park</v>
      </c>
      <c r="E196" s="166" t="str">
        <f>IFERROR(IF(VLOOKUP($A196,'Annex 2 EHV charges'!$D:$O,9,FALSE)=0,"",VLOOKUP($A196,'Annex 2 EHV charges'!$D:$O,9,FALSE)),"")</f>
        <v/>
      </c>
      <c r="F196" s="167">
        <f>IFERROR(IF(VLOOKUP($A196,'Annex 2 EHV charges'!$D:$O,10,FALSE)=0,"",VLOOKUP($A196,'Annex 2 EHV charges'!$D:$O,10,FALSE)),"")</f>
        <v>1148.8699999999999</v>
      </c>
      <c r="G196" s="168">
        <f>IFERROR(IF(VLOOKUP($A196,'Annex 2 EHV charges'!$D:$O,11,FALSE)=0,"",VLOOKUP($A196,'Annex 2 EHV charges'!$D:$O,11,FALSE)),"")</f>
        <v>0.05</v>
      </c>
      <c r="H196" s="168">
        <f>IFERROR(IF(VLOOKUP($A196,'Annex 2 EHV charges'!$D:$O,12,FALSE)=0,"",VLOOKUP($A196,'Annex 2 EHV charges'!$D:$O,12,FALSE)),"")</f>
        <v>0.05</v>
      </c>
    </row>
    <row r="197" spans="1:8" x14ac:dyDescent="0.2">
      <c r="A197" s="162" t="str">
        <f t="array" ref="A197">IFERROR(INDEX('Annex 2 EHV charges'!$D$11:$D$300, MATCH(0, IF(ISBLANK('Annex 2 EHV charges'!$D$11:$D$300),1, COUNTIF(A$4:$A196, 'Annex 2 EHV charges'!$D$11:$D$300)), 0)),"")</f>
        <v>New Export 38</v>
      </c>
      <c r="B197" s="161" t="str">
        <f>IF($A197="","",VLOOKUP($A197,'Annex 2 EHV charges'!$D:$O,2,0))</f>
        <v>New Export 38</v>
      </c>
      <c r="C197" s="162" t="str">
        <f>IF($A197="","",VLOOKUP($A197,'Annex 2 EHV charges'!$D:$O,3,0))</f>
        <v>New Export 38</v>
      </c>
      <c r="D197" s="161" t="str">
        <f>IF($A197="","",VLOOKUP($A197,'Annex 2 EHV charges'!$D:$O,4,0))</f>
        <v>Rugby Road STOR</v>
      </c>
      <c r="E197" s="166" t="str">
        <f>IFERROR(IF(VLOOKUP($A197,'Annex 2 EHV charges'!$D:$O,9,FALSE)=0,"",VLOOKUP($A197,'Annex 2 EHV charges'!$D:$O,9,FALSE)),"")</f>
        <v/>
      </c>
      <c r="F197" s="167">
        <f>IFERROR(IF(VLOOKUP($A197,'Annex 2 EHV charges'!$D:$O,10,FALSE)=0,"",VLOOKUP($A197,'Annex 2 EHV charges'!$D:$O,10,FALSE)),"")</f>
        <v>258.01</v>
      </c>
      <c r="G197" s="168">
        <f>IFERROR(IF(VLOOKUP($A197,'Annex 2 EHV charges'!$D:$O,11,FALSE)=0,"",VLOOKUP($A197,'Annex 2 EHV charges'!$D:$O,11,FALSE)),"")</f>
        <v>0.05</v>
      </c>
      <c r="H197" s="168">
        <f>IFERROR(IF(VLOOKUP($A197,'Annex 2 EHV charges'!$D:$O,12,FALSE)=0,"",VLOOKUP($A197,'Annex 2 EHV charges'!$D:$O,12,FALSE)),"")</f>
        <v>0.05</v>
      </c>
    </row>
    <row r="198" spans="1:8" x14ac:dyDescent="0.2">
      <c r="A198" s="162" t="str">
        <f t="array" ref="A198">IFERROR(INDEX('Annex 2 EHV charges'!$D$11:$D$300, MATCH(0, IF(ISBLANK('Annex 2 EHV charges'!$D$11:$D$300),1, COUNTIF(A$4:$A197, 'Annex 2 EHV charges'!$D$11:$D$300)), 0)),"")</f>
        <v>New Export 39</v>
      </c>
      <c r="B198" s="161" t="str">
        <f>IF($A198="","",VLOOKUP($A198,'Annex 2 EHV charges'!$D:$O,2,0))</f>
        <v>New Export 39</v>
      </c>
      <c r="C198" s="162" t="str">
        <f>IF($A198="","",VLOOKUP($A198,'Annex 2 EHV charges'!$D:$O,3,0))</f>
        <v>New Export 39</v>
      </c>
      <c r="D198" s="161" t="str">
        <f>IF($A198="","",VLOOKUP($A198,'Annex 2 EHV charges'!$D:$O,4,0))</f>
        <v>Sewstern Lane Wind Farm</v>
      </c>
      <c r="E198" s="166" t="str">
        <f>IFERROR(IF(VLOOKUP($A198,'Annex 2 EHV charges'!$D:$O,9,FALSE)=0,"",VLOOKUP($A198,'Annex 2 EHV charges'!$D:$O,9,FALSE)),"")</f>
        <v/>
      </c>
      <c r="F198" s="167">
        <f>IFERROR(IF(VLOOKUP($A198,'Annex 2 EHV charges'!$D:$O,10,FALSE)=0,"",VLOOKUP($A198,'Annex 2 EHV charges'!$D:$O,10,FALSE)),"")</f>
        <v>1545.17</v>
      </c>
      <c r="G198" s="168">
        <f>IFERROR(IF(VLOOKUP($A198,'Annex 2 EHV charges'!$D:$O,11,FALSE)=0,"",VLOOKUP($A198,'Annex 2 EHV charges'!$D:$O,11,FALSE)),"")</f>
        <v>0.05</v>
      </c>
      <c r="H198" s="168">
        <f>IFERROR(IF(VLOOKUP($A198,'Annex 2 EHV charges'!$D:$O,12,FALSE)=0,"",VLOOKUP($A198,'Annex 2 EHV charges'!$D:$O,12,FALSE)),"")</f>
        <v>0.05</v>
      </c>
    </row>
    <row r="199" spans="1:8" x14ac:dyDescent="0.2">
      <c r="A199" s="162" t="str">
        <f t="array" ref="A199">IFERROR(INDEX('Annex 2 EHV charges'!$D$11:$D$300, MATCH(0, IF(ISBLANK('Annex 2 EHV charges'!$D$11:$D$300),1, COUNTIF(A$4:$A198, 'Annex 2 EHV charges'!$D$11:$D$300)), 0)),"")</f>
        <v>New Export 40</v>
      </c>
      <c r="B199" s="161" t="str">
        <f>IF($A199="","",VLOOKUP($A199,'Annex 2 EHV charges'!$D:$O,2,0))</f>
        <v>New Export 40</v>
      </c>
      <c r="C199" s="162" t="str">
        <f>IF($A199="","",VLOOKUP($A199,'Annex 2 EHV charges'!$D:$O,3,0))</f>
        <v>New Export 40</v>
      </c>
      <c r="D199" s="161" t="str">
        <f>IF($A199="","",VLOOKUP($A199,'Annex 2 EHV charges'!$D:$O,4,0))</f>
        <v>Shirebrook Wind Farm</v>
      </c>
      <c r="E199" s="166" t="str">
        <f>IFERROR(IF(VLOOKUP($A199,'Annex 2 EHV charges'!$D:$O,9,FALSE)=0,"",VLOOKUP($A199,'Annex 2 EHV charges'!$D:$O,9,FALSE)),"")</f>
        <v/>
      </c>
      <c r="F199" s="167">
        <f>IFERROR(IF(VLOOKUP($A199,'Annex 2 EHV charges'!$D:$O,10,FALSE)=0,"",VLOOKUP($A199,'Annex 2 EHV charges'!$D:$O,10,FALSE)),"")</f>
        <v>993.02</v>
      </c>
      <c r="G199" s="168">
        <f>IFERROR(IF(VLOOKUP($A199,'Annex 2 EHV charges'!$D:$O,11,FALSE)=0,"",VLOOKUP($A199,'Annex 2 EHV charges'!$D:$O,11,FALSE)),"")</f>
        <v>0.05</v>
      </c>
      <c r="H199" s="168">
        <f>IFERROR(IF(VLOOKUP($A199,'Annex 2 EHV charges'!$D:$O,12,FALSE)=0,"",VLOOKUP($A199,'Annex 2 EHV charges'!$D:$O,12,FALSE)),"")</f>
        <v>0.05</v>
      </c>
    </row>
    <row r="200" spans="1:8" x14ac:dyDescent="0.2">
      <c r="A200" s="162" t="str">
        <f t="array" ref="A200">IFERROR(INDEX('Annex 2 EHV charges'!$D$11:$D$300, MATCH(0, IF(ISBLANK('Annex 2 EHV charges'!$D$11:$D$300),1, COUNTIF(A$4:$A199, 'Annex 2 EHV charges'!$D$11:$D$300)), 0)),"")</f>
        <v>New Export 41</v>
      </c>
      <c r="B200" s="161" t="str">
        <f>IF($A200="","",VLOOKUP($A200,'Annex 2 EHV charges'!$D:$O,2,0))</f>
        <v>New Export 41</v>
      </c>
      <c r="C200" s="162" t="str">
        <f>IF($A200="","",VLOOKUP($A200,'Annex 2 EHV charges'!$D:$O,3,0))</f>
        <v>New Export 41</v>
      </c>
      <c r="D200" s="161" t="str">
        <f>IF($A200="","",VLOOKUP($A200,'Annex 2 EHV charges'!$D:$O,4,0))</f>
        <v>Spring Ridge WF</v>
      </c>
      <c r="E200" s="166" t="str">
        <f>IFERROR(IF(VLOOKUP($A200,'Annex 2 EHV charges'!$D:$O,9,FALSE)=0,"",VLOOKUP($A200,'Annex 2 EHV charges'!$D:$O,9,FALSE)),"")</f>
        <v/>
      </c>
      <c r="F200" s="167">
        <f>IFERROR(IF(VLOOKUP($A200,'Annex 2 EHV charges'!$D:$O,10,FALSE)=0,"",VLOOKUP($A200,'Annex 2 EHV charges'!$D:$O,10,FALSE)),"")</f>
        <v>2835.44</v>
      </c>
      <c r="G200" s="168">
        <f>IFERROR(IF(VLOOKUP($A200,'Annex 2 EHV charges'!$D:$O,11,FALSE)=0,"",VLOOKUP($A200,'Annex 2 EHV charges'!$D:$O,11,FALSE)),"")</f>
        <v>0.05</v>
      </c>
      <c r="H200" s="168">
        <f>IFERROR(IF(VLOOKUP($A200,'Annex 2 EHV charges'!$D:$O,12,FALSE)=0,"",VLOOKUP($A200,'Annex 2 EHV charges'!$D:$O,12,FALSE)),"")</f>
        <v>0.05</v>
      </c>
    </row>
    <row r="201" spans="1:8" x14ac:dyDescent="0.2">
      <c r="A201" s="162" t="str">
        <f t="array" ref="A201">IFERROR(INDEX('Annex 2 EHV charges'!$D$11:$D$300, MATCH(0, IF(ISBLANK('Annex 2 EHV charges'!$D$11:$D$300),1, COUNTIF(A$4:$A200, 'Annex 2 EHV charges'!$D$11:$D$300)), 0)),"")</f>
        <v>New Export 42</v>
      </c>
      <c r="B201" s="161" t="str">
        <f>IF($A201="","",VLOOKUP($A201,'Annex 2 EHV charges'!$D:$O,2,0))</f>
        <v>New Export 42</v>
      </c>
      <c r="C201" s="162" t="str">
        <f>IF($A201="","",VLOOKUP($A201,'Annex 2 EHV charges'!$D:$O,3,0))</f>
        <v>New Export 42</v>
      </c>
      <c r="D201" s="161" t="str">
        <f>IF($A201="","",VLOOKUP($A201,'Annex 2 EHV charges'!$D:$O,4,0))</f>
        <v xml:space="preserve">Staveley Energy Storage </v>
      </c>
      <c r="E201" s="166" t="str">
        <f>IFERROR(IF(VLOOKUP($A201,'Annex 2 EHV charges'!$D:$O,9,FALSE)=0,"",VLOOKUP($A201,'Annex 2 EHV charges'!$D:$O,9,FALSE)),"")</f>
        <v/>
      </c>
      <c r="F201" s="167">
        <f>IFERROR(IF(VLOOKUP($A201,'Annex 2 EHV charges'!$D:$O,10,FALSE)=0,"",VLOOKUP($A201,'Annex 2 EHV charges'!$D:$O,10,FALSE)),"")</f>
        <v>281.83</v>
      </c>
      <c r="G201" s="168">
        <f>IFERROR(IF(VLOOKUP($A201,'Annex 2 EHV charges'!$D:$O,11,FALSE)=0,"",VLOOKUP($A201,'Annex 2 EHV charges'!$D:$O,11,FALSE)),"")</f>
        <v>0.05</v>
      </c>
      <c r="H201" s="168">
        <f>IFERROR(IF(VLOOKUP($A201,'Annex 2 EHV charges'!$D:$O,12,FALSE)=0,"",VLOOKUP($A201,'Annex 2 EHV charges'!$D:$O,12,FALSE)),"")</f>
        <v>0.05</v>
      </c>
    </row>
    <row r="202" spans="1:8" x14ac:dyDescent="0.2">
      <c r="A202" s="162" t="str">
        <f t="array" ref="A202">IFERROR(INDEX('Annex 2 EHV charges'!$D$11:$D$300, MATCH(0, IF(ISBLANK('Annex 2 EHV charges'!$D$11:$D$300),1, COUNTIF(A$4:$A201, 'Annex 2 EHV charges'!$D$11:$D$300)), 0)),"")</f>
        <v>New Export 43</v>
      </c>
      <c r="B202" s="161" t="str">
        <f>IF($A202="","",VLOOKUP($A202,'Annex 2 EHV charges'!$D:$O,2,0))</f>
        <v>New Export 43</v>
      </c>
      <c r="C202" s="162" t="str">
        <f>IF($A202="","",VLOOKUP($A202,'Annex 2 EHV charges'!$D:$O,3,0))</f>
        <v>New Export 43</v>
      </c>
      <c r="D202" s="161" t="str">
        <f>IF($A202="","",VLOOKUP($A202,'Annex 2 EHV charges'!$D:$O,4,0))</f>
        <v>Stoke Heights Wind Farm</v>
      </c>
      <c r="E202" s="166" t="str">
        <f>IFERROR(IF(VLOOKUP($A202,'Annex 2 EHV charges'!$D:$O,9,FALSE)=0,"",VLOOKUP($A202,'Annex 2 EHV charges'!$D:$O,9,FALSE)),"")</f>
        <v/>
      </c>
      <c r="F202" s="167" t="str">
        <f>IFERROR(IF(VLOOKUP($A202,'Annex 2 EHV charges'!$D:$O,10,FALSE)=0,"",VLOOKUP($A202,'Annex 2 EHV charges'!$D:$O,10,FALSE)),"")</f>
        <v/>
      </c>
      <c r="G202" s="168">
        <f>IFERROR(IF(VLOOKUP($A202,'Annex 2 EHV charges'!$D:$O,11,FALSE)=0,"",VLOOKUP($A202,'Annex 2 EHV charges'!$D:$O,11,FALSE)),"")</f>
        <v>0.05</v>
      </c>
      <c r="H202" s="168">
        <f>IFERROR(IF(VLOOKUP($A202,'Annex 2 EHV charges'!$D:$O,12,FALSE)=0,"",VLOOKUP($A202,'Annex 2 EHV charges'!$D:$O,12,FALSE)),"")</f>
        <v>0.05</v>
      </c>
    </row>
    <row r="203" spans="1:8" x14ac:dyDescent="0.2">
      <c r="A203" s="162" t="str">
        <f t="array" ref="A203">IFERROR(INDEX('Annex 2 EHV charges'!$D$11:$D$300, MATCH(0, IF(ISBLANK('Annex 2 EHV charges'!$D$11:$D$300),1, COUNTIF(A$4:$A202, 'Annex 2 EHV charges'!$D$11:$D$300)), 0)),"")</f>
        <v>New Export 44</v>
      </c>
      <c r="B203" s="161" t="str">
        <f>IF($A203="","",VLOOKUP($A203,'Annex 2 EHV charges'!$D:$O,2,0))</f>
        <v>New Export 44</v>
      </c>
      <c r="C203" s="162" t="str">
        <f>IF($A203="","",VLOOKUP($A203,'Annex 2 EHV charges'!$D:$O,3,0))</f>
        <v>New Export 44</v>
      </c>
      <c r="D203" s="161" t="str">
        <f>IF($A203="","",VLOOKUP($A203,'Annex 2 EHV charges'!$D:$O,4,0))</f>
        <v>Stud Farm, Sutton-on-Trent</v>
      </c>
      <c r="E203" s="166" t="str">
        <f>IFERROR(IF(VLOOKUP($A203,'Annex 2 EHV charges'!$D:$O,9,FALSE)=0,"",VLOOKUP($A203,'Annex 2 EHV charges'!$D:$O,9,FALSE)),"")</f>
        <v/>
      </c>
      <c r="F203" s="167">
        <f>IFERROR(IF(VLOOKUP($A203,'Annex 2 EHV charges'!$D:$O,10,FALSE)=0,"",VLOOKUP($A203,'Annex 2 EHV charges'!$D:$O,10,FALSE)),"")</f>
        <v>257.79000000000002</v>
      </c>
      <c r="G203" s="168">
        <f>IFERROR(IF(VLOOKUP($A203,'Annex 2 EHV charges'!$D:$O,11,FALSE)=0,"",VLOOKUP($A203,'Annex 2 EHV charges'!$D:$O,11,FALSE)),"")</f>
        <v>0.05</v>
      </c>
      <c r="H203" s="168">
        <f>IFERROR(IF(VLOOKUP($A203,'Annex 2 EHV charges'!$D:$O,12,FALSE)=0,"",VLOOKUP($A203,'Annex 2 EHV charges'!$D:$O,12,FALSE)),"")</f>
        <v>0.05</v>
      </c>
    </row>
    <row r="204" spans="1:8" x14ac:dyDescent="0.2">
      <c r="A204" s="162" t="str">
        <f t="array" ref="A204">IFERROR(INDEX('Annex 2 EHV charges'!$D$11:$D$300, MATCH(0, IF(ISBLANK('Annex 2 EHV charges'!$D$11:$D$300),1, COUNTIF(A$4:$A203, 'Annex 2 EHV charges'!$D$11:$D$300)), 0)),"")</f>
        <v>New Export 45</v>
      </c>
      <c r="B204" s="161" t="str">
        <f>IF($A204="","",VLOOKUP($A204,'Annex 2 EHV charges'!$D:$O,2,0))</f>
        <v>New Export 45</v>
      </c>
      <c r="C204" s="162" t="str">
        <f>IF($A204="","",VLOOKUP($A204,'Annex 2 EHV charges'!$D:$O,3,0))</f>
        <v>New Export 45</v>
      </c>
      <c r="D204" s="161" t="str">
        <f>IF($A204="","",VLOOKUP($A204,'Annex 2 EHV charges'!$D:$O,4,0))</f>
        <v>Sutton Bonnington PV</v>
      </c>
      <c r="E204" s="166" t="str">
        <f>IFERROR(IF(VLOOKUP($A204,'Annex 2 EHV charges'!$D:$O,9,FALSE)=0,"",VLOOKUP($A204,'Annex 2 EHV charges'!$D:$O,9,FALSE)),"")</f>
        <v/>
      </c>
      <c r="F204" s="167">
        <f>IFERROR(IF(VLOOKUP($A204,'Annex 2 EHV charges'!$D:$O,10,FALSE)=0,"",VLOOKUP($A204,'Annex 2 EHV charges'!$D:$O,10,FALSE)),"")</f>
        <v>286.93</v>
      </c>
      <c r="G204" s="168">
        <f>IFERROR(IF(VLOOKUP($A204,'Annex 2 EHV charges'!$D:$O,11,FALSE)=0,"",VLOOKUP($A204,'Annex 2 EHV charges'!$D:$O,11,FALSE)),"")</f>
        <v>0.05</v>
      </c>
      <c r="H204" s="168">
        <f>IFERROR(IF(VLOOKUP($A204,'Annex 2 EHV charges'!$D:$O,12,FALSE)=0,"",VLOOKUP($A204,'Annex 2 EHV charges'!$D:$O,12,FALSE)),"")</f>
        <v>0.05</v>
      </c>
    </row>
    <row r="205" spans="1:8" x14ac:dyDescent="0.2">
      <c r="A205" s="162" t="str">
        <f t="array" ref="A205">IFERROR(INDEX('Annex 2 EHV charges'!$D$11:$D$300, MATCH(0, IF(ISBLANK('Annex 2 EHV charges'!$D$11:$D$300),1, COUNTIF(A$4:$A204, 'Annex 2 EHV charges'!$D$11:$D$300)), 0)),"")</f>
        <v>New Export 46</v>
      </c>
      <c r="B205" s="161" t="str">
        <f>IF($A205="","",VLOOKUP($A205,'Annex 2 EHV charges'!$D:$O,2,0))</f>
        <v>New Export 46</v>
      </c>
      <c r="C205" s="162" t="str">
        <f>IF($A205="","",VLOOKUP($A205,'Annex 2 EHV charges'!$D:$O,3,0))</f>
        <v>New Export 46</v>
      </c>
      <c r="D205" s="161" t="str">
        <f>IF($A205="","",VLOOKUP($A205,'Annex 2 EHV charges'!$D:$O,4,0))</f>
        <v>Swift Wind Farm</v>
      </c>
      <c r="E205" s="166" t="str">
        <f>IFERROR(IF(VLOOKUP($A205,'Annex 2 EHV charges'!$D:$O,9,FALSE)=0,"",VLOOKUP($A205,'Annex 2 EHV charges'!$D:$O,9,FALSE)),"")</f>
        <v/>
      </c>
      <c r="F205" s="167">
        <f>IFERROR(IF(VLOOKUP($A205,'Annex 2 EHV charges'!$D:$O,10,FALSE)=0,"",VLOOKUP($A205,'Annex 2 EHV charges'!$D:$O,10,FALSE)),"")</f>
        <v>560.63</v>
      </c>
      <c r="G205" s="168">
        <f>IFERROR(IF(VLOOKUP($A205,'Annex 2 EHV charges'!$D:$O,11,FALSE)=0,"",VLOOKUP($A205,'Annex 2 EHV charges'!$D:$O,11,FALSE)),"")</f>
        <v>0.05</v>
      </c>
      <c r="H205" s="168">
        <f>IFERROR(IF(VLOOKUP($A205,'Annex 2 EHV charges'!$D:$O,12,FALSE)=0,"",VLOOKUP($A205,'Annex 2 EHV charges'!$D:$O,12,FALSE)),"")</f>
        <v>0.05</v>
      </c>
    </row>
    <row r="206" spans="1:8" x14ac:dyDescent="0.2">
      <c r="A206" s="162" t="str">
        <f t="array" ref="A206">IFERROR(INDEX('Annex 2 EHV charges'!$D$11:$D$300, MATCH(0, IF(ISBLANK('Annex 2 EHV charges'!$D$11:$D$300),1, COUNTIF(A$4:$A205, 'Annex 2 EHV charges'!$D$11:$D$300)), 0)),"")</f>
        <v>New Export 47</v>
      </c>
      <c r="B206" s="161" t="str">
        <f>IF($A206="","",VLOOKUP($A206,'Annex 2 EHV charges'!$D:$O,2,0))</f>
        <v>New Export 47</v>
      </c>
      <c r="C206" s="162" t="str">
        <f>IF($A206="","",VLOOKUP($A206,'Annex 2 EHV charges'!$D:$O,3,0))</f>
        <v>New Export 47</v>
      </c>
      <c r="D206" s="161" t="str">
        <f>IF($A206="","",VLOOKUP($A206,'Annex 2 EHV charges'!$D:$O,4,0))</f>
        <v>Tathall End Solar Farm</v>
      </c>
      <c r="E206" s="166" t="str">
        <f>IFERROR(IF(VLOOKUP($A206,'Annex 2 EHV charges'!$D:$O,9,FALSE)=0,"",VLOOKUP($A206,'Annex 2 EHV charges'!$D:$O,9,FALSE)),"")</f>
        <v/>
      </c>
      <c r="F206" s="167">
        <f>IFERROR(IF(VLOOKUP($A206,'Annex 2 EHV charges'!$D:$O,10,FALSE)=0,"",VLOOKUP($A206,'Annex 2 EHV charges'!$D:$O,10,FALSE)),"")</f>
        <v>1899.55</v>
      </c>
      <c r="G206" s="168">
        <f>IFERROR(IF(VLOOKUP($A206,'Annex 2 EHV charges'!$D:$O,11,FALSE)=0,"",VLOOKUP($A206,'Annex 2 EHV charges'!$D:$O,11,FALSE)),"")</f>
        <v>0.05</v>
      </c>
      <c r="H206" s="168">
        <f>IFERROR(IF(VLOOKUP($A206,'Annex 2 EHV charges'!$D:$O,12,FALSE)=0,"",VLOOKUP($A206,'Annex 2 EHV charges'!$D:$O,12,FALSE)),"")</f>
        <v>0.05</v>
      </c>
    </row>
    <row r="207" spans="1:8" x14ac:dyDescent="0.2">
      <c r="A207" s="162" t="str">
        <f t="array" ref="A207">IFERROR(INDEX('Annex 2 EHV charges'!$D$11:$D$300, MATCH(0, IF(ISBLANK('Annex 2 EHV charges'!$D$11:$D$300),1, COUNTIF(A$4:$A206, 'Annex 2 EHV charges'!$D$11:$D$300)), 0)),"")</f>
        <v>New Export 48</v>
      </c>
      <c r="B207" s="161" t="str">
        <f>IF($A207="","",VLOOKUP($A207,'Annex 2 EHV charges'!$D:$O,2,0))</f>
        <v>New Export 48</v>
      </c>
      <c r="C207" s="162" t="str">
        <f>IF($A207="","",VLOOKUP($A207,'Annex 2 EHV charges'!$D:$O,3,0))</f>
        <v>New Export 48</v>
      </c>
      <c r="D207" s="161" t="str">
        <f>IF($A207="","",VLOOKUP($A207,'Annex 2 EHV charges'!$D:$O,4,0))</f>
        <v>Taylor Lane STOR</v>
      </c>
      <c r="E207" s="166" t="str">
        <f>IFERROR(IF(VLOOKUP($A207,'Annex 2 EHV charges'!$D:$O,9,FALSE)=0,"",VLOOKUP($A207,'Annex 2 EHV charges'!$D:$O,9,FALSE)),"")</f>
        <v/>
      </c>
      <c r="F207" s="167">
        <f>IFERROR(IF(VLOOKUP($A207,'Annex 2 EHV charges'!$D:$O,10,FALSE)=0,"",VLOOKUP($A207,'Annex 2 EHV charges'!$D:$O,10,FALSE)),"")</f>
        <v>374.28</v>
      </c>
      <c r="G207" s="168">
        <f>IFERROR(IF(VLOOKUP($A207,'Annex 2 EHV charges'!$D:$O,11,FALSE)=0,"",VLOOKUP($A207,'Annex 2 EHV charges'!$D:$O,11,FALSE)),"")</f>
        <v>0.05</v>
      </c>
      <c r="H207" s="168">
        <f>IFERROR(IF(VLOOKUP($A207,'Annex 2 EHV charges'!$D:$O,12,FALSE)=0,"",VLOOKUP($A207,'Annex 2 EHV charges'!$D:$O,12,FALSE)),"")</f>
        <v>0.05</v>
      </c>
    </row>
    <row r="208" spans="1:8" x14ac:dyDescent="0.2">
      <c r="A208" s="162" t="str">
        <f t="array" ref="A208">IFERROR(INDEX('Annex 2 EHV charges'!$D$11:$D$300, MATCH(0, IF(ISBLANK('Annex 2 EHV charges'!$D$11:$D$300),1, COUNTIF(A$4:$A207, 'Annex 2 EHV charges'!$D$11:$D$300)), 0)),"")</f>
        <v>New Export 49</v>
      </c>
      <c r="B208" s="161" t="str">
        <f>IF($A208="","",VLOOKUP($A208,'Annex 2 EHV charges'!$D:$O,2,0))</f>
        <v>New Export 49</v>
      </c>
      <c r="C208" s="162" t="str">
        <f>IF($A208="","",VLOOKUP($A208,'Annex 2 EHV charges'!$D:$O,3,0))</f>
        <v>New Export 49</v>
      </c>
      <c r="D208" s="161" t="str">
        <f>IF($A208="","",VLOOKUP($A208,'Annex 2 EHV charges'!$D:$O,4,0))</f>
        <v>JG Pears Farm PV</v>
      </c>
      <c r="E208" s="166" t="str">
        <f>IFERROR(IF(VLOOKUP($A208,'Annex 2 EHV charges'!$D:$O,9,FALSE)=0,"",VLOOKUP($A208,'Annex 2 EHV charges'!$D:$O,9,FALSE)),"")</f>
        <v/>
      </c>
      <c r="F208" s="167">
        <f>IFERROR(IF(VLOOKUP($A208,'Annex 2 EHV charges'!$D:$O,10,FALSE)=0,"",VLOOKUP($A208,'Annex 2 EHV charges'!$D:$O,10,FALSE)),"")</f>
        <v>14937.72</v>
      </c>
      <c r="G208" s="168">
        <f>IFERROR(IF(VLOOKUP($A208,'Annex 2 EHV charges'!$D:$O,11,FALSE)=0,"",VLOOKUP($A208,'Annex 2 EHV charges'!$D:$O,11,FALSE)),"")</f>
        <v>0.05</v>
      </c>
      <c r="H208" s="168">
        <f>IFERROR(IF(VLOOKUP($A208,'Annex 2 EHV charges'!$D:$O,12,FALSE)=0,"",VLOOKUP($A208,'Annex 2 EHV charges'!$D:$O,12,FALSE)),"")</f>
        <v>0.05</v>
      </c>
    </row>
    <row r="209" spans="1:8" x14ac:dyDescent="0.2">
      <c r="A209" s="162" t="str">
        <f t="array" ref="A209">IFERROR(INDEX('Annex 2 EHV charges'!$D$11:$D$300, MATCH(0, IF(ISBLANK('Annex 2 EHV charges'!$D$11:$D$300),1, COUNTIF(A$4:$A208, 'Annex 2 EHV charges'!$D$11:$D$300)), 0)),"")</f>
        <v>New Export 50</v>
      </c>
      <c r="B209" s="161" t="str">
        <f>IF($A209="","",VLOOKUP($A209,'Annex 2 EHV charges'!$D:$O,2,0))</f>
        <v>New Export 50</v>
      </c>
      <c r="C209" s="162" t="str">
        <f>IF($A209="","",VLOOKUP($A209,'Annex 2 EHV charges'!$D:$O,3,0))</f>
        <v>New Export 50</v>
      </c>
      <c r="D209" s="161" t="str">
        <f>IF($A209="","",VLOOKUP($A209,'Annex 2 EHV charges'!$D:$O,4,0))</f>
        <v>Thornton Solar Farm</v>
      </c>
      <c r="E209" s="166" t="str">
        <f>IFERROR(IF(VLOOKUP($A209,'Annex 2 EHV charges'!$D:$O,9,FALSE)=0,"",VLOOKUP($A209,'Annex 2 EHV charges'!$D:$O,9,FALSE)),"")</f>
        <v/>
      </c>
      <c r="F209" s="167">
        <f>IFERROR(IF(VLOOKUP($A209,'Annex 2 EHV charges'!$D:$O,10,FALSE)=0,"",VLOOKUP($A209,'Annex 2 EHV charges'!$D:$O,10,FALSE)),"")</f>
        <v>2194.81</v>
      </c>
      <c r="G209" s="168">
        <f>IFERROR(IF(VLOOKUP($A209,'Annex 2 EHV charges'!$D:$O,11,FALSE)=0,"",VLOOKUP($A209,'Annex 2 EHV charges'!$D:$O,11,FALSE)),"")</f>
        <v>0.05</v>
      </c>
      <c r="H209" s="168">
        <f>IFERROR(IF(VLOOKUP($A209,'Annex 2 EHV charges'!$D:$O,12,FALSE)=0,"",VLOOKUP($A209,'Annex 2 EHV charges'!$D:$O,12,FALSE)),"")</f>
        <v>0.05</v>
      </c>
    </row>
    <row r="210" spans="1:8" x14ac:dyDescent="0.2">
      <c r="A210" s="162" t="str">
        <f t="array" ref="A210">IFERROR(INDEX('Annex 2 EHV charges'!$D$11:$D$300, MATCH(0, IF(ISBLANK('Annex 2 EHV charges'!$D$11:$D$300),1, COUNTIF(A$4:$A209, 'Annex 2 EHV charges'!$D$11:$D$300)), 0)),"")</f>
        <v>New Export 51</v>
      </c>
      <c r="B210" s="161" t="str">
        <f>IF($A210="","",VLOOKUP($A210,'Annex 2 EHV charges'!$D:$O,2,0))</f>
        <v>New Export 51</v>
      </c>
      <c r="C210" s="162" t="str">
        <f>IF($A210="","",VLOOKUP($A210,'Annex 2 EHV charges'!$D:$O,3,0))</f>
        <v>New Export 51</v>
      </c>
      <c r="D210" s="161" t="str">
        <f>IF($A210="","",VLOOKUP($A210,'Annex 2 EHV charges'!$D:$O,4,0))</f>
        <v>Tutbury Solar Farm</v>
      </c>
      <c r="E210" s="166" t="str">
        <f>IFERROR(IF(VLOOKUP($A210,'Annex 2 EHV charges'!$D:$O,9,FALSE)=0,"",VLOOKUP($A210,'Annex 2 EHV charges'!$D:$O,9,FALSE)),"")</f>
        <v/>
      </c>
      <c r="F210" s="167">
        <f>IFERROR(IF(VLOOKUP($A210,'Annex 2 EHV charges'!$D:$O,10,FALSE)=0,"",VLOOKUP($A210,'Annex 2 EHV charges'!$D:$O,10,FALSE)),"")</f>
        <v>710.84</v>
      </c>
      <c r="G210" s="168">
        <f>IFERROR(IF(VLOOKUP($A210,'Annex 2 EHV charges'!$D:$O,11,FALSE)=0,"",VLOOKUP($A210,'Annex 2 EHV charges'!$D:$O,11,FALSE)),"")</f>
        <v>0.05</v>
      </c>
      <c r="H210" s="168">
        <f>IFERROR(IF(VLOOKUP($A210,'Annex 2 EHV charges'!$D:$O,12,FALSE)=0,"",VLOOKUP($A210,'Annex 2 EHV charges'!$D:$O,12,FALSE)),"")</f>
        <v>0.05</v>
      </c>
    </row>
    <row r="211" spans="1:8" x14ac:dyDescent="0.2">
      <c r="A211" s="162" t="str">
        <f t="array" ref="A211">IFERROR(INDEX('Annex 2 EHV charges'!$D$11:$D$300, MATCH(0, IF(ISBLANK('Annex 2 EHV charges'!$D$11:$D$300),1, COUNTIF(A$4:$A210, 'Annex 2 EHV charges'!$D$11:$D$300)), 0)),"")</f>
        <v>New Export 52</v>
      </c>
      <c r="B211" s="161" t="str">
        <f>IF($A211="","",VLOOKUP($A211,'Annex 2 EHV charges'!$D:$O,2,0))</f>
        <v>New Export 52</v>
      </c>
      <c r="C211" s="162" t="str">
        <f>IF($A211="","",VLOOKUP($A211,'Annex 2 EHV charges'!$D:$O,3,0))</f>
        <v>New Export 52</v>
      </c>
      <c r="D211" s="161" t="str">
        <f>IF($A211="","",VLOOKUP($A211,'Annex 2 EHV charges'!$D:$O,4,0))</f>
        <v>Twin Oaks Farm</v>
      </c>
      <c r="E211" s="166" t="str">
        <f>IFERROR(IF(VLOOKUP($A211,'Annex 2 EHV charges'!$D:$O,9,FALSE)=0,"",VLOOKUP($A211,'Annex 2 EHV charges'!$D:$O,9,FALSE)),"")</f>
        <v/>
      </c>
      <c r="F211" s="167">
        <f>IFERROR(IF(VLOOKUP($A211,'Annex 2 EHV charges'!$D:$O,10,FALSE)=0,"",VLOOKUP($A211,'Annex 2 EHV charges'!$D:$O,10,FALSE)),"")</f>
        <v>273.55</v>
      </c>
      <c r="G211" s="168">
        <f>IFERROR(IF(VLOOKUP($A211,'Annex 2 EHV charges'!$D:$O,11,FALSE)=0,"",VLOOKUP($A211,'Annex 2 EHV charges'!$D:$O,11,FALSE)),"")</f>
        <v>0.05</v>
      </c>
      <c r="H211" s="168">
        <f>IFERROR(IF(VLOOKUP($A211,'Annex 2 EHV charges'!$D:$O,12,FALSE)=0,"",VLOOKUP($A211,'Annex 2 EHV charges'!$D:$O,12,FALSE)),"")</f>
        <v>0.05</v>
      </c>
    </row>
    <row r="212" spans="1:8" x14ac:dyDescent="0.2">
      <c r="A212" s="162" t="str">
        <f t="array" ref="A212">IFERROR(INDEX('Annex 2 EHV charges'!$D$11:$D$300, MATCH(0, IF(ISBLANK('Annex 2 EHV charges'!$D$11:$D$300),1, COUNTIF(A$4:$A211, 'Annex 2 EHV charges'!$D$11:$D$300)), 0)),"")</f>
        <v>New Export 53</v>
      </c>
      <c r="B212" s="161" t="str">
        <f>IF($A212="","",VLOOKUP($A212,'Annex 2 EHV charges'!$D:$O,2,0))</f>
        <v>New Export 53</v>
      </c>
      <c r="C212" s="162" t="str">
        <f>IF($A212="","",VLOOKUP($A212,'Annex 2 EHV charges'!$D:$O,3,0))</f>
        <v>New Export 53</v>
      </c>
      <c r="D212" s="161" t="str">
        <f>IF($A212="","",VLOOKUP($A212,'Annex 2 EHV charges'!$D:$O,4,0))</f>
        <v>Viking Solar Farm</v>
      </c>
      <c r="E212" s="166" t="str">
        <f>IFERROR(IF(VLOOKUP($A212,'Annex 2 EHV charges'!$D:$O,9,FALSE)=0,"",VLOOKUP($A212,'Annex 2 EHV charges'!$D:$O,9,FALSE)),"")</f>
        <v/>
      </c>
      <c r="F212" s="167">
        <f>IFERROR(IF(VLOOKUP($A212,'Annex 2 EHV charges'!$D:$O,10,FALSE)=0,"",VLOOKUP($A212,'Annex 2 EHV charges'!$D:$O,10,FALSE)),"")</f>
        <v>2650.61</v>
      </c>
      <c r="G212" s="168">
        <f>IFERROR(IF(VLOOKUP($A212,'Annex 2 EHV charges'!$D:$O,11,FALSE)=0,"",VLOOKUP($A212,'Annex 2 EHV charges'!$D:$O,11,FALSE)),"")</f>
        <v>0.05</v>
      </c>
      <c r="H212" s="168">
        <f>IFERROR(IF(VLOOKUP($A212,'Annex 2 EHV charges'!$D:$O,12,FALSE)=0,"",VLOOKUP($A212,'Annex 2 EHV charges'!$D:$O,12,FALSE)),"")</f>
        <v>0.05</v>
      </c>
    </row>
    <row r="213" spans="1:8" x14ac:dyDescent="0.2">
      <c r="A213" s="162" t="str">
        <f t="array" ref="A213">IFERROR(INDEX('Annex 2 EHV charges'!$D$11:$D$300, MATCH(0, IF(ISBLANK('Annex 2 EHV charges'!$D$11:$D$300),1, COUNTIF(A$4:$A212, 'Annex 2 EHV charges'!$D$11:$D$300)), 0)),"")</f>
        <v>New Export 54</v>
      </c>
      <c r="B213" s="161" t="str">
        <f>IF($A213="","",VLOOKUP($A213,'Annex 2 EHV charges'!$D:$O,2,0))</f>
        <v>New Export 54</v>
      </c>
      <c r="C213" s="162" t="str">
        <f>IF($A213="","",VLOOKUP($A213,'Annex 2 EHV charges'!$D:$O,3,0))</f>
        <v>New Export 54</v>
      </c>
      <c r="D213" s="161" t="str">
        <f>IF($A213="","",VLOOKUP($A213,'Annex 2 EHV charges'!$D:$O,4,0))</f>
        <v>Walworth farm EES</v>
      </c>
      <c r="E213" s="166">
        <f>IFERROR(IF(VLOOKUP($A213,'Annex 2 EHV charges'!$D:$O,9,FALSE)=0,"",VLOOKUP($A213,'Annex 2 EHV charges'!$D:$O,9,FALSE)),"")</f>
        <v>-0.64700000000000002</v>
      </c>
      <c r="F213" s="167" t="str">
        <f>IFERROR(IF(VLOOKUP($A213,'Annex 2 EHV charges'!$D:$O,10,FALSE)=0,"",VLOOKUP($A213,'Annex 2 EHV charges'!$D:$O,10,FALSE)),"")</f>
        <v/>
      </c>
      <c r="G213" s="168">
        <f>IFERROR(IF(VLOOKUP($A213,'Annex 2 EHV charges'!$D:$O,11,FALSE)=0,"",VLOOKUP($A213,'Annex 2 EHV charges'!$D:$O,11,FALSE)),"")</f>
        <v>0.05</v>
      </c>
      <c r="H213" s="168">
        <f>IFERROR(IF(VLOOKUP($A213,'Annex 2 EHV charges'!$D:$O,12,FALSE)=0,"",VLOOKUP($A213,'Annex 2 EHV charges'!$D:$O,12,FALSE)),"")</f>
        <v>0.05</v>
      </c>
    </row>
    <row r="214" spans="1:8" x14ac:dyDescent="0.2">
      <c r="A214" s="162" t="str">
        <f t="array" ref="A214">IFERROR(INDEX('Annex 2 EHV charges'!$D$11:$D$300, MATCH(0, IF(ISBLANK('Annex 2 EHV charges'!$D$11:$D$300),1, COUNTIF(A$4:$A213, 'Annex 2 EHV charges'!$D$11:$D$300)), 0)),"")</f>
        <v>New Export 55</v>
      </c>
      <c r="B214" s="161" t="str">
        <f>IF($A214="","",VLOOKUP($A214,'Annex 2 EHV charges'!$D:$O,2,0))</f>
        <v>New Export 55</v>
      </c>
      <c r="C214" s="162" t="str">
        <f>IF($A214="","",VLOOKUP($A214,'Annex 2 EHV charges'!$D:$O,3,0))</f>
        <v>New Export 55</v>
      </c>
      <c r="D214" s="161" t="str">
        <f>IF($A214="","",VLOOKUP($A214,'Annex 2 EHV charges'!$D:$O,4,0))</f>
        <v>Whitecross Lane PV Park</v>
      </c>
      <c r="E214" s="166" t="str">
        <f>IFERROR(IF(VLOOKUP($A214,'Annex 2 EHV charges'!$D:$O,9,FALSE)=0,"",VLOOKUP($A214,'Annex 2 EHV charges'!$D:$O,9,FALSE)),"")</f>
        <v/>
      </c>
      <c r="F214" s="167">
        <f>IFERROR(IF(VLOOKUP($A214,'Annex 2 EHV charges'!$D:$O,10,FALSE)=0,"",VLOOKUP($A214,'Annex 2 EHV charges'!$D:$O,10,FALSE)),"")</f>
        <v>480.04</v>
      </c>
      <c r="G214" s="168">
        <f>IFERROR(IF(VLOOKUP($A214,'Annex 2 EHV charges'!$D:$O,11,FALSE)=0,"",VLOOKUP($A214,'Annex 2 EHV charges'!$D:$O,11,FALSE)),"")</f>
        <v>0.05</v>
      </c>
      <c r="H214" s="168">
        <f>IFERROR(IF(VLOOKUP($A214,'Annex 2 EHV charges'!$D:$O,12,FALSE)=0,"",VLOOKUP($A214,'Annex 2 EHV charges'!$D:$O,12,FALSE)),"")</f>
        <v>0.05</v>
      </c>
    </row>
    <row r="215" spans="1:8" x14ac:dyDescent="0.2">
      <c r="A215" s="162" t="str">
        <f t="array" ref="A215">IFERROR(INDEX('Annex 2 EHV charges'!$D$11:$D$300, MATCH(0, IF(ISBLANK('Annex 2 EHV charges'!$D$11:$D$300),1, COUNTIF(A$4:$A214, 'Annex 2 EHV charges'!$D$11:$D$300)), 0)),"")</f>
        <v>New Export 56</v>
      </c>
      <c r="B215" s="161" t="str">
        <f>IF($A215="","",VLOOKUP($A215,'Annex 2 EHV charges'!$D:$O,2,0))</f>
        <v>New Export 56</v>
      </c>
      <c r="C215" s="162" t="str">
        <f>IF($A215="","",VLOOKUP($A215,'Annex 2 EHV charges'!$D:$O,3,0))</f>
        <v>New Export 56</v>
      </c>
      <c r="D215" s="161" t="str">
        <f>IF($A215="","",VLOOKUP($A215,'Annex 2 EHV charges'!$D:$O,4,0))</f>
        <v>Whitsundoles Solar Farm</v>
      </c>
      <c r="E215" s="166" t="str">
        <f>IFERROR(IF(VLOOKUP($A215,'Annex 2 EHV charges'!$D:$O,9,FALSE)=0,"",VLOOKUP($A215,'Annex 2 EHV charges'!$D:$O,9,FALSE)),"")</f>
        <v/>
      </c>
      <c r="F215" s="167">
        <f>IFERROR(IF(VLOOKUP($A215,'Annex 2 EHV charges'!$D:$O,10,FALSE)=0,"",VLOOKUP($A215,'Annex 2 EHV charges'!$D:$O,10,FALSE)),"")</f>
        <v>2597.6999999999998</v>
      </c>
      <c r="G215" s="168">
        <f>IFERROR(IF(VLOOKUP($A215,'Annex 2 EHV charges'!$D:$O,11,FALSE)=0,"",VLOOKUP($A215,'Annex 2 EHV charges'!$D:$O,11,FALSE)),"")</f>
        <v>0.05</v>
      </c>
      <c r="H215" s="168">
        <f>IFERROR(IF(VLOOKUP($A215,'Annex 2 EHV charges'!$D:$O,12,FALSE)=0,"",VLOOKUP($A215,'Annex 2 EHV charges'!$D:$O,12,FALSE)),"")</f>
        <v>0.05</v>
      </c>
    </row>
    <row r="216" spans="1:8" x14ac:dyDescent="0.2">
      <c r="A216" s="162" t="str">
        <f t="array" ref="A216">IFERROR(INDEX('Annex 2 EHV charges'!$D$11:$D$300, MATCH(0, IF(ISBLANK('Annex 2 EHV charges'!$D$11:$D$300),1, COUNTIF(A$4:$A215, 'Annex 2 EHV charges'!$D$11:$D$300)), 0)),"")</f>
        <v>New Export 57</v>
      </c>
      <c r="B216" s="161" t="str">
        <f>IF($A216="","",VLOOKUP($A216,'Annex 2 EHV charges'!$D:$O,2,0))</f>
        <v>New Export 57</v>
      </c>
      <c r="C216" s="162" t="str">
        <f>IF($A216="","",VLOOKUP($A216,'Annex 2 EHV charges'!$D:$O,3,0))</f>
        <v>New Export 57</v>
      </c>
      <c r="D216" s="161" t="str">
        <f>IF($A216="","",VLOOKUP($A216,'Annex 2 EHV charges'!$D:$O,4,0))</f>
        <v>Wilsthorpe Farm</v>
      </c>
      <c r="E216" s="166" t="str">
        <f>IFERROR(IF(VLOOKUP($A216,'Annex 2 EHV charges'!$D:$O,9,FALSE)=0,"",VLOOKUP($A216,'Annex 2 EHV charges'!$D:$O,9,FALSE)),"")</f>
        <v/>
      </c>
      <c r="F216" s="167">
        <f>IFERROR(IF(VLOOKUP($A216,'Annex 2 EHV charges'!$D:$O,10,FALSE)=0,"",VLOOKUP($A216,'Annex 2 EHV charges'!$D:$O,10,FALSE)),"")</f>
        <v>257.16000000000003</v>
      </c>
      <c r="G216" s="168">
        <f>IFERROR(IF(VLOOKUP($A216,'Annex 2 EHV charges'!$D:$O,11,FALSE)=0,"",VLOOKUP($A216,'Annex 2 EHV charges'!$D:$O,11,FALSE)),"")</f>
        <v>0.05</v>
      </c>
      <c r="H216" s="168">
        <f>IFERROR(IF(VLOOKUP($A216,'Annex 2 EHV charges'!$D:$O,12,FALSE)=0,"",VLOOKUP($A216,'Annex 2 EHV charges'!$D:$O,12,FALSE)),"")</f>
        <v>0.05</v>
      </c>
    </row>
    <row r="217" spans="1:8" x14ac:dyDescent="0.2">
      <c r="A217" s="162" t="str">
        <f t="array" ref="A217">IFERROR(INDEX('Annex 2 EHV charges'!$D$11:$D$300, MATCH(0, IF(ISBLANK('Annex 2 EHV charges'!$D$11:$D$300),1, COUNTIF(A$4:$A216, 'Annex 2 EHV charges'!$D$11:$D$300)), 0)),"")</f>
        <v>New Export 58</v>
      </c>
      <c r="B217" s="161" t="str">
        <f>IF($A217="","",VLOOKUP($A217,'Annex 2 EHV charges'!$D:$O,2,0))</f>
        <v>New Export 58</v>
      </c>
      <c r="C217" s="162" t="str">
        <f>IF($A217="","",VLOOKUP($A217,'Annex 2 EHV charges'!$D:$O,3,0))</f>
        <v>New Export 58</v>
      </c>
      <c r="D217" s="161" t="str">
        <f>IF($A217="","",VLOOKUP($A217,'Annex 2 EHV charges'!$D:$O,4,0))</f>
        <v>Wilsthorpe Solar Farm</v>
      </c>
      <c r="E217" s="166" t="str">
        <f>IFERROR(IF(VLOOKUP($A217,'Annex 2 EHV charges'!$D:$O,9,FALSE)=0,"",VLOOKUP($A217,'Annex 2 EHV charges'!$D:$O,9,FALSE)),"")</f>
        <v/>
      </c>
      <c r="F217" s="167">
        <f>IFERROR(IF(VLOOKUP($A217,'Annex 2 EHV charges'!$D:$O,10,FALSE)=0,"",VLOOKUP($A217,'Annex 2 EHV charges'!$D:$O,10,FALSE)),"")</f>
        <v>558.08000000000004</v>
      </c>
      <c r="G217" s="168">
        <f>IFERROR(IF(VLOOKUP($A217,'Annex 2 EHV charges'!$D:$O,11,FALSE)=0,"",VLOOKUP($A217,'Annex 2 EHV charges'!$D:$O,11,FALSE)),"")</f>
        <v>0.05</v>
      </c>
      <c r="H217" s="168">
        <f>IFERROR(IF(VLOOKUP($A217,'Annex 2 EHV charges'!$D:$O,12,FALSE)=0,"",VLOOKUP($A217,'Annex 2 EHV charges'!$D:$O,12,FALSE)),"")</f>
        <v>0.05</v>
      </c>
    </row>
    <row r="218" spans="1:8" x14ac:dyDescent="0.2">
      <c r="A218" s="162" t="str">
        <f t="array" ref="A218">IFERROR(INDEX('Annex 2 EHV charges'!$D$11:$D$300, MATCH(0, IF(ISBLANK('Annex 2 EHV charges'!$D$11:$D$300),1, COUNTIF(A$4:$A217, 'Annex 2 EHV charges'!$D$11:$D$300)), 0)),"")</f>
        <v>New Export 59</v>
      </c>
      <c r="B218" s="161" t="str">
        <f>IF($A218="","",VLOOKUP($A218,'Annex 2 EHV charges'!$D:$O,2,0))</f>
        <v>New Export 59</v>
      </c>
      <c r="C218" s="162" t="str">
        <f>IF($A218="","",VLOOKUP($A218,'Annex 2 EHV charges'!$D:$O,3,0))</f>
        <v>New Export 59</v>
      </c>
      <c r="D218" s="161" t="str">
        <f>IF($A218="","",VLOOKUP($A218,'Annex 2 EHV charges'!$D:$O,4,0))</f>
        <v>Woolfox Solar Farm</v>
      </c>
      <c r="E218" s="166" t="str">
        <f>IFERROR(IF(VLOOKUP($A218,'Annex 2 EHV charges'!$D:$O,9,FALSE)=0,"",VLOOKUP($A218,'Annex 2 EHV charges'!$D:$O,9,FALSE)),"")</f>
        <v/>
      </c>
      <c r="F218" s="167">
        <f>IFERROR(IF(VLOOKUP($A218,'Annex 2 EHV charges'!$D:$O,10,FALSE)=0,"",VLOOKUP($A218,'Annex 2 EHV charges'!$D:$O,10,FALSE)),"")</f>
        <v>5895.33</v>
      </c>
      <c r="G218" s="168">
        <f>IFERROR(IF(VLOOKUP($A218,'Annex 2 EHV charges'!$D:$O,11,FALSE)=0,"",VLOOKUP($A218,'Annex 2 EHV charges'!$D:$O,11,FALSE)),"")</f>
        <v>0.05</v>
      </c>
      <c r="H218" s="168">
        <f>IFERROR(IF(VLOOKUP($A218,'Annex 2 EHV charges'!$D:$O,12,FALSE)=0,"",VLOOKUP($A218,'Annex 2 EHV charges'!$D:$O,12,FALSE)),"")</f>
        <v>0.05</v>
      </c>
    </row>
    <row r="219" spans="1:8" x14ac:dyDescent="0.2">
      <c r="A219" s="162" t="str">
        <f t="array" ref="A219">IFERROR(INDEX('Annex 2 EHV charges'!$D$11:$D$300, MATCH(0, IF(ISBLANK('Annex 2 EHV charges'!$D$11:$D$300),1, COUNTIF(A$4:$A218, 'Annex 2 EHV charges'!$D$11:$D$300)), 0)),"")</f>
        <v>New Export 60</v>
      </c>
      <c r="B219" s="161" t="str">
        <f>IF($A219="","",VLOOKUP($A219,'Annex 2 EHV charges'!$D:$O,2,0))</f>
        <v>New Export 60</v>
      </c>
      <c r="C219" s="162" t="str">
        <f>IF($A219="","",VLOOKUP($A219,'Annex 2 EHV charges'!$D:$O,3,0))</f>
        <v>New Export 60</v>
      </c>
      <c r="D219" s="161" t="str">
        <f>IF($A219="","",VLOOKUP($A219,'Annex 2 EHV charges'!$D:$O,4,0))</f>
        <v>Woolfox Wind Farm</v>
      </c>
      <c r="E219" s="166" t="str">
        <f>IFERROR(IF(VLOOKUP($A219,'Annex 2 EHV charges'!$D:$O,9,FALSE)=0,"",VLOOKUP($A219,'Annex 2 EHV charges'!$D:$O,9,FALSE)),"")</f>
        <v/>
      </c>
      <c r="F219" s="167">
        <f>IFERROR(IF(VLOOKUP($A219,'Annex 2 EHV charges'!$D:$O,10,FALSE)=0,"",VLOOKUP($A219,'Annex 2 EHV charges'!$D:$O,10,FALSE)),"")</f>
        <v>5871.66</v>
      </c>
      <c r="G219" s="168">
        <f>IFERROR(IF(VLOOKUP($A219,'Annex 2 EHV charges'!$D:$O,11,FALSE)=0,"",VLOOKUP($A219,'Annex 2 EHV charges'!$D:$O,11,FALSE)),"")</f>
        <v>0.05</v>
      </c>
      <c r="H219" s="168">
        <f>IFERROR(IF(VLOOKUP($A219,'Annex 2 EHV charges'!$D:$O,12,FALSE)=0,"",VLOOKUP($A219,'Annex 2 EHV charges'!$D:$O,12,FALSE)),"")</f>
        <v>0.05</v>
      </c>
    </row>
    <row r="220" spans="1:8" x14ac:dyDescent="0.2">
      <c r="A220" s="162" t="str">
        <f t="array" ref="A220">IFERROR(INDEX('Annex 2 EHV charges'!$D$11:$D$300, MATCH(0, IF(ISBLANK('Annex 2 EHV charges'!$D$11:$D$300),1, COUNTIF(A$4:$A219, 'Annex 2 EHV charges'!$D$11:$D$300)), 0)),"")</f>
        <v/>
      </c>
      <c r="B220" s="161" t="str">
        <f>IF($A220="","",VLOOKUP($A220,'Annex 2 EHV charges'!$D:$O,2,0))</f>
        <v/>
      </c>
      <c r="C220" s="162" t="str">
        <f>IF($A220="","",VLOOKUP($A220,'Annex 2 EHV charges'!$D:$O,3,0))</f>
        <v/>
      </c>
      <c r="D220" s="161" t="str">
        <f>IF($A220="","",VLOOKUP($A220,'Annex 2 EHV charges'!$D:$O,4,0))</f>
        <v/>
      </c>
      <c r="E220" s="166" t="str">
        <f>IFERROR(IF(VLOOKUP($A220,'Annex 2 EHV charges'!$D:$O,9,FALSE)=0,"",VLOOKUP($A220,'Annex 2 EHV charges'!$D:$O,9,FALSE)),"")</f>
        <v/>
      </c>
      <c r="F220" s="167" t="str">
        <f>IFERROR(IF(VLOOKUP($A220,'Annex 2 EHV charges'!$D:$O,10,FALSE)=0,"",VLOOKUP($A220,'Annex 2 EHV charges'!$D:$O,10,FALSE)),"")</f>
        <v/>
      </c>
      <c r="G220" s="168" t="str">
        <f>IFERROR(IF(VLOOKUP($A220,'Annex 2 EHV charges'!$D:$O,11,FALSE)=0,"",VLOOKUP($A220,'Annex 2 EHV charges'!$D:$O,11,FALSE)),"")</f>
        <v/>
      </c>
      <c r="H220" s="168" t="str">
        <f>IFERROR(IF(VLOOKUP($A220,'Annex 2 EHV charges'!$D:$O,12,FALSE)=0,"",VLOOKUP($A220,'Annex 2 EHV charges'!$D:$O,12,FALSE)),"")</f>
        <v/>
      </c>
    </row>
    <row r="221" spans="1:8" x14ac:dyDescent="0.2">
      <c r="A221" s="162" t="str">
        <f t="array" ref="A221">IFERROR(INDEX('Annex 2 EHV charges'!$D$11:$D$300, MATCH(0, IF(ISBLANK('Annex 2 EHV charges'!$D$11:$D$300),1, COUNTIF(A$4:$A220, 'Annex 2 EHV charges'!$D$11:$D$300)), 0)),"")</f>
        <v/>
      </c>
      <c r="B221" s="161" t="str">
        <f>IF($A221="","",VLOOKUP($A221,'Annex 2 EHV charges'!$D:$O,2,0))</f>
        <v/>
      </c>
      <c r="C221" s="162" t="str">
        <f>IF($A221="","",VLOOKUP($A221,'Annex 2 EHV charges'!$D:$O,3,0))</f>
        <v/>
      </c>
      <c r="D221" s="161" t="str">
        <f>IF($A221="","",VLOOKUP($A221,'Annex 2 EHV charges'!$D:$O,4,0))</f>
        <v/>
      </c>
      <c r="E221" s="166" t="str">
        <f>IFERROR(IF(VLOOKUP($A221,'Annex 2 EHV charges'!$D:$O,9,FALSE)=0,"",VLOOKUP($A221,'Annex 2 EHV charges'!$D:$O,9,FALSE)),"")</f>
        <v/>
      </c>
      <c r="F221" s="167" t="str">
        <f>IFERROR(IF(VLOOKUP($A221,'Annex 2 EHV charges'!$D:$O,10,FALSE)=0,"",VLOOKUP($A221,'Annex 2 EHV charges'!$D:$O,10,FALSE)),"")</f>
        <v/>
      </c>
      <c r="G221" s="168" t="str">
        <f>IFERROR(IF(VLOOKUP($A221,'Annex 2 EHV charges'!$D:$O,11,FALSE)=0,"",VLOOKUP($A221,'Annex 2 EHV charges'!$D:$O,11,FALSE)),"")</f>
        <v/>
      </c>
      <c r="H221" s="168" t="str">
        <f>IFERROR(IF(VLOOKUP($A221,'Annex 2 EHV charges'!$D:$O,12,FALSE)=0,"",VLOOKUP($A221,'Annex 2 EHV charges'!$D:$O,12,FALSE)),"")</f>
        <v/>
      </c>
    </row>
    <row r="222" spans="1:8" x14ac:dyDescent="0.2">
      <c r="A222" s="162" t="str">
        <f t="array" ref="A222">IFERROR(INDEX('Annex 2 EHV charges'!$D$11:$D$300, MATCH(0, IF(ISBLANK('Annex 2 EHV charges'!$D$11:$D$300),1, COUNTIF(A$4:$A221, 'Annex 2 EHV charges'!$D$11:$D$300)), 0)),"")</f>
        <v/>
      </c>
      <c r="B222" s="161" t="str">
        <f>IF($A222="","",VLOOKUP($A222,'Annex 2 EHV charges'!$D:$O,2,0))</f>
        <v/>
      </c>
      <c r="C222" s="162" t="str">
        <f>IF($A222="","",VLOOKUP($A222,'Annex 2 EHV charges'!$D:$O,3,0))</f>
        <v/>
      </c>
      <c r="D222" s="161" t="str">
        <f>IF($A222="","",VLOOKUP($A222,'Annex 2 EHV charges'!$D:$O,4,0))</f>
        <v/>
      </c>
      <c r="E222" s="166" t="str">
        <f>IFERROR(IF(VLOOKUP($A222,'Annex 2 EHV charges'!$D:$O,9,FALSE)=0,"",VLOOKUP($A222,'Annex 2 EHV charges'!$D:$O,9,FALSE)),"")</f>
        <v/>
      </c>
      <c r="F222" s="167" t="str">
        <f>IFERROR(IF(VLOOKUP($A222,'Annex 2 EHV charges'!$D:$O,10,FALSE)=0,"",VLOOKUP($A222,'Annex 2 EHV charges'!$D:$O,10,FALSE)),"")</f>
        <v/>
      </c>
      <c r="G222" s="168" t="str">
        <f>IFERROR(IF(VLOOKUP($A222,'Annex 2 EHV charges'!$D:$O,11,FALSE)=0,"",VLOOKUP($A222,'Annex 2 EHV charges'!$D:$O,11,FALSE)),"")</f>
        <v/>
      </c>
      <c r="H222" s="168" t="str">
        <f>IFERROR(IF(VLOOKUP($A222,'Annex 2 EHV charges'!$D:$O,12,FALSE)=0,"",VLOOKUP($A222,'Annex 2 EHV charges'!$D:$O,12,FALSE)),"")</f>
        <v/>
      </c>
    </row>
    <row r="223" spans="1:8" x14ac:dyDescent="0.2">
      <c r="A223" s="162" t="str">
        <f t="array" ref="A223">IFERROR(INDEX('Annex 2 EHV charges'!$D$11:$D$300, MATCH(0, IF(ISBLANK('Annex 2 EHV charges'!$D$11:$D$300),1, COUNTIF(A$4:$A222, 'Annex 2 EHV charges'!$D$11:$D$300)), 0)),"")</f>
        <v/>
      </c>
      <c r="B223" s="161" t="str">
        <f>IF($A223="","",VLOOKUP($A223,'Annex 2 EHV charges'!$D:$O,2,0))</f>
        <v/>
      </c>
      <c r="C223" s="162" t="str">
        <f>IF($A223="","",VLOOKUP($A223,'Annex 2 EHV charges'!$D:$O,3,0))</f>
        <v/>
      </c>
      <c r="D223" s="161" t="str">
        <f>IF($A223="","",VLOOKUP($A223,'Annex 2 EHV charges'!$D:$O,4,0))</f>
        <v/>
      </c>
      <c r="E223" s="166" t="str">
        <f>IFERROR(IF(VLOOKUP($A223,'Annex 2 EHV charges'!$D:$O,9,FALSE)=0,"",VLOOKUP($A223,'Annex 2 EHV charges'!$D:$O,9,FALSE)),"")</f>
        <v/>
      </c>
      <c r="F223" s="167" t="str">
        <f>IFERROR(IF(VLOOKUP($A223,'Annex 2 EHV charges'!$D:$O,10,FALSE)=0,"",VLOOKUP($A223,'Annex 2 EHV charges'!$D:$O,10,FALSE)),"")</f>
        <v/>
      </c>
      <c r="G223" s="168" t="str">
        <f>IFERROR(IF(VLOOKUP($A223,'Annex 2 EHV charges'!$D:$O,11,FALSE)=0,"",VLOOKUP($A223,'Annex 2 EHV charges'!$D:$O,11,FALSE)),"")</f>
        <v/>
      </c>
      <c r="H223" s="168" t="str">
        <f>IFERROR(IF(VLOOKUP($A223,'Annex 2 EHV charges'!$D:$O,12,FALSE)=0,"",VLOOKUP($A223,'Annex 2 EHV charges'!$D:$O,12,FALSE)),"")</f>
        <v/>
      </c>
    </row>
    <row r="224" spans="1:8" x14ac:dyDescent="0.2">
      <c r="A224" s="162" t="str">
        <f t="array" ref="A224">IFERROR(INDEX('Annex 2 EHV charges'!$D$11:$D$300, MATCH(0, IF(ISBLANK('Annex 2 EHV charges'!$D$11:$D$300),1, COUNTIF(A$4:$A223, 'Annex 2 EHV charges'!$D$11:$D$300)), 0)),"")</f>
        <v/>
      </c>
      <c r="B224" s="161" t="str">
        <f>IF($A224="","",VLOOKUP($A224,'Annex 2 EHV charges'!$D:$O,2,0))</f>
        <v/>
      </c>
      <c r="C224" s="162" t="str">
        <f>IF($A224="","",VLOOKUP($A224,'Annex 2 EHV charges'!$D:$O,3,0))</f>
        <v/>
      </c>
      <c r="D224" s="161" t="str">
        <f>IF($A224="","",VLOOKUP($A224,'Annex 2 EHV charges'!$D:$O,4,0))</f>
        <v/>
      </c>
      <c r="E224" s="166" t="str">
        <f>IFERROR(IF(VLOOKUP($A224,'Annex 2 EHV charges'!$D:$O,9,FALSE)=0,"",VLOOKUP($A224,'Annex 2 EHV charges'!$D:$O,9,FALSE)),"")</f>
        <v/>
      </c>
      <c r="F224" s="167" t="str">
        <f>IFERROR(IF(VLOOKUP($A224,'Annex 2 EHV charges'!$D:$O,10,FALSE)=0,"",VLOOKUP($A224,'Annex 2 EHV charges'!$D:$O,10,FALSE)),"")</f>
        <v/>
      </c>
      <c r="G224" s="168" t="str">
        <f>IFERROR(IF(VLOOKUP($A224,'Annex 2 EHV charges'!$D:$O,11,FALSE)=0,"",VLOOKUP($A224,'Annex 2 EHV charges'!$D:$O,11,FALSE)),"")</f>
        <v/>
      </c>
      <c r="H224" s="168" t="str">
        <f>IFERROR(IF(VLOOKUP($A224,'Annex 2 EHV charges'!$D:$O,12,FALSE)=0,"",VLOOKUP($A224,'Annex 2 EHV charges'!$D:$O,12,FALSE)),"")</f>
        <v/>
      </c>
    </row>
    <row r="225" spans="1:8" x14ac:dyDescent="0.2">
      <c r="A225" s="162" t="str">
        <f t="array" ref="A225">IFERROR(INDEX('Annex 2 EHV charges'!$D$11:$D$300, MATCH(0, IF(ISBLANK('Annex 2 EHV charges'!$D$11:$D$300),1, COUNTIF(A$4:$A224, 'Annex 2 EHV charges'!$D$11:$D$300)), 0)),"")</f>
        <v/>
      </c>
      <c r="B225" s="161" t="str">
        <f>IF($A225="","",VLOOKUP($A225,'Annex 2 EHV charges'!$D:$O,2,0))</f>
        <v/>
      </c>
      <c r="C225" s="162" t="str">
        <f>IF($A225="","",VLOOKUP($A225,'Annex 2 EHV charges'!$D:$O,3,0))</f>
        <v/>
      </c>
      <c r="D225" s="161" t="str">
        <f>IF($A225="","",VLOOKUP($A225,'Annex 2 EHV charges'!$D:$O,4,0))</f>
        <v/>
      </c>
      <c r="E225" s="166" t="str">
        <f>IFERROR(IF(VLOOKUP($A225,'Annex 2 EHV charges'!$D:$O,9,FALSE)=0,"",VLOOKUP($A225,'Annex 2 EHV charges'!$D:$O,9,FALSE)),"")</f>
        <v/>
      </c>
      <c r="F225" s="167" t="str">
        <f>IFERROR(IF(VLOOKUP($A225,'Annex 2 EHV charges'!$D:$O,10,FALSE)=0,"",VLOOKUP($A225,'Annex 2 EHV charges'!$D:$O,10,FALSE)),"")</f>
        <v/>
      </c>
      <c r="G225" s="168" t="str">
        <f>IFERROR(IF(VLOOKUP($A225,'Annex 2 EHV charges'!$D:$O,11,FALSE)=0,"",VLOOKUP($A225,'Annex 2 EHV charges'!$D:$O,11,FALSE)),"")</f>
        <v/>
      </c>
      <c r="H225" s="168" t="str">
        <f>IFERROR(IF(VLOOKUP($A225,'Annex 2 EHV charges'!$D:$O,12,FALSE)=0,"",VLOOKUP($A225,'Annex 2 EHV charges'!$D:$O,12,FALSE)),"")</f>
        <v/>
      </c>
    </row>
    <row r="226" spans="1:8" x14ac:dyDescent="0.2">
      <c r="A226" s="162" t="str">
        <f t="array" ref="A226">IFERROR(INDEX('Annex 2 EHV charges'!$D$11:$D$300, MATCH(0, IF(ISBLANK('Annex 2 EHV charges'!$D$11:$D$300),1, COUNTIF(A$4:$A225, 'Annex 2 EHV charges'!$D$11:$D$300)), 0)),"")</f>
        <v/>
      </c>
      <c r="B226" s="161" t="str">
        <f>IF($A226="","",VLOOKUP($A226,'Annex 2 EHV charges'!$D:$O,2,0))</f>
        <v/>
      </c>
      <c r="C226" s="162" t="str">
        <f>IF($A226="","",VLOOKUP($A226,'Annex 2 EHV charges'!$D:$O,3,0))</f>
        <v/>
      </c>
      <c r="D226" s="161" t="str">
        <f>IF($A226="","",VLOOKUP($A226,'Annex 2 EHV charges'!$D:$O,4,0))</f>
        <v/>
      </c>
      <c r="E226" s="166" t="str">
        <f>IFERROR(IF(VLOOKUP($A226,'Annex 2 EHV charges'!$D:$O,9,FALSE)=0,"",VLOOKUP($A226,'Annex 2 EHV charges'!$D:$O,9,FALSE)),"")</f>
        <v/>
      </c>
      <c r="F226" s="167" t="str">
        <f>IFERROR(IF(VLOOKUP($A226,'Annex 2 EHV charges'!$D:$O,10,FALSE)=0,"",VLOOKUP($A226,'Annex 2 EHV charges'!$D:$O,10,FALSE)),"")</f>
        <v/>
      </c>
      <c r="G226" s="168" t="str">
        <f>IFERROR(IF(VLOOKUP($A226,'Annex 2 EHV charges'!$D:$O,11,FALSE)=0,"",VLOOKUP($A226,'Annex 2 EHV charges'!$D:$O,11,FALSE)),"")</f>
        <v/>
      </c>
      <c r="H226" s="168" t="str">
        <f>IFERROR(IF(VLOOKUP($A226,'Annex 2 EHV charges'!$D:$O,12,FALSE)=0,"",VLOOKUP($A226,'Annex 2 EHV charges'!$D:$O,12,FALSE)),"")</f>
        <v/>
      </c>
    </row>
    <row r="227" spans="1:8" x14ac:dyDescent="0.2">
      <c r="A227" s="162" t="str">
        <f t="array" ref="A227">IFERROR(INDEX('Annex 2 EHV charges'!$D$11:$D$300, MATCH(0, IF(ISBLANK('Annex 2 EHV charges'!$D$11:$D$300),1, COUNTIF(A$4:$A226, 'Annex 2 EHV charges'!$D$11:$D$300)), 0)),"")</f>
        <v/>
      </c>
      <c r="B227" s="161" t="str">
        <f>IF($A227="","",VLOOKUP($A227,'Annex 2 EHV charges'!$D:$O,2,0))</f>
        <v/>
      </c>
      <c r="C227" s="162" t="str">
        <f>IF($A227="","",VLOOKUP($A227,'Annex 2 EHV charges'!$D:$O,3,0))</f>
        <v/>
      </c>
      <c r="D227" s="161" t="str">
        <f>IF($A227="","",VLOOKUP($A227,'Annex 2 EHV charges'!$D:$O,4,0))</f>
        <v/>
      </c>
      <c r="E227" s="166" t="str">
        <f>IFERROR(IF(VLOOKUP($A227,'Annex 2 EHV charges'!$D:$O,9,FALSE)=0,"",VLOOKUP($A227,'Annex 2 EHV charges'!$D:$O,9,FALSE)),"")</f>
        <v/>
      </c>
      <c r="F227" s="167" t="str">
        <f>IFERROR(IF(VLOOKUP($A227,'Annex 2 EHV charges'!$D:$O,10,FALSE)=0,"",VLOOKUP($A227,'Annex 2 EHV charges'!$D:$O,10,FALSE)),"")</f>
        <v/>
      </c>
      <c r="G227" s="168" t="str">
        <f>IFERROR(IF(VLOOKUP($A227,'Annex 2 EHV charges'!$D:$O,11,FALSE)=0,"",VLOOKUP($A227,'Annex 2 EHV charges'!$D:$O,11,FALSE)),"")</f>
        <v/>
      </c>
      <c r="H227" s="168" t="str">
        <f>IFERROR(IF(VLOOKUP($A227,'Annex 2 EHV charges'!$D:$O,12,FALSE)=0,"",VLOOKUP($A227,'Annex 2 EHV charges'!$D:$O,12,FALSE)),"")</f>
        <v/>
      </c>
    </row>
    <row r="228" spans="1:8" x14ac:dyDescent="0.2">
      <c r="A228" s="162" t="str">
        <f t="array" ref="A228">IFERROR(INDEX('Annex 2 EHV charges'!$D$11:$D$300, MATCH(0, IF(ISBLANK('Annex 2 EHV charges'!$D$11:$D$300),1, COUNTIF(A$4:$A227, 'Annex 2 EHV charges'!$D$11:$D$300)), 0)),"")</f>
        <v/>
      </c>
      <c r="B228" s="161" t="str">
        <f>IF($A228="","",VLOOKUP($A228,'Annex 2 EHV charges'!$D:$O,2,0))</f>
        <v/>
      </c>
      <c r="C228" s="162" t="str">
        <f>IF($A228="","",VLOOKUP($A228,'Annex 2 EHV charges'!$D:$O,3,0))</f>
        <v/>
      </c>
      <c r="D228" s="161" t="str">
        <f>IF($A228="","",VLOOKUP($A228,'Annex 2 EHV charges'!$D:$O,4,0))</f>
        <v/>
      </c>
      <c r="E228" s="166" t="str">
        <f>IFERROR(IF(VLOOKUP($A228,'Annex 2 EHV charges'!$D:$O,9,FALSE)=0,"",VLOOKUP($A228,'Annex 2 EHV charges'!$D:$O,9,FALSE)),"")</f>
        <v/>
      </c>
      <c r="F228" s="167" t="str">
        <f>IFERROR(IF(VLOOKUP($A228,'Annex 2 EHV charges'!$D:$O,10,FALSE)=0,"",VLOOKUP($A228,'Annex 2 EHV charges'!$D:$O,10,FALSE)),"")</f>
        <v/>
      </c>
      <c r="G228" s="168" t="str">
        <f>IFERROR(IF(VLOOKUP($A228,'Annex 2 EHV charges'!$D:$O,11,FALSE)=0,"",VLOOKUP($A228,'Annex 2 EHV charges'!$D:$O,11,FALSE)),"")</f>
        <v/>
      </c>
      <c r="H228" s="168" t="str">
        <f>IFERROR(IF(VLOOKUP($A228,'Annex 2 EHV charges'!$D:$O,12,FALSE)=0,"",VLOOKUP($A228,'Annex 2 EHV charges'!$D:$O,12,FALSE)),"")</f>
        <v/>
      </c>
    </row>
    <row r="229" spans="1:8" x14ac:dyDescent="0.2">
      <c r="A229" s="162" t="str">
        <f t="array" ref="A229">IFERROR(INDEX('Annex 2 EHV charges'!$D$11:$D$300, MATCH(0, IF(ISBLANK('Annex 2 EHV charges'!$D$11:$D$300),1, COUNTIF(A$4:$A228, 'Annex 2 EHV charges'!$D$11:$D$300)), 0)),"")</f>
        <v/>
      </c>
      <c r="B229" s="161" t="str">
        <f>IF($A229="","",VLOOKUP($A229,'Annex 2 EHV charges'!$D:$O,2,0))</f>
        <v/>
      </c>
      <c r="C229" s="162" t="str">
        <f>IF($A229="","",VLOOKUP($A229,'Annex 2 EHV charges'!$D:$O,3,0))</f>
        <v/>
      </c>
      <c r="D229" s="161" t="str">
        <f>IF($A229="","",VLOOKUP($A229,'Annex 2 EHV charges'!$D:$O,4,0))</f>
        <v/>
      </c>
      <c r="E229" s="166" t="str">
        <f>IFERROR(IF(VLOOKUP($A229,'Annex 2 EHV charges'!$D:$O,9,FALSE)=0,"",VLOOKUP($A229,'Annex 2 EHV charges'!$D:$O,9,FALSE)),"")</f>
        <v/>
      </c>
      <c r="F229" s="167" t="str">
        <f>IFERROR(IF(VLOOKUP($A229,'Annex 2 EHV charges'!$D:$O,10,FALSE)=0,"",VLOOKUP($A229,'Annex 2 EHV charges'!$D:$O,10,FALSE)),"")</f>
        <v/>
      </c>
      <c r="G229" s="168" t="str">
        <f>IFERROR(IF(VLOOKUP($A229,'Annex 2 EHV charges'!$D:$O,11,FALSE)=0,"",VLOOKUP($A229,'Annex 2 EHV charges'!$D:$O,11,FALSE)),"")</f>
        <v/>
      </c>
      <c r="H229" s="168" t="str">
        <f>IFERROR(IF(VLOOKUP($A229,'Annex 2 EHV charges'!$D:$O,12,FALSE)=0,"",VLOOKUP($A229,'Annex 2 EHV charges'!$D:$O,12,FALSE)),"")</f>
        <v/>
      </c>
    </row>
    <row r="230" spans="1:8" x14ac:dyDescent="0.2">
      <c r="A230" s="162" t="str">
        <f t="array" ref="A230">IFERROR(INDEX('Annex 2 EHV charges'!$D$11:$D$300, MATCH(0, IF(ISBLANK('Annex 2 EHV charges'!$D$11:$D$300),1, COUNTIF(A$4:$A229, 'Annex 2 EHV charges'!$D$11:$D$300)), 0)),"")</f>
        <v/>
      </c>
      <c r="B230" s="161" t="str">
        <f>IF($A230="","",VLOOKUP($A230,'Annex 2 EHV charges'!$D:$O,2,0))</f>
        <v/>
      </c>
      <c r="C230" s="162" t="str">
        <f>IF($A230="","",VLOOKUP($A230,'Annex 2 EHV charges'!$D:$O,3,0))</f>
        <v/>
      </c>
      <c r="D230" s="161" t="str">
        <f>IF($A230="","",VLOOKUP($A230,'Annex 2 EHV charges'!$D:$O,4,0))</f>
        <v/>
      </c>
      <c r="E230" s="166" t="str">
        <f>IFERROR(IF(VLOOKUP($A230,'Annex 2 EHV charges'!$D:$O,9,FALSE)=0,"",VLOOKUP($A230,'Annex 2 EHV charges'!$D:$O,9,FALSE)),"")</f>
        <v/>
      </c>
      <c r="F230" s="167" t="str">
        <f>IFERROR(IF(VLOOKUP($A230,'Annex 2 EHV charges'!$D:$O,10,FALSE)=0,"",VLOOKUP($A230,'Annex 2 EHV charges'!$D:$O,10,FALSE)),"")</f>
        <v/>
      </c>
      <c r="G230" s="168" t="str">
        <f>IFERROR(IF(VLOOKUP($A230,'Annex 2 EHV charges'!$D:$O,11,FALSE)=0,"",VLOOKUP($A230,'Annex 2 EHV charges'!$D:$O,11,FALSE)),"")</f>
        <v/>
      </c>
      <c r="H230" s="168" t="str">
        <f>IFERROR(IF(VLOOKUP($A230,'Annex 2 EHV charges'!$D:$O,12,FALSE)=0,"",VLOOKUP($A230,'Annex 2 EHV charges'!$D:$O,12,FALSE)),"")</f>
        <v/>
      </c>
    </row>
    <row r="231" spans="1:8" x14ac:dyDescent="0.2">
      <c r="A231" s="162" t="str">
        <f t="array" ref="A231">IFERROR(INDEX('Annex 2 EHV charges'!$D$11:$D$300, MATCH(0, IF(ISBLANK('Annex 2 EHV charges'!$D$11:$D$300),1, COUNTIF(A$4:$A230, 'Annex 2 EHV charges'!$D$11:$D$300)), 0)),"")</f>
        <v/>
      </c>
      <c r="B231" s="161" t="str">
        <f>IF($A231="","",VLOOKUP($A231,'Annex 2 EHV charges'!$D:$O,2,0))</f>
        <v/>
      </c>
      <c r="C231" s="162" t="str">
        <f>IF($A231="","",VLOOKUP($A231,'Annex 2 EHV charges'!$D:$O,3,0))</f>
        <v/>
      </c>
      <c r="D231" s="161" t="str">
        <f>IF($A231="","",VLOOKUP($A231,'Annex 2 EHV charges'!$D:$O,4,0))</f>
        <v/>
      </c>
      <c r="E231" s="166" t="str">
        <f>IFERROR(IF(VLOOKUP($A231,'Annex 2 EHV charges'!$D:$O,9,FALSE)=0,"",VLOOKUP($A231,'Annex 2 EHV charges'!$D:$O,9,FALSE)),"")</f>
        <v/>
      </c>
      <c r="F231" s="167" t="str">
        <f>IFERROR(IF(VLOOKUP($A231,'Annex 2 EHV charges'!$D:$O,10,FALSE)=0,"",VLOOKUP($A231,'Annex 2 EHV charges'!$D:$O,10,FALSE)),"")</f>
        <v/>
      </c>
      <c r="G231" s="168" t="str">
        <f>IFERROR(IF(VLOOKUP($A231,'Annex 2 EHV charges'!$D:$O,11,FALSE)=0,"",VLOOKUP($A231,'Annex 2 EHV charges'!$D:$O,11,FALSE)),"")</f>
        <v/>
      </c>
      <c r="H231" s="168" t="str">
        <f>IFERROR(IF(VLOOKUP($A231,'Annex 2 EHV charges'!$D:$O,12,FALSE)=0,"",VLOOKUP($A231,'Annex 2 EHV charges'!$D:$O,12,FALSE)),"")</f>
        <v/>
      </c>
    </row>
    <row r="232" spans="1:8" x14ac:dyDescent="0.2">
      <c r="A232" s="162" t="str">
        <f t="array" ref="A232">IFERROR(INDEX('Annex 2 EHV charges'!$D$11:$D$300, MATCH(0, IF(ISBLANK('Annex 2 EHV charges'!$D$11:$D$300),1, COUNTIF(A$4:$A231, 'Annex 2 EHV charges'!$D$11:$D$300)), 0)),"")</f>
        <v/>
      </c>
      <c r="B232" s="161" t="str">
        <f>IF($A232="","",VLOOKUP($A232,'Annex 2 EHV charges'!$D:$O,2,0))</f>
        <v/>
      </c>
      <c r="C232" s="162" t="str">
        <f>IF($A232="","",VLOOKUP($A232,'Annex 2 EHV charges'!$D:$O,3,0))</f>
        <v/>
      </c>
      <c r="D232" s="161" t="str">
        <f>IF($A232="","",VLOOKUP($A232,'Annex 2 EHV charges'!$D:$O,4,0))</f>
        <v/>
      </c>
      <c r="E232" s="166" t="str">
        <f>IFERROR(IF(VLOOKUP($A232,'Annex 2 EHV charges'!$D:$O,9,FALSE)=0,"",VLOOKUP($A232,'Annex 2 EHV charges'!$D:$O,9,FALSE)),"")</f>
        <v/>
      </c>
      <c r="F232" s="167" t="str">
        <f>IFERROR(IF(VLOOKUP($A232,'Annex 2 EHV charges'!$D:$O,10,FALSE)=0,"",VLOOKUP($A232,'Annex 2 EHV charges'!$D:$O,10,FALSE)),"")</f>
        <v/>
      </c>
      <c r="G232" s="168" t="str">
        <f>IFERROR(IF(VLOOKUP($A232,'Annex 2 EHV charges'!$D:$O,11,FALSE)=0,"",VLOOKUP($A232,'Annex 2 EHV charges'!$D:$O,11,FALSE)),"")</f>
        <v/>
      </c>
      <c r="H232" s="168" t="str">
        <f>IFERROR(IF(VLOOKUP($A232,'Annex 2 EHV charges'!$D:$O,12,FALSE)=0,"",VLOOKUP($A232,'Annex 2 EHV charges'!$D:$O,12,FALSE)),"")</f>
        <v/>
      </c>
    </row>
    <row r="233" spans="1:8" x14ac:dyDescent="0.2">
      <c r="A233" s="162" t="str">
        <f t="array" ref="A233">IFERROR(INDEX('Annex 2 EHV charges'!$D$11:$D$300, MATCH(0, IF(ISBLANK('Annex 2 EHV charges'!$D$11:$D$300),1, COUNTIF(A$4:$A232, 'Annex 2 EHV charges'!$D$11:$D$300)), 0)),"")</f>
        <v/>
      </c>
      <c r="B233" s="161" t="str">
        <f>IF($A233="","",VLOOKUP($A233,'Annex 2 EHV charges'!$D:$O,2,0))</f>
        <v/>
      </c>
      <c r="C233" s="162" t="str">
        <f>IF($A233="","",VLOOKUP($A233,'Annex 2 EHV charges'!$D:$O,3,0))</f>
        <v/>
      </c>
      <c r="D233" s="161" t="str">
        <f>IF($A233="","",VLOOKUP($A233,'Annex 2 EHV charges'!$D:$O,4,0))</f>
        <v/>
      </c>
      <c r="E233" s="166" t="str">
        <f>IFERROR(IF(VLOOKUP($A233,'Annex 2 EHV charges'!$D:$O,9,FALSE)=0,"",VLOOKUP($A233,'Annex 2 EHV charges'!$D:$O,9,FALSE)),"")</f>
        <v/>
      </c>
      <c r="F233" s="167" t="str">
        <f>IFERROR(IF(VLOOKUP($A233,'Annex 2 EHV charges'!$D:$O,10,FALSE)=0,"",VLOOKUP($A233,'Annex 2 EHV charges'!$D:$O,10,FALSE)),"")</f>
        <v/>
      </c>
      <c r="G233" s="168" t="str">
        <f>IFERROR(IF(VLOOKUP($A233,'Annex 2 EHV charges'!$D:$O,11,FALSE)=0,"",VLOOKUP($A233,'Annex 2 EHV charges'!$D:$O,11,FALSE)),"")</f>
        <v/>
      </c>
      <c r="H233" s="168" t="str">
        <f>IFERROR(IF(VLOOKUP($A233,'Annex 2 EHV charges'!$D:$O,12,FALSE)=0,"",VLOOKUP($A233,'Annex 2 EHV charges'!$D:$O,12,FALSE)),"")</f>
        <v/>
      </c>
    </row>
    <row r="234" spans="1:8" x14ac:dyDescent="0.2">
      <c r="A234" s="162" t="str">
        <f t="array" ref="A234">IFERROR(INDEX('Annex 2 EHV charges'!$D$11:$D$300, MATCH(0, IF(ISBLANK('Annex 2 EHV charges'!$D$11:$D$300),1, COUNTIF(A$4:$A233, 'Annex 2 EHV charges'!$D$11:$D$300)), 0)),"")</f>
        <v/>
      </c>
      <c r="B234" s="161" t="str">
        <f>IF($A234="","",VLOOKUP($A234,'Annex 2 EHV charges'!$D:$O,2,0))</f>
        <v/>
      </c>
      <c r="C234" s="162" t="str">
        <f>IF($A234="","",VLOOKUP($A234,'Annex 2 EHV charges'!$D:$O,3,0))</f>
        <v/>
      </c>
      <c r="D234" s="161" t="str">
        <f>IF($A234="","",VLOOKUP($A234,'Annex 2 EHV charges'!$D:$O,4,0))</f>
        <v/>
      </c>
      <c r="E234" s="166" t="str">
        <f>IFERROR(IF(VLOOKUP($A234,'Annex 2 EHV charges'!$D:$O,9,FALSE)=0,"",VLOOKUP($A234,'Annex 2 EHV charges'!$D:$O,9,FALSE)),"")</f>
        <v/>
      </c>
      <c r="F234" s="167" t="str">
        <f>IFERROR(IF(VLOOKUP($A234,'Annex 2 EHV charges'!$D:$O,10,FALSE)=0,"",VLOOKUP($A234,'Annex 2 EHV charges'!$D:$O,10,FALSE)),"")</f>
        <v/>
      </c>
      <c r="G234" s="168" t="str">
        <f>IFERROR(IF(VLOOKUP($A234,'Annex 2 EHV charges'!$D:$O,11,FALSE)=0,"",VLOOKUP($A234,'Annex 2 EHV charges'!$D:$O,11,FALSE)),"")</f>
        <v/>
      </c>
      <c r="H234" s="168" t="str">
        <f>IFERROR(IF(VLOOKUP($A234,'Annex 2 EHV charges'!$D:$O,12,FALSE)=0,"",VLOOKUP($A234,'Annex 2 EHV charges'!$D:$O,12,FALSE)),"")</f>
        <v/>
      </c>
    </row>
    <row r="235" spans="1:8" x14ac:dyDescent="0.2">
      <c r="A235" s="162" t="str">
        <f t="array" ref="A235">IFERROR(INDEX('Annex 2 EHV charges'!$D$11:$D$300, MATCH(0, IF(ISBLANK('Annex 2 EHV charges'!$D$11:$D$300),1, COUNTIF(A$4:$A234, 'Annex 2 EHV charges'!$D$11:$D$300)), 0)),"")</f>
        <v/>
      </c>
      <c r="B235" s="161" t="str">
        <f>IF($A235="","",VLOOKUP($A235,'Annex 2 EHV charges'!$D:$O,2,0))</f>
        <v/>
      </c>
      <c r="C235" s="162" t="str">
        <f>IF($A235="","",VLOOKUP($A235,'Annex 2 EHV charges'!$D:$O,3,0))</f>
        <v/>
      </c>
      <c r="D235" s="161" t="str">
        <f>IF($A235="","",VLOOKUP($A235,'Annex 2 EHV charges'!$D:$O,4,0))</f>
        <v/>
      </c>
      <c r="E235" s="166" t="str">
        <f>IFERROR(IF(VLOOKUP($A235,'Annex 2 EHV charges'!$D:$O,9,FALSE)=0,"",VLOOKUP($A235,'Annex 2 EHV charges'!$D:$O,9,FALSE)),"")</f>
        <v/>
      </c>
      <c r="F235" s="167" t="str">
        <f>IFERROR(IF(VLOOKUP($A235,'Annex 2 EHV charges'!$D:$O,10,FALSE)=0,"",VLOOKUP($A235,'Annex 2 EHV charges'!$D:$O,10,FALSE)),"")</f>
        <v/>
      </c>
      <c r="G235" s="168" t="str">
        <f>IFERROR(IF(VLOOKUP($A235,'Annex 2 EHV charges'!$D:$O,11,FALSE)=0,"",VLOOKUP($A235,'Annex 2 EHV charges'!$D:$O,11,FALSE)),"")</f>
        <v/>
      </c>
      <c r="H235" s="168" t="str">
        <f>IFERROR(IF(VLOOKUP($A235,'Annex 2 EHV charges'!$D:$O,12,FALSE)=0,"",VLOOKUP($A235,'Annex 2 EHV charges'!$D:$O,12,FALSE)),"")</f>
        <v/>
      </c>
    </row>
    <row r="236" spans="1:8" x14ac:dyDescent="0.2">
      <c r="A236" s="162" t="str">
        <f t="array" ref="A236">IFERROR(INDEX('Annex 2 EHV charges'!$D$11:$D$300, MATCH(0, IF(ISBLANK('Annex 2 EHV charges'!$D$11:$D$300),1, COUNTIF(A$4:$A235, 'Annex 2 EHV charges'!$D$11:$D$300)), 0)),"")</f>
        <v/>
      </c>
      <c r="B236" s="161" t="str">
        <f>IF($A236="","",VLOOKUP($A236,'Annex 2 EHV charges'!$D:$O,2,0))</f>
        <v/>
      </c>
      <c r="C236" s="162" t="str">
        <f>IF($A236="","",VLOOKUP($A236,'Annex 2 EHV charges'!$D:$O,3,0))</f>
        <v/>
      </c>
      <c r="D236" s="161" t="str">
        <f>IF($A236="","",VLOOKUP($A236,'Annex 2 EHV charges'!$D:$O,4,0))</f>
        <v/>
      </c>
      <c r="E236" s="166" t="str">
        <f>IFERROR(IF(VLOOKUP($A236,'Annex 2 EHV charges'!$D:$O,9,FALSE)=0,"",VLOOKUP($A236,'Annex 2 EHV charges'!$D:$O,9,FALSE)),"")</f>
        <v/>
      </c>
      <c r="F236" s="167" t="str">
        <f>IFERROR(IF(VLOOKUP($A236,'Annex 2 EHV charges'!$D:$O,10,FALSE)=0,"",VLOOKUP($A236,'Annex 2 EHV charges'!$D:$O,10,FALSE)),"")</f>
        <v/>
      </c>
      <c r="G236" s="168" t="str">
        <f>IFERROR(IF(VLOOKUP($A236,'Annex 2 EHV charges'!$D:$O,11,FALSE)=0,"",VLOOKUP($A236,'Annex 2 EHV charges'!$D:$O,11,FALSE)),"")</f>
        <v/>
      </c>
      <c r="H236" s="168" t="str">
        <f>IFERROR(IF(VLOOKUP($A236,'Annex 2 EHV charges'!$D:$O,12,FALSE)=0,"",VLOOKUP($A236,'Annex 2 EHV charges'!$D:$O,12,FALSE)),"")</f>
        <v/>
      </c>
    </row>
    <row r="237" spans="1:8" x14ac:dyDescent="0.2">
      <c r="A237" s="162" t="str">
        <f t="array" ref="A237">IFERROR(INDEX('Annex 2 EHV charges'!$D$11:$D$300, MATCH(0, IF(ISBLANK('Annex 2 EHV charges'!$D$11:$D$300),1, COUNTIF(A$4:$A236, 'Annex 2 EHV charges'!$D$11:$D$300)), 0)),"")</f>
        <v/>
      </c>
      <c r="B237" s="161" t="str">
        <f>IF($A237="","",VLOOKUP($A237,'Annex 2 EHV charges'!$D:$O,2,0))</f>
        <v/>
      </c>
      <c r="C237" s="162" t="str">
        <f>IF($A237="","",VLOOKUP($A237,'Annex 2 EHV charges'!$D:$O,3,0))</f>
        <v/>
      </c>
      <c r="D237" s="161" t="str">
        <f>IF($A237="","",VLOOKUP($A237,'Annex 2 EHV charges'!$D:$O,4,0))</f>
        <v/>
      </c>
      <c r="E237" s="166" t="str">
        <f>IFERROR(IF(VLOOKUP($A237,'Annex 2 EHV charges'!$D:$O,9,FALSE)=0,"",VLOOKUP($A237,'Annex 2 EHV charges'!$D:$O,9,FALSE)),"")</f>
        <v/>
      </c>
      <c r="F237" s="167" t="str">
        <f>IFERROR(IF(VLOOKUP($A237,'Annex 2 EHV charges'!$D:$O,10,FALSE)=0,"",VLOOKUP($A237,'Annex 2 EHV charges'!$D:$O,10,FALSE)),"")</f>
        <v/>
      </c>
      <c r="G237" s="168" t="str">
        <f>IFERROR(IF(VLOOKUP($A237,'Annex 2 EHV charges'!$D:$O,11,FALSE)=0,"",VLOOKUP($A237,'Annex 2 EHV charges'!$D:$O,11,FALSE)),"")</f>
        <v/>
      </c>
      <c r="H237" s="168" t="str">
        <f>IFERROR(IF(VLOOKUP($A237,'Annex 2 EHV charges'!$D:$O,12,FALSE)=0,"",VLOOKUP($A237,'Annex 2 EHV charges'!$D:$O,12,FALSE)),"")</f>
        <v/>
      </c>
    </row>
    <row r="238" spans="1:8" x14ac:dyDescent="0.2">
      <c r="A238" s="162" t="str">
        <f t="array" ref="A238">IFERROR(INDEX('Annex 2 EHV charges'!$D$11:$D$300, MATCH(0, IF(ISBLANK('Annex 2 EHV charges'!$D$11:$D$300),1, COUNTIF(A$4:$A237, 'Annex 2 EHV charges'!$D$11:$D$300)), 0)),"")</f>
        <v/>
      </c>
      <c r="B238" s="161" t="str">
        <f>IF($A238="","",VLOOKUP($A238,'Annex 2 EHV charges'!$D:$O,2,0))</f>
        <v/>
      </c>
      <c r="C238" s="162" t="str">
        <f>IF($A238="","",VLOOKUP($A238,'Annex 2 EHV charges'!$D:$O,3,0))</f>
        <v/>
      </c>
      <c r="D238" s="161" t="str">
        <f>IF($A238="","",VLOOKUP($A238,'Annex 2 EHV charges'!$D:$O,4,0))</f>
        <v/>
      </c>
      <c r="E238" s="166" t="str">
        <f>IFERROR(IF(VLOOKUP($A238,'Annex 2 EHV charges'!$D:$O,9,FALSE)=0,"",VLOOKUP($A238,'Annex 2 EHV charges'!$D:$O,9,FALSE)),"")</f>
        <v/>
      </c>
      <c r="F238" s="167" t="str">
        <f>IFERROR(IF(VLOOKUP($A238,'Annex 2 EHV charges'!$D:$O,10,FALSE)=0,"",VLOOKUP($A238,'Annex 2 EHV charges'!$D:$O,10,FALSE)),"")</f>
        <v/>
      </c>
      <c r="G238" s="168" t="str">
        <f>IFERROR(IF(VLOOKUP($A238,'Annex 2 EHV charges'!$D:$O,11,FALSE)=0,"",VLOOKUP($A238,'Annex 2 EHV charges'!$D:$O,11,FALSE)),"")</f>
        <v/>
      </c>
      <c r="H238" s="168" t="str">
        <f>IFERROR(IF(VLOOKUP($A238,'Annex 2 EHV charges'!$D:$O,12,FALSE)=0,"",VLOOKUP($A238,'Annex 2 EHV charges'!$D:$O,12,FALSE)),"")</f>
        <v/>
      </c>
    </row>
    <row r="239" spans="1:8" x14ac:dyDescent="0.2">
      <c r="A239" s="162" t="str">
        <f t="array" ref="A239">IFERROR(INDEX('Annex 2 EHV charges'!$D$11:$D$300, MATCH(0, IF(ISBLANK('Annex 2 EHV charges'!$D$11:$D$300),1, COUNTIF(A$4:$A238, 'Annex 2 EHV charges'!$D$11:$D$300)), 0)),"")</f>
        <v/>
      </c>
      <c r="B239" s="161" t="str">
        <f>IF($A239="","",VLOOKUP($A239,'Annex 2 EHV charges'!$D:$O,2,0))</f>
        <v/>
      </c>
      <c r="C239" s="162" t="str">
        <f>IF($A239="","",VLOOKUP($A239,'Annex 2 EHV charges'!$D:$O,3,0))</f>
        <v/>
      </c>
      <c r="D239" s="161" t="str">
        <f>IF($A239="","",VLOOKUP($A239,'Annex 2 EHV charges'!$D:$O,4,0))</f>
        <v/>
      </c>
      <c r="E239" s="166" t="str">
        <f>IFERROR(IF(VLOOKUP($A239,'Annex 2 EHV charges'!$D:$O,9,FALSE)=0,"",VLOOKUP($A239,'Annex 2 EHV charges'!$D:$O,9,FALSE)),"")</f>
        <v/>
      </c>
      <c r="F239" s="167" t="str">
        <f>IFERROR(IF(VLOOKUP($A239,'Annex 2 EHV charges'!$D:$O,10,FALSE)=0,"",VLOOKUP($A239,'Annex 2 EHV charges'!$D:$O,10,FALSE)),"")</f>
        <v/>
      </c>
      <c r="G239" s="168" t="str">
        <f>IFERROR(IF(VLOOKUP($A239,'Annex 2 EHV charges'!$D:$O,11,FALSE)=0,"",VLOOKUP($A239,'Annex 2 EHV charges'!$D:$O,11,FALSE)),"")</f>
        <v/>
      </c>
      <c r="H239" s="168" t="str">
        <f>IFERROR(IF(VLOOKUP($A239,'Annex 2 EHV charges'!$D:$O,12,FALSE)=0,"",VLOOKUP($A239,'Annex 2 EHV charges'!$D:$O,12,FALSE)),"")</f>
        <v/>
      </c>
    </row>
    <row r="240" spans="1:8" x14ac:dyDescent="0.2">
      <c r="A240" s="162" t="str">
        <f t="array" ref="A240">IFERROR(INDEX('Annex 2 EHV charges'!$D$11:$D$300, MATCH(0, IF(ISBLANK('Annex 2 EHV charges'!$D$11:$D$300),1, COUNTIF(A$4:$A239, 'Annex 2 EHV charges'!$D$11:$D$300)), 0)),"")</f>
        <v/>
      </c>
      <c r="B240" s="161" t="str">
        <f>IF($A240="","",VLOOKUP($A240,'Annex 2 EHV charges'!$D:$O,2,0))</f>
        <v/>
      </c>
      <c r="C240" s="162" t="str">
        <f>IF($A240="","",VLOOKUP($A240,'Annex 2 EHV charges'!$D:$O,3,0))</f>
        <v/>
      </c>
      <c r="D240" s="161" t="str">
        <f>IF($A240="","",VLOOKUP($A240,'Annex 2 EHV charges'!$D:$O,4,0))</f>
        <v/>
      </c>
      <c r="E240" s="166" t="str">
        <f>IFERROR(IF(VLOOKUP($A240,'Annex 2 EHV charges'!$D:$O,9,FALSE)=0,"",VLOOKUP($A240,'Annex 2 EHV charges'!$D:$O,9,FALSE)),"")</f>
        <v/>
      </c>
      <c r="F240" s="167" t="str">
        <f>IFERROR(IF(VLOOKUP($A240,'Annex 2 EHV charges'!$D:$O,10,FALSE)=0,"",VLOOKUP($A240,'Annex 2 EHV charges'!$D:$O,10,FALSE)),"")</f>
        <v/>
      </c>
      <c r="G240" s="168" t="str">
        <f>IFERROR(IF(VLOOKUP($A240,'Annex 2 EHV charges'!$D:$O,11,FALSE)=0,"",VLOOKUP($A240,'Annex 2 EHV charges'!$D:$O,11,FALSE)),"")</f>
        <v/>
      </c>
      <c r="H240" s="168" t="str">
        <f>IFERROR(IF(VLOOKUP($A240,'Annex 2 EHV charges'!$D:$O,12,FALSE)=0,"",VLOOKUP($A240,'Annex 2 EHV charges'!$D:$O,12,FALSE)),"")</f>
        <v/>
      </c>
    </row>
    <row r="241" spans="1:8" x14ac:dyDescent="0.2">
      <c r="A241" s="162" t="str">
        <f t="array" ref="A241">IFERROR(INDEX('Annex 2 EHV charges'!$D$11:$D$300, MATCH(0, IF(ISBLANK('Annex 2 EHV charges'!$D$11:$D$300),1, COUNTIF(A$4:$A240, 'Annex 2 EHV charges'!$D$11:$D$300)), 0)),"")</f>
        <v/>
      </c>
      <c r="B241" s="161" t="str">
        <f>IF($A241="","",VLOOKUP($A241,'Annex 2 EHV charges'!$D:$O,2,0))</f>
        <v/>
      </c>
      <c r="C241" s="162" t="str">
        <f>IF($A241="","",VLOOKUP($A241,'Annex 2 EHV charges'!$D:$O,3,0))</f>
        <v/>
      </c>
      <c r="D241" s="161" t="str">
        <f>IF($A241="","",VLOOKUP($A241,'Annex 2 EHV charges'!$D:$O,4,0))</f>
        <v/>
      </c>
      <c r="E241" s="166" t="str">
        <f>IFERROR(IF(VLOOKUP($A241,'Annex 2 EHV charges'!$D:$O,9,FALSE)=0,"",VLOOKUP($A241,'Annex 2 EHV charges'!$D:$O,9,FALSE)),"")</f>
        <v/>
      </c>
      <c r="F241" s="167" t="str">
        <f>IFERROR(IF(VLOOKUP($A241,'Annex 2 EHV charges'!$D:$O,10,FALSE)=0,"",VLOOKUP($A241,'Annex 2 EHV charges'!$D:$O,10,FALSE)),"")</f>
        <v/>
      </c>
      <c r="G241" s="168" t="str">
        <f>IFERROR(IF(VLOOKUP($A241,'Annex 2 EHV charges'!$D:$O,11,FALSE)=0,"",VLOOKUP($A241,'Annex 2 EHV charges'!$D:$O,11,FALSE)),"")</f>
        <v/>
      </c>
      <c r="H241" s="168" t="str">
        <f>IFERROR(IF(VLOOKUP($A241,'Annex 2 EHV charges'!$D:$O,12,FALSE)=0,"",VLOOKUP($A241,'Annex 2 EHV charges'!$D:$O,12,FALSE)),"")</f>
        <v/>
      </c>
    </row>
    <row r="242" spans="1:8" x14ac:dyDescent="0.2">
      <c r="A242" s="162" t="str">
        <f t="array" ref="A242">IFERROR(INDEX('Annex 2 EHV charges'!$D$11:$D$300, MATCH(0, IF(ISBLANK('Annex 2 EHV charges'!$D$11:$D$300),1, COUNTIF(A$4:$A241, 'Annex 2 EHV charges'!$D$11:$D$300)), 0)),"")</f>
        <v/>
      </c>
      <c r="B242" s="161" t="str">
        <f>IF($A242="","",VLOOKUP($A242,'Annex 2 EHV charges'!$D:$O,2,0))</f>
        <v/>
      </c>
      <c r="C242" s="162" t="str">
        <f>IF($A242="","",VLOOKUP($A242,'Annex 2 EHV charges'!$D:$O,3,0))</f>
        <v/>
      </c>
      <c r="D242" s="161" t="str">
        <f>IF($A242="","",VLOOKUP($A242,'Annex 2 EHV charges'!$D:$O,4,0))</f>
        <v/>
      </c>
      <c r="E242" s="166" t="str">
        <f>IFERROR(IF(VLOOKUP($A242,'Annex 2 EHV charges'!$D:$O,9,FALSE)=0,"",VLOOKUP($A242,'Annex 2 EHV charges'!$D:$O,9,FALSE)),"")</f>
        <v/>
      </c>
      <c r="F242" s="167" t="str">
        <f>IFERROR(IF(VLOOKUP($A242,'Annex 2 EHV charges'!$D:$O,10,FALSE)=0,"",VLOOKUP($A242,'Annex 2 EHV charges'!$D:$O,10,FALSE)),"")</f>
        <v/>
      </c>
      <c r="G242" s="168" t="str">
        <f>IFERROR(IF(VLOOKUP($A242,'Annex 2 EHV charges'!$D:$O,11,FALSE)=0,"",VLOOKUP($A242,'Annex 2 EHV charges'!$D:$O,11,FALSE)),"")</f>
        <v/>
      </c>
      <c r="H242" s="168" t="str">
        <f>IFERROR(IF(VLOOKUP($A242,'Annex 2 EHV charges'!$D:$O,12,FALSE)=0,"",VLOOKUP($A242,'Annex 2 EHV charges'!$D:$O,12,FALSE)),"")</f>
        <v/>
      </c>
    </row>
    <row r="243" spans="1:8" x14ac:dyDescent="0.2">
      <c r="A243" s="162" t="str">
        <f t="array" ref="A243">IFERROR(INDEX('Annex 2 EHV charges'!$D$11:$D$300, MATCH(0, IF(ISBLANK('Annex 2 EHV charges'!$D$11:$D$300),1, COUNTIF(A$4:$A242, 'Annex 2 EHV charges'!$D$11:$D$300)), 0)),"")</f>
        <v/>
      </c>
      <c r="B243" s="161" t="str">
        <f>IF($A243="","",VLOOKUP($A243,'Annex 2 EHV charges'!$D:$O,2,0))</f>
        <v/>
      </c>
      <c r="C243" s="162" t="str">
        <f>IF($A243="","",VLOOKUP($A243,'Annex 2 EHV charges'!$D:$O,3,0))</f>
        <v/>
      </c>
      <c r="D243" s="161" t="str">
        <f>IF($A243="","",VLOOKUP($A243,'Annex 2 EHV charges'!$D:$O,4,0))</f>
        <v/>
      </c>
      <c r="E243" s="166" t="str">
        <f>IFERROR(IF(VLOOKUP($A243,'Annex 2 EHV charges'!$D:$O,9,FALSE)=0,"",VLOOKUP($A243,'Annex 2 EHV charges'!$D:$O,9,FALSE)),"")</f>
        <v/>
      </c>
      <c r="F243" s="167" t="str">
        <f>IFERROR(IF(VLOOKUP($A243,'Annex 2 EHV charges'!$D:$O,10,FALSE)=0,"",VLOOKUP($A243,'Annex 2 EHV charges'!$D:$O,10,FALSE)),"")</f>
        <v/>
      </c>
      <c r="G243" s="168" t="str">
        <f>IFERROR(IF(VLOOKUP($A243,'Annex 2 EHV charges'!$D:$O,11,FALSE)=0,"",VLOOKUP($A243,'Annex 2 EHV charges'!$D:$O,11,FALSE)),"")</f>
        <v/>
      </c>
      <c r="H243" s="168" t="str">
        <f>IFERROR(IF(VLOOKUP($A243,'Annex 2 EHV charges'!$D:$O,12,FALSE)=0,"",VLOOKUP($A243,'Annex 2 EHV charges'!$D:$O,12,FALSE)),"")</f>
        <v/>
      </c>
    </row>
    <row r="244" spans="1:8" x14ac:dyDescent="0.2">
      <c r="A244" s="162" t="str">
        <f t="array" ref="A244">IFERROR(INDEX('Annex 2 EHV charges'!$D$11:$D$300, MATCH(0, IF(ISBLANK('Annex 2 EHV charges'!$D$11:$D$300),1, COUNTIF(A$4:$A243, 'Annex 2 EHV charges'!$D$11:$D$300)), 0)),"")</f>
        <v/>
      </c>
      <c r="B244" s="161" t="str">
        <f>IF($A244="","",VLOOKUP($A244,'Annex 2 EHV charges'!$D:$O,2,0))</f>
        <v/>
      </c>
      <c r="C244" s="162" t="str">
        <f>IF($A244="","",VLOOKUP($A244,'Annex 2 EHV charges'!$D:$O,3,0))</f>
        <v/>
      </c>
      <c r="D244" s="161" t="str">
        <f>IF($A244="","",VLOOKUP($A244,'Annex 2 EHV charges'!$D:$O,4,0))</f>
        <v/>
      </c>
      <c r="E244" s="166" t="str">
        <f>IFERROR(IF(VLOOKUP($A244,'Annex 2 EHV charges'!$D:$O,9,FALSE)=0,"",VLOOKUP($A244,'Annex 2 EHV charges'!$D:$O,9,FALSE)),"")</f>
        <v/>
      </c>
      <c r="F244" s="167" t="str">
        <f>IFERROR(IF(VLOOKUP($A244,'Annex 2 EHV charges'!$D:$O,10,FALSE)=0,"",VLOOKUP($A244,'Annex 2 EHV charges'!$D:$O,10,FALSE)),"")</f>
        <v/>
      </c>
      <c r="G244" s="168" t="str">
        <f>IFERROR(IF(VLOOKUP($A244,'Annex 2 EHV charges'!$D:$O,11,FALSE)=0,"",VLOOKUP($A244,'Annex 2 EHV charges'!$D:$O,11,FALSE)),"")</f>
        <v/>
      </c>
      <c r="H244" s="168" t="str">
        <f>IFERROR(IF(VLOOKUP($A244,'Annex 2 EHV charges'!$D:$O,12,FALSE)=0,"",VLOOKUP($A244,'Annex 2 EHV charges'!$D:$O,12,FALSE)),"")</f>
        <v/>
      </c>
    </row>
    <row r="245" spans="1:8" x14ac:dyDescent="0.2">
      <c r="A245" s="162" t="str">
        <f t="array" ref="A245">IFERROR(INDEX('Annex 2 EHV charges'!$D$11:$D$300, MATCH(0, IF(ISBLANK('Annex 2 EHV charges'!$D$11:$D$300),1, COUNTIF(A$4:$A244, 'Annex 2 EHV charges'!$D$11:$D$300)), 0)),"")</f>
        <v/>
      </c>
      <c r="B245" s="161" t="str">
        <f>IF($A245="","",VLOOKUP($A245,'Annex 2 EHV charges'!$D:$O,2,0))</f>
        <v/>
      </c>
      <c r="C245" s="162" t="str">
        <f>IF($A245="","",VLOOKUP($A245,'Annex 2 EHV charges'!$D:$O,3,0))</f>
        <v/>
      </c>
      <c r="D245" s="161" t="str">
        <f>IF($A245="","",VLOOKUP($A245,'Annex 2 EHV charges'!$D:$O,4,0))</f>
        <v/>
      </c>
      <c r="E245" s="166" t="str">
        <f>IFERROR(IF(VLOOKUP($A245,'Annex 2 EHV charges'!$D:$O,9,FALSE)=0,"",VLOOKUP($A245,'Annex 2 EHV charges'!$D:$O,9,FALSE)),"")</f>
        <v/>
      </c>
      <c r="F245" s="167" t="str">
        <f>IFERROR(IF(VLOOKUP($A245,'Annex 2 EHV charges'!$D:$O,10,FALSE)=0,"",VLOOKUP($A245,'Annex 2 EHV charges'!$D:$O,10,FALSE)),"")</f>
        <v/>
      </c>
      <c r="G245" s="168" t="str">
        <f>IFERROR(IF(VLOOKUP($A245,'Annex 2 EHV charges'!$D:$O,11,FALSE)=0,"",VLOOKUP($A245,'Annex 2 EHV charges'!$D:$O,11,FALSE)),"")</f>
        <v/>
      </c>
      <c r="H245" s="168" t="str">
        <f>IFERROR(IF(VLOOKUP($A245,'Annex 2 EHV charges'!$D:$O,12,FALSE)=0,"",VLOOKUP($A245,'Annex 2 EHV charges'!$D:$O,12,FALSE)),"")</f>
        <v/>
      </c>
    </row>
    <row r="246" spans="1:8" x14ac:dyDescent="0.2">
      <c r="A246" s="162" t="str">
        <f t="array" ref="A246">IFERROR(INDEX('Annex 2 EHV charges'!$D$11:$D$300, MATCH(0, IF(ISBLANK('Annex 2 EHV charges'!$D$11:$D$300),1, COUNTIF(A$4:$A245, 'Annex 2 EHV charges'!$D$11:$D$300)), 0)),"")</f>
        <v/>
      </c>
      <c r="B246" s="161" t="str">
        <f>IF($A246="","",VLOOKUP($A246,'Annex 2 EHV charges'!$D:$O,2,0))</f>
        <v/>
      </c>
      <c r="C246" s="162" t="str">
        <f>IF($A246="","",VLOOKUP($A246,'Annex 2 EHV charges'!$D:$O,3,0))</f>
        <v/>
      </c>
      <c r="D246" s="161" t="str">
        <f>IF($A246="","",VLOOKUP($A246,'Annex 2 EHV charges'!$D:$O,4,0))</f>
        <v/>
      </c>
      <c r="E246" s="166" t="str">
        <f>IFERROR(IF(VLOOKUP($A246,'Annex 2 EHV charges'!$D:$O,9,FALSE)=0,"",VLOOKUP($A246,'Annex 2 EHV charges'!$D:$O,9,FALSE)),"")</f>
        <v/>
      </c>
      <c r="F246" s="167" t="str">
        <f>IFERROR(IF(VLOOKUP($A246,'Annex 2 EHV charges'!$D:$O,10,FALSE)=0,"",VLOOKUP($A246,'Annex 2 EHV charges'!$D:$O,10,FALSE)),"")</f>
        <v/>
      </c>
      <c r="G246" s="168" t="str">
        <f>IFERROR(IF(VLOOKUP($A246,'Annex 2 EHV charges'!$D:$O,11,FALSE)=0,"",VLOOKUP($A246,'Annex 2 EHV charges'!$D:$O,11,FALSE)),"")</f>
        <v/>
      </c>
      <c r="H246" s="168" t="str">
        <f>IFERROR(IF(VLOOKUP($A246,'Annex 2 EHV charges'!$D:$O,12,FALSE)=0,"",VLOOKUP($A246,'Annex 2 EHV charges'!$D:$O,12,FALSE)),"")</f>
        <v/>
      </c>
    </row>
    <row r="247" spans="1:8" x14ac:dyDescent="0.2">
      <c r="A247" s="162" t="str">
        <f t="array" ref="A247">IFERROR(INDEX('Annex 2 EHV charges'!$D$11:$D$300, MATCH(0, IF(ISBLANK('Annex 2 EHV charges'!$D$11:$D$300),1, COUNTIF(A$4:$A246, 'Annex 2 EHV charges'!$D$11:$D$300)), 0)),"")</f>
        <v/>
      </c>
      <c r="B247" s="161" t="str">
        <f>IF($A247="","",VLOOKUP($A247,'Annex 2 EHV charges'!$D:$O,2,0))</f>
        <v/>
      </c>
      <c r="C247" s="162" t="str">
        <f>IF($A247="","",VLOOKUP($A247,'Annex 2 EHV charges'!$D:$O,3,0))</f>
        <v/>
      </c>
      <c r="D247" s="161" t="str">
        <f>IF($A247="","",VLOOKUP($A247,'Annex 2 EHV charges'!$D:$O,4,0))</f>
        <v/>
      </c>
      <c r="E247" s="166" t="str">
        <f>IFERROR(IF(VLOOKUP($A247,'Annex 2 EHV charges'!$D:$O,9,FALSE)=0,"",VLOOKUP($A247,'Annex 2 EHV charges'!$D:$O,9,FALSE)),"")</f>
        <v/>
      </c>
      <c r="F247" s="167" t="str">
        <f>IFERROR(IF(VLOOKUP($A247,'Annex 2 EHV charges'!$D:$O,10,FALSE)=0,"",VLOOKUP($A247,'Annex 2 EHV charges'!$D:$O,10,FALSE)),"")</f>
        <v/>
      </c>
      <c r="G247" s="168" t="str">
        <f>IFERROR(IF(VLOOKUP($A247,'Annex 2 EHV charges'!$D:$O,11,FALSE)=0,"",VLOOKUP($A247,'Annex 2 EHV charges'!$D:$O,11,FALSE)),"")</f>
        <v/>
      </c>
      <c r="H247" s="168" t="str">
        <f>IFERROR(IF(VLOOKUP($A247,'Annex 2 EHV charges'!$D:$O,12,FALSE)=0,"",VLOOKUP($A247,'Annex 2 EHV charges'!$D:$O,12,FALSE)),"")</f>
        <v/>
      </c>
    </row>
    <row r="248" spans="1:8" x14ac:dyDescent="0.2">
      <c r="A248" s="162" t="str">
        <f t="array" ref="A248">IFERROR(INDEX('Annex 2 EHV charges'!$D$11:$D$300, MATCH(0, IF(ISBLANK('Annex 2 EHV charges'!$D$11:$D$300),1, COUNTIF(A$4:$A247, 'Annex 2 EHV charges'!$D$11:$D$300)), 0)),"")</f>
        <v/>
      </c>
      <c r="B248" s="161" t="str">
        <f>IF($A248="","",VLOOKUP($A248,'Annex 2 EHV charges'!$D:$O,2,0))</f>
        <v/>
      </c>
      <c r="C248" s="162" t="str">
        <f>IF($A248="","",VLOOKUP($A248,'Annex 2 EHV charges'!$D:$O,3,0))</f>
        <v/>
      </c>
      <c r="D248" s="161" t="str">
        <f>IF($A248="","",VLOOKUP($A248,'Annex 2 EHV charges'!$D:$O,4,0))</f>
        <v/>
      </c>
      <c r="E248" s="166" t="str">
        <f>IFERROR(IF(VLOOKUP($A248,'Annex 2 EHV charges'!$D:$O,9,FALSE)=0,"",VLOOKUP($A248,'Annex 2 EHV charges'!$D:$O,9,FALSE)),"")</f>
        <v/>
      </c>
      <c r="F248" s="167" t="str">
        <f>IFERROR(IF(VLOOKUP($A248,'Annex 2 EHV charges'!$D:$O,10,FALSE)=0,"",VLOOKUP($A248,'Annex 2 EHV charges'!$D:$O,10,FALSE)),"")</f>
        <v/>
      </c>
      <c r="G248" s="168" t="str">
        <f>IFERROR(IF(VLOOKUP($A248,'Annex 2 EHV charges'!$D:$O,11,FALSE)=0,"",VLOOKUP($A248,'Annex 2 EHV charges'!$D:$O,11,FALSE)),"")</f>
        <v/>
      </c>
      <c r="H248" s="168" t="str">
        <f>IFERROR(IF(VLOOKUP($A248,'Annex 2 EHV charges'!$D:$O,12,FALSE)=0,"",VLOOKUP($A248,'Annex 2 EHV charges'!$D:$O,12,FALSE)),"")</f>
        <v/>
      </c>
    </row>
    <row r="249" spans="1:8" x14ac:dyDescent="0.2">
      <c r="A249" s="162" t="str">
        <f t="array" ref="A249">IFERROR(INDEX('Annex 2 EHV charges'!$D$11:$D$300, MATCH(0, IF(ISBLANK('Annex 2 EHV charges'!$D$11:$D$300),1, COUNTIF(A$4:$A248, 'Annex 2 EHV charges'!$D$11:$D$300)), 0)),"")</f>
        <v/>
      </c>
      <c r="B249" s="161" t="str">
        <f>IF($A249="","",VLOOKUP($A249,'Annex 2 EHV charges'!$D:$O,2,0))</f>
        <v/>
      </c>
      <c r="C249" s="162" t="str">
        <f>IF($A249="","",VLOOKUP($A249,'Annex 2 EHV charges'!$D:$O,3,0))</f>
        <v/>
      </c>
      <c r="D249" s="161" t="str">
        <f>IF($A249="","",VLOOKUP($A249,'Annex 2 EHV charges'!$D:$O,4,0))</f>
        <v/>
      </c>
      <c r="E249" s="166" t="str">
        <f>IFERROR(IF(VLOOKUP($A249,'Annex 2 EHV charges'!$D:$O,9,FALSE)=0,"",VLOOKUP($A249,'Annex 2 EHV charges'!$D:$O,9,FALSE)),"")</f>
        <v/>
      </c>
      <c r="F249" s="167" t="str">
        <f>IFERROR(IF(VLOOKUP($A249,'Annex 2 EHV charges'!$D:$O,10,FALSE)=0,"",VLOOKUP($A249,'Annex 2 EHV charges'!$D:$O,10,FALSE)),"")</f>
        <v/>
      </c>
      <c r="G249" s="168" t="str">
        <f>IFERROR(IF(VLOOKUP($A249,'Annex 2 EHV charges'!$D:$O,11,FALSE)=0,"",VLOOKUP($A249,'Annex 2 EHV charges'!$D:$O,11,FALSE)),"")</f>
        <v/>
      </c>
      <c r="H249" s="168" t="str">
        <f>IFERROR(IF(VLOOKUP($A249,'Annex 2 EHV charges'!$D:$O,12,FALSE)=0,"",VLOOKUP($A249,'Annex 2 EHV charges'!$D:$O,12,FALSE)),"")</f>
        <v/>
      </c>
    </row>
    <row r="250" spans="1:8" x14ac:dyDescent="0.2">
      <c r="A250" s="162" t="str">
        <f t="array" ref="A250">IFERROR(INDEX('Annex 2 EHV charges'!$D$11:$D$300, MATCH(0, IF(ISBLANK('Annex 2 EHV charges'!$D$11:$D$300),1, COUNTIF(A$4:$A249, 'Annex 2 EHV charges'!$D$11:$D$300)), 0)),"")</f>
        <v/>
      </c>
      <c r="B250" s="161" t="str">
        <f>IF($A250="","",VLOOKUP($A250,'Annex 2 EHV charges'!$D:$O,2,0))</f>
        <v/>
      </c>
      <c r="C250" s="162" t="str">
        <f>IF($A250="","",VLOOKUP($A250,'Annex 2 EHV charges'!$D:$O,3,0))</f>
        <v/>
      </c>
      <c r="D250" s="161" t="str">
        <f>IF($A250="","",VLOOKUP($A250,'Annex 2 EHV charges'!$D:$O,4,0))</f>
        <v/>
      </c>
      <c r="E250" s="166" t="str">
        <f>IFERROR(IF(VLOOKUP($A250,'Annex 2 EHV charges'!$D:$O,9,FALSE)=0,"",VLOOKUP($A250,'Annex 2 EHV charges'!$D:$O,9,FALSE)),"")</f>
        <v/>
      </c>
      <c r="F250" s="167" t="str">
        <f>IFERROR(IF(VLOOKUP($A250,'Annex 2 EHV charges'!$D:$O,10,FALSE)=0,"",VLOOKUP($A250,'Annex 2 EHV charges'!$D:$O,10,FALSE)),"")</f>
        <v/>
      </c>
      <c r="G250" s="168" t="str">
        <f>IFERROR(IF(VLOOKUP($A250,'Annex 2 EHV charges'!$D:$O,11,FALSE)=0,"",VLOOKUP($A250,'Annex 2 EHV charges'!$D:$O,11,FALSE)),"")</f>
        <v/>
      </c>
      <c r="H250" s="168" t="str">
        <f>IFERROR(IF(VLOOKUP($A250,'Annex 2 EHV charges'!$D:$O,12,FALSE)=0,"",VLOOKUP($A250,'Annex 2 EHV charges'!$D:$O,12,FALSE)),"")</f>
        <v/>
      </c>
    </row>
    <row r="251" spans="1:8" x14ac:dyDescent="0.2">
      <c r="A251" s="162" t="str">
        <f t="array" ref="A251">IFERROR(INDEX('Annex 2 EHV charges'!$D$11:$D$300, MATCH(0, IF(ISBLANK('Annex 2 EHV charges'!$D$11:$D$300),1, COUNTIF(A$4:$A250, 'Annex 2 EHV charges'!$D$11:$D$300)), 0)),"")</f>
        <v/>
      </c>
      <c r="B251" s="161" t="str">
        <f>IF($A251="","",VLOOKUP($A251,'Annex 2 EHV charges'!$D:$O,2,0))</f>
        <v/>
      </c>
      <c r="C251" s="162" t="str">
        <f>IF($A251="","",VLOOKUP($A251,'Annex 2 EHV charges'!$D:$O,3,0))</f>
        <v/>
      </c>
      <c r="D251" s="161" t="str">
        <f>IF($A251="","",VLOOKUP($A251,'Annex 2 EHV charges'!$D:$O,4,0))</f>
        <v/>
      </c>
      <c r="E251" s="166" t="str">
        <f>IFERROR(IF(VLOOKUP($A251,'Annex 2 EHV charges'!$D:$O,9,FALSE)=0,"",VLOOKUP($A251,'Annex 2 EHV charges'!$D:$O,9,FALSE)),"")</f>
        <v/>
      </c>
      <c r="F251" s="167" t="str">
        <f>IFERROR(IF(VLOOKUP($A251,'Annex 2 EHV charges'!$D:$O,10,FALSE)=0,"",VLOOKUP($A251,'Annex 2 EHV charges'!$D:$O,10,FALSE)),"")</f>
        <v/>
      </c>
      <c r="G251" s="168" t="str">
        <f>IFERROR(IF(VLOOKUP($A251,'Annex 2 EHV charges'!$D:$O,11,FALSE)=0,"",VLOOKUP($A251,'Annex 2 EHV charges'!$D:$O,11,FALSE)),"")</f>
        <v/>
      </c>
      <c r="H251" s="168" t="str">
        <f>IFERROR(IF(VLOOKUP($A251,'Annex 2 EHV charges'!$D:$O,12,FALSE)=0,"",VLOOKUP($A251,'Annex 2 EHV charges'!$D:$O,12,FALSE)),"")</f>
        <v/>
      </c>
    </row>
    <row r="252" spans="1:8" x14ac:dyDescent="0.2">
      <c r="A252" s="162" t="str">
        <f t="array" ref="A252">IFERROR(INDEX('Annex 2 EHV charges'!$D$11:$D$300, MATCH(0, IF(ISBLANK('Annex 2 EHV charges'!$D$11:$D$300),1, COUNTIF(A$4:$A251, 'Annex 2 EHV charges'!$D$11:$D$300)), 0)),"")</f>
        <v/>
      </c>
      <c r="B252" s="161" t="str">
        <f>IF($A252="","",VLOOKUP($A252,'Annex 2 EHV charges'!$D:$O,2,0))</f>
        <v/>
      </c>
      <c r="C252" s="162" t="str">
        <f>IF($A252="","",VLOOKUP($A252,'Annex 2 EHV charges'!$D:$O,3,0))</f>
        <v/>
      </c>
      <c r="D252" s="161" t="str">
        <f>IF($A252="","",VLOOKUP($A252,'Annex 2 EHV charges'!$D:$O,4,0))</f>
        <v/>
      </c>
      <c r="E252" s="166" t="str">
        <f>IFERROR(IF(VLOOKUP($A252,'Annex 2 EHV charges'!$D:$O,9,FALSE)=0,"",VLOOKUP($A252,'Annex 2 EHV charges'!$D:$O,9,FALSE)),"")</f>
        <v/>
      </c>
      <c r="F252" s="167" t="str">
        <f>IFERROR(IF(VLOOKUP($A252,'Annex 2 EHV charges'!$D:$O,10,FALSE)=0,"",VLOOKUP($A252,'Annex 2 EHV charges'!$D:$O,10,FALSE)),"")</f>
        <v/>
      </c>
      <c r="G252" s="168" t="str">
        <f>IFERROR(IF(VLOOKUP($A252,'Annex 2 EHV charges'!$D:$O,11,FALSE)=0,"",VLOOKUP($A252,'Annex 2 EHV charges'!$D:$O,11,FALSE)),"")</f>
        <v/>
      </c>
      <c r="H252" s="168" t="str">
        <f>IFERROR(IF(VLOOKUP($A252,'Annex 2 EHV charges'!$D:$O,12,FALSE)=0,"",VLOOKUP($A252,'Annex 2 EHV charges'!$D:$O,12,FALSE)),"")</f>
        <v/>
      </c>
    </row>
    <row r="253" spans="1:8" x14ac:dyDescent="0.2">
      <c r="A253" s="162" t="str">
        <f t="array" ref="A253">IFERROR(INDEX('Annex 2 EHV charges'!$D$11:$D$300, MATCH(0, IF(ISBLANK('Annex 2 EHV charges'!$D$11:$D$300),1, COUNTIF(A$4:$A252, 'Annex 2 EHV charges'!$D$11:$D$300)), 0)),"")</f>
        <v/>
      </c>
      <c r="B253" s="161" t="str">
        <f>IF($A253="","",VLOOKUP($A253,'Annex 2 EHV charges'!$D:$O,2,0))</f>
        <v/>
      </c>
      <c r="C253" s="162" t="str">
        <f>IF($A253="","",VLOOKUP($A253,'Annex 2 EHV charges'!$D:$O,3,0))</f>
        <v/>
      </c>
      <c r="D253" s="161" t="str">
        <f>IF($A253="","",VLOOKUP($A253,'Annex 2 EHV charges'!$D:$O,4,0))</f>
        <v/>
      </c>
      <c r="E253" s="166" t="str">
        <f>IFERROR(IF(VLOOKUP($A253,'Annex 2 EHV charges'!$D:$O,9,FALSE)=0,"",VLOOKUP($A253,'Annex 2 EHV charges'!$D:$O,9,FALSE)),"")</f>
        <v/>
      </c>
      <c r="F253" s="167" t="str">
        <f>IFERROR(IF(VLOOKUP($A253,'Annex 2 EHV charges'!$D:$O,10,FALSE)=0,"",VLOOKUP($A253,'Annex 2 EHV charges'!$D:$O,10,FALSE)),"")</f>
        <v/>
      </c>
      <c r="G253" s="168" t="str">
        <f>IFERROR(IF(VLOOKUP($A253,'Annex 2 EHV charges'!$D:$O,11,FALSE)=0,"",VLOOKUP($A253,'Annex 2 EHV charges'!$D:$O,11,FALSE)),"")</f>
        <v/>
      </c>
      <c r="H253" s="168" t="str">
        <f>IFERROR(IF(VLOOKUP($A253,'Annex 2 EHV charges'!$D:$O,12,FALSE)=0,"",VLOOKUP($A253,'Annex 2 EHV charges'!$D:$O,12,FALSE)),"")</f>
        <v/>
      </c>
    </row>
    <row r="254" spans="1:8" x14ac:dyDescent="0.2">
      <c r="A254" s="162" t="str">
        <f t="array" ref="A254">IFERROR(INDEX('Annex 2 EHV charges'!$D$11:$D$300, MATCH(0, IF(ISBLANK('Annex 2 EHV charges'!$D$11:$D$300),1, COUNTIF(A$4:$A253, 'Annex 2 EHV charges'!$D$11:$D$300)), 0)),"")</f>
        <v/>
      </c>
      <c r="B254" s="161" t="str">
        <f>IF($A254="","",VLOOKUP($A254,'Annex 2 EHV charges'!$D:$O,2,0))</f>
        <v/>
      </c>
      <c r="C254" s="162" t="str">
        <f>IF($A254="","",VLOOKUP($A254,'Annex 2 EHV charges'!$D:$O,3,0))</f>
        <v/>
      </c>
      <c r="D254" s="161" t="str">
        <f>IF($A254="","",VLOOKUP($A254,'Annex 2 EHV charges'!$D:$O,4,0))</f>
        <v/>
      </c>
      <c r="E254" s="166" t="str">
        <f>IFERROR(IF(VLOOKUP($A254,'Annex 2 EHV charges'!$D:$O,9,FALSE)=0,"",VLOOKUP($A254,'Annex 2 EHV charges'!$D:$O,9,FALSE)),"")</f>
        <v/>
      </c>
      <c r="F254" s="167" t="str">
        <f>IFERROR(IF(VLOOKUP($A254,'Annex 2 EHV charges'!$D:$O,10,FALSE)=0,"",VLOOKUP($A254,'Annex 2 EHV charges'!$D:$O,10,FALSE)),"")</f>
        <v/>
      </c>
      <c r="G254" s="168" t="str">
        <f>IFERROR(IF(VLOOKUP($A254,'Annex 2 EHV charges'!$D:$O,11,FALSE)=0,"",VLOOKUP($A254,'Annex 2 EHV charges'!$D:$O,11,FALSE)),"")</f>
        <v/>
      </c>
      <c r="H254" s="168"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86</v>
      </c>
      <c r="B1" s="3"/>
      <c r="D1" s="3"/>
      <c r="E1" s="3"/>
      <c r="F1" s="3"/>
      <c r="G1" s="10"/>
      <c r="H1" s="4"/>
      <c r="I1" s="4"/>
    </row>
    <row r="2" spans="1:12" s="2" customFormat="1" ht="27" customHeight="1" x14ac:dyDescent="0.2">
      <c r="A2" s="269" t="str">
        <f>Overview!B4&amp; " - Effective from "&amp;TEXT(Overview!D4,"D MMMM YYYY")&amp;" - "&amp;Overview!E4&amp;" LV and HV tariffs"</f>
        <v>Western Power Distribution (East Midlands) plc - Effective from 1 April 2018 - Final LV and HV tariffs</v>
      </c>
      <c r="B2" s="269"/>
      <c r="C2" s="269"/>
      <c r="D2" s="269"/>
      <c r="E2" s="269"/>
      <c r="F2" s="269"/>
      <c r="G2" s="269"/>
      <c r="H2" s="269"/>
      <c r="I2" s="269"/>
      <c r="J2" s="269"/>
      <c r="K2" s="4"/>
    </row>
    <row r="3" spans="1:12" s="2" customFormat="1" ht="27" customHeight="1" x14ac:dyDescent="0.2">
      <c r="A3" s="288" t="s">
        <v>474</v>
      </c>
      <c r="B3" s="288"/>
      <c r="C3" s="288"/>
      <c r="D3" s="288"/>
      <c r="E3" s="288"/>
      <c r="F3" s="288"/>
      <c r="G3" s="288"/>
      <c r="H3" s="288"/>
      <c r="I3" s="288"/>
      <c r="J3" s="288"/>
      <c r="K3" s="4"/>
    </row>
    <row r="4" spans="1:12" s="2" customFormat="1" ht="71.25" customHeight="1" x14ac:dyDescent="0.2">
      <c r="A4" s="17"/>
      <c r="B4" s="201" t="s">
        <v>50</v>
      </c>
      <c r="C4" s="199" t="s">
        <v>92</v>
      </c>
      <c r="D4" s="199" t="s">
        <v>658</v>
      </c>
      <c r="E4" s="199" t="s">
        <v>659</v>
      </c>
      <c r="F4" s="199" t="s">
        <v>93</v>
      </c>
      <c r="G4" s="199"/>
      <c r="H4" s="199"/>
      <c r="I4" s="199"/>
      <c r="J4" s="199"/>
      <c r="K4" s="4"/>
    </row>
    <row r="5" spans="1:12" s="2" customFormat="1" ht="32.25" customHeight="1" x14ac:dyDescent="0.2">
      <c r="A5" s="18" t="s">
        <v>16</v>
      </c>
      <c r="B5" s="157">
        <v>90</v>
      </c>
      <c r="C5" s="80" t="s">
        <v>20</v>
      </c>
      <c r="D5" s="48">
        <v>1.2589999999999999</v>
      </c>
      <c r="E5" s="48">
        <v>0.76900000000000002</v>
      </c>
      <c r="F5" s="50">
        <v>223.48</v>
      </c>
      <c r="G5" s="200"/>
      <c r="H5" s="200"/>
      <c r="I5" s="200"/>
      <c r="J5" s="200"/>
      <c r="K5" s="4"/>
      <c r="L5" s="4"/>
    </row>
    <row r="6" spans="1:12" ht="12.75" customHeight="1" x14ac:dyDescent="0.2">
      <c r="A6" s="291" t="s">
        <v>52</v>
      </c>
      <c r="B6" s="295" t="s">
        <v>563</v>
      </c>
      <c r="C6" s="295"/>
      <c r="D6" s="295"/>
      <c r="E6" s="295"/>
      <c r="F6" s="295"/>
      <c r="G6" s="295"/>
      <c r="H6" s="296"/>
      <c r="I6" s="296"/>
      <c r="J6" s="296"/>
    </row>
    <row r="7" spans="1:12" x14ac:dyDescent="0.2">
      <c r="A7" s="291"/>
      <c r="B7" s="289"/>
      <c r="C7" s="289"/>
      <c r="D7" s="289"/>
      <c r="E7" s="289"/>
      <c r="F7" s="289"/>
      <c r="G7" s="289"/>
      <c r="H7" s="290"/>
      <c r="I7" s="290"/>
      <c r="J7" s="290"/>
    </row>
    <row r="8" spans="1:12" x14ac:dyDescent="0.2">
      <c r="A8" s="291"/>
      <c r="B8" s="289"/>
      <c r="C8" s="289"/>
      <c r="D8" s="289"/>
      <c r="E8" s="289"/>
      <c r="F8" s="289"/>
      <c r="G8" s="289"/>
      <c r="H8" s="290"/>
      <c r="I8" s="290"/>
      <c r="J8" s="290"/>
    </row>
    <row r="9" spans="1:12" x14ac:dyDescent="0.2">
      <c r="A9" s="73"/>
      <c r="B9" s="73"/>
      <c r="C9" s="73"/>
      <c r="D9" s="73"/>
      <c r="E9" s="73"/>
      <c r="F9" s="73"/>
      <c r="G9" s="73"/>
      <c r="H9" s="73"/>
      <c r="I9" s="73"/>
      <c r="J9" s="73"/>
    </row>
    <row r="10" spans="1:12" x14ac:dyDescent="0.2">
      <c r="A10" s="73"/>
      <c r="B10" s="73"/>
      <c r="C10" s="73"/>
      <c r="D10" s="73"/>
      <c r="E10" s="73"/>
      <c r="F10" s="73"/>
      <c r="G10" s="73"/>
      <c r="H10" s="73"/>
      <c r="I10" s="73"/>
      <c r="J10" s="73"/>
    </row>
    <row r="11" spans="1:12" s="2" customFormat="1" ht="27" customHeight="1" x14ac:dyDescent="0.2">
      <c r="A11" s="288" t="s">
        <v>475</v>
      </c>
      <c r="B11" s="288"/>
      <c r="C11" s="288"/>
      <c r="D11" s="288"/>
      <c r="E11" s="288"/>
      <c r="F11" s="288"/>
      <c r="G11" s="288"/>
      <c r="H11" s="288"/>
      <c r="I11" s="288"/>
      <c r="J11" s="288"/>
      <c r="K11" s="4"/>
    </row>
    <row r="12" spans="1:12" s="2" customFormat="1" ht="58.5" customHeight="1" x14ac:dyDescent="0.2">
      <c r="A12" s="17"/>
      <c r="B12" s="32" t="s">
        <v>50</v>
      </c>
      <c r="C12" s="176" t="s">
        <v>92</v>
      </c>
      <c r="D12" s="176" t="s">
        <v>660</v>
      </c>
      <c r="E12" s="176" t="s">
        <v>661</v>
      </c>
      <c r="F12" s="176" t="s">
        <v>662</v>
      </c>
      <c r="G12" s="176" t="s">
        <v>93</v>
      </c>
      <c r="H12" s="176" t="s">
        <v>94</v>
      </c>
      <c r="I12" s="176" t="s">
        <v>473</v>
      </c>
      <c r="J12" s="176" t="s">
        <v>793</v>
      </c>
      <c r="K12" s="4"/>
    </row>
    <row r="13" spans="1:12" s="2" customFormat="1" ht="32.25" customHeight="1" x14ac:dyDescent="0.2">
      <c r="A13" s="18"/>
      <c r="B13" s="31"/>
      <c r="C13" s="19">
        <v>0</v>
      </c>
      <c r="D13" s="20"/>
      <c r="E13" s="20"/>
      <c r="F13" s="20"/>
      <c r="G13" s="21"/>
      <c r="H13" s="21"/>
      <c r="I13" s="20"/>
      <c r="J13" s="21"/>
      <c r="K13" s="4"/>
    </row>
    <row r="14" spans="1:12" x14ac:dyDescent="0.2">
      <c r="A14" s="291" t="s">
        <v>52</v>
      </c>
      <c r="B14" s="292"/>
      <c r="C14" s="292"/>
      <c r="D14" s="292"/>
      <c r="E14" s="292"/>
      <c r="F14" s="292"/>
      <c r="G14" s="292"/>
      <c r="H14" s="293"/>
      <c r="I14" s="293"/>
      <c r="J14" s="293"/>
    </row>
    <row r="15" spans="1:12" x14ac:dyDescent="0.2">
      <c r="A15" s="291"/>
      <c r="B15" s="289"/>
      <c r="C15" s="289"/>
      <c r="D15" s="289"/>
      <c r="E15" s="289"/>
      <c r="F15" s="289"/>
      <c r="G15" s="289"/>
      <c r="H15" s="290"/>
      <c r="I15" s="290"/>
      <c r="J15" s="290"/>
    </row>
    <row r="16" spans="1:12" x14ac:dyDescent="0.2">
      <c r="A16" s="291"/>
      <c r="B16" s="289"/>
      <c r="C16" s="289"/>
      <c r="D16" s="289"/>
      <c r="E16" s="289"/>
      <c r="F16" s="289"/>
      <c r="G16" s="289"/>
      <c r="H16" s="290"/>
      <c r="I16" s="290"/>
      <c r="J16" s="290"/>
    </row>
    <row r="17" spans="1:10" x14ac:dyDescent="0.2">
      <c r="A17" s="294"/>
      <c r="B17" s="289"/>
      <c r="C17" s="289"/>
      <c r="D17" s="289"/>
      <c r="E17" s="289"/>
      <c r="F17" s="289"/>
      <c r="G17" s="289"/>
      <c r="H17" s="290"/>
      <c r="I17" s="290"/>
      <c r="J17" s="290"/>
    </row>
    <row r="18" spans="1:10" x14ac:dyDescent="0.2">
      <c r="A18" s="294"/>
      <c r="B18" s="289"/>
      <c r="C18" s="289"/>
      <c r="D18" s="289"/>
      <c r="E18" s="289"/>
      <c r="F18" s="289"/>
      <c r="G18" s="289"/>
      <c r="H18" s="290"/>
      <c r="I18" s="290"/>
      <c r="J18" s="290"/>
    </row>
    <row r="19" spans="1:10" x14ac:dyDescent="0.2">
      <c r="A19" s="294"/>
      <c r="B19" s="289"/>
      <c r="C19" s="289"/>
      <c r="D19" s="289"/>
      <c r="E19" s="289"/>
      <c r="F19" s="289"/>
      <c r="G19" s="289"/>
      <c r="H19" s="290"/>
      <c r="I19" s="290"/>
      <c r="J19" s="290"/>
    </row>
    <row r="20" spans="1:10" x14ac:dyDescent="0.2">
      <c r="A20" s="294"/>
      <c r="B20" s="289"/>
      <c r="C20" s="289"/>
      <c r="D20" s="289"/>
      <c r="E20" s="289"/>
      <c r="F20" s="289"/>
      <c r="G20" s="289"/>
      <c r="H20" s="290"/>
      <c r="I20" s="290"/>
      <c r="J20" s="290"/>
    </row>
    <row r="21" spans="1:10" x14ac:dyDescent="0.2">
      <c r="A21" s="294"/>
      <c r="B21" s="289"/>
      <c r="C21" s="289"/>
      <c r="D21" s="289"/>
      <c r="E21" s="289"/>
      <c r="F21" s="289"/>
      <c r="G21" s="289"/>
      <c r="H21" s="290"/>
      <c r="I21" s="290"/>
      <c r="J21" s="29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A175" zoomScale="85" zoomScaleNormal="70" zoomScaleSheetLayoutView="85" workbookViewId="0">
      <selection activeCell="C187" sqref="C187"/>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6" t="s">
        <v>86</v>
      </c>
      <c r="B1" s="302" t="s">
        <v>756</v>
      </c>
      <c r="C1" s="303"/>
      <c r="D1" s="303"/>
      <c r="F1" s="304" t="s">
        <v>757</v>
      </c>
      <c r="G1" s="305"/>
      <c r="H1" s="306"/>
      <c r="I1" s="4"/>
      <c r="J1" s="2"/>
      <c r="K1" s="2"/>
      <c r="L1" s="2"/>
    </row>
    <row r="2" spans="1:14" ht="31.5" customHeight="1" x14ac:dyDescent="0.2">
      <c r="A2" s="307" t="str">
        <f>Overview!B4&amp; " - Effective from "&amp;TEXT(Overview!D4,"D MMMM YYYY")&amp;" - "&amp;Overview!E4&amp;" LDNO tariffs"</f>
        <v>Western Power Distribution (East Midlands) plc - Effective from 1 April 2018 - Final LDNO tariffs</v>
      </c>
      <c r="B2" s="307"/>
      <c r="C2" s="307"/>
      <c r="D2" s="307"/>
      <c r="E2" s="307"/>
      <c r="F2" s="307"/>
      <c r="G2" s="307"/>
      <c r="H2" s="307"/>
      <c r="I2" s="307"/>
      <c r="J2" s="307"/>
    </row>
    <row r="3" spans="1:14" ht="8.25" customHeight="1" x14ac:dyDescent="0.2">
      <c r="A3" s="98"/>
      <c r="B3" s="98"/>
      <c r="C3" s="98"/>
      <c r="D3" s="98"/>
      <c r="E3" s="98"/>
      <c r="F3" s="98"/>
      <c r="G3" s="98"/>
      <c r="H3" s="98"/>
      <c r="I3" s="98"/>
      <c r="J3" s="98"/>
    </row>
    <row r="4" spans="1:14" ht="18" x14ac:dyDescent="0.2">
      <c r="A4" s="269" t="s">
        <v>536</v>
      </c>
      <c r="B4" s="269"/>
      <c r="C4" s="269"/>
      <c r="D4" s="269"/>
      <c r="E4" s="102"/>
      <c r="F4" s="269" t="s">
        <v>535</v>
      </c>
      <c r="G4" s="269"/>
      <c r="H4" s="269"/>
      <c r="I4" s="269"/>
      <c r="J4" s="269"/>
      <c r="M4" s="4"/>
    </row>
    <row r="5" spans="1:14" ht="30" x14ac:dyDescent="0.2">
      <c r="A5" s="87" t="s">
        <v>80</v>
      </c>
      <c r="B5" s="113" t="s">
        <v>529</v>
      </c>
      <c r="C5" s="124" t="s">
        <v>530</v>
      </c>
      <c r="D5" s="89" t="s">
        <v>531</v>
      </c>
      <c r="E5" s="94"/>
      <c r="F5" s="274"/>
      <c r="G5" s="275"/>
      <c r="H5" s="91" t="s">
        <v>533</v>
      </c>
      <c r="I5" s="92" t="s">
        <v>534</v>
      </c>
      <c r="J5" s="89" t="s">
        <v>531</v>
      </c>
      <c r="K5" s="94"/>
      <c r="L5" s="94"/>
      <c r="M5" s="4"/>
      <c r="N5" s="4"/>
    </row>
    <row r="6" spans="1:14" ht="25.5" x14ac:dyDescent="0.2">
      <c r="A6" s="114" t="s">
        <v>553</v>
      </c>
      <c r="B6" s="24" t="s">
        <v>554</v>
      </c>
      <c r="C6" s="112" t="s">
        <v>555</v>
      </c>
      <c r="D6" s="90" t="s">
        <v>556</v>
      </c>
      <c r="E6" s="94"/>
      <c r="F6" s="257" t="s">
        <v>557</v>
      </c>
      <c r="G6" s="257"/>
      <c r="H6" s="24" t="s">
        <v>554</v>
      </c>
      <c r="I6" s="93" t="s">
        <v>555</v>
      </c>
      <c r="J6" s="93" t="s">
        <v>556</v>
      </c>
      <c r="K6" s="94"/>
      <c r="L6" s="94"/>
      <c r="M6" s="4"/>
      <c r="N6" s="4"/>
    </row>
    <row r="7" spans="1:14" ht="25.5" x14ac:dyDescent="0.2">
      <c r="A7" s="114" t="s">
        <v>558</v>
      </c>
      <c r="B7" s="111"/>
      <c r="C7" s="119"/>
      <c r="D7" s="93" t="s">
        <v>559</v>
      </c>
      <c r="E7" s="94"/>
      <c r="F7" s="257" t="s">
        <v>560</v>
      </c>
      <c r="G7" s="257"/>
      <c r="H7" s="111"/>
      <c r="I7" s="93" t="s">
        <v>561</v>
      </c>
      <c r="J7" s="93" t="s">
        <v>556</v>
      </c>
      <c r="K7" s="94"/>
      <c r="L7" s="94"/>
      <c r="M7" s="4"/>
      <c r="N7" s="4"/>
    </row>
    <row r="8" spans="1:14" ht="18" x14ac:dyDescent="0.2">
      <c r="A8" s="115" t="s">
        <v>81</v>
      </c>
      <c r="B8" s="258" t="s">
        <v>82</v>
      </c>
      <c r="C8" s="258"/>
      <c r="D8" s="258"/>
      <c r="E8" s="94"/>
      <c r="F8" s="257" t="s">
        <v>558</v>
      </c>
      <c r="G8" s="257"/>
      <c r="H8" s="111"/>
      <c r="I8" s="111"/>
      <c r="J8" s="93" t="s">
        <v>559</v>
      </c>
      <c r="K8" s="94"/>
      <c r="L8" s="94"/>
      <c r="M8" s="4"/>
      <c r="N8" s="4"/>
    </row>
    <row r="9" spans="1:14" s="88" customFormat="1" ht="18" x14ac:dyDescent="0.2">
      <c r="A9" s="120"/>
      <c r="B9" s="118"/>
      <c r="C9" s="121"/>
      <c r="D9" s="118"/>
      <c r="E9" s="99"/>
      <c r="F9" s="257" t="s">
        <v>81</v>
      </c>
      <c r="G9" s="257"/>
      <c r="H9" s="264" t="s">
        <v>82</v>
      </c>
      <c r="I9" s="265"/>
      <c r="J9" s="266"/>
      <c r="K9" s="94"/>
      <c r="L9" s="94"/>
      <c r="M9" s="73"/>
      <c r="N9" s="73"/>
    </row>
    <row r="10" spans="1:14" s="96" customFormat="1" ht="18" x14ac:dyDescent="0.2">
      <c r="A10" s="117"/>
      <c r="B10" s="263"/>
      <c r="C10" s="263"/>
      <c r="D10" s="263"/>
      <c r="E10" s="122"/>
      <c r="F10" s="297"/>
      <c r="G10" s="298"/>
      <c r="H10" s="123"/>
      <c r="I10" s="118"/>
      <c r="J10" s="118"/>
      <c r="K10" s="94"/>
      <c r="L10" s="94"/>
      <c r="M10" s="95"/>
      <c r="N10" s="95"/>
    </row>
    <row r="11" spans="1:14" s="96" customFormat="1" ht="18" x14ac:dyDescent="0.2">
      <c r="A11" s="94"/>
      <c r="B11" s="94"/>
      <c r="C11" s="94"/>
      <c r="D11" s="94"/>
      <c r="E11" s="94"/>
      <c r="F11" s="299"/>
      <c r="G11" s="300"/>
      <c r="H11" s="301"/>
      <c r="I11" s="260"/>
      <c r="J11" s="260"/>
      <c r="K11" s="95"/>
      <c r="L11" s="95"/>
      <c r="M11" s="95"/>
    </row>
    <row r="12" spans="1:14" s="96" customFormat="1" ht="18" x14ac:dyDescent="0.2">
      <c r="A12" s="94"/>
      <c r="B12" s="94"/>
      <c r="C12" s="94"/>
      <c r="D12" s="94"/>
      <c r="E12" s="94"/>
      <c r="F12" s="100"/>
      <c r="G12" s="100"/>
      <c r="H12" s="101"/>
      <c r="I12" s="101"/>
      <c r="J12" s="101"/>
      <c r="K12" s="95"/>
      <c r="L12" s="95"/>
      <c r="M12" s="95"/>
    </row>
    <row r="13" spans="1:14" ht="63" customHeight="1" x14ac:dyDescent="0.2">
      <c r="A13" s="47" t="s">
        <v>752</v>
      </c>
      <c r="B13" s="47" t="s">
        <v>214</v>
      </c>
      <c r="C13" s="27" t="s">
        <v>92</v>
      </c>
      <c r="D13" s="235" t="s">
        <v>649</v>
      </c>
      <c r="E13" s="235" t="s">
        <v>650</v>
      </c>
      <c r="F13" s="235" t="s">
        <v>651</v>
      </c>
      <c r="G13" s="27" t="s">
        <v>93</v>
      </c>
      <c r="H13" s="27" t="s">
        <v>94</v>
      </c>
      <c r="I13" s="47" t="s">
        <v>793</v>
      </c>
      <c r="J13" s="27" t="s">
        <v>473</v>
      </c>
      <c r="K13" s="2"/>
      <c r="L13" s="2"/>
    </row>
    <row r="14" spans="1:14" ht="27" customHeight="1" x14ac:dyDescent="0.2">
      <c r="A14" s="28" t="s">
        <v>21</v>
      </c>
      <c r="B14" s="31" t="s">
        <v>641</v>
      </c>
      <c r="C14" s="170">
        <v>1</v>
      </c>
      <c r="D14" s="48">
        <v>1.367</v>
      </c>
      <c r="E14" s="51">
        <v>0</v>
      </c>
      <c r="F14" s="51">
        <v>0</v>
      </c>
      <c r="G14" s="58">
        <v>2.2599999999999998</v>
      </c>
      <c r="H14" s="51">
        <v>0</v>
      </c>
      <c r="I14" s="72">
        <v>0</v>
      </c>
      <c r="J14" s="51">
        <v>0</v>
      </c>
      <c r="K14" s="128"/>
      <c r="L14" s="2"/>
    </row>
    <row r="15" spans="1:14" ht="27" customHeight="1" x14ac:dyDescent="0.2">
      <c r="A15" s="28" t="s">
        <v>22</v>
      </c>
      <c r="B15" s="31">
        <v>10301</v>
      </c>
      <c r="C15" s="170">
        <v>2</v>
      </c>
      <c r="D15" s="48">
        <v>1.526</v>
      </c>
      <c r="E15" s="48">
        <v>0.56399999999999995</v>
      </c>
      <c r="F15" s="51">
        <v>0</v>
      </c>
      <c r="G15" s="58">
        <v>2.2599999999999998</v>
      </c>
      <c r="H15" s="51">
        <v>0</v>
      </c>
      <c r="I15" s="72">
        <v>0</v>
      </c>
      <c r="J15" s="51">
        <v>0</v>
      </c>
      <c r="K15" s="128"/>
      <c r="L15" s="2"/>
    </row>
    <row r="16" spans="1:14" ht="27" customHeight="1" x14ac:dyDescent="0.2">
      <c r="A16" s="28" t="s">
        <v>23</v>
      </c>
      <c r="B16" s="31">
        <v>10302</v>
      </c>
      <c r="C16" s="170">
        <v>2</v>
      </c>
      <c r="D16" s="48">
        <v>0.81599999999999995</v>
      </c>
      <c r="E16" s="51">
        <v>0</v>
      </c>
      <c r="F16" s="51">
        <v>0</v>
      </c>
      <c r="G16" s="51">
        <v>0</v>
      </c>
      <c r="H16" s="51">
        <v>0</v>
      </c>
      <c r="I16" s="72">
        <v>0</v>
      </c>
      <c r="J16" s="51">
        <v>0</v>
      </c>
      <c r="K16" s="2"/>
      <c r="L16" s="2"/>
    </row>
    <row r="17" spans="1:12" ht="27" customHeight="1" x14ac:dyDescent="0.2">
      <c r="A17" s="28" t="s">
        <v>24</v>
      </c>
      <c r="B17" s="31">
        <v>10303</v>
      </c>
      <c r="C17" s="170">
        <v>3</v>
      </c>
      <c r="D17" s="48">
        <v>1.3660000000000001</v>
      </c>
      <c r="E17" s="51">
        <v>0</v>
      </c>
      <c r="F17" s="51">
        <v>0</v>
      </c>
      <c r="G17" s="58">
        <v>3.81</v>
      </c>
      <c r="H17" s="51">
        <v>0</v>
      </c>
      <c r="I17" s="72">
        <v>0</v>
      </c>
      <c r="J17" s="51">
        <v>0</v>
      </c>
      <c r="K17" s="2"/>
      <c r="L17" s="2"/>
    </row>
    <row r="18" spans="1:12" ht="27" customHeight="1" x14ac:dyDescent="0.2">
      <c r="A18" s="28" t="s">
        <v>25</v>
      </c>
      <c r="B18" s="31">
        <v>10304</v>
      </c>
      <c r="C18" s="170">
        <v>4</v>
      </c>
      <c r="D18" s="48">
        <v>1.4330000000000001</v>
      </c>
      <c r="E18" s="48">
        <v>0.56399999999999995</v>
      </c>
      <c r="F18" s="51">
        <v>0</v>
      </c>
      <c r="G18" s="58">
        <v>3.81</v>
      </c>
      <c r="H18" s="51">
        <v>0</v>
      </c>
      <c r="I18" s="72">
        <v>0</v>
      </c>
      <c r="J18" s="51">
        <v>0</v>
      </c>
      <c r="K18" s="2"/>
      <c r="L18" s="2"/>
    </row>
    <row r="19" spans="1:12" ht="27" customHeight="1" x14ac:dyDescent="0.2">
      <c r="A19" s="28" t="s">
        <v>26</v>
      </c>
      <c r="B19" s="31">
        <v>10305</v>
      </c>
      <c r="C19" s="170">
        <v>4</v>
      </c>
      <c r="D19" s="48">
        <v>0.67200000000000004</v>
      </c>
      <c r="E19" s="51">
        <v>0</v>
      </c>
      <c r="F19" s="51">
        <v>0</v>
      </c>
      <c r="G19" s="51">
        <v>0</v>
      </c>
      <c r="H19" s="51">
        <v>0</v>
      </c>
      <c r="I19" s="72">
        <v>0</v>
      </c>
      <c r="J19" s="51">
        <v>0</v>
      </c>
      <c r="K19" s="2"/>
      <c r="L19" s="2"/>
    </row>
    <row r="20" spans="1:12" ht="27" customHeight="1" x14ac:dyDescent="0.2">
      <c r="A20" s="28" t="s">
        <v>27</v>
      </c>
      <c r="B20" s="31">
        <v>10306</v>
      </c>
      <c r="C20" s="170" t="s">
        <v>20</v>
      </c>
      <c r="D20" s="48">
        <v>1.4219999999999999</v>
      </c>
      <c r="E20" s="48">
        <v>0.56100000000000005</v>
      </c>
      <c r="F20" s="51">
        <v>0</v>
      </c>
      <c r="G20" s="58">
        <v>22.7</v>
      </c>
      <c r="H20" s="51">
        <v>0</v>
      </c>
      <c r="I20" s="72">
        <v>0</v>
      </c>
      <c r="J20" s="51">
        <v>0</v>
      </c>
      <c r="K20" s="2"/>
      <c r="L20" s="2"/>
    </row>
    <row r="21" spans="1:12" ht="27" customHeight="1" x14ac:dyDescent="0.2">
      <c r="A21" s="28" t="s">
        <v>618</v>
      </c>
      <c r="B21" s="31">
        <v>10307</v>
      </c>
      <c r="C21" s="171">
        <v>0</v>
      </c>
      <c r="D21" s="56">
        <v>5.1210000000000004</v>
      </c>
      <c r="E21" s="53">
        <v>0.94899999999999995</v>
      </c>
      <c r="F21" s="60">
        <v>0.56000000000000005</v>
      </c>
      <c r="G21" s="58">
        <v>2.2599999999999998</v>
      </c>
      <c r="H21" s="51">
        <v>0</v>
      </c>
      <c r="I21" s="72">
        <v>0</v>
      </c>
      <c r="J21" s="51">
        <v>0</v>
      </c>
      <c r="K21" s="2"/>
      <c r="L21" s="2"/>
    </row>
    <row r="22" spans="1:12" ht="27" customHeight="1" x14ac:dyDescent="0.2">
      <c r="A22" s="28" t="s">
        <v>619</v>
      </c>
      <c r="B22" s="31">
        <v>10308</v>
      </c>
      <c r="C22" s="171">
        <v>0</v>
      </c>
      <c r="D22" s="56">
        <v>5.3609999999999998</v>
      </c>
      <c r="E22" s="53">
        <v>0.97199999999999998</v>
      </c>
      <c r="F22" s="60">
        <v>0.56200000000000006</v>
      </c>
      <c r="G22" s="58">
        <v>3.81</v>
      </c>
      <c r="H22" s="51">
        <v>0</v>
      </c>
      <c r="I22" s="72">
        <v>0</v>
      </c>
      <c r="J22" s="51">
        <v>0</v>
      </c>
      <c r="K22" s="2"/>
      <c r="L22" s="2"/>
    </row>
    <row r="23" spans="1:12" ht="27" customHeight="1" x14ac:dyDescent="0.2">
      <c r="A23" s="28" t="s">
        <v>28</v>
      </c>
      <c r="B23" s="31">
        <v>10309</v>
      </c>
      <c r="C23" s="171">
        <v>0</v>
      </c>
      <c r="D23" s="56">
        <v>4.3280000000000003</v>
      </c>
      <c r="E23" s="53">
        <v>0.85699999999999998</v>
      </c>
      <c r="F23" s="60">
        <v>0.55300000000000005</v>
      </c>
      <c r="G23" s="58">
        <v>5.78</v>
      </c>
      <c r="H23" s="58">
        <v>1.82</v>
      </c>
      <c r="I23" s="71">
        <v>4.04</v>
      </c>
      <c r="J23" s="48">
        <v>0.112</v>
      </c>
      <c r="K23" s="2"/>
      <c r="L23" s="2"/>
    </row>
    <row r="24" spans="1:12" ht="27" customHeight="1" x14ac:dyDescent="0.2">
      <c r="A24" s="46" t="s">
        <v>206</v>
      </c>
      <c r="B24" s="31">
        <v>10310</v>
      </c>
      <c r="C24" s="170">
        <v>8</v>
      </c>
      <c r="D24" s="48">
        <v>1.5</v>
      </c>
      <c r="E24" s="51">
        <v>0</v>
      </c>
      <c r="F24" s="51">
        <v>0</v>
      </c>
      <c r="G24" s="51">
        <v>0</v>
      </c>
      <c r="H24" s="51">
        <v>0</v>
      </c>
      <c r="I24" s="72">
        <v>0</v>
      </c>
      <c r="J24" s="51">
        <v>0</v>
      </c>
      <c r="K24" s="2"/>
      <c r="L24" s="2"/>
    </row>
    <row r="25" spans="1:12" ht="27" customHeight="1" x14ac:dyDescent="0.2">
      <c r="A25" s="46" t="s">
        <v>207</v>
      </c>
      <c r="B25" s="31">
        <v>10311</v>
      </c>
      <c r="C25" s="170">
        <v>1</v>
      </c>
      <c r="D25" s="48">
        <v>1.6830000000000001</v>
      </c>
      <c r="E25" s="51">
        <v>0</v>
      </c>
      <c r="F25" s="51">
        <v>0</v>
      </c>
      <c r="G25" s="51">
        <v>0</v>
      </c>
      <c r="H25" s="51">
        <v>0</v>
      </c>
      <c r="I25" s="72">
        <v>0</v>
      </c>
      <c r="J25" s="51">
        <v>0</v>
      </c>
      <c r="K25" s="2"/>
      <c r="L25" s="2"/>
    </row>
    <row r="26" spans="1:12" ht="27" customHeight="1" x14ac:dyDescent="0.2">
      <c r="A26" s="46" t="s">
        <v>208</v>
      </c>
      <c r="B26" s="31">
        <v>10312</v>
      </c>
      <c r="C26" s="170">
        <v>1</v>
      </c>
      <c r="D26" s="48">
        <v>2.3159999999999998</v>
      </c>
      <c r="E26" s="51">
        <v>0</v>
      </c>
      <c r="F26" s="51">
        <v>0</v>
      </c>
      <c r="G26" s="51">
        <v>0</v>
      </c>
      <c r="H26" s="51">
        <v>0</v>
      </c>
      <c r="I26" s="72">
        <v>0</v>
      </c>
      <c r="J26" s="51">
        <v>0</v>
      </c>
      <c r="K26" s="2"/>
      <c r="L26" s="2"/>
    </row>
    <row r="27" spans="1:12" ht="27" customHeight="1" x14ac:dyDescent="0.2">
      <c r="A27" s="46" t="s">
        <v>209</v>
      </c>
      <c r="B27" s="31">
        <v>10313</v>
      </c>
      <c r="C27" s="170">
        <v>1</v>
      </c>
      <c r="D27" s="48">
        <v>1.3169999999999999</v>
      </c>
      <c r="E27" s="51">
        <v>0</v>
      </c>
      <c r="F27" s="51">
        <v>0</v>
      </c>
      <c r="G27" s="51">
        <v>0</v>
      </c>
      <c r="H27" s="51">
        <v>0</v>
      </c>
      <c r="I27" s="72">
        <v>0</v>
      </c>
      <c r="J27" s="51">
        <v>0</v>
      </c>
      <c r="K27" s="2"/>
      <c r="L27" s="2"/>
    </row>
    <row r="28" spans="1:12" ht="27" customHeight="1" x14ac:dyDescent="0.2">
      <c r="A28" s="28" t="s">
        <v>29</v>
      </c>
      <c r="B28" s="31">
        <v>10314</v>
      </c>
      <c r="C28" s="171">
        <v>0</v>
      </c>
      <c r="D28" s="69">
        <v>14.551</v>
      </c>
      <c r="E28" s="55">
        <v>1.3149999999999999</v>
      </c>
      <c r="F28" s="60">
        <v>0.97499999999999998</v>
      </c>
      <c r="G28" s="51">
        <v>0</v>
      </c>
      <c r="H28" s="51">
        <v>0</v>
      </c>
      <c r="I28" s="72">
        <v>0</v>
      </c>
      <c r="J28" s="51">
        <v>0</v>
      </c>
      <c r="K28" s="2"/>
      <c r="L28" s="2"/>
    </row>
    <row r="29" spans="1:12" ht="27" customHeight="1" x14ac:dyDescent="0.2">
      <c r="A29" s="28" t="s">
        <v>620</v>
      </c>
      <c r="B29" s="158">
        <v>10315</v>
      </c>
      <c r="C29" s="171" t="s">
        <v>617</v>
      </c>
      <c r="D29" s="48">
        <v>-0.63300000000000001</v>
      </c>
      <c r="E29" s="51">
        <v>0</v>
      </c>
      <c r="F29" s="51">
        <v>0</v>
      </c>
      <c r="G29" s="51">
        <v>0</v>
      </c>
      <c r="H29" s="51">
        <v>0</v>
      </c>
      <c r="I29" s="72">
        <v>0</v>
      </c>
      <c r="J29" s="51">
        <v>0</v>
      </c>
      <c r="K29" s="2"/>
      <c r="L29" s="2"/>
    </row>
    <row r="30" spans="1:12" ht="27" customHeight="1" x14ac:dyDescent="0.2">
      <c r="A30" s="28" t="s">
        <v>30</v>
      </c>
      <c r="B30" s="31">
        <v>10316</v>
      </c>
      <c r="C30" s="171">
        <v>0</v>
      </c>
      <c r="D30" s="48">
        <v>-0.63300000000000001</v>
      </c>
      <c r="E30" s="51">
        <v>0</v>
      </c>
      <c r="F30" s="51">
        <v>0</v>
      </c>
      <c r="G30" s="51">
        <v>0</v>
      </c>
      <c r="H30" s="51">
        <v>0</v>
      </c>
      <c r="I30" s="72">
        <v>0</v>
      </c>
      <c r="J30" s="48">
        <v>0.17299999999999999</v>
      </c>
      <c r="K30" s="128"/>
      <c r="L30" s="2"/>
    </row>
    <row r="31" spans="1:12" ht="27" customHeight="1" x14ac:dyDescent="0.2">
      <c r="A31" s="28" t="s">
        <v>31</v>
      </c>
      <c r="B31" s="31">
        <v>10317</v>
      </c>
      <c r="C31" s="171">
        <v>0</v>
      </c>
      <c r="D31" s="56">
        <v>-5.2110000000000003</v>
      </c>
      <c r="E31" s="57">
        <v>-0.47699999999999998</v>
      </c>
      <c r="F31" s="54">
        <v>-3.5000000000000003E-2</v>
      </c>
      <c r="G31" s="51">
        <v>0</v>
      </c>
      <c r="H31" s="51">
        <v>0</v>
      </c>
      <c r="I31" s="72">
        <v>0</v>
      </c>
      <c r="J31" s="48">
        <v>0.17299999999999999</v>
      </c>
      <c r="K31" s="128"/>
      <c r="L31" s="2"/>
    </row>
    <row r="32" spans="1:12" ht="27" customHeight="1" x14ac:dyDescent="0.2">
      <c r="A32" s="33" t="s">
        <v>32</v>
      </c>
      <c r="B32" s="31">
        <v>10318</v>
      </c>
      <c r="C32" s="171">
        <v>1</v>
      </c>
      <c r="D32" s="48">
        <v>1.0149999999999999</v>
      </c>
      <c r="E32" s="51">
        <v>0</v>
      </c>
      <c r="F32" s="51">
        <v>0</v>
      </c>
      <c r="G32" s="58">
        <v>1.68</v>
      </c>
      <c r="H32" s="51">
        <v>0</v>
      </c>
      <c r="I32" s="72">
        <v>0</v>
      </c>
      <c r="J32" s="51">
        <v>0</v>
      </c>
      <c r="K32" s="2"/>
      <c r="L32" s="2"/>
    </row>
    <row r="33" spans="1:12" ht="27" customHeight="1" x14ac:dyDescent="0.2">
      <c r="A33" s="28" t="s">
        <v>33</v>
      </c>
      <c r="B33" s="31">
        <v>10319</v>
      </c>
      <c r="C33" s="171">
        <v>2</v>
      </c>
      <c r="D33" s="48">
        <v>1.133</v>
      </c>
      <c r="E33" s="48">
        <v>0.41899999999999998</v>
      </c>
      <c r="F33" s="51">
        <v>0</v>
      </c>
      <c r="G33" s="58">
        <v>1.68</v>
      </c>
      <c r="H33" s="51">
        <v>0</v>
      </c>
      <c r="I33" s="72">
        <v>0</v>
      </c>
      <c r="J33" s="51">
        <v>0</v>
      </c>
      <c r="K33" s="2"/>
      <c r="L33" s="2"/>
    </row>
    <row r="34" spans="1:12" ht="27" customHeight="1" x14ac:dyDescent="0.2">
      <c r="A34" s="28" t="s">
        <v>34</v>
      </c>
      <c r="B34" s="31">
        <v>10320</v>
      </c>
      <c r="C34" s="171">
        <v>2</v>
      </c>
      <c r="D34" s="48">
        <v>0.60599999999999998</v>
      </c>
      <c r="E34" s="51">
        <v>0</v>
      </c>
      <c r="F34" s="51">
        <v>0</v>
      </c>
      <c r="G34" s="51">
        <v>0</v>
      </c>
      <c r="H34" s="51">
        <v>0</v>
      </c>
      <c r="I34" s="72">
        <v>0</v>
      </c>
      <c r="J34" s="51">
        <v>0</v>
      </c>
      <c r="K34" s="2"/>
      <c r="L34" s="2"/>
    </row>
    <row r="35" spans="1:12" ht="27" customHeight="1" x14ac:dyDescent="0.2">
      <c r="A35" s="28" t="s">
        <v>35</v>
      </c>
      <c r="B35" s="31">
        <v>10321</v>
      </c>
      <c r="C35" s="171">
        <v>3</v>
      </c>
      <c r="D35" s="48">
        <v>1.014</v>
      </c>
      <c r="E35" s="51">
        <v>0</v>
      </c>
      <c r="F35" s="51">
        <v>0</v>
      </c>
      <c r="G35" s="58">
        <v>2.83</v>
      </c>
      <c r="H35" s="51">
        <v>0</v>
      </c>
      <c r="I35" s="72">
        <v>0</v>
      </c>
      <c r="J35" s="51">
        <v>0</v>
      </c>
      <c r="K35" s="2"/>
      <c r="L35" s="2"/>
    </row>
    <row r="36" spans="1:12" ht="27" customHeight="1" x14ac:dyDescent="0.2">
      <c r="A36" s="28" t="s">
        <v>36</v>
      </c>
      <c r="B36" s="31">
        <v>10322</v>
      </c>
      <c r="C36" s="171">
        <v>4</v>
      </c>
      <c r="D36" s="48">
        <v>1.0640000000000001</v>
      </c>
      <c r="E36" s="48">
        <v>0.41899999999999998</v>
      </c>
      <c r="F36" s="51">
        <v>0</v>
      </c>
      <c r="G36" s="58">
        <v>2.83</v>
      </c>
      <c r="H36" s="51">
        <v>0</v>
      </c>
      <c r="I36" s="72">
        <v>0</v>
      </c>
      <c r="J36" s="51">
        <v>0</v>
      </c>
      <c r="K36" s="2"/>
      <c r="L36" s="2"/>
    </row>
    <row r="37" spans="1:12" ht="27" customHeight="1" x14ac:dyDescent="0.2">
      <c r="A37" s="28" t="s">
        <v>37</v>
      </c>
      <c r="B37" s="31">
        <v>10323</v>
      </c>
      <c r="C37" s="171">
        <v>4</v>
      </c>
      <c r="D37" s="48">
        <v>0.499</v>
      </c>
      <c r="E37" s="51">
        <v>0</v>
      </c>
      <c r="F37" s="51">
        <v>0</v>
      </c>
      <c r="G37" s="51">
        <v>0</v>
      </c>
      <c r="H37" s="51">
        <v>0</v>
      </c>
      <c r="I37" s="72">
        <v>0</v>
      </c>
      <c r="J37" s="51">
        <v>0</v>
      </c>
      <c r="K37" s="2"/>
      <c r="L37" s="2"/>
    </row>
    <row r="38" spans="1:12" ht="27" customHeight="1" x14ac:dyDescent="0.2">
      <c r="A38" s="28" t="s">
        <v>38</v>
      </c>
      <c r="B38" s="31">
        <v>10324</v>
      </c>
      <c r="C38" s="171" t="s">
        <v>20</v>
      </c>
      <c r="D38" s="48">
        <v>1.056</v>
      </c>
      <c r="E38" s="48">
        <v>0.41699999999999998</v>
      </c>
      <c r="F38" s="51">
        <v>0</v>
      </c>
      <c r="G38" s="58">
        <v>16.86</v>
      </c>
      <c r="H38" s="51">
        <v>0</v>
      </c>
      <c r="I38" s="72">
        <v>0</v>
      </c>
      <c r="J38" s="51">
        <v>0</v>
      </c>
      <c r="K38" s="2"/>
      <c r="L38" s="2"/>
    </row>
    <row r="39" spans="1:12" ht="27" customHeight="1" x14ac:dyDescent="0.2">
      <c r="A39" s="28" t="s">
        <v>621</v>
      </c>
      <c r="B39" s="31">
        <v>10325</v>
      </c>
      <c r="C39" s="171">
        <v>0</v>
      </c>
      <c r="D39" s="56">
        <v>3.802</v>
      </c>
      <c r="E39" s="53">
        <v>0.70499999999999996</v>
      </c>
      <c r="F39" s="60">
        <v>0.41599999999999998</v>
      </c>
      <c r="G39" s="58">
        <v>1.68</v>
      </c>
      <c r="H39" s="51">
        <v>0</v>
      </c>
      <c r="I39" s="72">
        <v>0</v>
      </c>
      <c r="J39" s="51">
        <v>0</v>
      </c>
      <c r="K39" s="2"/>
      <c r="L39" s="2"/>
    </row>
    <row r="40" spans="1:12" ht="27" customHeight="1" x14ac:dyDescent="0.2">
      <c r="A40" s="28" t="s">
        <v>622</v>
      </c>
      <c r="B40" s="31">
        <v>10326</v>
      </c>
      <c r="C40" s="171">
        <v>0</v>
      </c>
      <c r="D40" s="56">
        <v>3.9809999999999999</v>
      </c>
      <c r="E40" s="53">
        <v>0.72099999999999997</v>
      </c>
      <c r="F40" s="60">
        <v>0.41699999999999998</v>
      </c>
      <c r="G40" s="58">
        <v>2.83</v>
      </c>
      <c r="H40" s="51">
        <v>0</v>
      </c>
      <c r="I40" s="72">
        <v>0</v>
      </c>
      <c r="J40" s="51">
        <v>0</v>
      </c>
      <c r="K40" s="2"/>
      <c r="L40" s="2"/>
    </row>
    <row r="41" spans="1:12" ht="27" customHeight="1" x14ac:dyDescent="0.2">
      <c r="A41" s="28" t="s">
        <v>39</v>
      </c>
      <c r="B41" s="31">
        <v>10327</v>
      </c>
      <c r="C41" s="171">
        <v>0</v>
      </c>
      <c r="D41" s="56">
        <v>3.2130000000000001</v>
      </c>
      <c r="E41" s="53">
        <v>0.63600000000000001</v>
      </c>
      <c r="F41" s="60">
        <v>0.41099999999999998</v>
      </c>
      <c r="G41" s="58">
        <v>4.29</v>
      </c>
      <c r="H41" s="58">
        <v>1.35</v>
      </c>
      <c r="I41" s="71">
        <v>3</v>
      </c>
      <c r="J41" s="48">
        <v>8.4000000000000005E-2</v>
      </c>
      <c r="K41" s="2"/>
      <c r="L41" s="2"/>
    </row>
    <row r="42" spans="1:12" ht="27" customHeight="1" x14ac:dyDescent="0.2">
      <c r="A42" s="28" t="s">
        <v>40</v>
      </c>
      <c r="B42" s="31">
        <v>10328</v>
      </c>
      <c r="C42" s="171">
        <v>0</v>
      </c>
      <c r="D42" s="56">
        <v>3.5049999999999999</v>
      </c>
      <c r="E42" s="53">
        <v>0.78800000000000003</v>
      </c>
      <c r="F42" s="60">
        <v>0.58499999999999996</v>
      </c>
      <c r="G42" s="58">
        <v>4.79</v>
      </c>
      <c r="H42" s="58">
        <v>2.65</v>
      </c>
      <c r="I42" s="71">
        <v>4.2300000000000004</v>
      </c>
      <c r="J42" s="48">
        <v>8.3000000000000004E-2</v>
      </c>
      <c r="K42" s="2"/>
      <c r="L42" s="2"/>
    </row>
    <row r="43" spans="1:12" ht="27" customHeight="1" x14ac:dyDescent="0.2">
      <c r="A43" s="28" t="s">
        <v>41</v>
      </c>
      <c r="B43" s="31">
        <v>10329</v>
      </c>
      <c r="C43" s="171">
        <v>0</v>
      </c>
      <c r="D43" s="56">
        <v>2.681</v>
      </c>
      <c r="E43" s="53">
        <v>0.75800000000000001</v>
      </c>
      <c r="F43" s="60">
        <v>0.65300000000000002</v>
      </c>
      <c r="G43" s="58">
        <v>53.83</v>
      </c>
      <c r="H43" s="58">
        <v>3.58</v>
      </c>
      <c r="I43" s="71">
        <v>5.5</v>
      </c>
      <c r="J43" s="48">
        <v>4.9000000000000002E-2</v>
      </c>
      <c r="K43" s="2"/>
      <c r="L43" s="2"/>
    </row>
    <row r="44" spans="1:12" ht="27" customHeight="1" x14ac:dyDescent="0.2">
      <c r="A44" s="46" t="s">
        <v>210</v>
      </c>
      <c r="B44" s="31">
        <v>10330</v>
      </c>
      <c r="C44" s="171">
        <v>8</v>
      </c>
      <c r="D44" s="48">
        <v>1.1140000000000001</v>
      </c>
      <c r="E44" s="51">
        <v>0</v>
      </c>
      <c r="F44" s="51">
        <v>0</v>
      </c>
      <c r="G44" s="51">
        <v>0</v>
      </c>
      <c r="H44" s="51">
        <v>0</v>
      </c>
      <c r="I44" s="72">
        <v>0</v>
      </c>
      <c r="J44" s="51">
        <v>0</v>
      </c>
      <c r="K44" s="2"/>
      <c r="L44" s="2"/>
    </row>
    <row r="45" spans="1:12" ht="27" customHeight="1" x14ac:dyDescent="0.2">
      <c r="A45" s="46" t="s">
        <v>211</v>
      </c>
      <c r="B45" s="31">
        <v>10331</v>
      </c>
      <c r="C45" s="171">
        <v>1</v>
      </c>
      <c r="D45" s="48">
        <v>1.25</v>
      </c>
      <c r="E45" s="51">
        <v>0</v>
      </c>
      <c r="F45" s="51">
        <v>0</v>
      </c>
      <c r="G45" s="51">
        <v>0</v>
      </c>
      <c r="H45" s="51">
        <v>0</v>
      </c>
      <c r="I45" s="72">
        <v>0</v>
      </c>
      <c r="J45" s="51">
        <v>0</v>
      </c>
      <c r="K45" s="2"/>
      <c r="L45" s="2"/>
    </row>
    <row r="46" spans="1:12" ht="27" customHeight="1" x14ac:dyDescent="0.2">
      <c r="A46" s="46" t="s">
        <v>212</v>
      </c>
      <c r="B46" s="31">
        <v>10332</v>
      </c>
      <c r="C46" s="171">
        <v>1</v>
      </c>
      <c r="D46" s="48">
        <v>1.72</v>
      </c>
      <c r="E46" s="51">
        <v>0</v>
      </c>
      <c r="F46" s="51">
        <v>0</v>
      </c>
      <c r="G46" s="51">
        <v>0</v>
      </c>
      <c r="H46" s="51">
        <v>0</v>
      </c>
      <c r="I46" s="72">
        <v>0</v>
      </c>
      <c r="J46" s="51">
        <v>0</v>
      </c>
      <c r="K46" s="2"/>
      <c r="L46" s="2"/>
    </row>
    <row r="47" spans="1:12" ht="27" customHeight="1" x14ac:dyDescent="0.2">
      <c r="A47" s="46" t="s">
        <v>213</v>
      </c>
      <c r="B47" s="31">
        <v>10333</v>
      </c>
      <c r="C47" s="171">
        <v>1</v>
      </c>
      <c r="D47" s="48">
        <v>0.97799999999999998</v>
      </c>
      <c r="E47" s="51">
        <v>0</v>
      </c>
      <c r="F47" s="51">
        <v>0</v>
      </c>
      <c r="G47" s="51">
        <v>0</v>
      </c>
      <c r="H47" s="51">
        <v>0</v>
      </c>
      <c r="I47" s="72">
        <v>0</v>
      </c>
      <c r="J47" s="51">
        <v>0</v>
      </c>
      <c r="K47" s="2"/>
      <c r="L47" s="2"/>
    </row>
    <row r="48" spans="1:12" ht="27" customHeight="1" x14ac:dyDescent="0.2">
      <c r="A48" s="28" t="s">
        <v>42</v>
      </c>
      <c r="B48" s="31">
        <v>10334</v>
      </c>
      <c r="C48" s="171">
        <v>0</v>
      </c>
      <c r="D48" s="69">
        <v>10.804</v>
      </c>
      <c r="E48" s="55">
        <v>0.97599999999999998</v>
      </c>
      <c r="F48" s="54">
        <v>0.72399999999999998</v>
      </c>
      <c r="G48" s="51">
        <v>0</v>
      </c>
      <c r="H48" s="51">
        <v>0</v>
      </c>
      <c r="I48" s="72">
        <v>0</v>
      </c>
      <c r="J48" s="51">
        <v>0</v>
      </c>
      <c r="K48" s="2"/>
      <c r="L48" s="2"/>
    </row>
    <row r="49" spans="1:18" ht="27" customHeight="1" x14ac:dyDescent="0.2">
      <c r="A49" s="28" t="s">
        <v>623</v>
      </c>
      <c r="B49" s="158">
        <v>10335</v>
      </c>
      <c r="C49" s="171" t="s">
        <v>617</v>
      </c>
      <c r="D49" s="48">
        <v>-0.63300000000000001</v>
      </c>
      <c r="E49" s="51">
        <v>0</v>
      </c>
      <c r="F49" s="51">
        <v>0</v>
      </c>
      <c r="G49" s="51">
        <v>0</v>
      </c>
      <c r="H49" s="51">
        <v>0</v>
      </c>
      <c r="I49" s="72">
        <v>0</v>
      </c>
      <c r="J49" s="51">
        <v>0</v>
      </c>
      <c r="K49" s="2"/>
      <c r="L49" s="2"/>
    </row>
    <row r="50" spans="1:18" ht="27" customHeight="1" x14ac:dyDescent="0.2">
      <c r="A50" s="28" t="s">
        <v>43</v>
      </c>
      <c r="B50" s="31">
        <v>10336</v>
      </c>
      <c r="C50" s="171">
        <v>8</v>
      </c>
      <c r="D50" s="48">
        <v>-0.55700000000000005</v>
      </c>
      <c r="E50" s="51">
        <v>0</v>
      </c>
      <c r="F50" s="51">
        <v>0</v>
      </c>
      <c r="G50" s="51">
        <v>0</v>
      </c>
      <c r="H50" s="51">
        <v>0</v>
      </c>
      <c r="I50" s="72">
        <v>0</v>
      </c>
      <c r="J50" s="51">
        <v>0</v>
      </c>
      <c r="K50" s="2"/>
      <c r="L50" s="2"/>
    </row>
    <row r="51" spans="1:18" ht="27" customHeight="1" x14ac:dyDescent="0.2">
      <c r="A51" s="28" t="s">
        <v>44</v>
      </c>
      <c r="B51" s="31">
        <v>10337</v>
      </c>
      <c r="C51" s="171">
        <v>0</v>
      </c>
      <c r="D51" s="48">
        <v>-0.63300000000000001</v>
      </c>
      <c r="E51" s="51">
        <v>0</v>
      </c>
      <c r="F51" s="51">
        <v>0</v>
      </c>
      <c r="G51" s="51">
        <v>0</v>
      </c>
      <c r="H51" s="51">
        <v>0</v>
      </c>
      <c r="I51" s="72">
        <v>0</v>
      </c>
      <c r="J51" s="48">
        <v>0.17299999999999999</v>
      </c>
      <c r="K51" s="2"/>
      <c r="L51" s="2"/>
    </row>
    <row r="52" spans="1:18" ht="27" customHeight="1" x14ac:dyDescent="0.2">
      <c r="A52" s="28" t="s">
        <v>45</v>
      </c>
      <c r="B52" s="31">
        <v>10338</v>
      </c>
      <c r="C52" s="171">
        <v>0</v>
      </c>
      <c r="D52" s="56">
        <v>-5.2110000000000003</v>
      </c>
      <c r="E52" s="57">
        <v>-0.47699999999999998</v>
      </c>
      <c r="F52" s="54">
        <v>-3.5000000000000003E-2</v>
      </c>
      <c r="G52" s="51">
        <v>0</v>
      </c>
      <c r="H52" s="51">
        <v>0</v>
      </c>
      <c r="I52" s="72">
        <v>0</v>
      </c>
      <c r="J52" s="48">
        <v>0.17299999999999999</v>
      </c>
      <c r="K52" s="2"/>
      <c r="L52" s="2"/>
    </row>
    <row r="53" spans="1:18" ht="39.75" customHeight="1" x14ac:dyDescent="0.2">
      <c r="A53" s="28" t="s">
        <v>46</v>
      </c>
      <c r="B53" s="31">
        <v>10339</v>
      </c>
      <c r="C53" s="171">
        <v>0</v>
      </c>
      <c r="D53" s="48">
        <v>-0.55700000000000005</v>
      </c>
      <c r="E53" s="51">
        <v>0</v>
      </c>
      <c r="F53" s="51">
        <v>0</v>
      </c>
      <c r="G53" s="51">
        <v>0</v>
      </c>
      <c r="H53" s="51">
        <v>0</v>
      </c>
      <c r="I53" s="72">
        <v>0</v>
      </c>
      <c r="J53" s="48">
        <v>0.152</v>
      </c>
      <c r="K53" s="2"/>
      <c r="L53" s="2"/>
    </row>
    <row r="54" spans="1:18" ht="27" customHeight="1" x14ac:dyDescent="0.2">
      <c r="A54" s="28" t="s">
        <v>47</v>
      </c>
      <c r="B54" s="31">
        <v>10340</v>
      </c>
      <c r="C54" s="171">
        <v>0</v>
      </c>
      <c r="D54" s="56">
        <v>-4.6239999999999997</v>
      </c>
      <c r="E54" s="53">
        <v>-0.40899999999999997</v>
      </c>
      <c r="F54" s="54">
        <v>-0.03</v>
      </c>
      <c r="G54" s="51">
        <v>0</v>
      </c>
      <c r="H54" s="51">
        <v>0</v>
      </c>
      <c r="I54" s="72">
        <v>0</v>
      </c>
      <c r="J54" s="48">
        <v>0.152</v>
      </c>
      <c r="K54" s="128"/>
      <c r="L54" s="2"/>
      <c r="M54" s="125"/>
      <c r="P54" s="125"/>
    </row>
    <row r="55" spans="1:18" ht="27" customHeight="1" x14ac:dyDescent="0.2">
      <c r="A55" s="28" t="s">
        <v>48</v>
      </c>
      <c r="B55" s="31">
        <v>10341</v>
      </c>
      <c r="C55" s="171">
        <v>0</v>
      </c>
      <c r="D55" s="48">
        <v>-0.34</v>
      </c>
      <c r="E55" s="51">
        <v>0</v>
      </c>
      <c r="F55" s="51">
        <v>0</v>
      </c>
      <c r="G55" s="51">
        <v>0</v>
      </c>
      <c r="H55" s="51">
        <v>0</v>
      </c>
      <c r="I55" s="72">
        <v>0</v>
      </c>
      <c r="J55" s="48">
        <v>0.12</v>
      </c>
      <c r="K55" s="128"/>
      <c r="L55" s="2"/>
      <c r="M55" s="125"/>
      <c r="N55" s="125"/>
      <c r="P55" s="125"/>
    </row>
    <row r="56" spans="1:18" ht="27" customHeight="1" x14ac:dyDescent="0.2">
      <c r="A56" s="28" t="s">
        <v>49</v>
      </c>
      <c r="B56" s="31">
        <v>10342</v>
      </c>
      <c r="C56" s="171">
        <v>0</v>
      </c>
      <c r="D56" s="56">
        <v>-2.9809999999999999</v>
      </c>
      <c r="E56" s="53">
        <v>-0.21199999999999999</v>
      </c>
      <c r="F56" s="54">
        <v>-1.4999999999999999E-2</v>
      </c>
      <c r="G56" s="51">
        <v>0</v>
      </c>
      <c r="H56" s="51">
        <v>0</v>
      </c>
      <c r="I56" s="72">
        <v>0</v>
      </c>
      <c r="J56" s="48">
        <v>0.12</v>
      </c>
      <c r="K56" s="2"/>
      <c r="L56" s="2"/>
      <c r="M56" s="125"/>
    </row>
    <row r="57" spans="1:18" ht="27" customHeight="1" x14ac:dyDescent="0.2">
      <c r="A57" s="28" t="s">
        <v>97</v>
      </c>
      <c r="B57" s="31">
        <v>10343</v>
      </c>
      <c r="C57" s="236">
        <v>1</v>
      </c>
      <c r="D57" s="48">
        <v>0.83699999999999997</v>
      </c>
      <c r="E57" s="49"/>
      <c r="F57" s="49"/>
      <c r="G57" s="58">
        <v>1.38</v>
      </c>
      <c r="H57" s="49"/>
      <c r="I57" s="29"/>
      <c r="J57" s="49"/>
      <c r="K57" s="2"/>
      <c r="L57" s="125">
        <f>IF(D57&lt;&gt;"",ROUND(D57,3),"")</f>
        <v>0.83699999999999997</v>
      </c>
      <c r="M57" s="125" t="str">
        <f t="shared" ref="M57:N72" si="0">IF(E57&lt;&gt;"",ROUND(E57,3),"")</f>
        <v/>
      </c>
      <c r="N57" s="125" t="str">
        <f t="shared" si="0"/>
        <v/>
      </c>
      <c r="O57" s="125">
        <f>IF(G57&lt;&gt;"",ROUND(G57,2),"")</f>
        <v>1.38</v>
      </c>
      <c r="P57" s="125" t="str">
        <f>IF(H57&lt;&gt;"",ROUND(H57,2),"")</f>
        <v/>
      </c>
      <c r="Q57" s="125" t="str">
        <f>IF(I57&lt;&gt;"",ROUND(I57,3),"")</f>
        <v/>
      </c>
    </row>
    <row r="58" spans="1:18" ht="27" customHeight="1" x14ac:dyDescent="0.2">
      <c r="A58" s="237" t="s">
        <v>98</v>
      </c>
      <c r="B58" s="31">
        <v>10344</v>
      </c>
      <c r="C58" s="236">
        <v>2</v>
      </c>
      <c r="D58" s="48">
        <v>0.93500000000000005</v>
      </c>
      <c r="E58" s="48">
        <v>0.34499999999999997</v>
      </c>
      <c r="F58" s="49"/>
      <c r="G58" s="58">
        <v>1.38</v>
      </c>
      <c r="H58" s="49"/>
      <c r="I58" s="29"/>
      <c r="J58" s="49"/>
      <c r="K58" s="2"/>
      <c r="L58" s="125">
        <f t="shared" ref="L58:L121" si="1">IF(D58&lt;&gt;"",ROUND(D58,3),"")</f>
        <v>0.93500000000000005</v>
      </c>
      <c r="M58" s="125">
        <f t="shared" si="0"/>
        <v>0.34499999999999997</v>
      </c>
      <c r="N58" s="125" t="str">
        <f t="shared" si="0"/>
        <v/>
      </c>
      <c r="O58" s="125">
        <f t="shared" ref="O58:O121" si="2">IF(G58&lt;&gt;"",ROUND(G58,2),"")</f>
        <v>1.38</v>
      </c>
      <c r="P58" s="125" t="str">
        <f t="shared" ref="P58:P121" si="3">IF(H58&lt;&gt;"",ROUND(H58,2),"")</f>
        <v/>
      </c>
      <c r="Q58" s="125" t="str">
        <f t="shared" ref="Q58:Q121" si="4">IF(I58&lt;&gt;"",ROUND(I58,3),"")</f>
        <v/>
      </c>
    </row>
    <row r="59" spans="1:18" ht="27" customHeight="1" x14ac:dyDescent="0.2">
      <c r="A59" s="237" t="s">
        <v>99</v>
      </c>
      <c r="B59" s="31">
        <v>10345</v>
      </c>
      <c r="C59" s="236">
        <v>2</v>
      </c>
      <c r="D59" s="48">
        <v>0.5</v>
      </c>
      <c r="E59" s="49"/>
      <c r="F59" s="49"/>
      <c r="G59" s="49"/>
      <c r="H59" s="49"/>
      <c r="I59" s="29"/>
      <c r="J59" s="49"/>
      <c r="K59" s="2"/>
      <c r="L59" s="125">
        <f t="shared" si="1"/>
        <v>0.5</v>
      </c>
      <c r="M59" s="125" t="str">
        <f t="shared" si="0"/>
        <v/>
      </c>
      <c r="N59" s="125" t="str">
        <f t="shared" si="0"/>
        <v/>
      </c>
      <c r="O59" s="125" t="str">
        <f t="shared" si="2"/>
        <v/>
      </c>
      <c r="P59" s="125" t="str">
        <f t="shared" si="3"/>
        <v/>
      </c>
      <c r="Q59" s="125" t="str">
        <f t="shared" si="4"/>
        <v/>
      </c>
    </row>
    <row r="60" spans="1:18" ht="27" customHeight="1" x14ac:dyDescent="0.2">
      <c r="A60" s="237" t="s">
        <v>100</v>
      </c>
      <c r="B60" s="31">
        <v>10346</v>
      </c>
      <c r="C60" s="236">
        <v>3</v>
      </c>
      <c r="D60" s="48">
        <v>0.83599999999999997</v>
      </c>
      <c r="E60" s="49"/>
      <c r="F60" s="49"/>
      <c r="G60" s="58">
        <v>2.34</v>
      </c>
      <c r="H60" s="49"/>
      <c r="I60" s="29"/>
      <c r="J60" s="49"/>
      <c r="K60" s="2"/>
      <c r="L60" s="125">
        <f t="shared" si="1"/>
        <v>0.83599999999999997</v>
      </c>
      <c r="M60" s="125" t="str">
        <f t="shared" si="0"/>
        <v/>
      </c>
      <c r="N60" s="125" t="str">
        <f t="shared" si="0"/>
        <v/>
      </c>
      <c r="O60" s="125">
        <f t="shared" si="2"/>
        <v>2.34</v>
      </c>
      <c r="P60" s="125" t="str">
        <f t="shared" si="3"/>
        <v/>
      </c>
      <c r="Q60" s="125" t="str">
        <f t="shared" si="4"/>
        <v/>
      </c>
    </row>
    <row r="61" spans="1:18" ht="27" customHeight="1" x14ac:dyDescent="0.2">
      <c r="A61" s="237" t="s">
        <v>101</v>
      </c>
      <c r="B61" s="31">
        <v>10347</v>
      </c>
      <c r="C61" s="236">
        <v>4</v>
      </c>
      <c r="D61" s="48">
        <v>0.878</v>
      </c>
      <c r="E61" s="48">
        <v>0.34499999999999997</v>
      </c>
      <c r="F61" s="49"/>
      <c r="G61" s="58">
        <v>2.34</v>
      </c>
      <c r="H61" s="49"/>
      <c r="I61" s="29"/>
      <c r="J61" s="49"/>
      <c r="K61" s="2"/>
      <c r="L61" s="125">
        <f t="shared" si="1"/>
        <v>0.878</v>
      </c>
      <c r="M61" s="125">
        <f t="shared" si="0"/>
        <v>0.34499999999999997</v>
      </c>
      <c r="N61" s="125" t="str">
        <f t="shared" si="0"/>
        <v/>
      </c>
      <c r="O61" s="125">
        <f t="shared" si="2"/>
        <v>2.34</v>
      </c>
      <c r="P61" s="125" t="str">
        <f t="shared" si="3"/>
        <v/>
      </c>
      <c r="Q61" s="125" t="str">
        <f t="shared" si="4"/>
        <v/>
      </c>
    </row>
    <row r="62" spans="1:18" ht="27" customHeight="1" x14ac:dyDescent="0.2">
      <c r="A62" s="237" t="s">
        <v>102</v>
      </c>
      <c r="B62" s="31">
        <v>10348</v>
      </c>
      <c r="C62" s="236">
        <v>4</v>
      </c>
      <c r="D62" s="48">
        <v>0.41099999999999998</v>
      </c>
      <c r="E62" s="49"/>
      <c r="F62" s="49"/>
      <c r="G62" s="49"/>
      <c r="H62" s="49"/>
      <c r="I62" s="29"/>
      <c r="J62" s="49"/>
      <c r="K62" s="2"/>
      <c r="L62" s="125">
        <f t="shared" si="1"/>
        <v>0.41099999999999998</v>
      </c>
      <c r="M62" s="125" t="str">
        <f t="shared" si="0"/>
        <v/>
      </c>
      <c r="N62" s="125" t="str">
        <f t="shared" si="0"/>
        <v/>
      </c>
      <c r="O62" s="125" t="str">
        <f t="shared" si="2"/>
        <v/>
      </c>
      <c r="P62" s="125" t="str">
        <f t="shared" si="3"/>
        <v/>
      </c>
      <c r="Q62" s="125" t="str">
        <f t="shared" si="4"/>
        <v/>
      </c>
      <c r="R62" s="125"/>
    </row>
    <row r="63" spans="1:18" ht="27" customHeight="1" x14ac:dyDescent="0.2">
      <c r="A63" s="237" t="s">
        <v>103</v>
      </c>
      <c r="B63" s="31">
        <v>10349</v>
      </c>
      <c r="C63" s="236" t="s">
        <v>20</v>
      </c>
      <c r="D63" s="48">
        <v>0.87</v>
      </c>
      <c r="E63" s="48">
        <v>0.34300000000000003</v>
      </c>
      <c r="F63" s="49"/>
      <c r="G63" s="58">
        <v>13.9</v>
      </c>
      <c r="H63" s="49"/>
      <c r="I63" s="29"/>
      <c r="J63" s="49"/>
      <c r="K63" s="2"/>
      <c r="L63" s="125">
        <f t="shared" si="1"/>
        <v>0.87</v>
      </c>
      <c r="M63" s="125">
        <f t="shared" si="0"/>
        <v>0.34300000000000003</v>
      </c>
      <c r="N63" s="125" t="str">
        <f t="shared" si="0"/>
        <v/>
      </c>
      <c r="O63" s="125">
        <f t="shared" si="2"/>
        <v>13.9</v>
      </c>
      <c r="P63" s="125" t="str">
        <f t="shared" si="3"/>
        <v/>
      </c>
      <c r="Q63" s="125" t="str">
        <f t="shared" si="4"/>
        <v/>
      </c>
      <c r="R63" s="125"/>
    </row>
    <row r="64" spans="1:18" ht="27" customHeight="1" x14ac:dyDescent="0.2">
      <c r="A64" s="237" t="s">
        <v>104</v>
      </c>
      <c r="B64" s="31">
        <v>10350</v>
      </c>
      <c r="C64" s="236" t="s">
        <v>20</v>
      </c>
      <c r="D64" s="48">
        <v>1.155</v>
      </c>
      <c r="E64" s="48">
        <v>0.48799999999999999</v>
      </c>
      <c r="F64" s="49"/>
      <c r="G64" s="58">
        <v>14.9</v>
      </c>
      <c r="H64" s="49"/>
      <c r="I64" s="29"/>
      <c r="J64" s="49"/>
      <c r="K64" s="2"/>
      <c r="L64" s="125">
        <f t="shared" si="1"/>
        <v>1.155</v>
      </c>
      <c r="M64" s="125">
        <f t="shared" si="0"/>
        <v>0.48799999999999999</v>
      </c>
      <c r="N64" s="125" t="str">
        <f t="shared" si="0"/>
        <v/>
      </c>
      <c r="O64" s="125">
        <f t="shared" si="2"/>
        <v>14.9</v>
      </c>
      <c r="P64" s="125" t="str">
        <f t="shared" si="3"/>
        <v/>
      </c>
      <c r="Q64" s="125" t="str">
        <f t="shared" si="4"/>
        <v/>
      </c>
      <c r="R64" s="125"/>
    </row>
    <row r="65" spans="1:18" ht="27" customHeight="1" x14ac:dyDescent="0.2">
      <c r="A65" s="237" t="s">
        <v>105</v>
      </c>
      <c r="B65" s="31">
        <v>10351</v>
      </c>
      <c r="C65" s="236" t="s">
        <v>20</v>
      </c>
      <c r="D65" s="48">
        <v>0.86799999999999999</v>
      </c>
      <c r="E65" s="48">
        <v>0.53</v>
      </c>
      <c r="F65" s="49"/>
      <c r="G65" s="58">
        <v>154.04</v>
      </c>
      <c r="H65" s="49"/>
      <c r="I65" s="29"/>
      <c r="J65" s="49"/>
      <c r="K65" s="2"/>
      <c r="L65" s="125">
        <f t="shared" si="1"/>
        <v>0.86799999999999999</v>
      </c>
      <c r="M65" s="125">
        <f t="shared" si="0"/>
        <v>0.53</v>
      </c>
      <c r="N65" s="125" t="str">
        <f t="shared" si="0"/>
        <v/>
      </c>
      <c r="O65" s="125">
        <f t="shared" si="2"/>
        <v>154.04</v>
      </c>
      <c r="P65" s="125" t="str">
        <f t="shared" si="3"/>
        <v/>
      </c>
      <c r="Q65" s="125" t="str">
        <f t="shared" si="4"/>
        <v/>
      </c>
    </row>
    <row r="66" spans="1:18" ht="27" customHeight="1" x14ac:dyDescent="0.2">
      <c r="A66" s="237" t="s">
        <v>624</v>
      </c>
      <c r="B66" s="31">
        <v>10352</v>
      </c>
      <c r="C66" s="236">
        <v>0</v>
      </c>
      <c r="D66" s="56">
        <v>3.1360000000000001</v>
      </c>
      <c r="E66" s="53">
        <v>0.58099999999999996</v>
      </c>
      <c r="F66" s="62">
        <v>0.34300000000000003</v>
      </c>
      <c r="G66" s="58">
        <v>1.38</v>
      </c>
      <c r="H66" s="49"/>
      <c r="I66" s="29"/>
      <c r="J66" s="49"/>
      <c r="K66" s="2"/>
      <c r="L66" s="125">
        <f t="shared" si="1"/>
        <v>3.1360000000000001</v>
      </c>
      <c r="M66" s="125">
        <f t="shared" si="0"/>
        <v>0.58099999999999996</v>
      </c>
      <c r="N66" s="125">
        <f t="shared" si="0"/>
        <v>0.34300000000000003</v>
      </c>
      <c r="O66" s="125">
        <f t="shared" si="2"/>
        <v>1.38</v>
      </c>
      <c r="P66" s="125" t="str">
        <f t="shared" si="3"/>
        <v/>
      </c>
      <c r="Q66" s="125" t="str">
        <f t="shared" si="4"/>
        <v/>
      </c>
    </row>
    <row r="67" spans="1:18" ht="27" customHeight="1" x14ac:dyDescent="0.2">
      <c r="A67" s="237" t="s">
        <v>625</v>
      </c>
      <c r="B67" s="31">
        <v>10353</v>
      </c>
      <c r="C67" s="236">
        <v>0</v>
      </c>
      <c r="D67" s="56">
        <v>3.2829999999999999</v>
      </c>
      <c r="E67" s="53">
        <v>0.59499999999999997</v>
      </c>
      <c r="F67" s="62">
        <v>0.34399999999999997</v>
      </c>
      <c r="G67" s="58">
        <v>2.34</v>
      </c>
      <c r="H67" s="49"/>
      <c r="I67" s="29"/>
      <c r="J67" s="49"/>
      <c r="K67" s="2"/>
      <c r="L67" s="125">
        <f t="shared" si="1"/>
        <v>3.2829999999999999</v>
      </c>
      <c r="M67" s="125">
        <f t="shared" si="0"/>
        <v>0.59499999999999997</v>
      </c>
      <c r="N67" s="125">
        <f t="shared" si="0"/>
        <v>0.34399999999999997</v>
      </c>
      <c r="O67" s="125">
        <f t="shared" si="2"/>
        <v>2.34</v>
      </c>
      <c r="P67" s="125" t="str">
        <f t="shared" si="3"/>
        <v/>
      </c>
      <c r="Q67" s="125" t="str">
        <f t="shared" si="4"/>
        <v/>
      </c>
    </row>
    <row r="68" spans="1:18" ht="27" customHeight="1" x14ac:dyDescent="0.2">
      <c r="A68" s="237" t="s">
        <v>106</v>
      </c>
      <c r="B68" s="31">
        <v>10354</v>
      </c>
      <c r="C68" s="236">
        <v>0</v>
      </c>
      <c r="D68" s="56">
        <v>2.65</v>
      </c>
      <c r="E68" s="53">
        <v>0.52500000000000002</v>
      </c>
      <c r="F68" s="62">
        <v>0.33900000000000002</v>
      </c>
      <c r="G68" s="58">
        <v>3.54</v>
      </c>
      <c r="H68" s="58">
        <v>1.1100000000000001</v>
      </c>
      <c r="I68" s="71">
        <v>2.48</v>
      </c>
      <c r="J68" s="48">
        <v>6.9000000000000006E-2</v>
      </c>
      <c r="K68" s="2"/>
      <c r="L68" s="125">
        <f t="shared" si="1"/>
        <v>2.65</v>
      </c>
      <c r="M68" s="125">
        <f t="shared" si="0"/>
        <v>0.52500000000000002</v>
      </c>
      <c r="N68" s="125">
        <f t="shared" si="0"/>
        <v>0.33900000000000002</v>
      </c>
      <c r="O68" s="125">
        <f t="shared" si="2"/>
        <v>3.54</v>
      </c>
      <c r="P68" s="125">
        <f t="shared" si="3"/>
        <v>1.1100000000000001</v>
      </c>
      <c r="Q68" s="125">
        <f t="shared" si="4"/>
        <v>2.48</v>
      </c>
    </row>
    <row r="69" spans="1:18" ht="27" customHeight="1" x14ac:dyDescent="0.2">
      <c r="A69" s="237" t="s">
        <v>107</v>
      </c>
      <c r="B69" s="31">
        <v>10355</v>
      </c>
      <c r="C69" s="236">
        <v>0</v>
      </c>
      <c r="D69" s="56">
        <v>2.8530000000000002</v>
      </c>
      <c r="E69" s="53">
        <v>0.64100000000000001</v>
      </c>
      <c r="F69" s="62">
        <v>0.47599999999999998</v>
      </c>
      <c r="G69" s="58">
        <v>3.9</v>
      </c>
      <c r="H69" s="58">
        <v>2.15</v>
      </c>
      <c r="I69" s="71">
        <v>3.44</v>
      </c>
      <c r="J69" s="48">
        <v>6.7000000000000004E-2</v>
      </c>
      <c r="K69" s="2"/>
      <c r="L69" s="125">
        <f t="shared" si="1"/>
        <v>2.8530000000000002</v>
      </c>
      <c r="M69" s="125">
        <f t="shared" si="0"/>
        <v>0.64100000000000001</v>
      </c>
      <c r="N69" s="125">
        <f t="shared" si="0"/>
        <v>0.47599999999999998</v>
      </c>
      <c r="O69" s="125">
        <f t="shared" si="2"/>
        <v>3.9</v>
      </c>
      <c r="P69" s="125">
        <f t="shared" si="3"/>
        <v>2.15</v>
      </c>
      <c r="Q69" s="125">
        <f t="shared" si="4"/>
        <v>3.44</v>
      </c>
    </row>
    <row r="70" spans="1:18" ht="27" customHeight="1" x14ac:dyDescent="0.2">
      <c r="A70" s="237" t="s">
        <v>108</v>
      </c>
      <c r="B70" s="31">
        <v>10356</v>
      </c>
      <c r="C70" s="236">
        <v>0</v>
      </c>
      <c r="D70" s="56">
        <v>2.169</v>
      </c>
      <c r="E70" s="53">
        <v>0.61299999999999999</v>
      </c>
      <c r="F70" s="62">
        <v>0.52900000000000003</v>
      </c>
      <c r="G70" s="58">
        <v>43.55</v>
      </c>
      <c r="H70" s="58">
        <v>2.89</v>
      </c>
      <c r="I70" s="71">
        <v>4.45</v>
      </c>
      <c r="J70" s="48">
        <v>0.04</v>
      </c>
      <c r="K70" s="2"/>
      <c r="L70" s="125">
        <f t="shared" si="1"/>
        <v>2.169</v>
      </c>
      <c r="M70" s="125">
        <f t="shared" si="0"/>
        <v>0.61299999999999999</v>
      </c>
      <c r="N70" s="125">
        <f t="shared" si="0"/>
        <v>0.52900000000000003</v>
      </c>
      <c r="O70" s="125">
        <f t="shared" si="2"/>
        <v>43.55</v>
      </c>
      <c r="P70" s="125">
        <f t="shared" si="3"/>
        <v>2.89</v>
      </c>
      <c r="Q70" s="125">
        <f t="shared" si="4"/>
        <v>4.45</v>
      </c>
    </row>
    <row r="71" spans="1:18" ht="27" customHeight="1" x14ac:dyDescent="0.2">
      <c r="A71" s="238" t="s">
        <v>215</v>
      </c>
      <c r="B71" s="31">
        <v>10357</v>
      </c>
      <c r="C71" s="236">
        <v>8</v>
      </c>
      <c r="D71" s="48">
        <v>0.91800000000000004</v>
      </c>
      <c r="E71" s="49"/>
      <c r="F71" s="49"/>
      <c r="G71" s="49"/>
      <c r="H71" s="49"/>
      <c r="I71" s="30"/>
      <c r="J71" s="49"/>
      <c r="K71" s="2"/>
      <c r="L71" s="125">
        <f t="shared" si="1"/>
        <v>0.91800000000000004</v>
      </c>
      <c r="M71" s="125" t="str">
        <f t="shared" si="0"/>
        <v/>
      </c>
      <c r="N71" s="125" t="str">
        <f t="shared" si="0"/>
        <v/>
      </c>
      <c r="O71" s="125" t="str">
        <f t="shared" si="2"/>
        <v/>
      </c>
      <c r="P71" s="125" t="str">
        <f t="shared" si="3"/>
        <v/>
      </c>
      <c r="Q71" s="125" t="str">
        <f t="shared" si="4"/>
        <v/>
      </c>
    </row>
    <row r="72" spans="1:18" ht="27" customHeight="1" x14ac:dyDescent="0.2">
      <c r="A72" s="238" t="s">
        <v>216</v>
      </c>
      <c r="B72" s="31">
        <v>10358</v>
      </c>
      <c r="C72" s="236">
        <v>1</v>
      </c>
      <c r="D72" s="48">
        <v>1.03</v>
      </c>
      <c r="E72" s="49"/>
      <c r="F72" s="49"/>
      <c r="G72" s="49"/>
      <c r="H72" s="49"/>
      <c r="I72" s="30"/>
      <c r="J72" s="49"/>
      <c r="K72" s="2"/>
      <c r="L72" s="125">
        <f t="shared" si="1"/>
        <v>1.03</v>
      </c>
      <c r="M72" s="125" t="str">
        <f t="shared" si="0"/>
        <v/>
      </c>
      <c r="N72" s="125" t="str">
        <f t="shared" si="0"/>
        <v/>
      </c>
      <c r="O72" s="125" t="str">
        <f t="shared" si="2"/>
        <v/>
      </c>
      <c r="P72" s="125" t="str">
        <f t="shared" si="3"/>
        <v/>
      </c>
      <c r="Q72" s="125" t="str">
        <f t="shared" si="4"/>
        <v/>
      </c>
      <c r="R72" s="125"/>
    </row>
    <row r="73" spans="1:18" ht="27" customHeight="1" x14ac:dyDescent="0.2">
      <c r="A73" s="238" t="s">
        <v>217</v>
      </c>
      <c r="B73" s="31">
        <v>10359</v>
      </c>
      <c r="C73" s="236">
        <v>1</v>
      </c>
      <c r="D73" s="48">
        <v>1.4179999999999999</v>
      </c>
      <c r="E73" s="49"/>
      <c r="F73" s="49"/>
      <c r="G73" s="49"/>
      <c r="H73" s="49"/>
      <c r="I73" s="30"/>
      <c r="J73" s="49"/>
      <c r="K73" s="2"/>
      <c r="L73" s="125">
        <f t="shared" si="1"/>
        <v>1.4179999999999999</v>
      </c>
      <c r="M73" s="125" t="str">
        <f t="shared" ref="M73:M136" si="5">IF(E73&lt;&gt;"",ROUND(E73,3),"")</f>
        <v/>
      </c>
      <c r="N73" s="125" t="str">
        <f t="shared" ref="N73:N136" si="6">IF(F73&lt;&gt;"",ROUND(F73,3),"")</f>
        <v/>
      </c>
      <c r="O73" s="125" t="str">
        <f t="shared" si="2"/>
        <v/>
      </c>
      <c r="P73" s="125" t="str">
        <f t="shared" si="3"/>
        <v/>
      </c>
      <c r="Q73" s="125" t="str">
        <f t="shared" si="4"/>
        <v/>
      </c>
      <c r="R73" s="125"/>
    </row>
    <row r="74" spans="1:18" ht="27" customHeight="1" x14ac:dyDescent="0.2">
      <c r="A74" s="238" t="s">
        <v>218</v>
      </c>
      <c r="B74" s="31">
        <v>10360</v>
      </c>
      <c r="C74" s="236">
        <v>1</v>
      </c>
      <c r="D74" s="48">
        <v>0.80600000000000005</v>
      </c>
      <c r="E74" s="49"/>
      <c r="F74" s="49"/>
      <c r="G74" s="49"/>
      <c r="H74" s="49"/>
      <c r="I74" s="30"/>
      <c r="J74" s="49"/>
      <c r="K74" s="2"/>
      <c r="L74" s="125">
        <f t="shared" si="1"/>
        <v>0.80600000000000005</v>
      </c>
      <c r="M74" s="125" t="str">
        <f t="shared" si="5"/>
        <v/>
      </c>
      <c r="N74" s="125" t="str">
        <f t="shared" si="6"/>
        <v/>
      </c>
      <c r="O74" s="125" t="str">
        <f t="shared" si="2"/>
        <v/>
      </c>
      <c r="P74" s="125" t="str">
        <f t="shared" si="3"/>
        <v/>
      </c>
      <c r="Q74" s="125" t="str">
        <f t="shared" si="4"/>
        <v/>
      </c>
      <c r="R74" s="125"/>
    </row>
    <row r="75" spans="1:18" ht="27" customHeight="1" x14ac:dyDescent="0.2">
      <c r="A75" s="237" t="s">
        <v>109</v>
      </c>
      <c r="B75" s="31">
        <v>10361</v>
      </c>
      <c r="C75" s="236">
        <v>0</v>
      </c>
      <c r="D75" s="69">
        <v>8.91</v>
      </c>
      <c r="E75" s="55">
        <v>0.80500000000000005</v>
      </c>
      <c r="F75" s="62">
        <v>0.59699999999999998</v>
      </c>
      <c r="G75" s="49"/>
      <c r="H75" s="49"/>
      <c r="I75" s="29"/>
      <c r="J75" s="49"/>
      <c r="K75" s="2"/>
      <c r="L75" s="125">
        <f t="shared" si="1"/>
        <v>8.91</v>
      </c>
      <c r="M75" s="125">
        <f t="shared" si="5"/>
        <v>0.80500000000000005</v>
      </c>
      <c r="N75" s="125">
        <f t="shared" si="6"/>
        <v>0.59699999999999998</v>
      </c>
      <c r="O75" s="125" t="str">
        <f t="shared" si="2"/>
        <v/>
      </c>
      <c r="P75" s="125" t="str">
        <f t="shared" si="3"/>
        <v/>
      </c>
      <c r="Q75" s="125" t="str">
        <f t="shared" si="4"/>
        <v/>
      </c>
      <c r="R75" s="125"/>
    </row>
    <row r="76" spans="1:18" ht="27" customHeight="1" x14ac:dyDescent="0.2">
      <c r="A76" s="237" t="s">
        <v>626</v>
      </c>
      <c r="B76" s="31">
        <v>10362</v>
      </c>
      <c r="C76" s="236" t="s">
        <v>617</v>
      </c>
      <c r="D76" s="48">
        <v>-0.38700000000000001</v>
      </c>
      <c r="E76" s="49"/>
      <c r="F76" s="49"/>
      <c r="G76" s="58">
        <v>0</v>
      </c>
      <c r="H76" s="49"/>
      <c r="I76" s="29"/>
      <c r="J76" s="49"/>
      <c r="K76" s="2"/>
      <c r="L76" s="125">
        <f t="shared" si="1"/>
        <v>-0.38700000000000001</v>
      </c>
      <c r="M76" s="125" t="str">
        <f t="shared" si="5"/>
        <v/>
      </c>
      <c r="N76" s="125" t="str">
        <f t="shared" si="6"/>
        <v/>
      </c>
      <c r="O76" s="125">
        <f t="shared" si="2"/>
        <v>0</v>
      </c>
      <c r="P76" s="125" t="str">
        <f t="shared" si="3"/>
        <v/>
      </c>
      <c r="Q76" s="125" t="str">
        <f t="shared" si="4"/>
        <v/>
      </c>
      <c r="R76" s="125"/>
    </row>
    <row r="77" spans="1:18" ht="27" customHeight="1" x14ac:dyDescent="0.2">
      <c r="A77" s="237" t="s">
        <v>110</v>
      </c>
      <c r="B77" s="31">
        <v>10363</v>
      </c>
      <c r="C77" s="236">
        <v>8</v>
      </c>
      <c r="D77" s="48">
        <v>-0.38400000000000001</v>
      </c>
      <c r="E77" s="49"/>
      <c r="F77" s="49"/>
      <c r="G77" s="58">
        <v>0</v>
      </c>
      <c r="H77" s="49"/>
      <c r="I77" s="29"/>
      <c r="J77" s="49"/>
      <c r="K77" s="2"/>
      <c r="L77" s="125">
        <f t="shared" si="1"/>
        <v>-0.38400000000000001</v>
      </c>
      <c r="M77" s="125" t="str">
        <f t="shared" si="5"/>
        <v/>
      </c>
      <c r="N77" s="125" t="str">
        <f t="shared" si="6"/>
        <v/>
      </c>
      <c r="O77" s="125">
        <f t="shared" si="2"/>
        <v>0</v>
      </c>
      <c r="P77" s="125" t="str">
        <f t="shared" si="3"/>
        <v/>
      </c>
      <c r="Q77" s="125" t="str">
        <f t="shared" si="4"/>
        <v/>
      </c>
      <c r="R77" s="125"/>
    </row>
    <row r="78" spans="1:18" ht="27" customHeight="1" x14ac:dyDescent="0.2">
      <c r="A78" s="237" t="s">
        <v>111</v>
      </c>
      <c r="B78" s="31">
        <v>10364</v>
      </c>
      <c r="C78" s="236">
        <v>0</v>
      </c>
      <c r="D78" s="48">
        <v>-0.38700000000000001</v>
      </c>
      <c r="E78" s="49"/>
      <c r="F78" s="49"/>
      <c r="G78" s="58">
        <v>0</v>
      </c>
      <c r="H78" s="49"/>
      <c r="I78" s="29"/>
      <c r="J78" s="48">
        <v>0.106</v>
      </c>
      <c r="K78" s="128"/>
      <c r="L78" s="125">
        <f t="shared" si="1"/>
        <v>-0.38700000000000001</v>
      </c>
      <c r="M78" s="125" t="str">
        <f t="shared" si="5"/>
        <v/>
      </c>
      <c r="N78" s="125" t="str">
        <f t="shared" si="6"/>
        <v/>
      </c>
      <c r="O78" s="125">
        <f t="shared" si="2"/>
        <v>0</v>
      </c>
      <c r="P78" s="125" t="str">
        <f t="shared" si="3"/>
        <v/>
      </c>
      <c r="Q78" s="125" t="str">
        <f t="shared" si="4"/>
        <v/>
      </c>
    </row>
    <row r="79" spans="1:18" ht="27" customHeight="1" x14ac:dyDescent="0.2">
      <c r="A79" s="237" t="s">
        <v>112</v>
      </c>
      <c r="B79" s="31">
        <v>10365</v>
      </c>
      <c r="C79" s="236">
        <v>0</v>
      </c>
      <c r="D79" s="56">
        <v>-3.1880000000000002</v>
      </c>
      <c r="E79" s="53">
        <v>-0.29199999999999998</v>
      </c>
      <c r="F79" s="62">
        <v>-2.1000000000000001E-2</v>
      </c>
      <c r="G79" s="58">
        <v>0</v>
      </c>
      <c r="H79" s="49"/>
      <c r="I79" s="29"/>
      <c r="J79" s="48">
        <v>0.106</v>
      </c>
      <c r="K79" s="128"/>
      <c r="L79" s="125">
        <f t="shared" si="1"/>
        <v>-3.1880000000000002</v>
      </c>
      <c r="M79" s="125">
        <f t="shared" si="5"/>
        <v>-0.29199999999999998</v>
      </c>
      <c r="N79" s="125">
        <f t="shared" si="6"/>
        <v>-2.1000000000000001E-2</v>
      </c>
      <c r="O79" s="125">
        <f t="shared" si="2"/>
        <v>0</v>
      </c>
      <c r="P79" s="125" t="str">
        <f t="shared" si="3"/>
        <v/>
      </c>
      <c r="Q79" s="125" t="str">
        <f t="shared" si="4"/>
        <v/>
      </c>
    </row>
    <row r="80" spans="1:18" ht="27" customHeight="1" x14ac:dyDescent="0.2">
      <c r="A80" s="237" t="s">
        <v>113</v>
      </c>
      <c r="B80" s="31">
        <v>10366</v>
      </c>
      <c r="C80" s="236">
        <v>0</v>
      </c>
      <c r="D80" s="48">
        <v>-0.38400000000000001</v>
      </c>
      <c r="E80" s="49"/>
      <c r="F80" s="49"/>
      <c r="G80" s="58">
        <v>0</v>
      </c>
      <c r="H80" s="49"/>
      <c r="I80" s="29"/>
      <c r="J80" s="48">
        <v>0.105</v>
      </c>
      <c r="K80" s="2"/>
      <c r="L80" s="125">
        <f t="shared" si="1"/>
        <v>-0.38400000000000001</v>
      </c>
      <c r="M80" s="125" t="str">
        <f t="shared" si="5"/>
        <v/>
      </c>
      <c r="N80" s="125" t="str">
        <f t="shared" si="6"/>
        <v/>
      </c>
      <c r="O80" s="125">
        <f t="shared" si="2"/>
        <v>0</v>
      </c>
      <c r="P80" s="125" t="str">
        <f t="shared" si="3"/>
        <v/>
      </c>
      <c r="Q80" s="125" t="str">
        <f t="shared" si="4"/>
        <v/>
      </c>
    </row>
    <row r="81" spans="1:18" ht="27" customHeight="1" x14ac:dyDescent="0.2">
      <c r="A81" s="237" t="s">
        <v>114</v>
      </c>
      <c r="B81" s="31">
        <v>10367</v>
      </c>
      <c r="C81" s="236">
        <v>0</v>
      </c>
      <c r="D81" s="56">
        <v>-3.1869999999999998</v>
      </c>
      <c r="E81" s="53">
        <v>-0.28199999999999997</v>
      </c>
      <c r="F81" s="62">
        <v>-2.1000000000000001E-2</v>
      </c>
      <c r="G81" s="58">
        <v>0</v>
      </c>
      <c r="H81" s="49"/>
      <c r="I81" s="29"/>
      <c r="J81" s="48">
        <v>0.105</v>
      </c>
      <c r="K81" s="128"/>
      <c r="L81" s="125">
        <f t="shared" si="1"/>
        <v>-3.1869999999999998</v>
      </c>
      <c r="M81" s="125">
        <f t="shared" si="5"/>
        <v>-0.28199999999999997</v>
      </c>
      <c r="N81" s="125">
        <f t="shared" si="6"/>
        <v>-2.1000000000000001E-2</v>
      </c>
      <c r="O81" s="125">
        <f t="shared" si="2"/>
        <v>0</v>
      </c>
      <c r="P81" s="125" t="str">
        <f t="shared" si="3"/>
        <v/>
      </c>
      <c r="Q81" s="125" t="str">
        <f t="shared" si="4"/>
        <v/>
      </c>
    </row>
    <row r="82" spans="1:18" ht="27" customHeight="1" x14ac:dyDescent="0.2">
      <c r="A82" s="237" t="s">
        <v>115</v>
      </c>
      <c r="B82" s="31">
        <v>10368</v>
      </c>
      <c r="C82" s="236">
        <v>0</v>
      </c>
      <c r="D82" s="48">
        <v>-0.34</v>
      </c>
      <c r="E82" s="49"/>
      <c r="F82" s="49"/>
      <c r="G82" s="58">
        <v>30.46</v>
      </c>
      <c r="H82" s="49"/>
      <c r="I82" s="29"/>
      <c r="J82" s="48">
        <v>0.12</v>
      </c>
      <c r="K82" s="128"/>
      <c r="L82" s="125">
        <f t="shared" si="1"/>
        <v>-0.34</v>
      </c>
      <c r="M82" s="125" t="str">
        <f t="shared" si="5"/>
        <v/>
      </c>
      <c r="N82" s="125" t="str">
        <f t="shared" si="6"/>
        <v/>
      </c>
      <c r="O82" s="125">
        <f t="shared" si="2"/>
        <v>30.46</v>
      </c>
      <c r="P82" s="125" t="str">
        <f t="shared" si="3"/>
        <v/>
      </c>
      <c r="Q82" s="125" t="str">
        <f t="shared" si="4"/>
        <v/>
      </c>
    </row>
    <row r="83" spans="1:18" ht="27" customHeight="1" x14ac:dyDescent="0.2">
      <c r="A83" s="237" t="s">
        <v>116</v>
      </c>
      <c r="B83" s="31">
        <v>10369</v>
      </c>
      <c r="C83" s="236">
        <v>0</v>
      </c>
      <c r="D83" s="56">
        <v>-2.9809999999999999</v>
      </c>
      <c r="E83" s="53">
        <v>-0.21199999999999999</v>
      </c>
      <c r="F83" s="62">
        <v>-1.4999999999999999E-2</v>
      </c>
      <c r="G83" s="58">
        <v>30.46</v>
      </c>
      <c r="H83" s="49"/>
      <c r="I83" s="29"/>
      <c r="J83" s="48">
        <v>0.12</v>
      </c>
      <c r="K83" s="2"/>
      <c r="L83" s="125">
        <f t="shared" si="1"/>
        <v>-2.9809999999999999</v>
      </c>
      <c r="M83" s="125">
        <f t="shared" si="5"/>
        <v>-0.21199999999999999</v>
      </c>
      <c r="N83" s="125">
        <f t="shared" si="6"/>
        <v>-1.4999999999999999E-2</v>
      </c>
      <c r="O83" s="125">
        <f t="shared" si="2"/>
        <v>30.46</v>
      </c>
      <c r="P83" s="125" t="str">
        <f t="shared" si="3"/>
        <v/>
      </c>
      <c r="Q83" s="125" t="str">
        <f t="shared" si="4"/>
        <v/>
      </c>
    </row>
    <row r="84" spans="1:18" ht="27" customHeight="1" x14ac:dyDescent="0.2">
      <c r="A84" s="237" t="s">
        <v>62</v>
      </c>
      <c r="B84" s="31">
        <v>10370</v>
      </c>
      <c r="C84" s="236">
        <v>1</v>
      </c>
      <c r="D84" s="48">
        <v>0.72599999999999998</v>
      </c>
      <c r="E84" s="49"/>
      <c r="F84" s="49"/>
      <c r="G84" s="58">
        <v>1.2</v>
      </c>
      <c r="H84" s="49"/>
      <c r="I84" s="63"/>
      <c r="J84" s="49"/>
      <c r="K84" s="2"/>
      <c r="L84" s="125">
        <f t="shared" si="1"/>
        <v>0.72599999999999998</v>
      </c>
      <c r="M84" s="125" t="str">
        <f t="shared" si="5"/>
        <v/>
      </c>
      <c r="N84" s="125" t="str">
        <f t="shared" si="6"/>
        <v/>
      </c>
      <c r="O84" s="125">
        <f t="shared" si="2"/>
        <v>1.2</v>
      </c>
      <c r="P84" s="125" t="str">
        <f t="shared" si="3"/>
        <v/>
      </c>
      <c r="Q84" s="125" t="str">
        <f t="shared" si="4"/>
        <v/>
      </c>
    </row>
    <row r="85" spans="1:18" ht="27" customHeight="1" x14ac:dyDescent="0.2">
      <c r="A85" s="237" t="s">
        <v>63</v>
      </c>
      <c r="B85" s="31">
        <v>10371</v>
      </c>
      <c r="C85" s="236">
        <v>2</v>
      </c>
      <c r="D85" s="48">
        <v>0.81100000000000005</v>
      </c>
      <c r="E85" s="48">
        <v>0.29899999999999999</v>
      </c>
      <c r="F85" s="49"/>
      <c r="G85" s="58">
        <v>1.2</v>
      </c>
      <c r="H85" s="49"/>
      <c r="I85" s="63"/>
      <c r="J85" s="49"/>
      <c r="K85" s="2"/>
      <c r="L85" s="125">
        <f t="shared" si="1"/>
        <v>0.81100000000000005</v>
      </c>
      <c r="M85" s="125">
        <f t="shared" si="5"/>
        <v>0.29899999999999999</v>
      </c>
      <c r="N85" s="125" t="str">
        <f t="shared" si="6"/>
        <v/>
      </c>
      <c r="O85" s="125">
        <f t="shared" si="2"/>
        <v>1.2</v>
      </c>
      <c r="P85" s="125" t="str">
        <f t="shared" si="3"/>
        <v/>
      </c>
      <c r="Q85" s="125" t="str">
        <f t="shared" si="4"/>
        <v/>
      </c>
    </row>
    <row r="86" spans="1:18" ht="27" customHeight="1" x14ac:dyDescent="0.2">
      <c r="A86" s="237" t="s">
        <v>64</v>
      </c>
      <c r="B86" s="31">
        <v>10372</v>
      </c>
      <c r="C86" s="236">
        <v>2</v>
      </c>
      <c r="D86" s="48">
        <v>0.433</v>
      </c>
      <c r="E86" s="49"/>
      <c r="F86" s="49"/>
      <c r="G86" s="49"/>
      <c r="H86" s="49"/>
      <c r="I86" s="63"/>
      <c r="J86" s="49"/>
      <c r="K86" s="2"/>
      <c r="L86" s="125">
        <f t="shared" si="1"/>
        <v>0.433</v>
      </c>
      <c r="M86" s="125" t="str">
        <f t="shared" si="5"/>
        <v/>
      </c>
      <c r="N86" s="125" t="str">
        <f t="shared" si="6"/>
        <v/>
      </c>
      <c r="O86" s="125" t="str">
        <f t="shared" si="2"/>
        <v/>
      </c>
      <c r="P86" s="125" t="str">
        <f t="shared" si="3"/>
        <v/>
      </c>
      <c r="Q86" s="125" t="str">
        <f t="shared" si="4"/>
        <v/>
      </c>
    </row>
    <row r="87" spans="1:18" ht="27" customHeight="1" x14ac:dyDescent="0.2">
      <c r="A87" s="237" t="s">
        <v>65</v>
      </c>
      <c r="B87" s="31">
        <v>10373</v>
      </c>
      <c r="C87" s="236">
        <v>3</v>
      </c>
      <c r="D87" s="48">
        <v>0.72599999999999998</v>
      </c>
      <c r="E87" s="49"/>
      <c r="F87" s="49"/>
      <c r="G87" s="58">
        <v>2.0299999999999998</v>
      </c>
      <c r="H87" s="49"/>
      <c r="I87" s="63"/>
      <c r="J87" s="49"/>
      <c r="K87" s="2"/>
      <c r="L87" s="125">
        <f t="shared" si="1"/>
        <v>0.72599999999999998</v>
      </c>
      <c r="M87" s="125" t="str">
        <f t="shared" si="5"/>
        <v/>
      </c>
      <c r="N87" s="125" t="str">
        <f t="shared" si="6"/>
        <v/>
      </c>
      <c r="O87" s="125">
        <f t="shared" si="2"/>
        <v>2.0299999999999998</v>
      </c>
      <c r="P87" s="125" t="str">
        <f t="shared" si="3"/>
        <v/>
      </c>
      <c r="Q87" s="125" t="str">
        <f t="shared" si="4"/>
        <v/>
      </c>
      <c r="R87" s="125"/>
    </row>
    <row r="88" spans="1:18" ht="27" customHeight="1" x14ac:dyDescent="0.2">
      <c r="A88" s="237" t="s">
        <v>66</v>
      </c>
      <c r="B88" s="31">
        <v>10374</v>
      </c>
      <c r="C88" s="236">
        <v>4</v>
      </c>
      <c r="D88" s="48">
        <v>0.76200000000000001</v>
      </c>
      <c r="E88" s="48">
        <v>0.29899999999999999</v>
      </c>
      <c r="F88" s="49"/>
      <c r="G88" s="58">
        <v>2.0299999999999998</v>
      </c>
      <c r="H88" s="49"/>
      <c r="I88" s="63"/>
      <c r="J88" s="49"/>
      <c r="K88" s="2"/>
      <c r="L88" s="125">
        <f t="shared" si="1"/>
        <v>0.76200000000000001</v>
      </c>
      <c r="M88" s="125">
        <f t="shared" si="5"/>
        <v>0.29899999999999999</v>
      </c>
      <c r="N88" s="125" t="str">
        <f t="shared" si="6"/>
        <v/>
      </c>
      <c r="O88" s="125">
        <f t="shared" si="2"/>
        <v>2.0299999999999998</v>
      </c>
      <c r="P88" s="125" t="str">
        <f t="shared" si="3"/>
        <v/>
      </c>
      <c r="Q88" s="125" t="str">
        <f t="shared" si="4"/>
        <v/>
      </c>
      <c r="R88" s="125"/>
    </row>
    <row r="89" spans="1:18" ht="27" customHeight="1" x14ac:dyDescent="0.2">
      <c r="A89" s="237" t="s">
        <v>67</v>
      </c>
      <c r="B89" s="31">
        <v>10375</v>
      </c>
      <c r="C89" s="236">
        <v>4</v>
      </c>
      <c r="D89" s="48">
        <v>0.35699999999999998</v>
      </c>
      <c r="E89" s="49"/>
      <c r="F89" s="49"/>
      <c r="G89" s="49"/>
      <c r="H89" s="49"/>
      <c r="I89" s="63"/>
      <c r="J89" s="49"/>
      <c r="K89" s="2"/>
      <c r="L89" s="125">
        <f t="shared" si="1"/>
        <v>0.35699999999999998</v>
      </c>
      <c r="M89" s="125" t="str">
        <f t="shared" si="5"/>
        <v/>
      </c>
      <c r="N89" s="125" t="str">
        <f t="shared" si="6"/>
        <v/>
      </c>
      <c r="O89" s="125" t="str">
        <f t="shared" si="2"/>
        <v/>
      </c>
      <c r="P89" s="125" t="str">
        <f t="shared" si="3"/>
        <v/>
      </c>
      <c r="Q89" s="125" t="str">
        <f t="shared" si="4"/>
        <v/>
      </c>
      <c r="R89" s="125"/>
    </row>
    <row r="90" spans="1:18" ht="27" customHeight="1" x14ac:dyDescent="0.2">
      <c r="A90" s="237" t="s">
        <v>68</v>
      </c>
      <c r="B90" s="31">
        <v>10376</v>
      </c>
      <c r="C90" s="236" t="s">
        <v>20</v>
      </c>
      <c r="D90" s="48">
        <v>0.755</v>
      </c>
      <c r="E90" s="48">
        <v>0.29799999999999999</v>
      </c>
      <c r="F90" s="49"/>
      <c r="G90" s="58">
        <v>12.06</v>
      </c>
      <c r="H90" s="49"/>
      <c r="I90" s="63"/>
      <c r="J90" s="49"/>
      <c r="K90" s="2"/>
      <c r="L90" s="125">
        <f t="shared" si="1"/>
        <v>0.755</v>
      </c>
      <c r="M90" s="125">
        <f t="shared" si="5"/>
        <v>0.29799999999999999</v>
      </c>
      <c r="N90" s="125" t="str">
        <f t="shared" si="6"/>
        <v/>
      </c>
      <c r="O90" s="125">
        <f t="shared" si="2"/>
        <v>12.06</v>
      </c>
      <c r="P90" s="125" t="str">
        <f t="shared" si="3"/>
        <v/>
      </c>
      <c r="Q90" s="125" t="str">
        <f t="shared" si="4"/>
        <v/>
      </c>
    </row>
    <row r="91" spans="1:18" ht="27" customHeight="1" x14ac:dyDescent="0.2">
      <c r="A91" s="237" t="s">
        <v>117</v>
      </c>
      <c r="B91" s="31">
        <v>10377</v>
      </c>
      <c r="C91" s="236" t="s">
        <v>20</v>
      </c>
      <c r="D91" s="48">
        <v>1.002</v>
      </c>
      <c r="E91" s="48">
        <v>0.42299999999999999</v>
      </c>
      <c r="F91" s="49"/>
      <c r="G91" s="58">
        <v>12.93</v>
      </c>
      <c r="H91" s="49"/>
      <c r="I91" s="63"/>
      <c r="J91" s="49"/>
      <c r="K91" s="2"/>
      <c r="L91" s="125">
        <f t="shared" si="1"/>
        <v>1.002</v>
      </c>
      <c r="M91" s="125">
        <f t="shared" si="5"/>
        <v>0.42299999999999999</v>
      </c>
      <c r="N91" s="125" t="str">
        <f t="shared" si="6"/>
        <v/>
      </c>
      <c r="O91" s="125">
        <f t="shared" si="2"/>
        <v>12.93</v>
      </c>
      <c r="P91" s="125" t="str">
        <f t="shared" si="3"/>
        <v/>
      </c>
      <c r="Q91" s="125" t="str">
        <f t="shared" si="4"/>
        <v/>
      </c>
    </row>
    <row r="92" spans="1:18" ht="27" customHeight="1" x14ac:dyDescent="0.2">
      <c r="A92" s="237" t="s">
        <v>118</v>
      </c>
      <c r="B92" s="31">
        <v>10378</v>
      </c>
      <c r="C92" s="236" t="s">
        <v>20</v>
      </c>
      <c r="D92" s="48">
        <v>0.753</v>
      </c>
      <c r="E92" s="48">
        <v>0.46</v>
      </c>
      <c r="F92" s="49"/>
      <c r="G92" s="58">
        <v>133.63999999999999</v>
      </c>
      <c r="H92" s="49"/>
      <c r="I92" s="63"/>
      <c r="J92" s="49"/>
      <c r="K92" s="2"/>
      <c r="L92" s="125">
        <f t="shared" si="1"/>
        <v>0.753</v>
      </c>
      <c r="M92" s="125">
        <f t="shared" si="5"/>
        <v>0.46</v>
      </c>
      <c r="N92" s="125" t="str">
        <f t="shared" si="6"/>
        <v/>
      </c>
      <c r="O92" s="125">
        <f t="shared" si="2"/>
        <v>133.63999999999999</v>
      </c>
      <c r="P92" s="125" t="str">
        <f t="shared" si="3"/>
        <v/>
      </c>
      <c r="Q92" s="125" t="str">
        <f t="shared" si="4"/>
        <v/>
      </c>
    </row>
    <row r="93" spans="1:18" ht="27" customHeight="1" x14ac:dyDescent="0.2">
      <c r="A93" s="237" t="s">
        <v>627</v>
      </c>
      <c r="B93" s="31">
        <v>10379</v>
      </c>
      <c r="C93" s="236">
        <v>0</v>
      </c>
      <c r="D93" s="56">
        <v>2.7210000000000001</v>
      </c>
      <c r="E93" s="53">
        <v>0.504</v>
      </c>
      <c r="F93" s="62">
        <v>0.29799999999999999</v>
      </c>
      <c r="G93" s="58">
        <v>1.2</v>
      </c>
      <c r="H93" s="49"/>
      <c r="I93" s="63"/>
      <c r="J93" s="49"/>
      <c r="K93" s="2"/>
      <c r="L93" s="125">
        <f t="shared" si="1"/>
        <v>2.7210000000000001</v>
      </c>
      <c r="M93" s="125">
        <f t="shared" si="5"/>
        <v>0.504</v>
      </c>
      <c r="N93" s="125">
        <f t="shared" si="6"/>
        <v>0.29799999999999999</v>
      </c>
      <c r="O93" s="125">
        <f t="shared" si="2"/>
        <v>1.2</v>
      </c>
      <c r="P93" s="125" t="str">
        <f t="shared" si="3"/>
        <v/>
      </c>
      <c r="Q93" s="125" t="str">
        <f t="shared" si="4"/>
        <v/>
      </c>
    </row>
    <row r="94" spans="1:18" ht="27" customHeight="1" x14ac:dyDescent="0.2">
      <c r="A94" s="237" t="s">
        <v>628</v>
      </c>
      <c r="B94" s="31">
        <v>10380</v>
      </c>
      <c r="C94" s="236">
        <v>0</v>
      </c>
      <c r="D94" s="56">
        <v>2.8479999999999999</v>
      </c>
      <c r="E94" s="53">
        <v>0.51600000000000001</v>
      </c>
      <c r="F94" s="62">
        <v>0.29799999999999999</v>
      </c>
      <c r="G94" s="58">
        <v>2.0299999999999998</v>
      </c>
      <c r="H94" s="49"/>
      <c r="I94" s="63"/>
      <c r="J94" s="49"/>
      <c r="K94" s="2"/>
      <c r="L94" s="125">
        <f t="shared" si="1"/>
        <v>2.8479999999999999</v>
      </c>
      <c r="M94" s="125">
        <f t="shared" si="5"/>
        <v>0.51600000000000001</v>
      </c>
      <c r="N94" s="125">
        <f t="shared" si="6"/>
        <v>0.29799999999999999</v>
      </c>
      <c r="O94" s="125">
        <f t="shared" si="2"/>
        <v>2.0299999999999998</v>
      </c>
      <c r="P94" s="125" t="str">
        <f t="shared" si="3"/>
        <v/>
      </c>
      <c r="Q94" s="125" t="str">
        <f t="shared" si="4"/>
        <v/>
      </c>
    </row>
    <row r="95" spans="1:18" ht="27" customHeight="1" x14ac:dyDescent="0.2">
      <c r="A95" s="237" t="s">
        <v>69</v>
      </c>
      <c r="B95" s="31">
        <v>10381</v>
      </c>
      <c r="C95" s="236">
        <v>0</v>
      </c>
      <c r="D95" s="56">
        <v>2.2989999999999999</v>
      </c>
      <c r="E95" s="53">
        <v>0.45500000000000002</v>
      </c>
      <c r="F95" s="62">
        <v>0.29399999999999998</v>
      </c>
      <c r="G95" s="58">
        <v>3.07</v>
      </c>
      <c r="H95" s="58">
        <v>0.96</v>
      </c>
      <c r="I95" s="71">
        <v>2.15</v>
      </c>
      <c r="J95" s="48">
        <v>0.06</v>
      </c>
      <c r="K95" s="2"/>
      <c r="L95" s="125">
        <f t="shared" si="1"/>
        <v>2.2989999999999999</v>
      </c>
      <c r="M95" s="125">
        <f t="shared" si="5"/>
        <v>0.45500000000000002</v>
      </c>
      <c r="N95" s="125">
        <f t="shared" si="6"/>
        <v>0.29399999999999998</v>
      </c>
      <c r="O95" s="125">
        <f t="shared" si="2"/>
        <v>3.07</v>
      </c>
      <c r="P95" s="125">
        <f t="shared" si="3"/>
        <v>0.96</v>
      </c>
      <c r="Q95" s="125">
        <f t="shared" si="4"/>
        <v>2.15</v>
      </c>
    </row>
    <row r="96" spans="1:18" ht="27" customHeight="1" x14ac:dyDescent="0.2">
      <c r="A96" s="237" t="s">
        <v>70</v>
      </c>
      <c r="B96" s="31">
        <v>10382</v>
      </c>
      <c r="C96" s="236">
        <v>0</v>
      </c>
      <c r="D96" s="56">
        <v>2.4750000000000001</v>
      </c>
      <c r="E96" s="53">
        <v>0.55600000000000005</v>
      </c>
      <c r="F96" s="62">
        <v>0.41299999999999998</v>
      </c>
      <c r="G96" s="58">
        <v>3.38</v>
      </c>
      <c r="H96" s="58">
        <v>1.87</v>
      </c>
      <c r="I96" s="71">
        <v>2.99</v>
      </c>
      <c r="J96" s="48">
        <v>5.8000000000000003E-2</v>
      </c>
      <c r="K96" s="2"/>
      <c r="L96" s="125">
        <f t="shared" si="1"/>
        <v>2.4750000000000001</v>
      </c>
      <c r="M96" s="125">
        <f t="shared" si="5"/>
        <v>0.55600000000000005</v>
      </c>
      <c r="N96" s="125">
        <f t="shared" si="6"/>
        <v>0.41299999999999998</v>
      </c>
      <c r="O96" s="125">
        <f t="shared" si="2"/>
        <v>3.38</v>
      </c>
      <c r="P96" s="125">
        <f t="shared" si="3"/>
        <v>1.87</v>
      </c>
      <c r="Q96" s="125">
        <f t="shared" si="4"/>
        <v>2.99</v>
      </c>
    </row>
    <row r="97" spans="1:18" ht="27" customHeight="1" x14ac:dyDescent="0.2">
      <c r="A97" s="237" t="s">
        <v>71</v>
      </c>
      <c r="B97" s="31">
        <v>10383</v>
      </c>
      <c r="C97" s="236">
        <v>0</v>
      </c>
      <c r="D97" s="56">
        <v>1.8819999999999999</v>
      </c>
      <c r="E97" s="53">
        <v>0.53200000000000003</v>
      </c>
      <c r="F97" s="62">
        <v>0.45900000000000002</v>
      </c>
      <c r="G97" s="58">
        <v>37.78</v>
      </c>
      <c r="H97" s="58">
        <v>2.5099999999999998</v>
      </c>
      <c r="I97" s="71">
        <v>3.86</v>
      </c>
      <c r="J97" s="48">
        <v>3.5000000000000003E-2</v>
      </c>
      <c r="K97" s="2"/>
      <c r="L97" s="125">
        <f t="shared" si="1"/>
        <v>1.8819999999999999</v>
      </c>
      <c r="M97" s="125">
        <f t="shared" si="5"/>
        <v>0.53200000000000003</v>
      </c>
      <c r="N97" s="125">
        <f t="shared" si="6"/>
        <v>0.45900000000000002</v>
      </c>
      <c r="O97" s="125">
        <f t="shared" si="2"/>
        <v>37.78</v>
      </c>
      <c r="P97" s="125">
        <f t="shared" si="3"/>
        <v>2.5099999999999998</v>
      </c>
      <c r="Q97" s="125">
        <f t="shared" si="4"/>
        <v>3.86</v>
      </c>
      <c r="R97" s="125"/>
    </row>
    <row r="98" spans="1:18" ht="27" customHeight="1" x14ac:dyDescent="0.2">
      <c r="A98" s="238" t="s">
        <v>219</v>
      </c>
      <c r="B98" s="31">
        <v>10384</v>
      </c>
      <c r="C98" s="236">
        <v>8</v>
      </c>
      <c r="D98" s="48">
        <v>0.79700000000000004</v>
      </c>
      <c r="E98" s="49"/>
      <c r="F98" s="49"/>
      <c r="G98" s="49"/>
      <c r="H98" s="49"/>
      <c r="I98" s="64"/>
      <c r="J98" s="49"/>
      <c r="K98" s="2"/>
      <c r="L98" s="125">
        <f t="shared" si="1"/>
        <v>0.79700000000000004</v>
      </c>
      <c r="M98" s="125" t="str">
        <f t="shared" si="5"/>
        <v/>
      </c>
      <c r="N98" s="125" t="str">
        <f t="shared" si="6"/>
        <v/>
      </c>
      <c r="O98" s="125" t="str">
        <f t="shared" si="2"/>
        <v/>
      </c>
      <c r="P98" s="125" t="str">
        <f t="shared" si="3"/>
        <v/>
      </c>
      <c r="Q98" s="125" t="str">
        <f t="shared" si="4"/>
        <v/>
      </c>
      <c r="R98" s="125"/>
    </row>
    <row r="99" spans="1:18" ht="27" customHeight="1" x14ac:dyDescent="0.2">
      <c r="A99" s="238" t="s">
        <v>220</v>
      </c>
      <c r="B99" s="31">
        <v>10385</v>
      </c>
      <c r="C99" s="236">
        <v>1</v>
      </c>
      <c r="D99" s="48">
        <v>0.89400000000000002</v>
      </c>
      <c r="E99" s="49"/>
      <c r="F99" s="49"/>
      <c r="G99" s="49"/>
      <c r="H99" s="49"/>
      <c r="I99" s="64"/>
      <c r="J99" s="49"/>
      <c r="K99" s="2"/>
      <c r="L99" s="125">
        <f t="shared" si="1"/>
        <v>0.89400000000000002</v>
      </c>
      <c r="M99" s="125" t="str">
        <f t="shared" si="5"/>
        <v/>
      </c>
      <c r="N99" s="125" t="str">
        <f t="shared" si="6"/>
        <v/>
      </c>
      <c r="O99" s="125" t="str">
        <f t="shared" si="2"/>
        <v/>
      </c>
      <c r="P99" s="125" t="str">
        <f t="shared" si="3"/>
        <v/>
      </c>
      <c r="Q99" s="125" t="str">
        <f t="shared" si="4"/>
        <v/>
      </c>
      <c r="R99" s="125"/>
    </row>
    <row r="100" spans="1:18" ht="27" customHeight="1" x14ac:dyDescent="0.2">
      <c r="A100" s="238" t="s">
        <v>221</v>
      </c>
      <c r="B100" s="31">
        <v>10386</v>
      </c>
      <c r="C100" s="236">
        <v>1</v>
      </c>
      <c r="D100" s="48">
        <v>1.2310000000000001</v>
      </c>
      <c r="E100" s="49"/>
      <c r="F100" s="49"/>
      <c r="G100" s="49"/>
      <c r="H100" s="49"/>
      <c r="I100" s="64"/>
      <c r="J100" s="49"/>
      <c r="K100" s="2"/>
      <c r="L100" s="125">
        <f t="shared" si="1"/>
        <v>1.2310000000000001</v>
      </c>
      <c r="M100" s="125" t="str">
        <f t="shared" si="5"/>
        <v/>
      </c>
      <c r="N100" s="125" t="str">
        <f t="shared" si="6"/>
        <v/>
      </c>
      <c r="O100" s="125" t="str">
        <f t="shared" si="2"/>
        <v/>
      </c>
      <c r="P100" s="125" t="str">
        <f t="shared" si="3"/>
        <v/>
      </c>
      <c r="Q100" s="125" t="str">
        <f t="shared" si="4"/>
        <v/>
      </c>
      <c r="R100" s="125"/>
    </row>
    <row r="101" spans="1:18" ht="27" customHeight="1" x14ac:dyDescent="0.2">
      <c r="A101" s="238" t="s">
        <v>222</v>
      </c>
      <c r="B101" s="31">
        <v>10387</v>
      </c>
      <c r="C101" s="236">
        <v>1</v>
      </c>
      <c r="D101" s="48">
        <v>0.7</v>
      </c>
      <c r="E101" s="49"/>
      <c r="F101" s="49"/>
      <c r="G101" s="49"/>
      <c r="H101" s="49"/>
      <c r="I101" s="64"/>
      <c r="J101" s="49"/>
      <c r="K101" s="2"/>
      <c r="L101" s="125">
        <f t="shared" si="1"/>
        <v>0.7</v>
      </c>
      <c r="M101" s="125" t="str">
        <f t="shared" si="5"/>
        <v/>
      </c>
      <c r="N101" s="125" t="str">
        <f t="shared" si="6"/>
        <v/>
      </c>
      <c r="O101" s="125" t="str">
        <f t="shared" si="2"/>
        <v/>
      </c>
      <c r="P101" s="125" t="str">
        <f t="shared" si="3"/>
        <v/>
      </c>
      <c r="Q101" s="125" t="str">
        <f t="shared" si="4"/>
        <v/>
      </c>
      <c r="R101" s="125"/>
    </row>
    <row r="102" spans="1:18" ht="27" customHeight="1" x14ac:dyDescent="0.2">
      <c r="A102" s="237" t="s">
        <v>72</v>
      </c>
      <c r="B102" s="31">
        <v>10388</v>
      </c>
      <c r="C102" s="236">
        <v>0</v>
      </c>
      <c r="D102" s="69">
        <v>7.73</v>
      </c>
      <c r="E102" s="55">
        <v>0.69799999999999995</v>
      </c>
      <c r="F102" s="62">
        <v>0.51800000000000002</v>
      </c>
      <c r="G102" s="49"/>
      <c r="H102" s="49"/>
      <c r="I102" s="63"/>
      <c r="J102" s="49"/>
      <c r="K102" s="2"/>
      <c r="L102" s="125">
        <f t="shared" si="1"/>
        <v>7.73</v>
      </c>
      <c r="M102" s="125">
        <f t="shared" si="5"/>
        <v>0.69799999999999995</v>
      </c>
      <c r="N102" s="125">
        <f t="shared" si="6"/>
        <v>0.51800000000000002</v>
      </c>
      <c r="O102" s="125" t="str">
        <f t="shared" si="2"/>
        <v/>
      </c>
      <c r="P102" s="125" t="str">
        <f t="shared" si="3"/>
        <v/>
      </c>
      <c r="Q102" s="125" t="str">
        <f t="shared" si="4"/>
        <v/>
      </c>
      <c r="R102" s="125"/>
    </row>
    <row r="103" spans="1:18" ht="27" customHeight="1" x14ac:dyDescent="0.2">
      <c r="A103" s="237" t="s">
        <v>629</v>
      </c>
      <c r="B103" s="31">
        <v>10389</v>
      </c>
      <c r="C103" s="236" t="s">
        <v>617</v>
      </c>
      <c r="D103" s="48">
        <v>-0.33600000000000002</v>
      </c>
      <c r="E103" s="49"/>
      <c r="F103" s="49"/>
      <c r="G103" s="58">
        <v>0</v>
      </c>
      <c r="H103" s="49"/>
      <c r="I103" s="63"/>
      <c r="J103" s="49"/>
      <c r="K103" s="128"/>
      <c r="L103" s="125">
        <f t="shared" si="1"/>
        <v>-0.33600000000000002</v>
      </c>
      <c r="M103" s="125" t="str">
        <f t="shared" si="5"/>
        <v/>
      </c>
      <c r="N103" s="125" t="str">
        <f t="shared" si="6"/>
        <v/>
      </c>
      <c r="O103" s="125">
        <f t="shared" si="2"/>
        <v>0</v>
      </c>
      <c r="P103" s="125" t="str">
        <f t="shared" si="3"/>
        <v/>
      </c>
      <c r="Q103" s="125" t="str">
        <f t="shared" si="4"/>
        <v/>
      </c>
    </row>
    <row r="104" spans="1:18" ht="27" customHeight="1" x14ac:dyDescent="0.2">
      <c r="A104" s="237" t="s">
        <v>73</v>
      </c>
      <c r="B104" s="31">
        <v>10390</v>
      </c>
      <c r="C104" s="236">
        <v>8</v>
      </c>
      <c r="D104" s="48">
        <v>-0.33300000000000002</v>
      </c>
      <c r="E104" s="65"/>
      <c r="F104" s="49"/>
      <c r="G104" s="58">
        <v>0</v>
      </c>
      <c r="H104" s="49"/>
      <c r="I104" s="29"/>
      <c r="J104" s="49"/>
      <c r="K104" s="128"/>
      <c r="L104" s="125">
        <f t="shared" si="1"/>
        <v>-0.33300000000000002</v>
      </c>
      <c r="M104" s="125" t="str">
        <f t="shared" si="5"/>
        <v/>
      </c>
      <c r="N104" s="125" t="str">
        <f t="shared" si="6"/>
        <v/>
      </c>
      <c r="O104" s="125">
        <f t="shared" si="2"/>
        <v>0</v>
      </c>
      <c r="P104" s="125" t="str">
        <f t="shared" si="3"/>
        <v/>
      </c>
      <c r="Q104" s="125" t="str">
        <f t="shared" si="4"/>
        <v/>
      </c>
    </row>
    <row r="105" spans="1:18" ht="27" customHeight="1" x14ac:dyDescent="0.2">
      <c r="A105" s="237" t="s">
        <v>74</v>
      </c>
      <c r="B105" s="31">
        <v>10391</v>
      </c>
      <c r="C105" s="236">
        <v>0</v>
      </c>
      <c r="D105" s="48">
        <v>-0.33600000000000002</v>
      </c>
      <c r="E105" s="49"/>
      <c r="F105" s="49"/>
      <c r="G105" s="58">
        <v>0</v>
      </c>
      <c r="H105" s="49"/>
      <c r="I105" s="63"/>
      <c r="J105" s="48">
        <v>9.1999999999999998E-2</v>
      </c>
      <c r="K105" s="2"/>
      <c r="L105" s="125">
        <f t="shared" si="1"/>
        <v>-0.33600000000000002</v>
      </c>
      <c r="M105" s="125" t="str">
        <f t="shared" si="5"/>
        <v/>
      </c>
      <c r="N105" s="125" t="str">
        <f t="shared" si="6"/>
        <v/>
      </c>
      <c r="O105" s="125">
        <f t="shared" si="2"/>
        <v>0</v>
      </c>
      <c r="P105" s="125" t="str">
        <f t="shared" si="3"/>
        <v/>
      </c>
      <c r="Q105" s="125" t="str">
        <f t="shared" si="4"/>
        <v/>
      </c>
    </row>
    <row r="106" spans="1:18" ht="27" customHeight="1" x14ac:dyDescent="0.2">
      <c r="A106" s="237" t="s">
        <v>75</v>
      </c>
      <c r="B106" s="31">
        <v>10392</v>
      </c>
      <c r="C106" s="236">
        <v>0</v>
      </c>
      <c r="D106" s="56">
        <v>-2.766</v>
      </c>
      <c r="E106" s="57">
        <v>-0.253</v>
      </c>
      <c r="F106" s="62">
        <v>-1.9E-2</v>
      </c>
      <c r="G106" s="58">
        <v>0</v>
      </c>
      <c r="H106" s="49"/>
      <c r="I106" s="63"/>
      <c r="J106" s="48">
        <v>9.1999999999999998E-2</v>
      </c>
      <c r="K106" s="128"/>
      <c r="L106" s="125">
        <f t="shared" si="1"/>
        <v>-2.766</v>
      </c>
      <c r="M106" s="125">
        <f t="shared" si="5"/>
        <v>-0.253</v>
      </c>
      <c r="N106" s="125">
        <f t="shared" si="6"/>
        <v>-1.9E-2</v>
      </c>
      <c r="O106" s="125">
        <f t="shared" si="2"/>
        <v>0</v>
      </c>
      <c r="P106" s="125" t="str">
        <f t="shared" si="3"/>
        <v/>
      </c>
      <c r="Q106" s="125" t="str">
        <f t="shared" si="4"/>
        <v/>
      </c>
    </row>
    <row r="107" spans="1:18" ht="27" customHeight="1" x14ac:dyDescent="0.2">
      <c r="A107" s="237" t="s">
        <v>76</v>
      </c>
      <c r="B107" s="31">
        <v>10393</v>
      </c>
      <c r="C107" s="236">
        <v>0</v>
      </c>
      <c r="D107" s="48">
        <v>-0.33300000000000002</v>
      </c>
      <c r="E107" s="49"/>
      <c r="F107" s="49"/>
      <c r="G107" s="58">
        <v>0</v>
      </c>
      <c r="H107" s="49"/>
      <c r="I107" s="63"/>
      <c r="J107" s="48">
        <v>9.0999999999999998E-2</v>
      </c>
      <c r="K107" s="128"/>
      <c r="L107" s="125">
        <f t="shared" si="1"/>
        <v>-0.33300000000000002</v>
      </c>
      <c r="M107" s="125" t="str">
        <f t="shared" si="5"/>
        <v/>
      </c>
      <c r="N107" s="125" t="str">
        <f t="shared" si="6"/>
        <v/>
      </c>
      <c r="O107" s="125">
        <f t="shared" si="2"/>
        <v>0</v>
      </c>
      <c r="P107" s="125" t="str">
        <f t="shared" si="3"/>
        <v/>
      </c>
      <c r="Q107" s="125" t="str">
        <f t="shared" si="4"/>
        <v/>
      </c>
    </row>
    <row r="108" spans="1:18" ht="27" customHeight="1" x14ac:dyDescent="0.2">
      <c r="A108" s="237" t="s">
        <v>77</v>
      </c>
      <c r="B108" s="31">
        <v>10394</v>
      </c>
      <c r="C108" s="236">
        <v>0</v>
      </c>
      <c r="D108" s="56">
        <v>-2.7650000000000001</v>
      </c>
      <c r="E108" s="53">
        <v>-0.245</v>
      </c>
      <c r="F108" s="62">
        <v>-1.7999999999999999E-2</v>
      </c>
      <c r="G108" s="58">
        <v>0</v>
      </c>
      <c r="H108" s="49"/>
      <c r="I108" s="63"/>
      <c r="J108" s="48">
        <v>9.0999999999999998E-2</v>
      </c>
      <c r="K108" s="2"/>
      <c r="L108" s="125">
        <f t="shared" si="1"/>
        <v>-2.7650000000000001</v>
      </c>
      <c r="M108" s="125">
        <f t="shared" si="5"/>
        <v>-0.245</v>
      </c>
      <c r="N108" s="125">
        <f t="shared" si="6"/>
        <v>-1.7999999999999999E-2</v>
      </c>
      <c r="O108" s="125">
        <f t="shared" si="2"/>
        <v>0</v>
      </c>
      <c r="P108" s="125" t="str">
        <f t="shared" si="3"/>
        <v/>
      </c>
      <c r="Q108" s="125" t="str">
        <f t="shared" si="4"/>
        <v/>
      </c>
    </row>
    <row r="109" spans="1:18" ht="27" customHeight="1" x14ac:dyDescent="0.2">
      <c r="A109" s="237" t="s">
        <v>78</v>
      </c>
      <c r="B109" s="31">
        <v>10395</v>
      </c>
      <c r="C109" s="236">
        <v>0</v>
      </c>
      <c r="D109" s="48">
        <v>-0.29499999999999998</v>
      </c>
      <c r="E109" s="49"/>
      <c r="F109" s="49"/>
      <c r="G109" s="58">
        <v>26.43</v>
      </c>
      <c r="H109" s="49"/>
      <c r="I109" s="63"/>
      <c r="J109" s="48">
        <v>0.104</v>
      </c>
      <c r="K109" s="2"/>
      <c r="L109" s="125">
        <f t="shared" si="1"/>
        <v>-0.29499999999999998</v>
      </c>
      <c r="M109" s="125" t="str">
        <f t="shared" si="5"/>
        <v/>
      </c>
      <c r="N109" s="125" t="str">
        <f t="shared" si="6"/>
        <v/>
      </c>
      <c r="O109" s="125">
        <f t="shared" si="2"/>
        <v>26.43</v>
      </c>
      <c r="P109" s="125" t="str">
        <f t="shared" si="3"/>
        <v/>
      </c>
      <c r="Q109" s="125" t="str">
        <f t="shared" si="4"/>
        <v/>
      </c>
    </row>
    <row r="110" spans="1:18" ht="27" customHeight="1" x14ac:dyDescent="0.2">
      <c r="A110" s="237" t="s">
        <v>79</v>
      </c>
      <c r="B110" s="31">
        <v>10396</v>
      </c>
      <c r="C110" s="236">
        <v>0</v>
      </c>
      <c r="D110" s="56">
        <v>-2.5859999999999999</v>
      </c>
      <c r="E110" s="53">
        <v>-0.184</v>
      </c>
      <c r="F110" s="62">
        <v>-1.2999999999999999E-2</v>
      </c>
      <c r="G110" s="58">
        <v>26.43</v>
      </c>
      <c r="H110" s="49"/>
      <c r="I110" s="63"/>
      <c r="J110" s="48">
        <v>0.104</v>
      </c>
      <c r="K110" s="2"/>
      <c r="L110" s="125">
        <f t="shared" si="1"/>
        <v>-2.5859999999999999</v>
      </c>
      <c r="M110" s="125">
        <f t="shared" si="5"/>
        <v>-0.184</v>
      </c>
      <c r="N110" s="125">
        <f t="shared" si="6"/>
        <v>-1.2999999999999999E-2</v>
      </c>
      <c r="O110" s="125">
        <f t="shared" si="2"/>
        <v>26.43</v>
      </c>
      <c r="P110" s="125" t="str">
        <f t="shared" si="3"/>
        <v/>
      </c>
      <c r="Q110" s="125" t="str">
        <f t="shared" si="4"/>
        <v/>
      </c>
    </row>
    <row r="111" spans="1:18" ht="27" customHeight="1" x14ac:dyDescent="0.2">
      <c r="A111" s="237" t="s">
        <v>119</v>
      </c>
      <c r="B111" s="31">
        <v>10397</v>
      </c>
      <c r="C111" s="236">
        <v>1</v>
      </c>
      <c r="D111" s="48">
        <v>0.67800000000000005</v>
      </c>
      <c r="E111" s="49"/>
      <c r="F111" s="49"/>
      <c r="G111" s="58">
        <v>1.1200000000000001</v>
      </c>
      <c r="H111" s="49"/>
      <c r="I111" s="63"/>
      <c r="J111" s="49"/>
      <c r="K111" s="2"/>
      <c r="L111" s="125">
        <f t="shared" si="1"/>
        <v>0.67800000000000005</v>
      </c>
      <c r="M111" s="125" t="str">
        <f t="shared" si="5"/>
        <v/>
      </c>
      <c r="N111" s="125" t="str">
        <f t="shared" si="6"/>
        <v/>
      </c>
      <c r="O111" s="125">
        <f t="shared" si="2"/>
        <v>1.1200000000000001</v>
      </c>
      <c r="P111" s="125" t="str">
        <f t="shared" si="3"/>
        <v/>
      </c>
      <c r="Q111" s="125" t="str">
        <f t="shared" si="4"/>
        <v/>
      </c>
    </row>
    <row r="112" spans="1:18" ht="27" customHeight="1" x14ac:dyDescent="0.2">
      <c r="A112" s="237" t="s">
        <v>120</v>
      </c>
      <c r="B112" s="31">
        <v>10398</v>
      </c>
      <c r="C112" s="236">
        <v>2</v>
      </c>
      <c r="D112" s="48">
        <v>0.75700000000000001</v>
      </c>
      <c r="E112" s="48">
        <v>0.28000000000000003</v>
      </c>
      <c r="F112" s="49"/>
      <c r="G112" s="58">
        <v>1.1200000000000001</v>
      </c>
      <c r="H112" s="49"/>
      <c r="I112" s="63"/>
      <c r="J112" s="49"/>
      <c r="K112" s="2"/>
      <c r="L112" s="125">
        <f t="shared" si="1"/>
        <v>0.75700000000000001</v>
      </c>
      <c r="M112" s="125">
        <f t="shared" si="5"/>
        <v>0.28000000000000003</v>
      </c>
      <c r="N112" s="125" t="str">
        <f t="shared" si="6"/>
        <v/>
      </c>
      <c r="O112" s="125">
        <f t="shared" si="2"/>
        <v>1.1200000000000001</v>
      </c>
      <c r="P112" s="125" t="str">
        <f t="shared" si="3"/>
        <v/>
      </c>
      <c r="Q112" s="125" t="str">
        <f t="shared" si="4"/>
        <v/>
      </c>
      <c r="R112" s="125"/>
    </row>
    <row r="113" spans="1:18" ht="27" customHeight="1" x14ac:dyDescent="0.2">
      <c r="A113" s="237" t="s">
        <v>121</v>
      </c>
      <c r="B113" s="31">
        <v>10399</v>
      </c>
      <c r="C113" s="236">
        <v>2</v>
      </c>
      <c r="D113" s="48">
        <v>0.40500000000000003</v>
      </c>
      <c r="E113" s="49"/>
      <c r="F113" s="49"/>
      <c r="G113" s="49"/>
      <c r="H113" s="49"/>
      <c r="I113" s="63"/>
      <c r="J113" s="49"/>
      <c r="K113" s="2"/>
      <c r="L113" s="125">
        <f t="shared" si="1"/>
        <v>0.40500000000000003</v>
      </c>
      <c r="M113" s="125" t="str">
        <f t="shared" si="5"/>
        <v/>
      </c>
      <c r="N113" s="125" t="str">
        <f t="shared" si="6"/>
        <v/>
      </c>
      <c r="O113" s="125" t="str">
        <f t="shared" si="2"/>
        <v/>
      </c>
      <c r="P113" s="125" t="str">
        <f t="shared" si="3"/>
        <v/>
      </c>
      <c r="Q113" s="125" t="str">
        <f t="shared" si="4"/>
        <v/>
      </c>
      <c r="R113" s="125"/>
    </row>
    <row r="114" spans="1:18" ht="27" customHeight="1" x14ac:dyDescent="0.2">
      <c r="A114" s="237" t="s">
        <v>122</v>
      </c>
      <c r="B114" s="31">
        <v>10400</v>
      </c>
      <c r="C114" s="236">
        <v>3</v>
      </c>
      <c r="D114" s="48">
        <v>0.67700000000000005</v>
      </c>
      <c r="E114" s="49"/>
      <c r="F114" s="49"/>
      <c r="G114" s="58">
        <v>1.89</v>
      </c>
      <c r="H114" s="49"/>
      <c r="I114" s="63"/>
      <c r="J114" s="49"/>
      <c r="K114" s="2"/>
      <c r="L114" s="125">
        <f t="shared" si="1"/>
        <v>0.67700000000000005</v>
      </c>
      <c r="M114" s="125" t="str">
        <f t="shared" si="5"/>
        <v/>
      </c>
      <c r="N114" s="125" t="str">
        <f t="shared" si="6"/>
        <v/>
      </c>
      <c r="O114" s="125">
        <f t="shared" si="2"/>
        <v>1.89</v>
      </c>
      <c r="P114" s="125" t="str">
        <f t="shared" si="3"/>
        <v/>
      </c>
      <c r="Q114" s="125" t="str">
        <f t="shared" si="4"/>
        <v/>
      </c>
      <c r="R114" s="125"/>
    </row>
    <row r="115" spans="1:18" ht="27" customHeight="1" x14ac:dyDescent="0.2">
      <c r="A115" s="237" t="s">
        <v>123</v>
      </c>
      <c r="B115" s="31">
        <v>10401</v>
      </c>
      <c r="C115" s="236">
        <v>4</v>
      </c>
      <c r="D115" s="48">
        <v>0.71099999999999997</v>
      </c>
      <c r="E115" s="48">
        <v>0.28000000000000003</v>
      </c>
      <c r="F115" s="49"/>
      <c r="G115" s="58">
        <v>1.89</v>
      </c>
      <c r="H115" s="49"/>
      <c r="I115" s="63"/>
      <c r="J115" s="49"/>
      <c r="K115" s="2"/>
      <c r="L115" s="125">
        <f t="shared" si="1"/>
        <v>0.71099999999999997</v>
      </c>
      <c r="M115" s="125">
        <f t="shared" si="5"/>
        <v>0.28000000000000003</v>
      </c>
      <c r="N115" s="125" t="str">
        <f t="shared" si="6"/>
        <v/>
      </c>
      <c r="O115" s="125">
        <f t="shared" si="2"/>
        <v>1.89</v>
      </c>
      <c r="P115" s="125" t="str">
        <f t="shared" si="3"/>
        <v/>
      </c>
      <c r="Q115" s="125" t="str">
        <f t="shared" si="4"/>
        <v/>
      </c>
    </row>
    <row r="116" spans="1:18" ht="27" customHeight="1" x14ac:dyDescent="0.2">
      <c r="A116" s="237" t="s">
        <v>124</v>
      </c>
      <c r="B116" s="31">
        <v>10402</v>
      </c>
      <c r="C116" s="236">
        <v>4</v>
      </c>
      <c r="D116" s="48">
        <v>0.33300000000000002</v>
      </c>
      <c r="E116" s="49"/>
      <c r="F116" s="49"/>
      <c r="G116" s="49"/>
      <c r="H116" s="49"/>
      <c r="I116" s="63"/>
      <c r="J116" s="49"/>
      <c r="K116" s="2"/>
      <c r="L116" s="125">
        <f t="shared" si="1"/>
        <v>0.33300000000000002</v>
      </c>
      <c r="M116" s="125" t="str">
        <f t="shared" si="5"/>
        <v/>
      </c>
      <c r="N116" s="125" t="str">
        <f t="shared" si="6"/>
        <v/>
      </c>
      <c r="O116" s="125" t="str">
        <f t="shared" si="2"/>
        <v/>
      </c>
      <c r="P116" s="125" t="str">
        <f t="shared" si="3"/>
        <v/>
      </c>
      <c r="Q116" s="125" t="str">
        <f t="shared" si="4"/>
        <v/>
      </c>
    </row>
    <row r="117" spans="1:18" ht="27" customHeight="1" x14ac:dyDescent="0.2">
      <c r="A117" s="237" t="s">
        <v>125</v>
      </c>
      <c r="B117" s="31">
        <v>10403</v>
      </c>
      <c r="C117" s="236" t="s">
        <v>20</v>
      </c>
      <c r="D117" s="48">
        <v>0.70499999999999996</v>
      </c>
      <c r="E117" s="48">
        <v>0.27800000000000002</v>
      </c>
      <c r="F117" s="49"/>
      <c r="G117" s="58">
        <v>11.26</v>
      </c>
      <c r="H117" s="49"/>
      <c r="I117" s="63"/>
      <c r="J117" s="49"/>
      <c r="K117" s="2"/>
      <c r="L117" s="125">
        <f t="shared" si="1"/>
        <v>0.70499999999999996</v>
      </c>
      <c r="M117" s="125">
        <f t="shared" si="5"/>
        <v>0.27800000000000002</v>
      </c>
      <c r="N117" s="125" t="str">
        <f t="shared" si="6"/>
        <v/>
      </c>
      <c r="O117" s="125">
        <f t="shared" si="2"/>
        <v>11.26</v>
      </c>
      <c r="P117" s="125" t="str">
        <f t="shared" si="3"/>
        <v/>
      </c>
      <c r="Q117" s="125" t="str">
        <f t="shared" si="4"/>
        <v/>
      </c>
    </row>
    <row r="118" spans="1:18" ht="27" customHeight="1" x14ac:dyDescent="0.2">
      <c r="A118" s="237" t="s">
        <v>126</v>
      </c>
      <c r="B118" s="31">
        <v>10404</v>
      </c>
      <c r="C118" s="236" t="s">
        <v>20</v>
      </c>
      <c r="D118" s="48">
        <v>0.93600000000000005</v>
      </c>
      <c r="E118" s="48">
        <v>0.39500000000000002</v>
      </c>
      <c r="F118" s="49"/>
      <c r="G118" s="58">
        <v>12.07</v>
      </c>
      <c r="H118" s="49"/>
      <c r="I118" s="63"/>
      <c r="J118" s="49"/>
      <c r="K118" s="2"/>
      <c r="L118" s="125">
        <f t="shared" si="1"/>
        <v>0.93600000000000005</v>
      </c>
      <c r="M118" s="125">
        <f t="shared" si="5"/>
        <v>0.39500000000000002</v>
      </c>
      <c r="N118" s="125" t="str">
        <f t="shared" si="6"/>
        <v/>
      </c>
      <c r="O118" s="125">
        <f t="shared" si="2"/>
        <v>12.07</v>
      </c>
      <c r="P118" s="125" t="str">
        <f t="shared" si="3"/>
        <v/>
      </c>
      <c r="Q118" s="125" t="str">
        <f t="shared" si="4"/>
        <v/>
      </c>
    </row>
    <row r="119" spans="1:18" ht="27" customHeight="1" x14ac:dyDescent="0.2">
      <c r="A119" s="237" t="s">
        <v>127</v>
      </c>
      <c r="B119" s="31">
        <v>10405</v>
      </c>
      <c r="C119" s="236" t="s">
        <v>20</v>
      </c>
      <c r="D119" s="48">
        <v>0.70299999999999996</v>
      </c>
      <c r="E119" s="48">
        <v>0.42899999999999999</v>
      </c>
      <c r="F119" s="49"/>
      <c r="G119" s="58">
        <v>124.79</v>
      </c>
      <c r="H119" s="49"/>
      <c r="I119" s="63"/>
      <c r="J119" s="49"/>
      <c r="K119" s="2"/>
      <c r="L119" s="125">
        <f t="shared" si="1"/>
        <v>0.70299999999999996</v>
      </c>
      <c r="M119" s="125">
        <f t="shared" si="5"/>
        <v>0.42899999999999999</v>
      </c>
      <c r="N119" s="125" t="str">
        <f t="shared" si="6"/>
        <v/>
      </c>
      <c r="O119" s="125">
        <f t="shared" si="2"/>
        <v>124.79</v>
      </c>
      <c r="P119" s="125" t="str">
        <f t="shared" si="3"/>
        <v/>
      </c>
      <c r="Q119" s="125" t="str">
        <f t="shared" si="4"/>
        <v/>
      </c>
    </row>
    <row r="120" spans="1:18" ht="27" customHeight="1" x14ac:dyDescent="0.2">
      <c r="A120" s="237" t="s">
        <v>630</v>
      </c>
      <c r="B120" s="31">
        <v>10406</v>
      </c>
      <c r="C120" s="236">
        <v>0</v>
      </c>
      <c r="D120" s="56">
        <v>2.54</v>
      </c>
      <c r="E120" s="53">
        <v>0.47099999999999997</v>
      </c>
      <c r="F120" s="62">
        <v>0.27800000000000002</v>
      </c>
      <c r="G120" s="58">
        <v>1.1200000000000001</v>
      </c>
      <c r="H120" s="49"/>
      <c r="I120" s="63"/>
      <c r="J120" s="49"/>
      <c r="K120" s="2"/>
      <c r="L120" s="125">
        <f t="shared" si="1"/>
        <v>2.54</v>
      </c>
      <c r="M120" s="125">
        <f t="shared" si="5"/>
        <v>0.47099999999999997</v>
      </c>
      <c r="N120" s="125">
        <f t="shared" si="6"/>
        <v>0.27800000000000002</v>
      </c>
      <c r="O120" s="125">
        <f t="shared" si="2"/>
        <v>1.1200000000000001</v>
      </c>
      <c r="P120" s="125" t="str">
        <f t="shared" si="3"/>
        <v/>
      </c>
      <c r="Q120" s="125" t="str">
        <f t="shared" si="4"/>
        <v/>
      </c>
    </row>
    <row r="121" spans="1:18" ht="27" customHeight="1" x14ac:dyDescent="0.2">
      <c r="A121" s="237" t="s">
        <v>631</v>
      </c>
      <c r="B121" s="31">
        <v>10407</v>
      </c>
      <c r="C121" s="236">
        <v>0</v>
      </c>
      <c r="D121" s="56">
        <v>2.6589999999999998</v>
      </c>
      <c r="E121" s="53">
        <v>0.48199999999999998</v>
      </c>
      <c r="F121" s="62">
        <v>0.27900000000000003</v>
      </c>
      <c r="G121" s="58">
        <v>1.89</v>
      </c>
      <c r="H121" s="49"/>
      <c r="I121" s="63"/>
      <c r="J121" s="49"/>
      <c r="K121" s="2"/>
      <c r="L121" s="125">
        <f t="shared" si="1"/>
        <v>2.6589999999999998</v>
      </c>
      <c r="M121" s="125">
        <f t="shared" si="5"/>
        <v>0.48199999999999998</v>
      </c>
      <c r="N121" s="125">
        <f t="shared" si="6"/>
        <v>0.27900000000000003</v>
      </c>
      <c r="O121" s="125">
        <f t="shared" si="2"/>
        <v>1.89</v>
      </c>
      <c r="P121" s="125" t="str">
        <f t="shared" si="3"/>
        <v/>
      </c>
      <c r="Q121" s="125" t="str">
        <f t="shared" si="4"/>
        <v/>
      </c>
    </row>
    <row r="122" spans="1:18" ht="27" customHeight="1" x14ac:dyDescent="0.2">
      <c r="A122" s="237" t="s">
        <v>128</v>
      </c>
      <c r="B122" s="31">
        <v>10408</v>
      </c>
      <c r="C122" s="236">
        <v>0</v>
      </c>
      <c r="D122" s="56">
        <v>2.1469999999999998</v>
      </c>
      <c r="E122" s="53">
        <v>0.42499999999999999</v>
      </c>
      <c r="F122" s="62">
        <v>0.27400000000000002</v>
      </c>
      <c r="G122" s="58">
        <v>2.87</v>
      </c>
      <c r="H122" s="58">
        <v>0.9</v>
      </c>
      <c r="I122" s="71">
        <v>2.0099999999999998</v>
      </c>
      <c r="J122" s="48">
        <v>5.6000000000000001E-2</v>
      </c>
      <c r="K122" s="2"/>
      <c r="L122" s="125">
        <f t="shared" ref="L122:L185" si="7">IF(D122&lt;&gt;"",ROUND(D122,3),"")</f>
        <v>2.1469999999999998</v>
      </c>
      <c r="M122" s="125">
        <f t="shared" si="5"/>
        <v>0.42499999999999999</v>
      </c>
      <c r="N122" s="125">
        <f t="shared" si="6"/>
        <v>0.27400000000000002</v>
      </c>
      <c r="O122" s="125">
        <f t="shared" ref="O122:O185" si="8">IF(G122&lt;&gt;"",ROUND(G122,2),"")</f>
        <v>2.87</v>
      </c>
      <c r="P122" s="125">
        <f t="shared" ref="P122:P185" si="9">IF(H122&lt;&gt;"",ROUND(H122,2),"")</f>
        <v>0.9</v>
      </c>
      <c r="Q122" s="125">
        <f t="shared" ref="Q122:Q185" si="10">IF(I122&lt;&gt;"",ROUND(I122,3),"")</f>
        <v>2.0099999999999998</v>
      </c>
      <c r="R122" s="125"/>
    </row>
    <row r="123" spans="1:18" ht="27" customHeight="1" x14ac:dyDescent="0.2">
      <c r="A123" s="237" t="s">
        <v>129</v>
      </c>
      <c r="B123" s="31">
        <v>10409</v>
      </c>
      <c r="C123" s="236">
        <v>0</v>
      </c>
      <c r="D123" s="56">
        <v>2.3109999999999999</v>
      </c>
      <c r="E123" s="53">
        <v>0.51900000000000002</v>
      </c>
      <c r="F123" s="62">
        <v>0.38600000000000001</v>
      </c>
      <c r="G123" s="58">
        <v>3.16</v>
      </c>
      <c r="H123" s="58">
        <v>1.74</v>
      </c>
      <c r="I123" s="71">
        <v>2.79</v>
      </c>
      <c r="J123" s="48">
        <v>5.5E-2</v>
      </c>
      <c r="K123" s="2"/>
      <c r="L123" s="125">
        <f t="shared" si="7"/>
        <v>2.3109999999999999</v>
      </c>
      <c r="M123" s="125">
        <f t="shared" si="5"/>
        <v>0.51900000000000002</v>
      </c>
      <c r="N123" s="125">
        <f t="shared" si="6"/>
        <v>0.38600000000000001</v>
      </c>
      <c r="O123" s="125">
        <f t="shared" si="8"/>
        <v>3.16</v>
      </c>
      <c r="P123" s="125">
        <f t="shared" si="9"/>
        <v>1.74</v>
      </c>
      <c r="Q123" s="125">
        <f t="shared" si="10"/>
        <v>2.79</v>
      </c>
      <c r="R123" s="125"/>
    </row>
    <row r="124" spans="1:18" ht="27" customHeight="1" x14ac:dyDescent="0.2">
      <c r="A124" s="239" t="s">
        <v>130</v>
      </c>
      <c r="B124" s="31">
        <v>10410</v>
      </c>
      <c r="C124" s="236">
        <v>0</v>
      </c>
      <c r="D124" s="56">
        <v>1.7569999999999999</v>
      </c>
      <c r="E124" s="53">
        <v>0.497</v>
      </c>
      <c r="F124" s="62">
        <v>0.42799999999999999</v>
      </c>
      <c r="G124" s="58">
        <v>35.28</v>
      </c>
      <c r="H124" s="58">
        <v>2.35</v>
      </c>
      <c r="I124" s="71">
        <v>3.61</v>
      </c>
      <c r="J124" s="48">
        <v>3.2000000000000001E-2</v>
      </c>
      <c r="K124" s="2"/>
      <c r="L124" s="125">
        <f t="shared" si="7"/>
        <v>1.7569999999999999</v>
      </c>
      <c r="M124" s="125">
        <f t="shared" si="5"/>
        <v>0.497</v>
      </c>
      <c r="N124" s="125">
        <f t="shared" si="6"/>
        <v>0.42799999999999999</v>
      </c>
      <c r="O124" s="125">
        <f t="shared" si="8"/>
        <v>35.28</v>
      </c>
      <c r="P124" s="125">
        <f t="shared" si="9"/>
        <v>2.35</v>
      </c>
      <c r="Q124" s="125">
        <f t="shared" si="10"/>
        <v>3.61</v>
      </c>
      <c r="R124" s="125"/>
    </row>
    <row r="125" spans="1:18" ht="27" customHeight="1" x14ac:dyDescent="0.2">
      <c r="A125" s="238" t="s">
        <v>223</v>
      </c>
      <c r="B125" s="31">
        <v>10411</v>
      </c>
      <c r="C125" s="236">
        <v>8</v>
      </c>
      <c r="D125" s="48">
        <v>0.74399999999999999</v>
      </c>
      <c r="E125" s="49"/>
      <c r="F125" s="49"/>
      <c r="G125" s="49"/>
      <c r="H125" s="49"/>
      <c r="I125" s="64"/>
      <c r="J125" s="49"/>
      <c r="K125" s="2"/>
      <c r="L125" s="125">
        <f t="shared" si="7"/>
        <v>0.74399999999999999</v>
      </c>
      <c r="M125" s="125" t="str">
        <f t="shared" si="5"/>
        <v/>
      </c>
      <c r="N125" s="125" t="str">
        <f t="shared" si="6"/>
        <v/>
      </c>
      <c r="O125" s="125" t="str">
        <f t="shared" si="8"/>
        <v/>
      </c>
      <c r="P125" s="125" t="str">
        <f t="shared" si="9"/>
        <v/>
      </c>
      <c r="Q125" s="125" t="str">
        <f t="shared" si="10"/>
        <v/>
      </c>
      <c r="R125" s="125"/>
    </row>
    <row r="126" spans="1:18" ht="27" customHeight="1" x14ac:dyDescent="0.2">
      <c r="A126" s="238" t="s">
        <v>224</v>
      </c>
      <c r="B126" s="31">
        <v>10412</v>
      </c>
      <c r="C126" s="236">
        <v>1</v>
      </c>
      <c r="D126" s="48">
        <v>0.83499999999999996</v>
      </c>
      <c r="E126" s="49"/>
      <c r="F126" s="49"/>
      <c r="G126" s="49"/>
      <c r="H126" s="49"/>
      <c r="I126" s="64"/>
      <c r="J126" s="49"/>
      <c r="K126" s="2"/>
      <c r="L126" s="125">
        <f t="shared" si="7"/>
        <v>0.83499999999999996</v>
      </c>
      <c r="M126" s="125" t="str">
        <f t="shared" si="5"/>
        <v/>
      </c>
      <c r="N126" s="125" t="str">
        <f t="shared" si="6"/>
        <v/>
      </c>
      <c r="O126" s="125" t="str">
        <f t="shared" si="8"/>
        <v/>
      </c>
      <c r="P126" s="125" t="str">
        <f t="shared" si="9"/>
        <v/>
      </c>
      <c r="Q126" s="125" t="str">
        <f t="shared" si="10"/>
        <v/>
      </c>
      <c r="R126" s="125"/>
    </row>
    <row r="127" spans="1:18" ht="27" customHeight="1" x14ac:dyDescent="0.2">
      <c r="A127" s="238" t="s">
        <v>225</v>
      </c>
      <c r="B127" s="31">
        <v>10413</v>
      </c>
      <c r="C127" s="236">
        <v>1</v>
      </c>
      <c r="D127" s="48">
        <v>1.149</v>
      </c>
      <c r="E127" s="49"/>
      <c r="F127" s="49"/>
      <c r="G127" s="49"/>
      <c r="H127" s="49"/>
      <c r="I127" s="64"/>
      <c r="J127" s="49"/>
      <c r="K127" s="2"/>
      <c r="L127" s="125">
        <f t="shared" si="7"/>
        <v>1.149</v>
      </c>
      <c r="M127" s="125" t="str">
        <f t="shared" si="5"/>
        <v/>
      </c>
      <c r="N127" s="125" t="str">
        <f t="shared" si="6"/>
        <v/>
      </c>
      <c r="O127" s="125" t="str">
        <f t="shared" si="8"/>
        <v/>
      </c>
      <c r="P127" s="125" t="str">
        <f t="shared" si="9"/>
        <v/>
      </c>
      <c r="Q127" s="125" t="str">
        <f t="shared" si="10"/>
        <v/>
      </c>
      <c r="R127" s="125"/>
    </row>
    <row r="128" spans="1:18" ht="27" customHeight="1" x14ac:dyDescent="0.2">
      <c r="A128" s="238" t="s">
        <v>226</v>
      </c>
      <c r="B128" s="31">
        <v>10414</v>
      </c>
      <c r="C128" s="236">
        <v>1</v>
      </c>
      <c r="D128" s="48">
        <v>0.65300000000000002</v>
      </c>
      <c r="E128" s="49"/>
      <c r="F128" s="49"/>
      <c r="G128" s="49"/>
      <c r="H128" s="49"/>
      <c r="I128" s="64"/>
      <c r="J128" s="49"/>
      <c r="K128" s="128"/>
      <c r="L128" s="125">
        <f t="shared" si="7"/>
        <v>0.65300000000000002</v>
      </c>
      <c r="M128" s="125" t="str">
        <f t="shared" si="5"/>
        <v/>
      </c>
      <c r="N128" s="125" t="str">
        <f t="shared" si="6"/>
        <v/>
      </c>
      <c r="O128" s="125" t="str">
        <f t="shared" si="8"/>
        <v/>
      </c>
      <c r="P128" s="125" t="str">
        <f t="shared" si="9"/>
        <v/>
      </c>
      <c r="Q128" s="125" t="str">
        <f t="shared" si="10"/>
        <v/>
      </c>
    </row>
    <row r="129" spans="1:18" ht="27" customHeight="1" x14ac:dyDescent="0.2">
      <c r="A129" s="237" t="s">
        <v>131</v>
      </c>
      <c r="B129" s="31">
        <v>10415</v>
      </c>
      <c r="C129" s="236">
        <v>0</v>
      </c>
      <c r="D129" s="69">
        <v>7.218</v>
      </c>
      <c r="E129" s="55">
        <v>0.65200000000000002</v>
      </c>
      <c r="F129" s="62">
        <v>0.48399999999999999</v>
      </c>
      <c r="G129" s="49"/>
      <c r="H129" s="49"/>
      <c r="I129" s="63"/>
      <c r="J129" s="49"/>
      <c r="K129" s="128"/>
      <c r="L129" s="125">
        <f t="shared" si="7"/>
        <v>7.218</v>
      </c>
      <c r="M129" s="125">
        <f t="shared" si="5"/>
        <v>0.65200000000000002</v>
      </c>
      <c r="N129" s="125">
        <f t="shared" si="6"/>
        <v>0.48399999999999999</v>
      </c>
      <c r="O129" s="125" t="str">
        <f t="shared" si="8"/>
        <v/>
      </c>
      <c r="P129" s="125" t="str">
        <f t="shared" si="9"/>
        <v/>
      </c>
      <c r="Q129" s="125" t="str">
        <f t="shared" si="10"/>
        <v/>
      </c>
    </row>
    <row r="130" spans="1:18" ht="27" customHeight="1" x14ac:dyDescent="0.2">
      <c r="A130" s="237" t="s">
        <v>632</v>
      </c>
      <c r="B130" s="31">
        <v>10416</v>
      </c>
      <c r="C130" s="236" t="s">
        <v>617</v>
      </c>
      <c r="D130" s="48">
        <v>-0.314</v>
      </c>
      <c r="E130" s="49"/>
      <c r="F130" s="49"/>
      <c r="G130" s="58">
        <v>0</v>
      </c>
      <c r="H130" s="49"/>
      <c r="I130" s="63"/>
      <c r="J130" s="49"/>
      <c r="K130" s="2"/>
      <c r="L130" s="125">
        <f t="shared" si="7"/>
        <v>-0.314</v>
      </c>
      <c r="M130" s="125" t="str">
        <f t="shared" si="5"/>
        <v/>
      </c>
      <c r="N130" s="125" t="str">
        <f t="shared" si="6"/>
        <v/>
      </c>
      <c r="O130" s="125">
        <f t="shared" si="8"/>
        <v>0</v>
      </c>
      <c r="P130" s="125" t="str">
        <f t="shared" si="9"/>
        <v/>
      </c>
      <c r="Q130" s="125" t="str">
        <f t="shared" si="10"/>
        <v/>
      </c>
    </row>
    <row r="131" spans="1:18" ht="27" customHeight="1" x14ac:dyDescent="0.2">
      <c r="A131" s="237" t="s">
        <v>132</v>
      </c>
      <c r="B131" s="31">
        <v>10417</v>
      </c>
      <c r="C131" s="236">
        <v>8</v>
      </c>
      <c r="D131" s="48">
        <v>-0.311</v>
      </c>
      <c r="E131" s="49"/>
      <c r="F131" s="49"/>
      <c r="G131" s="58">
        <v>0</v>
      </c>
      <c r="H131" s="49"/>
      <c r="I131" s="29"/>
      <c r="J131" s="49"/>
      <c r="K131" s="128"/>
      <c r="L131" s="125">
        <f t="shared" si="7"/>
        <v>-0.311</v>
      </c>
      <c r="M131" s="125" t="str">
        <f t="shared" si="5"/>
        <v/>
      </c>
      <c r="N131" s="125" t="str">
        <f t="shared" si="6"/>
        <v/>
      </c>
      <c r="O131" s="125">
        <f t="shared" si="8"/>
        <v>0</v>
      </c>
      <c r="P131" s="125" t="str">
        <f t="shared" si="9"/>
        <v/>
      </c>
      <c r="Q131" s="125" t="str">
        <f t="shared" si="10"/>
        <v/>
      </c>
    </row>
    <row r="132" spans="1:18" ht="27" customHeight="1" x14ac:dyDescent="0.2">
      <c r="A132" s="237" t="s">
        <v>133</v>
      </c>
      <c r="B132" s="31">
        <v>10418</v>
      </c>
      <c r="C132" s="236">
        <v>0</v>
      </c>
      <c r="D132" s="48">
        <v>-0.314</v>
      </c>
      <c r="E132" s="49"/>
      <c r="F132" s="49"/>
      <c r="G132" s="58">
        <v>0</v>
      </c>
      <c r="H132" s="49"/>
      <c r="I132" s="29"/>
      <c r="J132" s="48">
        <v>8.5999999999999993E-2</v>
      </c>
      <c r="K132" s="128"/>
      <c r="L132" s="125">
        <f t="shared" si="7"/>
        <v>-0.314</v>
      </c>
      <c r="M132" s="125" t="str">
        <f t="shared" si="5"/>
        <v/>
      </c>
      <c r="N132" s="125" t="str">
        <f t="shared" si="6"/>
        <v/>
      </c>
      <c r="O132" s="125">
        <f t="shared" si="8"/>
        <v>0</v>
      </c>
      <c r="P132" s="125" t="str">
        <f t="shared" si="9"/>
        <v/>
      </c>
      <c r="Q132" s="125" t="str">
        <f t="shared" si="10"/>
        <v/>
      </c>
    </row>
    <row r="133" spans="1:18" ht="27" customHeight="1" x14ac:dyDescent="0.2">
      <c r="A133" s="237" t="s">
        <v>134</v>
      </c>
      <c r="B133" s="31">
        <v>10419</v>
      </c>
      <c r="C133" s="236">
        <v>0</v>
      </c>
      <c r="D133" s="56">
        <v>-2.5830000000000002</v>
      </c>
      <c r="E133" s="57">
        <v>-0.23599999999999999</v>
      </c>
      <c r="F133" s="62">
        <v>-1.7000000000000001E-2</v>
      </c>
      <c r="G133" s="58">
        <v>0</v>
      </c>
      <c r="H133" s="49"/>
      <c r="I133" s="29"/>
      <c r="J133" s="48">
        <v>8.5999999999999993E-2</v>
      </c>
      <c r="K133" s="2"/>
      <c r="L133" s="125">
        <f t="shared" si="7"/>
        <v>-2.5830000000000002</v>
      </c>
      <c r="M133" s="125">
        <f t="shared" si="5"/>
        <v>-0.23599999999999999</v>
      </c>
      <c r="N133" s="125">
        <f t="shared" si="6"/>
        <v>-1.7000000000000001E-2</v>
      </c>
      <c r="O133" s="125">
        <f t="shared" si="8"/>
        <v>0</v>
      </c>
      <c r="P133" s="125" t="str">
        <f t="shared" si="9"/>
        <v/>
      </c>
      <c r="Q133" s="125" t="str">
        <f t="shared" si="10"/>
        <v/>
      </c>
    </row>
    <row r="134" spans="1:18" ht="27" customHeight="1" x14ac:dyDescent="0.2">
      <c r="A134" s="237" t="s">
        <v>135</v>
      </c>
      <c r="B134" s="31">
        <v>10420</v>
      </c>
      <c r="C134" s="236">
        <v>0</v>
      </c>
      <c r="D134" s="48">
        <v>-0.311</v>
      </c>
      <c r="E134" s="49"/>
      <c r="F134" s="49"/>
      <c r="G134" s="58">
        <v>0</v>
      </c>
      <c r="H134" s="49"/>
      <c r="I134" s="29"/>
      <c r="J134" s="48">
        <v>8.5000000000000006E-2</v>
      </c>
      <c r="K134" s="2"/>
      <c r="L134" s="125">
        <f t="shared" si="7"/>
        <v>-0.311</v>
      </c>
      <c r="M134" s="125" t="str">
        <f t="shared" si="5"/>
        <v/>
      </c>
      <c r="N134" s="125" t="str">
        <f t="shared" si="6"/>
        <v/>
      </c>
      <c r="O134" s="125">
        <f t="shared" si="8"/>
        <v>0</v>
      </c>
      <c r="P134" s="125" t="str">
        <f t="shared" si="9"/>
        <v/>
      </c>
      <c r="Q134" s="125" t="str">
        <f t="shared" si="10"/>
        <v/>
      </c>
    </row>
    <row r="135" spans="1:18" ht="27" customHeight="1" x14ac:dyDescent="0.2">
      <c r="A135" s="237" t="s">
        <v>136</v>
      </c>
      <c r="B135" s="31">
        <v>10421</v>
      </c>
      <c r="C135" s="236">
        <v>0</v>
      </c>
      <c r="D135" s="56">
        <v>-2.5819999999999999</v>
      </c>
      <c r="E135" s="53">
        <v>-0.22800000000000001</v>
      </c>
      <c r="F135" s="62">
        <v>-1.7000000000000001E-2</v>
      </c>
      <c r="G135" s="58">
        <v>0</v>
      </c>
      <c r="H135" s="49"/>
      <c r="I135" s="29"/>
      <c r="J135" s="48">
        <v>8.5000000000000006E-2</v>
      </c>
      <c r="K135" s="2"/>
      <c r="L135" s="125">
        <f t="shared" si="7"/>
        <v>-2.5819999999999999</v>
      </c>
      <c r="M135" s="125">
        <f t="shared" si="5"/>
        <v>-0.22800000000000001</v>
      </c>
      <c r="N135" s="125">
        <f t="shared" si="6"/>
        <v>-1.7000000000000001E-2</v>
      </c>
      <c r="O135" s="125">
        <f t="shared" si="8"/>
        <v>0</v>
      </c>
      <c r="P135" s="125" t="str">
        <f t="shared" si="9"/>
        <v/>
      </c>
      <c r="Q135" s="125" t="str">
        <f t="shared" si="10"/>
        <v/>
      </c>
    </row>
    <row r="136" spans="1:18" ht="27" customHeight="1" x14ac:dyDescent="0.2">
      <c r="A136" s="237" t="s">
        <v>137</v>
      </c>
      <c r="B136" s="31">
        <v>10422</v>
      </c>
      <c r="C136" s="236">
        <v>0</v>
      </c>
      <c r="D136" s="48">
        <v>-0.27500000000000002</v>
      </c>
      <c r="E136" s="49"/>
      <c r="F136" s="49"/>
      <c r="G136" s="58">
        <v>24.68</v>
      </c>
      <c r="H136" s="49"/>
      <c r="I136" s="29"/>
      <c r="J136" s="48">
        <v>9.7000000000000003E-2</v>
      </c>
      <c r="K136" s="2"/>
      <c r="L136" s="125">
        <f t="shared" si="7"/>
        <v>-0.27500000000000002</v>
      </c>
      <c r="M136" s="125" t="str">
        <f t="shared" si="5"/>
        <v/>
      </c>
      <c r="N136" s="125" t="str">
        <f t="shared" si="6"/>
        <v/>
      </c>
      <c r="O136" s="125">
        <f t="shared" si="8"/>
        <v>24.68</v>
      </c>
      <c r="P136" s="125" t="str">
        <f t="shared" si="9"/>
        <v/>
      </c>
      <c r="Q136" s="125" t="str">
        <f t="shared" si="10"/>
        <v/>
      </c>
    </row>
    <row r="137" spans="1:18" ht="27" customHeight="1" x14ac:dyDescent="0.2">
      <c r="A137" s="237" t="s">
        <v>138</v>
      </c>
      <c r="B137" s="31">
        <v>10423</v>
      </c>
      <c r="C137" s="236">
        <v>0</v>
      </c>
      <c r="D137" s="56">
        <v>-2.415</v>
      </c>
      <c r="E137" s="53">
        <v>-0.17199999999999999</v>
      </c>
      <c r="F137" s="62">
        <v>-1.2E-2</v>
      </c>
      <c r="G137" s="58">
        <v>24.68</v>
      </c>
      <c r="H137" s="49"/>
      <c r="I137" s="29"/>
      <c r="J137" s="48">
        <v>9.7000000000000003E-2</v>
      </c>
      <c r="K137" s="2"/>
      <c r="L137" s="125">
        <f t="shared" si="7"/>
        <v>-2.415</v>
      </c>
      <c r="M137" s="125">
        <f t="shared" ref="M137:M191" si="11">IF(E137&lt;&gt;"",ROUND(E137,3),"")</f>
        <v>-0.17199999999999999</v>
      </c>
      <c r="N137" s="125">
        <f t="shared" ref="N137:N191" si="12">IF(F137&lt;&gt;"",ROUND(F137,3),"")</f>
        <v>-1.2E-2</v>
      </c>
      <c r="O137" s="125">
        <f t="shared" si="8"/>
        <v>24.68</v>
      </c>
      <c r="P137" s="125" t="str">
        <f t="shared" si="9"/>
        <v/>
      </c>
      <c r="Q137" s="125" t="str">
        <f t="shared" si="10"/>
        <v/>
      </c>
      <c r="R137" s="125"/>
    </row>
    <row r="138" spans="1:18" ht="27" customHeight="1" x14ac:dyDescent="0.2">
      <c r="A138" s="237" t="s">
        <v>139</v>
      </c>
      <c r="B138" s="31">
        <v>10424</v>
      </c>
      <c r="C138" s="236">
        <v>1</v>
      </c>
      <c r="D138" s="48">
        <v>0.504</v>
      </c>
      <c r="E138" s="49"/>
      <c r="F138" s="49"/>
      <c r="G138" s="58">
        <v>0.83</v>
      </c>
      <c r="H138" s="49"/>
      <c r="I138" s="63"/>
      <c r="J138" s="49"/>
      <c r="K138" s="2"/>
      <c r="L138" s="125">
        <f t="shared" si="7"/>
        <v>0.504</v>
      </c>
      <c r="M138" s="125" t="str">
        <f t="shared" si="11"/>
        <v/>
      </c>
      <c r="N138" s="125" t="str">
        <f t="shared" si="12"/>
        <v/>
      </c>
      <c r="O138" s="125">
        <f t="shared" si="8"/>
        <v>0.83</v>
      </c>
      <c r="P138" s="125" t="str">
        <f t="shared" si="9"/>
        <v/>
      </c>
      <c r="Q138" s="125" t="str">
        <f t="shared" si="10"/>
        <v/>
      </c>
      <c r="R138" s="125"/>
    </row>
    <row r="139" spans="1:18" ht="27" customHeight="1" x14ac:dyDescent="0.2">
      <c r="A139" s="237" t="s">
        <v>140</v>
      </c>
      <c r="B139" s="31">
        <v>10425</v>
      </c>
      <c r="C139" s="236">
        <v>2</v>
      </c>
      <c r="D139" s="48">
        <v>0.56299999999999994</v>
      </c>
      <c r="E139" s="48">
        <v>0.20799999999999999</v>
      </c>
      <c r="F139" s="49"/>
      <c r="G139" s="58">
        <v>0.83</v>
      </c>
      <c r="H139" s="49"/>
      <c r="I139" s="63"/>
      <c r="J139" s="49"/>
      <c r="K139" s="2"/>
      <c r="L139" s="125">
        <f t="shared" si="7"/>
        <v>0.56299999999999994</v>
      </c>
      <c r="M139" s="125">
        <f t="shared" si="11"/>
        <v>0.20799999999999999</v>
      </c>
      <c r="N139" s="125" t="str">
        <f t="shared" si="12"/>
        <v/>
      </c>
      <c r="O139" s="125">
        <f t="shared" si="8"/>
        <v>0.83</v>
      </c>
      <c r="P139" s="125" t="str">
        <f t="shared" si="9"/>
        <v/>
      </c>
      <c r="Q139" s="125" t="str">
        <f t="shared" si="10"/>
        <v/>
      </c>
      <c r="R139" s="125"/>
    </row>
    <row r="140" spans="1:18" ht="27" customHeight="1" x14ac:dyDescent="0.2">
      <c r="A140" s="237" t="s">
        <v>141</v>
      </c>
      <c r="B140" s="31">
        <v>10426</v>
      </c>
      <c r="C140" s="236">
        <v>2</v>
      </c>
      <c r="D140" s="48">
        <v>0.30099999999999999</v>
      </c>
      <c r="E140" s="49"/>
      <c r="F140" s="49"/>
      <c r="G140" s="59"/>
      <c r="H140" s="49"/>
      <c r="I140" s="63"/>
      <c r="J140" s="49"/>
      <c r="K140" s="2"/>
      <c r="L140" s="125">
        <f t="shared" si="7"/>
        <v>0.30099999999999999</v>
      </c>
      <c r="M140" s="125" t="str">
        <f t="shared" si="11"/>
        <v/>
      </c>
      <c r="N140" s="125" t="str">
        <f t="shared" si="12"/>
        <v/>
      </c>
      <c r="O140" s="125" t="str">
        <f t="shared" si="8"/>
        <v/>
      </c>
      <c r="P140" s="125" t="str">
        <f t="shared" si="9"/>
        <v/>
      </c>
      <c r="Q140" s="125" t="str">
        <f t="shared" si="10"/>
        <v/>
      </c>
    </row>
    <row r="141" spans="1:18" ht="27" customHeight="1" x14ac:dyDescent="0.2">
      <c r="A141" s="237" t="s">
        <v>142</v>
      </c>
      <c r="B141" s="31">
        <v>10427</v>
      </c>
      <c r="C141" s="236">
        <v>3</v>
      </c>
      <c r="D141" s="48">
        <v>0.504</v>
      </c>
      <c r="E141" s="49"/>
      <c r="F141" s="49"/>
      <c r="G141" s="58">
        <v>1.41</v>
      </c>
      <c r="H141" s="49"/>
      <c r="I141" s="63"/>
      <c r="J141" s="49"/>
      <c r="K141" s="2"/>
      <c r="L141" s="125">
        <f t="shared" si="7"/>
        <v>0.504</v>
      </c>
      <c r="M141" s="125" t="str">
        <f t="shared" si="11"/>
        <v/>
      </c>
      <c r="N141" s="125" t="str">
        <f t="shared" si="12"/>
        <v/>
      </c>
      <c r="O141" s="125">
        <f t="shared" si="8"/>
        <v>1.41</v>
      </c>
      <c r="P141" s="125" t="str">
        <f t="shared" si="9"/>
        <v/>
      </c>
      <c r="Q141" s="125" t="str">
        <f t="shared" si="10"/>
        <v/>
      </c>
    </row>
    <row r="142" spans="1:18" ht="27" customHeight="1" x14ac:dyDescent="0.2">
      <c r="A142" s="237" t="s">
        <v>143</v>
      </c>
      <c r="B142" s="31">
        <v>10428</v>
      </c>
      <c r="C142" s="236">
        <v>4</v>
      </c>
      <c r="D142" s="48">
        <v>0.52900000000000003</v>
      </c>
      <c r="E142" s="48">
        <v>0.20799999999999999</v>
      </c>
      <c r="F142" s="49"/>
      <c r="G142" s="58">
        <v>1.41</v>
      </c>
      <c r="H142" s="49"/>
      <c r="I142" s="63"/>
      <c r="J142" s="49"/>
      <c r="K142" s="2"/>
      <c r="L142" s="125">
        <f t="shared" si="7"/>
        <v>0.52900000000000003</v>
      </c>
      <c r="M142" s="125">
        <f t="shared" si="11"/>
        <v>0.20799999999999999</v>
      </c>
      <c r="N142" s="125" t="str">
        <f t="shared" si="12"/>
        <v/>
      </c>
      <c r="O142" s="125">
        <f t="shared" si="8"/>
        <v>1.41</v>
      </c>
      <c r="P142" s="125" t="str">
        <f t="shared" si="9"/>
        <v/>
      </c>
      <c r="Q142" s="125" t="str">
        <f t="shared" si="10"/>
        <v/>
      </c>
    </row>
    <row r="143" spans="1:18" ht="27" customHeight="1" x14ac:dyDescent="0.2">
      <c r="A143" s="237" t="s">
        <v>144</v>
      </c>
      <c r="B143" s="31">
        <v>10429</v>
      </c>
      <c r="C143" s="236">
        <v>4</v>
      </c>
      <c r="D143" s="48">
        <v>0.248</v>
      </c>
      <c r="E143" s="49"/>
      <c r="F143" s="49"/>
      <c r="G143" s="59"/>
      <c r="H143" s="49"/>
      <c r="I143" s="63"/>
      <c r="J143" s="49"/>
      <c r="K143" s="2"/>
      <c r="L143" s="125">
        <f t="shared" si="7"/>
        <v>0.248</v>
      </c>
      <c r="M143" s="125" t="str">
        <f t="shared" si="11"/>
        <v/>
      </c>
      <c r="N143" s="125" t="str">
        <f t="shared" si="12"/>
        <v/>
      </c>
      <c r="O143" s="125" t="str">
        <f t="shared" si="8"/>
        <v/>
      </c>
      <c r="P143" s="125" t="str">
        <f t="shared" si="9"/>
        <v/>
      </c>
      <c r="Q143" s="125" t="str">
        <f t="shared" si="10"/>
        <v/>
      </c>
    </row>
    <row r="144" spans="1:18" ht="27" customHeight="1" x14ac:dyDescent="0.2">
      <c r="A144" s="237" t="s">
        <v>145</v>
      </c>
      <c r="B144" s="31">
        <v>10430</v>
      </c>
      <c r="C144" s="236" t="s">
        <v>20</v>
      </c>
      <c r="D144" s="48">
        <v>0.52400000000000002</v>
      </c>
      <c r="E144" s="48">
        <v>0.20699999999999999</v>
      </c>
      <c r="F144" s="49"/>
      <c r="G144" s="58">
        <v>8.3699999999999992</v>
      </c>
      <c r="H144" s="49"/>
      <c r="I144" s="63"/>
      <c r="J144" s="49"/>
      <c r="K144" s="2"/>
      <c r="L144" s="125">
        <f t="shared" si="7"/>
        <v>0.52400000000000002</v>
      </c>
      <c r="M144" s="125">
        <f t="shared" si="11"/>
        <v>0.20699999999999999</v>
      </c>
      <c r="N144" s="125" t="str">
        <f t="shared" si="12"/>
        <v/>
      </c>
      <c r="O144" s="125">
        <f t="shared" si="8"/>
        <v>8.3699999999999992</v>
      </c>
      <c r="P144" s="125" t="str">
        <f t="shared" si="9"/>
        <v/>
      </c>
      <c r="Q144" s="125" t="str">
        <f t="shared" si="10"/>
        <v/>
      </c>
    </row>
    <row r="145" spans="1:18" ht="27" customHeight="1" x14ac:dyDescent="0.2">
      <c r="A145" s="237" t="s">
        <v>146</v>
      </c>
      <c r="B145" s="31">
        <v>10431</v>
      </c>
      <c r="C145" s="236" t="s">
        <v>20</v>
      </c>
      <c r="D145" s="48">
        <v>0.69599999999999995</v>
      </c>
      <c r="E145" s="48">
        <v>0.29399999999999998</v>
      </c>
      <c r="F145" s="49"/>
      <c r="G145" s="58">
        <v>8.9700000000000006</v>
      </c>
      <c r="H145" s="49"/>
      <c r="I145" s="61"/>
      <c r="J145" s="49"/>
      <c r="K145" s="2"/>
      <c r="L145" s="125">
        <f t="shared" si="7"/>
        <v>0.69599999999999995</v>
      </c>
      <c r="M145" s="125">
        <f t="shared" si="11"/>
        <v>0.29399999999999998</v>
      </c>
      <c r="N145" s="125" t="str">
        <f t="shared" si="12"/>
        <v/>
      </c>
      <c r="O145" s="125">
        <f t="shared" si="8"/>
        <v>8.9700000000000006</v>
      </c>
      <c r="P145" s="125" t="str">
        <f t="shared" si="9"/>
        <v/>
      </c>
      <c r="Q145" s="125" t="str">
        <f t="shared" si="10"/>
        <v/>
      </c>
    </row>
    <row r="146" spans="1:18" ht="27" customHeight="1" x14ac:dyDescent="0.2">
      <c r="A146" s="237" t="s">
        <v>147</v>
      </c>
      <c r="B146" s="31">
        <v>10432</v>
      </c>
      <c r="C146" s="236" t="s">
        <v>20</v>
      </c>
      <c r="D146" s="48">
        <v>0.52300000000000002</v>
      </c>
      <c r="E146" s="48">
        <v>0.31900000000000001</v>
      </c>
      <c r="F146" s="49"/>
      <c r="G146" s="58">
        <v>92.76</v>
      </c>
      <c r="H146" s="49"/>
      <c r="I146" s="61"/>
      <c r="J146" s="49"/>
      <c r="K146" s="2"/>
      <c r="L146" s="125">
        <f t="shared" si="7"/>
        <v>0.52300000000000002</v>
      </c>
      <c r="M146" s="125">
        <f t="shared" si="11"/>
        <v>0.31900000000000001</v>
      </c>
      <c r="N146" s="125" t="str">
        <f t="shared" si="12"/>
        <v/>
      </c>
      <c r="O146" s="125">
        <f t="shared" si="8"/>
        <v>92.76</v>
      </c>
      <c r="P146" s="125" t="str">
        <f t="shared" si="9"/>
        <v/>
      </c>
      <c r="Q146" s="125" t="str">
        <f t="shared" si="10"/>
        <v/>
      </c>
    </row>
    <row r="147" spans="1:18" ht="27" customHeight="1" x14ac:dyDescent="0.2">
      <c r="A147" s="237" t="s">
        <v>633</v>
      </c>
      <c r="B147" s="31">
        <v>10433</v>
      </c>
      <c r="C147" s="236">
        <v>0</v>
      </c>
      <c r="D147" s="56">
        <v>1.8879999999999999</v>
      </c>
      <c r="E147" s="53">
        <v>0.35</v>
      </c>
      <c r="F147" s="62">
        <v>0.20699999999999999</v>
      </c>
      <c r="G147" s="58">
        <v>0.83</v>
      </c>
      <c r="H147" s="49"/>
      <c r="I147" s="61"/>
      <c r="J147" s="49"/>
      <c r="K147" s="2"/>
      <c r="L147" s="125">
        <f t="shared" si="7"/>
        <v>1.8879999999999999</v>
      </c>
      <c r="M147" s="125">
        <f t="shared" si="11"/>
        <v>0.35</v>
      </c>
      <c r="N147" s="125">
        <f t="shared" si="12"/>
        <v>0.20699999999999999</v>
      </c>
      <c r="O147" s="125">
        <f t="shared" si="8"/>
        <v>0.83</v>
      </c>
      <c r="P147" s="125" t="str">
        <f t="shared" si="9"/>
        <v/>
      </c>
      <c r="Q147" s="125" t="str">
        <f t="shared" si="10"/>
        <v/>
      </c>
      <c r="R147" s="125"/>
    </row>
    <row r="148" spans="1:18" ht="27" customHeight="1" x14ac:dyDescent="0.2">
      <c r="A148" s="237" t="s">
        <v>634</v>
      </c>
      <c r="B148" s="31">
        <v>10434</v>
      </c>
      <c r="C148" s="236">
        <v>0</v>
      </c>
      <c r="D148" s="56">
        <v>1.9770000000000001</v>
      </c>
      <c r="E148" s="53">
        <v>0.35799999999999998</v>
      </c>
      <c r="F148" s="62">
        <v>0.20699999999999999</v>
      </c>
      <c r="G148" s="58">
        <v>1.41</v>
      </c>
      <c r="H148" s="49"/>
      <c r="I148" s="61"/>
      <c r="J148" s="49"/>
      <c r="K148" s="2"/>
      <c r="L148" s="125">
        <f t="shared" si="7"/>
        <v>1.9770000000000001</v>
      </c>
      <c r="M148" s="125">
        <f t="shared" si="11"/>
        <v>0.35799999999999998</v>
      </c>
      <c r="N148" s="125">
        <f t="shared" si="12"/>
        <v>0.20699999999999999</v>
      </c>
      <c r="O148" s="125">
        <f t="shared" si="8"/>
        <v>1.41</v>
      </c>
      <c r="P148" s="125" t="str">
        <f t="shared" si="9"/>
        <v/>
      </c>
      <c r="Q148" s="125" t="str">
        <f t="shared" si="10"/>
        <v/>
      </c>
      <c r="R148" s="125"/>
    </row>
    <row r="149" spans="1:18" ht="27" customHeight="1" x14ac:dyDescent="0.2">
      <c r="A149" s="237" t="s">
        <v>148</v>
      </c>
      <c r="B149" s="31">
        <v>10435</v>
      </c>
      <c r="C149" s="236">
        <v>0</v>
      </c>
      <c r="D149" s="56">
        <v>1.5960000000000001</v>
      </c>
      <c r="E149" s="53">
        <v>0.316</v>
      </c>
      <c r="F149" s="62">
        <v>0.20399999999999999</v>
      </c>
      <c r="G149" s="58">
        <v>2.13</v>
      </c>
      <c r="H149" s="58">
        <v>0.67</v>
      </c>
      <c r="I149" s="71">
        <v>1.49</v>
      </c>
      <c r="J149" s="48">
        <v>4.1000000000000002E-2</v>
      </c>
      <c r="K149" s="2"/>
      <c r="L149" s="125">
        <f t="shared" si="7"/>
        <v>1.5960000000000001</v>
      </c>
      <c r="M149" s="125">
        <f t="shared" si="11"/>
        <v>0.316</v>
      </c>
      <c r="N149" s="125">
        <f t="shared" si="12"/>
        <v>0.20399999999999999</v>
      </c>
      <c r="O149" s="125">
        <f t="shared" si="8"/>
        <v>2.13</v>
      </c>
      <c r="P149" s="125">
        <f t="shared" si="9"/>
        <v>0.67</v>
      </c>
      <c r="Q149" s="125">
        <f t="shared" si="10"/>
        <v>1.49</v>
      </c>
      <c r="R149" s="125"/>
    </row>
    <row r="150" spans="1:18" ht="27" customHeight="1" x14ac:dyDescent="0.2">
      <c r="A150" s="237" t="s">
        <v>149</v>
      </c>
      <c r="B150" s="31">
        <v>10436</v>
      </c>
      <c r="C150" s="236">
        <v>0</v>
      </c>
      <c r="D150" s="56">
        <v>1.718</v>
      </c>
      <c r="E150" s="53">
        <v>0.38600000000000001</v>
      </c>
      <c r="F150" s="62">
        <v>0.28699999999999998</v>
      </c>
      <c r="G150" s="58">
        <v>2.35</v>
      </c>
      <c r="H150" s="58">
        <v>1.3</v>
      </c>
      <c r="I150" s="71">
        <v>2.0699999999999998</v>
      </c>
      <c r="J150" s="48">
        <v>4.1000000000000002E-2</v>
      </c>
      <c r="K150" s="2"/>
      <c r="L150" s="125">
        <f t="shared" si="7"/>
        <v>1.718</v>
      </c>
      <c r="M150" s="125">
        <f t="shared" si="11"/>
        <v>0.38600000000000001</v>
      </c>
      <c r="N150" s="125">
        <f t="shared" si="12"/>
        <v>0.28699999999999998</v>
      </c>
      <c r="O150" s="125">
        <f t="shared" si="8"/>
        <v>2.35</v>
      </c>
      <c r="P150" s="125">
        <f t="shared" si="9"/>
        <v>1.3</v>
      </c>
      <c r="Q150" s="125">
        <f t="shared" si="10"/>
        <v>2.0699999999999998</v>
      </c>
      <c r="R150" s="125"/>
    </row>
    <row r="151" spans="1:18" ht="27" customHeight="1" x14ac:dyDescent="0.2">
      <c r="A151" s="237" t="s">
        <v>150</v>
      </c>
      <c r="B151" s="31">
        <v>10437</v>
      </c>
      <c r="C151" s="236">
        <v>0</v>
      </c>
      <c r="D151" s="56">
        <v>1.306</v>
      </c>
      <c r="E151" s="53">
        <v>0.36899999999999999</v>
      </c>
      <c r="F151" s="62">
        <v>0.318</v>
      </c>
      <c r="G151" s="58">
        <v>26.22</v>
      </c>
      <c r="H151" s="58">
        <v>1.74</v>
      </c>
      <c r="I151" s="71">
        <v>2.68</v>
      </c>
      <c r="J151" s="48">
        <v>2.4E-2</v>
      </c>
      <c r="K151" s="2"/>
      <c r="L151" s="125">
        <f t="shared" si="7"/>
        <v>1.306</v>
      </c>
      <c r="M151" s="125">
        <f t="shared" si="11"/>
        <v>0.36899999999999999</v>
      </c>
      <c r="N151" s="125">
        <f t="shared" si="12"/>
        <v>0.318</v>
      </c>
      <c r="O151" s="125">
        <f t="shared" si="8"/>
        <v>26.22</v>
      </c>
      <c r="P151" s="125">
        <f t="shared" si="9"/>
        <v>1.74</v>
      </c>
      <c r="Q151" s="125">
        <f t="shared" si="10"/>
        <v>2.68</v>
      </c>
      <c r="R151" s="125"/>
    </row>
    <row r="152" spans="1:18" ht="27" customHeight="1" x14ac:dyDescent="0.2">
      <c r="A152" s="238" t="s">
        <v>227</v>
      </c>
      <c r="B152" s="31">
        <v>10438</v>
      </c>
      <c r="C152" s="236">
        <v>8</v>
      </c>
      <c r="D152" s="48">
        <v>0.55300000000000005</v>
      </c>
      <c r="E152" s="49"/>
      <c r="F152" s="49"/>
      <c r="G152" s="49"/>
      <c r="H152" s="49"/>
      <c r="I152" s="64"/>
      <c r="J152" s="49"/>
      <c r="K152" s="2"/>
      <c r="L152" s="125">
        <f t="shared" si="7"/>
        <v>0.55300000000000005</v>
      </c>
      <c r="M152" s="125" t="str">
        <f t="shared" si="11"/>
        <v/>
      </c>
      <c r="N152" s="125" t="str">
        <f t="shared" si="12"/>
        <v/>
      </c>
      <c r="O152" s="125" t="str">
        <f t="shared" si="8"/>
        <v/>
      </c>
      <c r="P152" s="125" t="str">
        <f t="shared" si="9"/>
        <v/>
      </c>
      <c r="Q152" s="125" t="str">
        <f t="shared" si="10"/>
        <v/>
      </c>
      <c r="R152" s="125"/>
    </row>
    <row r="153" spans="1:18" ht="27" customHeight="1" x14ac:dyDescent="0.2">
      <c r="A153" s="238" t="s">
        <v>228</v>
      </c>
      <c r="B153" s="31">
        <v>10439</v>
      </c>
      <c r="C153" s="236">
        <v>1</v>
      </c>
      <c r="D153" s="48">
        <v>0.621</v>
      </c>
      <c r="E153" s="49"/>
      <c r="F153" s="49"/>
      <c r="G153" s="49"/>
      <c r="H153" s="49"/>
      <c r="I153" s="64"/>
      <c r="J153" s="49"/>
      <c r="K153" s="128"/>
      <c r="L153" s="125">
        <f t="shared" si="7"/>
        <v>0.621</v>
      </c>
      <c r="M153" s="125" t="str">
        <f t="shared" si="11"/>
        <v/>
      </c>
      <c r="N153" s="125" t="str">
        <f t="shared" si="12"/>
        <v/>
      </c>
      <c r="O153" s="125" t="str">
        <f t="shared" si="8"/>
        <v/>
      </c>
      <c r="P153" s="125" t="str">
        <f t="shared" si="9"/>
        <v/>
      </c>
      <c r="Q153" s="125" t="str">
        <f t="shared" si="10"/>
        <v/>
      </c>
    </row>
    <row r="154" spans="1:18" ht="27" customHeight="1" x14ac:dyDescent="0.2">
      <c r="A154" s="238" t="s">
        <v>229</v>
      </c>
      <c r="B154" s="31">
        <v>10440</v>
      </c>
      <c r="C154" s="236">
        <v>1</v>
      </c>
      <c r="D154" s="48">
        <v>0.85399999999999998</v>
      </c>
      <c r="E154" s="49"/>
      <c r="F154" s="49"/>
      <c r="G154" s="49"/>
      <c r="H154" s="49"/>
      <c r="I154" s="63"/>
      <c r="J154" s="49"/>
      <c r="K154" s="128"/>
      <c r="L154" s="125">
        <f t="shared" si="7"/>
        <v>0.85399999999999998</v>
      </c>
      <c r="M154" s="125" t="str">
        <f t="shared" si="11"/>
        <v/>
      </c>
      <c r="N154" s="125" t="str">
        <f t="shared" si="12"/>
        <v/>
      </c>
      <c r="O154" s="125" t="str">
        <f t="shared" si="8"/>
        <v/>
      </c>
      <c r="P154" s="125" t="str">
        <f t="shared" si="9"/>
        <v/>
      </c>
      <c r="Q154" s="125" t="str">
        <f t="shared" si="10"/>
        <v/>
      </c>
    </row>
    <row r="155" spans="1:18" ht="27" customHeight="1" x14ac:dyDescent="0.2">
      <c r="A155" s="238" t="s">
        <v>230</v>
      </c>
      <c r="B155" s="31">
        <v>10441</v>
      </c>
      <c r="C155" s="236">
        <v>1</v>
      </c>
      <c r="D155" s="48">
        <v>0.48599999999999999</v>
      </c>
      <c r="E155" s="49"/>
      <c r="F155" s="49"/>
      <c r="G155" s="49"/>
      <c r="H155" s="49"/>
      <c r="I155" s="63"/>
      <c r="J155" s="49"/>
      <c r="K155" s="2"/>
      <c r="L155" s="125">
        <f t="shared" si="7"/>
        <v>0.48599999999999999</v>
      </c>
      <c r="M155" s="125" t="str">
        <f t="shared" si="11"/>
        <v/>
      </c>
      <c r="N155" s="125" t="str">
        <f t="shared" si="12"/>
        <v/>
      </c>
      <c r="O155" s="125" t="str">
        <f t="shared" si="8"/>
        <v/>
      </c>
      <c r="P155" s="125" t="str">
        <f t="shared" si="9"/>
        <v/>
      </c>
      <c r="Q155" s="125" t="str">
        <f t="shared" si="10"/>
        <v/>
      </c>
    </row>
    <row r="156" spans="1:18" ht="27" customHeight="1" x14ac:dyDescent="0.2">
      <c r="A156" s="237" t="s">
        <v>151</v>
      </c>
      <c r="B156" s="31">
        <v>10442</v>
      </c>
      <c r="C156" s="236">
        <v>0</v>
      </c>
      <c r="D156" s="69">
        <v>5.3650000000000002</v>
      </c>
      <c r="E156" s="55">
        <v>0.48499999999999999</v>
      </c>
      <c r="F156" s="62">
        <v>0.36</v>
      </c>
      <c r="G156" s="49"/>
      <c r="H156" s="49"/>
      <c r="I156" s="63"/>
      <c r="J156" s="49"/>
      <c r="K156" s="128"/>
      <c r="L156" s="125">
        <f t="shared" si="7"/>
        <v>5.3650000000000002</v>
      </c>
      <c r="M156" s="125">
        <f t="shared" si="11"/>
        <v>0.48499999999999999</v>
      </c>
      <c r="N156" s="125">
        <f t="shared" si="12"/>
        <v>0.36</v>
      </c>
      <c r="O156" s="125" t="str">
        <f t="shared" si="8"/>
        <v/>
      </c>
      <c r="P156" s="125" t="str">
        <f t="shared" si="9"/>
        <v/>
      </c>
      <c r="Q156" s="125" t="str">
        <f t="shared" si="10"/>
        <v/>
      </c>
    </row>
    <row r="157" spans="1:18" ht="27" customHeight="1" x14ac:dyDescent="0.2">
      <c r="A157" s="237" t="s">
        <v>635</v>
      </c>
      <c r="B157" s="31">
        <v>10443</v>
      </c>
      <c r="C157" s="236" t="s">
        <v>617</v>
      </c>
      <c r="D157" s="48">
        <v>-0.23300000000000001</v>
      </c>
      <c r="E157" s="49"/>
      <c r="F157" s="49"/>
      <c r="G157" s="58">
        <v>0</v>
      </c>
      <c r="H157" s="49"/>
      <c r="I157" s="63"/>
      <c r="J157" s="49"/>
      <c r="K157" s="128"/>
      <c r="L157" s="125">
        <f t="shared" si="7"/>
        <v>-0.23300000000000001</v>
      </c>
      <c r="M157" s="125" t="str">
        <f t="shared" si="11"/>
        <v/>
      </c>
      <c r="N157" s="125" t="str">
        <f t="shared" si="12"/>
        <v/>
      </c>
      <c r="O157" s="125">
        <f t="shared" si="8"/>
        <v>0</v>
      </c>
      <c r="P157" s="125" t="str">
        <f t="shared" si="9"/>
        <v/>
      </c>
      <c r="Q157" s="125" t="str">
        <f t="shared" si="10"/>
        <v/>
      </c>
    </row>
    <row r="158" spans="1:18" ht="27" customHeight="1" x14ac:dyDescent="0.2">
      <c r="A158" s="237" t="s">
        <v>152</v>
      </c>
      <c r="B158" s="31">
        <v>10444</v>
      </c>
      <c r="C158" s="236">
        <v>8</v>
      </c>
      <c r="D158" s="48">
        <v>-0.23100000000000001</v>
      </c>
      <c r="E158" s="49"/>
      <c r="F158" s="49"/>
      <c r="G158" s="58">
        <v>0</v>
      </c>
      <c r="H158" s="49"/>
      <c r="I158" s="63"/>
      <c r="J158" s="49"/>
      <c r="K158" s="2"/>
      <c r="L158" s="125">
        <f t="shared" si="7"/>
        <v>-0.23100000000000001</v>
      </c>
      <c r="M158" s="125" t="str">
        <f t="shared" si="11"/>
        <v/>
      </c>
      <c r="N158" s="125" t="str">
        <f t="shared" si="12"/>
        <v/>
      </c>
      <c r="O158" s="125">
        <f t="shared" si="8"/>
        <v>0</v>
      </c>
      <c r="P158" s="125" t="str">
        <f t="shared" si="9"/>
        <v/>
      </c>
      <c r="Q158" s="125" t="str">
        <f t="shared" si="10"/>
        <v/>
      </c>
    </row>
    <row r="159" spans="1:18" ht="27" customHeight="1" x14ac:dyDescent="0.2">
      <c r="A159" s="237" t="s">
        <v>153</v>
      </c>
      <c r="B159" s="31">
        <v>10445</v>
      </c>
      <c r="C159" s="236">
        <v>0</v>
      </c>
      <c r="D159" s="48">
        <v>-0.23300000000000001</v>
      </c>
      <c r="E159" s="49"/>
      <c r="F159" s="49"/>
      <c r="G159" s="58">
        <v>0</v>
      </c>
      <c r="H159" s="49"/>
      <c r="I159" s="63"/>
      <c r="J159" s="48">
        <v>6.4000000000000001E-2</v>
      </c>
      <c r="K159" s="2"/>
      <c r="L159" s="125">
        <f t="shared" si="7"/>
        <v>-0.23300000000000001</v>
      </c>
      <c r="M159" s="125" t="str">
        <f t="shared" si="11"/>
        <v/>
      </c>
      <c r="N159" s="125" t="str">
        <f t="shared" si="12"/>
        <v/>
      </c>
      <c r="O159" s="125">
        <f t="shared" si="8"/>
        <v>0</v>
      </c>
      <c r="P159" s="125" t="str">
        <f t="shared" si="9"/>
        <v/>
      </c>
      <c r="Q159" s="125" t="str">
        <f t="shared" si="10"/>
        <v/>
      </c>
    </row>
    <row r="160" spans="1:18" ht="27" customHeight="1" x14ac:dyDescent="0.2">
      <c r="A160" s="237" t="s">
        <v>154</v>
      </c>
      <c r="B160" s="31">
        <v>10446</v>
      </c>
      <c r="C160" s="236">
        <v>0</v>
      </c>
      <c r="D160" s="56">
        <v>-1.92</v>
      </c>
      <c r="E160" s="53">
        <v>-0.17599999999999999</v>
      </c>
      <c r="F160" s="62">
        <v>-1.2999999999999999E-2</v>
      </c>
      <c r="G160" s="58">
        <v>0</v>
      </c>
      <c r="H160" s="49"/>
      <c r="I160" s="63"/>
      <c r="J160" s="48">
        <v>6.4000000000000001E-2</v>
      </c>
      <c r="K160" s="2"/>
      <c r="L160" s="125">
        <f t="shared" si="7"/>
        <v>-1.92</v>
      </c>
      <c r="M160" s="125">
        <f t="shared" si="11"/>
        <v>-0.17599999999999999</v>
      </c>
      <c r="N160" s="125">
        <f t="shared" si="12"/>
        <v>-1.2999999999999999E-2</v>
      </c>
      <c r="O160" s="125">
        <f t="shared" si="8"/>
        <v>0</v>
      </c>
      <c r="P160" s="125" t="str">
        <f t="shared" si="9"/>
        <v/>
      </c>
      <c r="Q160" s="125" t="str">
        <f t="shared" si="10"/>
        <v/>
      </c>
    </row>
    <row r="161" spans="1:18" ht="27" customHeight="1" x14ac:dyDescent="0.2">
      <c r="A161" s="237" t="s">
        <v>155</v>
      </c>
      <c r="B161" s="31">
        <v>10447</v>
      </c>
      <c r="C161" s="236">
        <v>0</v>
      </c>
      <c r="D161" s="48">
        <v>-0.23100000000000001</v>
      </c>
      <c r="E161" s="49"/>
      <c r="F161" s="49"/>
      <c r="G161" s="58">
        <v>0</v>
      </c>
      <c r="H161" s="49"/>
      <c r="I161" s="63"/>
      <c r="J161" s="48">
        <v>6.3E-2</v>
      </c>
      <c r="K161" s="2"/>
      <c r="L161" s="125">
        <f t="shared" si="7"/>
        <v>-0.23100000000000001</v>
      </c>
      <c r="M161" s="125" t="str">
        <f t="shared" si="11"/>
        <v/>
      </c>
      <c r="N161" s="125" t="str">
        <f t="shared" si="12"/>
        <v/>
      </c>
      <c r="O161" s="125">
        <f t="shared" si="8"/>
        <v>0</v>
      </c>
      <c r="P161" s="125" t="str">
        <f t="shared" si="9"/>
        <v/>
      </c>
      <c r="Q161" s="125" t="str">
        <f t="shared" si="10"/>
        <v/>
      </c>
    </row>
    <row r="162" spans="1:18" ht="27" customHeight="1" x14ac:dyDescent="0.2">
      <c r="A162" s="237" t="s">
        <v>156</v>
      </c>
      <c r="B162" s="31">
        <v>10448</v>
      </c>
      <c r="C162" s="236">
        <v>0</v>
      </c>
      <c r="D162" s="56">
        <v>-1.919</v>
      </c>
      <c r="E162" s="53">
        <v>-0.17</v>
      </c>
      <c r="F162" s="62">
        <v>-1.2E-2</v>
      </c>
      <c r="G162" s="58">
        <v>0</v>
      </c>
      <c r="H162" s="49"/>
      <c r="I162" s="63"/>
      <c r="J162" s="48">
        <v>6.3E-2</v>
      </c>
      <c r="K162" s="2"/>
      <c r="L162" s="125">
        <f t="shared" si="7"/>
        <v>-1.919</v>
      </c>
      <c r="M162" s="125">
        <f t="shared" si="11"/>
        <v>-0.17</v>
      </c>
      <c r="N162" s="125">
        <f t="shared" si="12"/>
        <v>-1.2E-2</v>
      </c>
      <c r="O162" s="125">
        <f t="shared" si="8"/>
        <v>0</v>
      </c>
      <c r="P162" s="125" t="str">
        <f t="shared" si="9"/>
        <v/>
      </c>
      <c r="Q162" s="125" t="str">
        <f t="shared" si="10"/>
        <v/>
      </c>
      <c r="R162" s="125"/>
    </row>
    <row r="163" spans="1:18" ht="27" customHeight="1" x14ac:dyDescent="0.2">
      <c r="A163" s="237" t="s">
        <v>157</v>
      </c>
      <c r="B163" s="31">
        <v>10449</v>
      </c>
      <c r="C163" s="236">
        <v>0</v>
      </c>
      <c r="D163" s="48">
        <v>-0.20499999999999999</v>
      </c>
      <c r="E163" s="49"/>
      <c r="F163" s="49"/>
      <c r="G163" s="58">
        <v>18.34</v>
      </c>
      <c r="H163" s="49"/>
      <c r="I163" s="63"/>
      <c r="J163" s="48">
        <v>7.1999999999999995E-2</v>
      </c>
      <c r="K163" s="2"/>
      <c r="L163" s="125">
        <f t="shared" si="7"/>
        <v>-0.20499999999999999</v>
      </c>
      <c r="M163" s="125" t="str">
        <f t="shared" si="11"/>
        <v/>
      </c>
      <c r="N163" s="125" t="str">
        <f t="shared" si="12"/>
        <v/>
      </c>
      <c r="O163" s="125">
        <f t="shared" si="8"/>
        <v>18.34</v>
      </c>
      <c r="P163" s="125" t="str">
        <f t="shared" si="9"/>
        <v/>
      </c>
      <c r="Q163" s="125" t="str">
        <f t="shared" si="10"/>
        <v/>
      </c>
      <c r="R163" s="125"/>
    </row>
    <row r="164" spans="1:18" ht="27" customHeight="1" x14ac:dyDescent="0.2">
      <c r="A164" s="237" t="s">
        <v>158</v>
      </c>
      <c r="B164" s="31">
        <v>10450</v>
      </c>
      <c r="C164" s="236">
        <v>0</v>
      </c>
      <c r="D164" s="56">
        <v>-1.7949999999999999</v>
      </c>
      <c r="E164" s="53">
        <v>-0.128</v>
      </c>
      <c r="F164" s="62">
        <v>-8.9999999999999993E-3</v>
      </c>
      <c r="G164" s="58">
        <v>18.34</v>
      </c>
      <c r="H164" s="49"/>
      <c r="I164" s="29"/>
      <c r="J164" s="48">
        <v>7.1999999999999995E-2</v>
      </c>
      <c r="K164" s="2"/>
      <c r="L164" s="125">
        <f t="shared" si="7"/>
        <v>-1.7949999999999999</v>
      </c>
      <c r="M164" s="125">
        <f t="shared" si="11"/>
        <v>-0.128</v>
      </c>
      <c r="N164" s="125">
        <f t="shared" si="12"/>
        <v>-8.9999999999999993E-3</v>
      </c>
      <c r="O164" s="125">
        <f t="shared" si="8"/>
        <v>18.34</v>
      </c>
      <c r="P164" s="125" t="str">
        <f t="shared" si="9"/>
        <v/>
      </c>
      <c r="Q164" s="125" t="str">
        <f t="shared" si="10"/>
        <v/>
      </c>
      <c r="R164" s="125"/>
    </row>
    <row r="165" spans="1:18" ht="27" customHeight="1" x14ac:dyDescent="0.2">
      <c r="A165" s="237" t="s">
        <v>159</v>
      </c>
      <c r="B165" s="31">
        <v>10451</v>
      </c>
      <c r="C165" s="236">
        <v>1</v>
      </c>
      <c r="D165" s="48">
        <v>0.17399999999999999</v>
      </c>
      <c r="E165" s="49"/>
      <c r="F165" s="49"/>
      <c r="G165" s="58">
        <v>0.28999999999999998</v>
      </c>
      <c r="H165" s="49"/>
      <c r="I165" s="63"/>
      <c r="J165" s="49"/>
      <c r="K165" s="2"/>
      <c r="L165" s="125">
        <f t="shared" si="7"/>
        <v>0.17399999999999999</v>
      </c>
      <c r="M165" s="125" t="str">
        <f t="shared" si="11"/>
        <v/>
      </c>
      <c r="N165" s="125" t="str">
        <f t="shared" si="12"/>
        <v/>
      </c>
      <c r="O165" s="125">
        <f t="shared" si="8"/>
        <v>0.28999999999999998</v>
      </c>
      <c r="P165" s="125" t="str">
        <f t="shared" si="9"/>
        <v/>
      </c>
      <c r="Q165" s="125" t="str">
        <f t="shared" si="10"/>
        <v/>
      </c>
    </row>
    <row r="166" spans="1:18" ht="27" customHeight="1" x14ac:dyDescent="0.2">
      <c r="A166" s="237" t="s">
        <v>160</v>
      </c>
      <c r="B166" s="31">
        <v>10452</v>
      </c>
      <c r="C166" s="236">
        <v>2</v>
      </c>
      <c r="D166" s="48">
        <v>0.19400000000000001</v>
      </c>
      <c r="E166" s="48">
        <v>7.1999999999999995E-2</v>
      </c>
      <c r="F166" s="49"/>
      <c r="G166" s="58">
        <v>0.28999999999999998</v>
      </c>
      <c r="H166" s="49"/>
      <c r="I166" s="63"/>
      <c r="J166" s="49"/>
      <c r="K166" s="2"/>
      <c r="L166" s="125">
        <f t="shared" si="7"/>
        <v>0.19400000000000001</v>
      </c>
      <c r="M166" s="125">
        <f t="shared" si="11"/>
        <v>7.1999999999999995E-2</v>
      </c>
      <c r="N166" s="125" t="str">
        <f t="shared" si="12"/>
        <v/>
      </c>
      <c r="O166" s="125">
        <f t="shared" si="8"/>
        <v>0.28999999999999998</v>
      </c>
      <c r="P166" s="125" t="str">
        <f t="shared" si="9"/>
        <v/>
      </c>
      <c r="Q166" s="125" t="str">
        <f t="shared" si="10"/>
        <v/>
      </c>
    </row>
    <row r="167" spans="1:18" ht="27" customHeight="1" x14ac:dyDescent="0.2">
      <c r="A167" s="237" t="s">
        <v>161</v>
      </c>
      <c r="B167" s="31">
        <v>10453</v>
      </c>
      <c r="C167" s="236">
        <v>2</v>
      </c>
      <c r="D167" s="48">
        <v>0.104</v>
      </c>
      <c r="E167" s="49"/>
      <c r="F167" s="49"/>
      <c r="G167" s="49"/>
      <c r="H167" s="49"/>
      <c r="I167" s="63"/>
      <c r="J167" s="49"/>
      <c r="K167" s="2"/>
      <c r="L167" s="125">
        <f t="shared" si="7"/>
        <v>0.104</v>
      </c>
      <c r="M167" s="125" t="str">
        <f t="shared" si="11"/>
        <v/>
      </c>
      <c r="N167" s="125" t="str">
        <f t="shared" si="12"/>
        <v/>
      </c>
      <c r="O167" s="125" t="str">
        <f t="shared" si="8"/>
        <v/>
      </c>
      <c r="P167" s="125" t="str">
        <f t="shared" si="9"/>
        <v/>
      </c>
      <c r="Q167" s="125" t="str">
        <f t="shared" si="10"/>
        <v/>
      </c>
    </row>
    <row r="168" spans="1:18" ht="27" customHeight="1" x14ac:dyDescent="0.2">
      <c r="A168" s="237" t="s">
        <v>162</v>
      </c>
      <c r="B168" s="31">
        <v>10454</v>
      </c>
      <c r="C168" s="236">
        <v>3</v>
      </c>
      <c r="D168" s="48">
        <v>0.17299999999999999</v>
      </c>
      <c r="E168" s="49"/>
      <c r="F168" s="49"/>
      <c r="G168" s="58">
        <v>0.48</v>
      </c>
      <c r="H168" s="49"/>
      <c r="I168" s="63"/>
      <c r="J168" s="49"/>
      <c r="K168" s="2"/>
      <c r="L168" s="125">
        <f t="shared" si="7"/>
        <v>0.17299999999999999</v>
      </c>
      <c r="M168" s="125" t="str">
        <f t="shared" si="11"/>
        <v/>
      </c>
      <c r="N168" s="125" t="str">
        <f t="shared" si="12"/>
        <v/>
      </c>
      <c r="O168" s="125">
        <f t="shared" si="8"/>
        <v>0.48</v>
      </c>
      <c r="P168" s="125" t="str">
        <f t="shared" si="9"/>
        <v/>
      </c>
      <c r="Q168" s="125" t="str">
        <f t="shared" si="10"/>
        <v/>
      </c>
    </row>
    <row r="169" spans="1:18" ht="27" customHeight="1" x14ac:dyDescent="0.2">
      <c r="A169" s="237" t="s">
        <v>163</v>
      </c>
      <c r="B169" s="31">
        <v>10455</v>
      </c>
      <c r="C169" s="236">
        <v>4</v>
      </c>
      <c r="D169" s="48">
        <v>0.182</v>
      </c>
      <c r="E169" s="48">
        <v>7.1999999999999995E-2</v>
      </c>
      <c r="F169" s="49"/>
      <c r="G169" s="58">
        <v>0.48</v>
      </c>
      <c r="H169" s="49"/>
      <c r="I169" s="63"/>
      <c r="J169" s="49"/>
      <c r="K169" s="2"/>
      <c r="L169" s="125">
        <f t="shared" si="7"/>
        <v>0.182</v>
      </c>
      <c r="M169" s="125">
        <f t="shared" si="11"/>
        <v>7.1999999999999995E-2</v>
      </c>
      <c r="N169" s="125" t="str">
        <f t="shared" si="12"/>
        <v/>
      </c>
      <c r="O169" s="125">
        <f t="shared" si="8"/>
        <v>0.48</v>
      </c>
      <c r="P169" s="125" t="str">
        <f t="shared" si="9"/>
        <v/>
      </c>
      <c r="Q169" s="125" t="str">
        <f t="shared" si="10"/>
        <v/>
      </c>
    </row>
    <row r="170" spans="1:18" ht="27" customHeight="1" x14ac:dyDescent="0.2">
      <c r="A170" s="237" t="s">
        <v>164</v>
      </c>
      <c r="B170" s="31">
        <v>10456</v>
      </c>
      <c r="C170" s="236">
        <v>4</v>
      </c>
      <c r="D170" s="48">
        <v>8.5000000000000006E-2</v>
      </c>
      <c r="E170" s="49"/>
      <c r="F170" s="49"/>
      <c r="G170" s="49"/>
      <c r="H170" s="49"/>
      <c r="I170" s="63"/>
      <c r="J170" s="49"/>
      <c r="K170" s="2"/>
      <c r="L170" s="125">
        <f t="shared" si="7"/>
        <v>8.5000000000000006E-2</v>
      </c>
      <c r="M170" s="125" t="str">
        <f t="shared" si="11"/>
        <v/>
      </c>
      <c r="N170" s="125" t="str">
        <f t="shared" si="12"/>
        <v/>
      </c>
      <c r="O170" s="125" t="str">
        <f t="shared" si="8"/>
        <v/>
      </c>
      <c r="P170" s="125" t="str">
        <f t="shared" si="9"/>
        <v/>
      </c>
      <c r="Q170" s="125" t="str">
        <f t="shared" si="10"/>
        <v/>
      </c>
    </row>
    <row r="171" spans="1:18" ht="27" customHeight="1" x14ac:dyDescent="0.2">
      <c r="A171" s="237" t="s">
        <v>165</v>
      </c>
      <c r="B171" s="31">
        <v>10457</v>
      </c>
      <c r="C171" s="236" t="s">
        <v>20</v>
      </c>
      <c r="D171" s="48">
        <v>0.18</v>
      </c>
      <c r="E171" s="48">
        <v>7.0999999999999994E-2</v>
      </c>
      <c r="F171" s="49"/>
      <c r="G171" s="58">
        <v>2.88</v>
      </c>
      <c r="H171" s="49"/>
      <c r="I171" s="63"/>
      <c r="J171" s="49"/>
      <c r="K171" s="2"/>
      <c r="L171" s="125">
        <f t="shared" si="7"/>
        <v>0.18</v>
      </c>
      <c r="M171" s="125">
        <f t="shared" si="11"/>
        <v>7.0999999999999994E-2</v>
      </c>
      <c r="N171" s="125" t="str">
        <f t="shared" si="12"/>
        <v/>
      </c>
      <c r="O171" s="125">
        <f t="shared" si="8"/>
        <v>2.88</v>
      </c>
      <c r="P171" s="125" t="str">
        <f t="shared" si="9"/>
        <v/>
      </c>
      <c r="Q171" s="125" t="str">
        <f t="shared" si="10"/>
        <v/>
      </c>
    </row>
    <row r="172" spans="1:18" ht="27" customHeight="1" x14ac:dyDescent="0.2">
      <c r="A172" s="237" t="s">
        <v>166</v>
      </c>
      <c r="B172" s="31">
        <v>10458</v>
      </c>
      <c r="C172" s="236" t="s">
        <v>20</v>
      </c>
      <c r="D172" s="48">
        <v>0.24</v>
      </c>
      <c r="E172" s="48">
        <v>0.10100000000000001</v>
      </c>
      <c r="F172" s="49"/>
      <c r="G172" s="58">
        <v>3.09</v>
      </c>
      <c r="H172" s="49"/>
      <c r="I172" s="61"/>
      <c r="J172" s="49"/>
      <c r="K172" s="2"/>
      <c r="L172" s="125">
        <f t="shared" si="7"/>
        <v>0.24</v>
      </c>
      <c r="M172" s="125">
        <f t="shared" si="11"/>
        <v>0.10100000000000001</v>
      </c>
      <c r="N172" s="125" t="str">
        <f t="shared" si="12"/>
        <v/>
      </c>
      <c r="O172" s="125">
        <f t="shared" si="8"/>
        <v>3.09</v>
      </c>
      <c r="P172" s="125" t="str">
        <f t="shared" si="9"/>
        <v/>
      </c>
      <c r="Q172" s="125" t="str">
        <f t="shared" si="10"/>
        <v/>
      </c>
      <c r="R172" s="125"/>
    </row>
    <row r="173" spans="1:18" ht="27" customHeight="1" x14ac:dyDescent="0.2">
      <c r="A173" s="237" t="s">
        <v>167</v>
      </c>
      <c r="B173" s="31">
        <v>10459</v>
      </c>
      <c r="C173" s="236" t="s">
        <v>20</v>
      </c>
      <c r="D173" s="48">
        <v>0.18</v>
      </c>
      <c r="E173" s="48">
        <v>0.11</v>
      </c>
      <c r="F173" s="49"/>
      <c r="G173" s="58">
        <v>31.94</v>
      </c>
      <c r="H173" s="49"/>
      <c r="I173" s="61"/>
      <c r="J173" s="49"/>
      <c r="K173" s="2"/>
      <c r="L173" s="125">
        <f t="shared" si="7"/>
        <v>0.18</v>
      </c>
      <c r="M173" s="125">
        <f t="shared" si="11"/>
        <v>0.11</v>
      </c>
      <c r="N173" s="125" t="str">
        <f t="shared" si="12"/>
        <v/>
      </c>
      <c r="O173" s="125">
        <f t="shared" si="8"/>
        <v>31.94</v>
      </c>
      <c r="P173" s="125" t="str">
        <f t="shared" si="9"/>
        <v/>
      </c>
      <c r="Q173" s="125" t="str">
        <f t="shared" si="10"/>
        <v/>
      </c>
      <c r="R173" s="125"/>
    </row>
    <row r="174" spans="1:18" ht="27" customHeight="1" x14ac:dyDescent="0.2">
      <c r="A174" s="237" t="s">
        <v>636</v>
      </c>
      <c r="B174" s="31">
        <v>10460</v>
      </c>
      <c r="C174" s="236">
        <v>0</v>
      </c>
      <c r="D174" s="56">
        <v>0.65</v>
      </c>
      <c r="E174" s="53">
        <v>0.121</v>
      </c>
      <c r="F174" s="62">
        <v>7.0999999999999994E-2</v>
      </c>
      <c r="G174" s="58">
        <v>0.28999999999999998</v>
      </c>
      <c r="H174" s="49"/>
      <c r="I174" s="61"/>
      <c r="J174" s="49"/>
      <c r="K174" s="2"/>
      <c r="L174" s="125">
        <f t="shared" si="7"/>
        <v>0.65</v>
      </c>
      <c r="M174" s="125">
        <f t="shared" si="11"/>
        <v>0.121</v>
      </c>
      <c r="N174" s="125">
        <f t="shared" si="12"/>
        <v>7.0999999999999994E-2</v>
      </c>
      <c r="O174" s="125">
        <f t="shared" si="8"/>
        <v>0.28999999999999998</v>
      </c>
      <c r="P174" s="125" t="str">
        <f t="shared" si="9"/>
        <v/>
      </c>
      <c r="Q174" s="125" t="str">
        <f t="shared" si="10"/>
        <v/>
      </c>
      <c r="R174" s="125"/>
    </row>
    <row r="175" spans="1:18" ht="27" customHeight="1" x14ac:dyDescent="0.2">
      <c r="A175" s="237" t="s">
        <v>637</v>
      </c>
      <c r="B175" s="31">
        <v>10461</v>
      </c>
      <c r="C175" s="236">
        <v>0</v>
      </c>
      <c r="D175" s="56">
        <v>0.68100000000000005</v>
      </c>
      <c r="E175" s="53">
        <v>0.123</v>
      </c>
      <c r="F175" s="62">
        <v>7.0999999999999994E-2</v>
      </c>
      <c r="G175" s="58">
        <v>0.48</v>
      </c>
      <c r="H175" s="49"/>
      <c r="I175" s="61"/>
      <c r="J175" s="49"/>
      <c r="K175" s="2"/>
      <c r="L175" s="125">
        <f t="shared" si="7"/>
        <v>0.68100000000000005</v>
      </c>
      <c r="M175" s="125">
        <f t="shared" si="11"/>
        <v>0.123</v>
      </c>
      <c r="N175" s="125">
        <f t="shared" si="12"/>
        <v>7.0999999999999994E-2</v>
      </c>
      <c r="O175" s="125">
        <f t="shared" si="8"/>
        <v>0.48</v>
      </c>
      <c r="P175" s="125" t="str">
        <f t="shared" si="9"/>
        <v/>
      </c>
      <c r="Q175" s="125" t="str">
        <f t="shared" si="10"/>
        <v/>
      </c>
      <c r="R175" s="125"/>
    </row>
    <row r="176" spans="1:18" ht="27" customHeight="1" x14ac:dyDescent="0.2">
      <c r="A176" s="237" t="s">
        <v>168</v>
      </c>
      <c r="B176" s="31">
        <v>10462</v>
      </c>
      <c r="C176" s="236">
        <v>0</v>
      </c>
      <c r="D176" s="56">
        <v>0.54900000000000004</v>
      </c>
      <c r="E176" s="53">
        <v>0.109</v>
      </c>
      <c r="F176" s="62">
        <v>7.0000000000000007E-2</v>
      </c>
      <c r="G176" s="58">
        <v>0.73</v>
      </c>
      <c r="H176" s="58">
        <v>0.23</v>
      </c>
      <c r="I176" s="71">
        <v>0.51</v>
      </c>
      <c r="J176" s="48">
        <v>1.4E-2</v>
      </c>
      <c r="K176" s="2"/>
      <c r="L176" s="125">
        <f t="shared" si="7"/>
        <v>0.54900000000000004</v>
      </c>
      <c r="M176" s="125">
        <f t="shared" si="11"/>
        <v>0.109</v>
      </c>
      <c r="N176" s="125">
        <f t="shared" si="12"/>
        <v>7.0000000000000007E-2</v>
      </c>
      <c r="O176" s="125">
        <f t="shared" si="8"/>
        <v>0.73</v>
      </c>
      <c r="P176" s="125">
        <f t="shared" si="9"/>
        <v>0.23</v>
      </c>
      <c r="Q176" s="125">
        <f t="shared" si="10"/>
        <v>0.51</v>
      </c>
      <c r="R176" s="125"/>
    </row>
    <row r="177" spans="1:18" ht="27" customHeight="1" x14ac:dyDescent="0.2">
      <c r="A177" s="237" t="s">
        <v>169</v>
      </c>
      <c r="B177" s="31">
        <v>10463</v>
      </c>
      <c r="C177" s="236">
        <v>0</v>
      </c>
      <c r="D177" s="56">
        <v>0.59199999999999997</v>
      </c>
      <c r="E177" s="53">
        <v>0.13300000000000001</v>
      </c>
      <c r="F177" s="62">
        <v>9.9000000000000005E-2</v>
      </c>
      <c r="G177" s="58">
        <v>0.81</v>
      </c>
      <c r="H177" s="58">
        <v>0.45</v>
      </c>
      <c r="I177" s="71">
        <v>0.71</v>
      </c>
      <c r="J177" s="48">
        <v>1.4E-2</v>
      </c>
      <c r="K177" s="2"/>
      <c r="L177" s="125">
        <f t="shared" si="7"/>
        <v>0.59199999999999997</v>
      </c>
      <c r="M177" s="125">
        <f t="shared" si="11"/>
        <v>0.13300000000000001</v>
      </c>
      <c r="N177" s="125">
        <f t="shared" si="12"/>
        <v>9.9000000000000005E-2</v>
      </c>
      <c r="O177" s="125">
        <f t="shared" si="8"/>
        <v>0.81</v>
      </c>
      <c r="P177" s="125">
        <f t="shared" si="9"/>
        <v>0.45</v>
      </c>
      <c r="Q177" s="125">
        <f t="shared" si="10"/>
        <v>0.71</v>
      </c>
      <c r="R177" s="125"/>
    </row>
    <row r="178" spans="1:18" ht="27.75" customHeight="1" x14ac:dyDescent="0.2">
      <c r="A178" s="237" t="s">
        <v>170</v>
      </c>
      <c r="B178" s="31">
        <v>10464</v>
      </c>
      <c r="C178" s="236">
        <v>0</v>
      </c>
      <c r="D178" s="56">
        <v>0.45</v>
      </c>
      <c r="E178" s="53">
        <v>0.127</v>
      </c>
      <c r="F178" s="62">
        <v>0.11</v>
      </c>
      <c r="G178" s="58">
        <v>9.0299999999999994</v>
      </c>
      <c r="H178" s="58">
        <v>0.6</v>
      </c>
      <c r="I178" s="71">
        <v>0.92</v>
      </c>
      <c r="J178" s="48">
        <v>8.0000000000000002E-3</v>
      </c>
      <c r="L178" s="125">
        <f t="shared" si="7"/>
        <v>0.45</v>
      </c>
      <c r="M178" s="125">
        <f t="shared" si="11"/>
        <v>0.127</v>
      </c>
      <c r="N178" s="125">
        <f t="shared" si="12"/>
        <v>0.11</v>
      </c>
      <c r="O178" s="125">
        <f t="shared" si="8"/>
        <v>9.0299999999999994</v>
      </c>
      <c r="P178" s="125">
        <f t="shared" si="9"/>
        <v>0.6</v>
      </c>
      <c r="Q178" s="125">
        <f t="shared" si="10"/>
        <v>0.92</v>
      </c>
    </row>
    <row r="179" spans="1:18" ht="27.75" customHeight="1" x14ac:dyDescent="0.2">
      <c r="A179" s="238" t="s">
        <v>231</v>
      </c>
      <c r="B179" s="31">
        <v>10465</v>
      </c>
      <c r="C179" s="236">
        <v>8</v>
      </c>
      <c r="D179" s="48">
        <v>0.19</v>
      </c>
      <c r="E179" s="49"/>
      <c r="F179" s="49"/>
      <c r="G179" s="49"/>
      <c r="H179" s="49"/>
      <c r="I179" s="64"/>
      <c r="J179" s="49"/>
      <c r="L179" s="125">
        <f t="shared" si="7"/>
        <v>0.19</v>
      </c>
      <c r="M179" s="125" t="str">
        <f t="shared" si="11"/>
        <v/>
      </c>
      <c r="N179" s="125" t="str">
        <f t="shared" si="12"/>
        <v/>
      </c>
      <c r="O179" s="125" t="str">
        <f t="shared" si="8"/>
        <v/>
      </c>
      <c r="P179" s="125" t="str">
        <f t="shared" si="9"/>
        <v/>
      </c>
      <c r="Q179" s="125" t="str">
        <f t="shared" si="10"/>
        <v/>
      </c>
    </row>
    <row r="180" spans="1:18" ht="27.75" customHeight="1" x14ac:dyDescent="0.2">
      <c r="A180" s="238" t="s">
        <v>232</v>
      </c>
      <c r="B180" s="31">
        <v>10466</v>
      </c>
      <c r="C180" s="236">
        <v>1</v>
      </c>
      <c r="D180" s="48">
        <v>0.214</v>
      </c>
      <c r="E180" s="49"/>
      <c r="F180" s="49"/>
      <c r="G180" s="49"/>
      <c r="H180" s="49"/>
      <c r="I180" s="64"/>
      <c r="J180" s="49"/>
      <c r="L180" s="125">
        <f t="shared" si="7"/>
        <v>0.214</v>
      </c>
      <c r="M180" s="125" t="str">
        <f t="shared" si="11"/>
        <v/>
      </c>
      <c r="N180" s="125" t="str">
        <f t="shared" si="12"/>
        <v/>
      </c>
      <c r="O180" s="125" t="str">
        <f t="shared" si="8"/>
        <v/>
      </c>
      <c r="P180" s="125" t="str">
        <f t="shared" si="9"/>
        <v/>
      </c>
      <c r="Q180" s="125" t="str">
        <f t="shared" si="10"/>
        <v/>
      </c>
    </row>
    <row r="181" spans="1:18" ht="27.75" customHeight="1" x14ac:dyDescent="0.2">
      <c r="A181" s="238" t="s">
        <v>233</v>
      </c>
      <c r="B181" s="31">
        <v>10467</v>
      </c>
      <c r="C181" s="236">
        <v>1</v>
      </c>
      <c r="D181" s="48">
        <v>0.29399999999999998</v>
      </c>
      <c r="E181" s="49"/>
      <c r="F181" s="49"/>
      <c r="G181" s="49"/>
      <c r="H181" s="49"/>
      <c r="I181" s="63"/>
      <c r="J181" s="49"/>
      <c r="L181" s="125">
        <f t="shared" si="7"/>
        <v>0.29399999999999998</v>
      </c>
      <c r="M181" s="125" t="str">
        <f t="shared" si="11"/>
        <v/>
      </c>
      <c r="N181" s="125" t="str">
        <f t="shared" si="12"/>
        <v/>
      </c>
      <c r="O181" s="125" t="str">
        <f t="shared" si="8"/>
        <v/>
      </c>
      <c r="P181" s="125" t="str">
        <f t="shared" si="9"/>
        <v/>
      </c>
      <c r="Q181" s="125" t="str">
        <f t="shared" si="10"/>
        <v/>
      </c>
    </row>
    <row r="182" spans="1:18" ht="27.75" customHeight="1" x14ac:dyDescent="0.2">
      <c r="A182" s="238" t="s">
        <v>234</v>
      </c>
      <c r="B182" s="31">
        <v>10468</v>
      </c>
      <c r="C182" s="236">
        <v>1</v>
      </c>
      <c r="D182" s="48">
        <v>0.16700000000000001</v>
      </c>
      <c r="E182" s="49"/>
      <c r="F182" s="49"/>
      <c r="G182" s="49"/>
      <c r="H182" s="49"/>
      <c r="I182" s="63"/>
      <c r="J182" s="49"/>
      <c r="L182" s="125">
        <f t="shared" si="7"/>
        <v>0.16700000000000001</v>
      </c>
      <c r="M182" s="125" t="str">
        <f t="shared" si="11"/>
        <v/>
      </c>
      <c r="N182" s="125" t="str">
        <f t="shared" si="12"/>
        <v/>
      </c>
      <c r="O182" s="125" t="str">
        <f t="shared" si="8"/>
        <v/>
      </c>
      <c r="P182" s="125" t="str">
        <f t="shared" si="9"/>
        <v/>
      </c>
      <c r="Q182" s="125" t="str">
        <f t="shared" si="10"/>
        <v/>
      </c>
    </row>
    <row r="183" spans="1:18" ht="27.75" customHeight="1" x14ac:dyDescent="0.2">
      <c r="A183" s="237" t="s">
        <v>171</v>
      </c>
      <c r="B183" s="31">
        <v>10469</v>
      </c>
      <c r="C183" s="236">
        <v>0</v>
      </c>
      <c r="D183" s="69">
        <v>1.8480000000000001</v>
      </c>
      <c r="E183" s="55">
        <v>0.16700000000000001</v>
      </c>
      <c r="F183" s="62">
        <v>0.124</v>
      </c>
      <c r="G183" s="49"/>
      <c r="H183" s="49"/>
      <c r="I183" s="63"/>
      <c r="J183" s="49"/>
      <c r="L183" s="125">
        <f t="shared" si="7"/>
        <v>1.8480000000000001</v>
      </c>
      <c r="M183" s="125">
        <f t="shared" si="11"/>
        <v>0.16700000000000001</v>
      </c>
      <c r="N183" s="125">
        <f t="shared" si="12"/>
        <v>0.124</v>
      </c>
      <c r="O183" s="125" t="str">
        <f t="shared" si="8"/>
        <v/>
      </c>
      <c r="P183" s="125" t="str">
        <f t="shared" si="9"/>
        <v/>
      </c>
      <c r="Q183" s="125" t="str">
        <f t="shared" si="10"/>
        <v/>
      </c>
    </row>
    <row r="184" spans="1:18" ht="27.75" customHeight="1" x14ac:dyDescent="0.2">
      <c r="A184" s="237" t="s">
        <v>638</v>
      </c>
      <c r="B184" s="31">
        <v>10470</v>
      </c>
      <c r="C184" s="236" t="s">
        <v>617</v>
      </c>
      <c r="D184" s="48">
        <v>-0.08</v>
      </c>
      <c r="E184" s="49"/>
      <c r="F184" s="49"/>
      <c r="G184" s="58">
        <v>0</v>
      </c>
      <c r="H184" s="49"/>
      <c r="I184" s="63"/>
      <c r="J184" s="49"/>
      <c r="L184" s="125">
        <f t="shared" si="7"/>
        <v>-0.08</v>
      </c>
      <c r="M184" s="125" t="str">
        <f t="shared" si="11"/>
        <v/>
      </c>
      <c r="N184" s="125" t="str">
        <f t="shared" si="12"/>
        <v/>
      </c>
      <c r="O184" s="125">
        <f t="shared" si="8"/>
        <v>0</v>
      </c>
      <c r="P184" s="125" t="str">
        <f t="shared" si="9"/>
        <v/>
      </c>
      <c r="Q184" s="125" t="str">
        <f t="shared" si="10"/>
        <v/>
      </c>
    </row>
    <row r="185" spans="1:18" ht="27.75" customHeight="1" x14ac:dyDescent="0.2">
      <c r="A185" s="237" t="s">
        <v>172</v>
      </c>
      <c r="B185" s="31">
        <v>10471</v>
      </c>
      <c r="C185" s="236">
        <v>8</v>
      </c>
      <c r="D185" s="48">
        <v>-0.08</v>
      </c>
      <c r="E185" s="49"/>
      <c r="F185" s="49"/>
      <c r="G185" s="58">
        <v>0</v>
      </c>
      <c r="H185" s="49"/>
      <c r="I185" s="63"/>
      <c r="J185" s="49"/>
      <c r="L185" s="125">
        <f t="shared" si="7"/>
        <v>-0.08</v>
      </c>
      <c r="M185" s="125" t="str">
        <f t="shared" si="11"/>
        <v/>
      </c>
      <c r="N185" s="125" t="str">
        <f t="shared" si="12"/>
        <v/>
      </c>
      <c r="O185" s="125">
        <f t="shared" si="8"/>
        <v>0</v>
      </c>
      <c r="P185" s="125" t="str">
        <f t="shared" si="9"/>
        <v/>
      </c>
      <c r="Q185" s="125" t="str">
        <f t="shared" si="10"/>
        <v/>
      </c>
    </row>
    <row r="186" spans="1:18" ht="27.75" customHeight="1" x14ac:dyDescent="0.2">
      <c r="A186" s="237" t="s">
        <v>173</v>
      </c>
      <c r="B186" s="31">
        <v>10472</v>
      </c>
      <c r="C186" s="236">
        <v>0</v>
      </c>
      <c r="D186" s="48">
        <v>-0.08</v>
      </c>
      <c r="E186" s="49"/>
      <c r="F186" s="49"/>
      <c r="G186" s="58">
        <v>0</v>
      </c>
      <c r="H186" s="49"/>
      <c r="I186" s="63"/>
      <c r="J186" s="48">
        <v>2.1999999999999999E-2</v>
      </c>
      <c r="L186" s="125">
        <f t="shared" ref="L186:L191" si="13">IF(D186&lt;&gt;"",ROUND(D186,3),"")</f>
        <v>-0.08</v>
      </c>
      <c r="M186" s="125" t="str">
        <f t="shared" si="11"/>
        <v/>
      </c>
      <c r="N186" s="125" t="str">
        <f t="shared" si="12"/>
        <v/>
      </c>
      <c r="O186" s="125">
        <f t="shared" ref="O186:O191" si="14">IF(G186&lt;&gt;"",ROUND(G186,2),"")</f>
        <v>0</v>
      </c>
      <c r="P186" s="125" t="str">
        <f t="shared" ref="P186:P191" si="15">IF(H186&lt;&gt;"",ROUND(H186,2),"")</f>
        <v/>
      </c>
      <c r="Q186" s="125" t="str">
        <f t="shared" ref="Q186:Q191" si="16">IF(I186&lt;&gt;"",ROUND(I186,3),"")</f>
        <v/>
      </c>
    </row>
    <row r="187" spans="1:18" ht="27.75" customHeight="1" x14ac:dyDescent="0.2">
      <c r="A187" s="237" t="s">
        <v>174</v>
      </c>
      <c r="B187" s="31">
        <v>10473</v>
      </c>
      <c r="C187" s="236">
        <v>0</v>
      </c>
      <c r="D187" s="56">
        <v>-0.66100000000000003</v>
      </c>
      <c r="E187" s="53">
        <v>-6.0999999999999999E-2</v>
      </c>
      <c r="F187" s="62">
        <v>-4.0000000000000001E-3</v>
      </c>
      <c r="G187" s="58">
        <v>0</v>
      </c>
      <c r="H187" s="49"/>
      <c r="I187" s="63"/>
      <c r="J187" s="48">
        <v>2.1999999999999999E-2</v>
      </c>
      <c r="L187" s="125">
        <f t="shared" si="13"/>
        <v>-0.66100000000000003</v>
      </c>
      <c r="M187" s="125">
        <f t="shared" si="11"/>
        <v>-6.0999999999999999E-2</v>
      </c>
      <c r="N187" s="125">
        <f t="shared" si="12"/>
        <v>-4.0000000000000001E-3</v>
      </c>
      <c r="O187" s="125">
        <f t="shared" si="14"/>
        <v>0</v>
      </c>
      <c r="P187" s="125" t="str">
        <f t="shared" si="15"/>
        <v/>
      </c>
      <c r="Q187" s="125" t="str">
        <f t="shared" si="16"/>
        <v/>
      </c>
    </row>
    <row r="188" spans="1:18" ht="27.75" customHeight="1" x14ac:dyDescent="0.2">
      <c r="A188" s="237" t="s">
        <v>175</v>
      </c>
      <c r="B188" s="31">
        <v>10474</v>
      </c>
      <c r="C188" s="236">
        <v>0</v>
      </c>
      <c r="D188" s="48">
        <v>-0.08</v>
      </c>
      <c r="E188" s="49"/>
      <c r="F188" s="49"/>
      <c r="G188" s="58">
        <v>0</v>
      </c>
      <c r="H188" s="49"/>
      <c r="I188" s="63"/>
      <c r="J188" s="48">
        <v>2.1999999999999999E-2</v>
      </c>
      <c r="L188" s="125">
        <f t="shared" si="13"/>
        <v>-0.08</v>
      </c>
      <c r="M188" s="125" t="str">
        <f t="shared" si="11"/>
        <v/>
      </c>
      <c r="N188" s="125" t="str">
        <f t="shared" si="12"/>
        <v/>
      </c>
      <c r="O188" s="125">
        <f t="shared" si="14"/>
        <v>0</v>
      </c>
      <c r="P188" s="125" t="str">
        <f t="shared" si="15"/>
        <v/>
      </c>
      <c r="Q188" s="125" t="str">
        <f t="shared" si="16"/>
        <v/>
      </c>
    </row>
    <row r="189" spans="1:18" ht="27.75" customHeight="1" x14ac:dyDescent="0.2">
      <c r="A189" s="237" t="s">
        <v>176</v>
      </c>
      <c r="B189" s="31">
        <v>10475</v>
      </c>
      <c r="C189" s="236">
        <v>0</v>
      </c>
      <c r="D189" s="56">
        <v>-0.66100000000000003</v>
      </c>
      <c r="E189" s="53">
        <v>-5.8000000000000003E-2</v>
      </c>
      <c r="F189" s="62">
        <v>-4.0000000000000001E-3</v>
      </c>
      <c r="G189" s="58">
        <v>0</v>
      </c>
      <c r="H189" s="49"/>
      <c r="I189" s="63"/>
      <c r="J189" s="48">
        <v>2.1999999999999999E-2</v>
      </c>
      <c r="L189" s="125">
        <f t="shared" si="13"/>
        <v>-0.66100000000000003</v>
      </c>
      <c r="M189" s="125">
        <f t="shared" si="11"/>
        <v>-5.8000000000000003E-2</v>
      </c>
      <c r="N189" s="125">
        <f t="shared" si="12"/>
        <v>-4.0000000000000001E-3</v>
      </c>
      <c r="O189" s="125">
        <f t="shared" si="14"/>
        <v>0</v>
      </c>
      <c r="P189" s="125" t="str">
        <f t="shared" si="15"/>
        <v/>
      </c>
      <c r="Q189" s="125" t="str">
        <f t="shared" si="16"/>
        <v/>
      </c>
    </row>
    <row r="190" spans="1:18" ht="27.75" customHeight="1" x14ac:dyDescent="0.2">
      <c r="A190" s="237" t="s">
        <v>177</v>
      </c>
      <c r="B190" s="31">
        <v>10476</v>
      </c>
      <c r="C190" s="236">
        <v>0</v>
      </c>
      <c r="D190" s="48">
        <v>-7.0999999999999994E-2</v>
      </c>
      <c r="E190" s="49"/>
      <c r="F190" s="49"/>
      <c r="G190" s="58">
        <v>6.32</v>
      </c>
      <c r="H190" s="49"/>
      <c r="I190" s="63"/>
      <c r="J190" s="48">
        <v>2.5000000000000001E-2</v>
      </c>
      <c r="L190" s="125">
        <f t="shared" si="13"/>
        <v>-7.0999999999999994E-2</v>
      </c>
      <c r="M190" s="125" t="str">
        <f t="shared" si="11"/>
        <v/>
      </c>
      <c r="N190" s="125" t="str">
        <f t="shared" si="12"/>
        <v/>
      </c>
      <c r="O190" s="125">
        <f t="shared" si="14"/>
        <v>6.32</v>
      </c>
      <c r="P190" s="125" t="str">
        <f t="shared" si="15"/>
        <v/>
      </c>
      <c r="Q190" s="125" t="str">
        <f t="shared" si="16"/>
        <v/>
      </c>
    </row>
    <row r="191" spans="1:18" ht="27.75" customHeight="1" x14ac:dyDescent="0.2">
      <c r="A191" s="237" t="s">
        <v>178</v>
      </c>
      <c r="B191" s="31">
        <v>10477</v>
      </c>
      <c r="C191" s="236">
        <v>0</v>
      </c>
      <c r="D191" s="56">
        <v>-0.61799999999999999</v>
      </c>
      <c r="E191" s="53">
        <v>-4.3999999999999997E-2</v>
      </c>
      <c r="F191" s="62">
        <v>-3.0000000000000001E-3</v>
      </c>
      <c r="G191" s="58">
        <v>6.32</v>
      </c>
      <c r="H191" s="49"/>
      <c r="I191" s="29"/>
      <c r="J191" s="48">
        <v>2.5000000000000001E-2</v>
      </c>
      <c r="L191" s="125">
        <f t="shared" si="13"/>
        <v>-0.61799999999999999</v>
      </c>
      <c r="M191" s="125">
        <f t="shared" si="11"/>
        <v>-4.3999999999999997E-2</v>
      </c>
      <c r="N191" s="125">
        <f t="shared" si="12"/>
        <v>-3.0000000000000001E-3</v>
      </c>
      <c r="O191" s="125">
        <f t="shared" si="14"/>
        <v>6.32</v>
      </c>
      <c r="P191" s="125" t="str">
        <f t="shared" si="15"/>
        <v/>
      </c>
      <c r="Q191" s="125" t="str">
        <f t="shared" si="16"/>
        <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B1:D1"/>
    <mergeCell ref="F1:H1"/>
    <mergeCell ref="A2:J2"/>
    <mergeCell ref="F4:J4"/>
    <mergeCell ref="F5:G5"/>
    <mergeCell ref="F6:G6"/>
    <mergeCell ref="F7:G7"/>
    <mergeCell ref="B10:D10"/>
    <mergeCell ref="A4:D4"/>
    <mergeCell ref="B8:D8"/>
    <mergeCell ref="H9:J9"/>
    <mergeCell ref="F8:G8"/>
    <mergeCell ref="F9:G9"/>
    <mergeCell ref="F10:G10"/>
    <mergeCell ref="F11:G11"/>
    <mergeCell ref="H11:J11"/>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3"/>
  <sheetViews>
    <sheetView tabSelected="1" view="pageBreakPreview" zoomScaleNormal="70" zoomScaleSheetLayoutView="100" workbookViewId="0">
      <selection activeCell="A240" sqref="A240:F398"/>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6" t="s">
        <v>86</v>
      </c>
      <c r="B1" s="3"/>
      <c r="D1" s="3"/>
      <c r="E1" s="3"/>
      <c r="F1" s="3"/>
      <c r="G1" s="10"/>
      <c r="H1" s="4"/>
      <c r="I1" s="4"/>
    </row>
    <row r="2" spans="1:9" s="2" customFormat="1" ht="39.75" customHeight="1" x14ac:dyDescent="0.2">
      <c r="A2" s="309" t="s">
        <v>1171</v>
      </c>
      <c r="B2" s="309"/>
      <c r="C2" s="309"/>
      <c r="D2" s="309"/>
      <c r="E2" s="309"/>
      <c r="F2" s="3"/>
      <c r="G2" s="10"/>
      <c r="H2" s="4"/>
      <c r="I2" s="4"/>
    </row>
    <row r="3" spans="1:9" ht="47.25" customHeight="1" x14ac:dyDescent="0.2">
      <c r="A3" s="269" t="str">
        <f>Overview!B4&amp; " - Illustrative LLFs for year beginning "&amp;TEXT(DATE(YEAR(Overview!D4)-0,MONTH(Overview!D4),DAY(Overview!D4)),"D MMMM YYYY")</f>
        <v>Western Power Distribution (East Midlands) plc - Illustrative LLFs for year beginning 1 April 2018</v>
      </c>
      <c r="B3" s="269"/>
      <c r="C3" s="269"/>
      <c r="D3" s="269"/>
      <c r="E3" s="269"/>
    </row>
    <row r="4" spans="1:9" ht="19.5" customHeight="1" x14ac:dyDescent="0.2">
      <c r="A4" s="313" t="s">
        <v>80</v>
      </c>
      <c r="B4" s="22" t="s">
        <v>54</v>
      </c>
      <c r="C4" s="22" t="s">
        <v>55</v>
      </c>
      <c r="D4" s="22" t="s">
        <v>56</v>
      </c>
      <c r="E4" s="22" t="s">
        <v>57</v>
      </c>
    </row>
    <row r="5" spans="1:9" ht="19.5" customHeight="1" x14ac:dyDescent="0.2">
      <c r="A5" s="314"/>
      <c r="B5" s="22" t="s">
        <v>547</v>
      </c>
      <c r="C5" s="22" t="s">
        <v>548</v>
      </c>
      <c r="D5" s="22" t="s">
        <v>549</v>
      </c>
      <c r="E5" s="22" t="s">
        <v>550</v>
      </c>
    </row>
    <row r="6" spans="1:9" x14ac:dyDescent="0.2">
      <c r="A6" s="105"/>
      <c r="B6" s="110"/>
      <c r="C6" s="110"/>
      <c r="D6" s="24"/>
      <c r="E6" s="24"/>
    </row>
    <row r="7" spans="1:9" x14ac:dyDescent="0.2">
      <c r="A7" s="105"/>
      <c r="B7" s="24"/>
      <c r="C7" s="23"/>
      <c r="D7" s="24"/>
      <c r="E7" s="24"/>
    </row>
    <row r="8" spans="1:9" x14ac:dyDescent="0.2">
      <c r="A8" s="105"/>
      <c r="B8" s="110"/>
      <c r="C8" s="110"/>
      <c r="D8" s="24"/>
      <c r="E8" s="24"/>
    </row>
    <row r="9" spans="1:9" ht="25.5" customHeight="1" x14ac:dyDescent="0.2">
      <c r="A9" s="106"/>
      <c r="B9" s="310"/>
      <c r="C9" s="311"/>
      <c r="D9" s="311"/>
      <c r="E9" s="312"/>
    </row>
    <row r="10" spans="1:9" s="14" customFormat="1" x14ac:dyDescent="0.2">
      <c r="A10" s="13"/>
      <c r="B10" s="12"/>
      <c r="C10" s="12"/>
      <c r="D10" s="12"/>
      <c r="E10" s="12"/>
    </row>
    <row r="11" spans="1:9" x14ac:dyDescent="0.2">
      <c r="A11" s="234"/>
      <c r="B11" s="12"/>
      <c r="C11" s="12"/>
      <c r="D11" s="12"/>
      <c r="E11" s="12"/>
    </row>
    <row r="12" spans="1:9" ht="21.95" customHeight="1" x14ac:dyDescent="0.2">
      <c r="A12" s="274" t="s">
        <v>551</v>
      </c>
      <c r="B12" s="308"/>
      <c r="C12" s="308"/>
      <c r="D12" s="308"/>
      <c r="E12" s="308"/>
      <c r="F12" s="275"/>
    </row>
    <row r="13" spans="1:9" ht="21.95" customHeight="1" x14ac:dyDescent="0.2">
      <c r="A13" s="274" t="s">
        <v>53</v>
      </c>
      <c r="B13" s="308"/>
      <c r="C13" s="308"/>
      <c r="D13" s="308"/>
      <c r="E13" s="308"/>
      <c r="F13" s="275"/>
    </row>
    <row r="14" spans="1:9" ht="21.95" customHeight="1" x14ac:dyDescent="0.2">
      <c r="A14" s="22" t="s">
        <v>552</v>
      </c>
      <c r="B14" s="22" t="s">
        <v>54</v>
      </c>
      <c r="C14" s="22" t="s">
        <v>55</v>
      </c>
      <c r="D14" s="22" t="s">
        <v>56</v>
      </c>
      <c r="E14" s="22" t="s">
        <v>57</v>
      </c>
      <c r="F14" s="22" t="s">
        <v>58</v>
      </c>
    </row>
    <row r="15" spans="1:9" x14ac:dyDescent="0.2">
      <c r="A15" s="1"/>
      <c r="B15" s="107"/>
      <c r="C15" s="107"/>
      <c r="D15" s="107"/>
      <c r="E15" s="107"/>
      <c r="F15" s="1"/>
    </row>
    <row r="16" spans="1:9" ht="29.25" customHeight="1" x14ac:dyDescent="0.2">
      <c r="A16" s="1"/>
      <c r="B16" s="107"/>
      <c r="C16" s="107"/>
      <c r="D16" s="107"/>
      <c r="E16" s="107"/>
      <c r="F16" s="1"/>
    </row>
    <row r="17" spans="1:6" x14ac:dyDescent="0.2">
      <c r="A17" s="1"/>
      <c r="B17" s="107"/>
      <c r="C17" s="107"/>
      <c r="D17" s="107"/>
      <c r="E17" s="107"/>
      <c r="F17" s="1"/>
    </row>
    <row r="18" spans="1:6" ht="17.25" customHeight="1" x14ac:dyDescent="0.2">
      <c r="A18" s="1"/>
      <c r="B18" s="107"/>
      <c r="C18" s="107"/>
      <c r="D18" s="107"/>
      <c r="E18" s="107"/>
      <c r="F18" s="1"/>
    </row>
    <row r="19" spans="1:6" ht="17.25" customHeight="1" x14ac:dyDescent="0.2">
      <c r="A19" s="1"/>
      <c r="B19" s="107"/>
      <c r="C19" s="107"/>
      <c r="D19" s="107"/>
      <c r="E19" s="107"/>
      <c r="F19" s="233"/>
    </row>
    <row r="20" spans="1:6" ht="17.25" customHeight="1" x14ac:dyDescent="0.2">
      <c r="A20" s="1"/>
      <c r="B20" s="107"/>
      <c r="C20" s="107"/>
      <c r="D20" s="107"/>
      <c r="E20" s="107"/>
      <c r="F20" s="1"/>
    </row>
    <row r="21" spans="1:6" ht="17.25" customHeight="1" x14ac:dyDescent="0.2">
      <c r="A21" s="1"/>
      <c r="B21" s="107"/>
      <c r="C21" s="107"/>
      <c r="D21" s="107"/>
      <c r="E21" s="107"/>
      <c r="F21" s="1"/>
    </row>
    <row r="22" spans="1:6" ht="17.25" customHeight="1" x14ac:dyDescent="0.2">
      <c r="A22" s="1"/>
      <c r="B22" s="107"/>
      <c r="C22" s="107"/>
      <c r="D22" s="107"/>
      <c r="E22" s="107"/>
      <c r="F22" s="1"/>
    </row>
    <row r="24" spans="1:6" ht="21.95" customHeight="1" x14ac:dyDescent="0.2">
      <c r="A24" s="274" t="s">
        <v>498</v>
      </c>
      <c r="B24" s="308"/>
      <c r="C24" s="308"/>
      <c r="D24" s="308"/>
      <c r="E24" s="308"/>
      <c r="F24" s="275"/>
    </row>
    <row r="25" spans="1:6" ht="21.95" customHeight="1" x14ac:dyDescent="0.2">
      <c r="A25" s="274" t="s">
        <v>60</v>
      </c>
      <c r="B25" s="308"/>
      <c r="C25" s="308"/>
      <c r="D25" s="308"/>
      <c r="E25" s="308"/>
      <c r="F25" s="275"/>
    </row>
    <row r="26" spans="1:6" ht="21.95" customHeight="1" x14ac:dyDescent="0.2">
      <c r="A26" s="22" t="s">
        <v>59</v>
      </c>
      <c r="B26" s="22" t="s">
        <v>54</v>
      </c>
      <c r="C26" s="22" t="s">
        <v>55</v>
      </c>
      <c r="D26" s="22" t="s">
        <v>56</v>
      </c>
      <c r="E26" s="22" t="s">
        <v>57</v>
      </c>
      <c r="F26" s="22" t="s">
        <v>58</v>
      </c>
    </row>
    <row r="27" spans="1:6" x14ac:dyDescent="0.2">
      <c r="A27" s="108"/>
      <c r="B27" s="107"/>
      <c r="C27" s="107"/>
      <c r="D27" s="107"/>
      <c r="E27" s="107"/>
      <c r="F27" s="109"/>
    </row>
    <row r="28" spans="1:6" x14ac:dyDescent="0.2">
      <c r="A28" s="108"/>
      <c r="B28" s="107"/>
      <c r="C28" s="107"/>
      <c r="D28" s="107"/>
      <c r="E28" s="107"/>
      <c r="F28" s="109"/>
    </row>
    <row r="29" spans="1:6" x14ac:dyDescent="0.2">
      <c r="A29" s="108"/>
      <c r="B29" s="107"/>
      <c r="C29" s="107"/>
      <c r="D29" s="107"/>
      <c r="E29" s="107"/>
      <c r="F29" s="109"/>
    </row>
    <row r="30" spans="1:6" x14ac:dyDescent="0.2">
      <c r="A30" s="108"/>
      <c r="B30" s="107"/>
      <c r="C30" s="107"/>
      <c r="D30" s="107"/>
      <c r="E30" s="107"/>
      <c r="F30" s="109"/>
    </row>
    <row r="31" spans="1:6" x14ac:dyDescent="0.2">
      <c r="A31" s="108"/>
      <c r="B31" s="107"/>
      <c r="C31" s="107"/>
      <c r="D31" s="107"/>
      <c r="E31" s="107"/>
      <c r="F31" s="109"/>
    </row>
    <row r="32" spans="1:6" x14ac:dyDescent="0.2">
      <c r="A32" s="108"/>
      <c r="B32" s="107"/>
      <c r="C32" s="107"/>
      <c r="D32" s="107"/>
      <c r="E32" s="107"/>
      <c r="F32" s="109"/>
    </row>
    <row r="33" spans="1:6" x14ac:dyDescent="0.2">
      <c r="A33" s="108"/>
      <c r="B33" s="107"/>
      <c r="C33" s="107"/>
      <c r="D33" s="107"/>
      <c r="E33" s="107"/>
      <c r="F33" s="109"/>
    </row>
    <row r="34" spans="1:6" x14ac:dyDescent="0.2">
      <c r="A34" s="108"/>
      <c r="B34" s="107"/>
      <c r="C34" s="107"/>
      <c r="D34" s="107"/>
      <c r="E34" s="107"/>
      <c r="F34" s="109"/>
    </row>
    <row r="35" spans="1:6" x14ac:dyDescent="0.2">
      <c r="A35" s="108"/>
      <c r="B35" s="107"/>
      <c r="C35" s="107"/>
      <c r="D35" s="107"/>
      <c r="E35" s="107"/>
      <c r="F35" s="109"/>
    </row>
    <row r="36" spans="1:6" x14ac:dyDescent="0.2">
      <c r="A36" s="108"/>
      <c r="B36" s="107"/>
      <c r="C36" s="107"/>
      <c r="D36" s="107"/>
      <c r="E36" s="107"/>
      <c r="F36" s="109"/>
    </row>
    <row r="37" spans="1:6" x14ac:dyDescent="0.2">
      <c r="A37" s="108"/>
      <c r="B37" s="107"/>
      <c r="C37" s="107"/>
      <c r="D37" s="107"/>
      <c r="E37" s="107"/>
      <c r="F37" s="109"/>
    </row>
    <row r="38" spans="1:6" x14ac:dyDescent="0.2">
      <c r="A38" s="108"/>
      <c r="B38" s="107"/>
      <c r="C38" s="107"/>
      <c r="D38" s="107"/>
      <c r="E38" s="107"/>
      <c r="F38" s="109"/>
    </row>
    <row r="39" spans="1:6" x14ac:dyDescent="0.2">
      <c r="A39" s="108"/>
      <c r="B39" s="107"/>
      <c r="C39" s="107"/>
      <c r="D39" s="107"/>
      <c r="E39" s="107"/>
      <c r="F39" s="109"/>
    </row>
    <row r="40" spans="1:6" x14ac:dyDescent="0.2">
      <c r="A40" s="108"/>
      <c r="B40" s="107"/>
      <c r="C40" s="107"/>
      <c r="D40" s="107"/>
      <c r="E40" s="107"/>
      <c r="F40" s="109"/>
    </row>
    <row r="41" spans="1:6" x14ac:dyDescent="0.2">
      <c r="A41" s="108"/>
      <c r="B41" s="107"/>
      <c r="C41" s="107"/>
      <c r="D41" s="107"/>
      <c r="E41" s="107"/>
      <c r="F41" s="109"/>
    </row>
    <row r="42" spans="1:6" x14ac:dyDescent="0.2">
      <c r="A42" s="108"/>
      <c r="B42" s="107"/>
      <c r="C42" s="107"/>
      <c r="D42" s="107"/>
      <c r="E42" s="107"/>
      <c r="F42" s="109"/>
    </row>
    <row r="43" spans="1:6" x14ac:dyDescent="0.2">
      <c r="A43" s="108"/>
      <c r="B43" s="107"/>
      <c r="C43" s="107"/>
      <c r="D43" s="107"/>
      <c r="E43" s="107"/>
      <c r="F43" s="109"/>
    </row>
    <row r="44" spans="1:6" x14ac:dyDescent="0.2">
      <c r="A44" s="108"/>
      <c r="B44" s="107"/>
      <c r="C44" s="107"/>
      <c r="D44" s="107"/>
      <c r="E44" s="107"/>
      <c r="F44" s="109"/>
    </row>
    <row r="45" spans="1:6" x14ac:dyDescent="0.2">
      <c r="A45" s="108"/>
      <c r="B45" s="107"/>
      <c r="C45" s="107"/>
      <c r="D45" s="107"/>
      <c r="E45" s="107"/>
      <c r="F45" s="109"/>
    </row>
    <row r="46" spans="1:6" x14ac:dyDescent="0.2">
      <c r="A46" s="108"/>
      <c r="B46" s="107"/>
      <c r="C46" s="107"/>
      <c r="D46" s="107"/>
      <c r="E46" s="107"/>
      <c r="F46" s="109"/>
    </row>
    <row r="47" spans="1:6" x14ac:dyDescent="0.2">
      <c r="A47" s="108"/>
      <c r="B47" s="107"/>
      <c r="C47" s="107"/>
      <c r="D47" s="107"/>
      <c r="E47" s="107"/>
      <c r="F47" s="109"/>
    </row>
    <row r="48" spans="1:6" x14ac:dyDescent="0.2">
      <c r="A48" s="108"/>
      <c r="B48" s="107"/>
      <c r="C48" s="107"/>
      <c r="D48" s="107"/>
      <c r="E48" s="107"/>
      <c r="F48" s="109"/>
    </row>
    <row r="49" spans="1:6" x14ac:dyDescent="0.2">
      <c r="A49" s="108"/>
      <c r="B49" s="107"/>
      <c r="C49" s="107"/>
      <c r="D49" s="107"/>
      <c r="E49" s="107"/>
      <c r="F49" s="109"/>
    </row>
    <row r="50" spans="1:6" x14ac:dyDescent="0.2">
      <c r="A50" s="108"/>
      <c r="B50" s="107"/>
      <c r="C50" s="107"/>
      <c r="D50" s="107"/>
      <c r="E50" s="107"/>
      <c r="F50" s="109"/>
    </row>
    <row r="51" spans="1:6" x14ac:dyDescent="0.2">
      <c r="A51" s="108"/>
      <c r="B51" s="107"/>
      <c r="C51" s="107"/>
      <c r="D51" s="107"/>
      <c r="E51" s="107"/>
      <c r="F51" s="109"/>
    </row>
    <row r="52" spans="1:6" x14ac:dyDescent="0.2">
      <c r="A52" s="108"/>
      <c r="B52" s="107"/>
      <c r="C52" s="107"/>
      <c r="D52" s="107"/>
      <c r="E52" s="107"/>
      <c r="F52" s="109"/>
    </row>
    <row r="53" spans="1:6" x14ac:dyDescent="0.2">
      <c r="A53" s="108"/>
      <c r="B53" s="107"/>
      <c r="C53" s="107"/>
      <c r="D53" s="107"/>
      <c r="E53" s="107"/>
      <c r="F53" s="109"/>
    </row>
    <row r="54" spans="1:6" x14ac:dyDescent="0.2">
      <c r="A54" s="108"/>
      <c r="B54" s="107"/>
      <c r="C54" s="107"/>
      <c r="D54" s="107"/>
      <c r="E54" s="107"/>
      <c r="F54" s="109"/>
    </row>
    <row r="55" spans="1:6" x14ac:dyDescent="0.2">
      <c r="A55" s="108"/>
      <c r="B55" s="107"/>
      <c r="C55" s="107"/>
      <c r="D55" s="107"/>
      <c r="E55" s="107"/>
      <c r="F55" s="109"/>
    </row>
    <row r="56" spans="1:6" x14ac:dyDescent="0.2">
      <c r="A56" s="108"/>
      <c r="B56" s="107"/>
      <c r="C56" s="107"/>
      <c r="D56" s="107"/>
      <c r="E56" s="107"/>
      <c r="F56" s="109"/>
    </row>
    <row r="57" spans="1:6" x14ac:dyDescent="0.2">
      <c r="A57" s="108"/>
      <c r="B57" s="107"/>
      <c r="C57" s="107"/>
      <c r="D57" s="107"/>
      <c r="E57" s="107"/>
      <c r="F57" s="109"/>
    </row>
    <row r="58" spans="1:6" x14ac:dyDescent="0.2">
      <c r="A58" s="108"/>
      <c r="B58" s="107"/>
      <c r="C58" s="107"/>
      <c r="D58" s="107"/>
      <c r="E58" s="107"/>
      <c r="F58" s="109"/>
    </row>
    <row r="59" spans="1:6" x14ac:dyDescent="0.2">
      <c r="A59" s="108"/>
      <c r="B59" s="107"/>
      <c r="C59" s="107"/>
      <c r="D59" s="107"/>
      <c r="E59" s="107"/>
      <c r="F59" s="109"/>
    </row>
    <row r="60" spans="1:6" x14ac:dyDescent="0.2">
      <c r="A60" s="108"/>
      <c r="B60" s="107"/>
      <c r="C60" s="107"/>
      <c r="D60" s="107"/>
      <c r="E60" s="107"/>
      <c r="F60" s="109"/>
    </row>
    <row r="61" spans="1:6" x14ac:dyDescent="0.2">
      <c r="A61" s="108"/>
      <c r="B61" s="107"/>
      <c r="C61" s="107"/>
      <c r="D61" s="107"/>
      <c r="E61" s="107"/>
      <c r="F61" s="109"/>
    </row>
    <row r="62" spans="1:6" x14ac:dyDescent="0.2">
      <c r="A62" s="108"/>
      <c r="B62" s="107"/>
      <c r="C62" s="107"/>
      <c r="D62" s="107"/>
      <c r="E62" s="107"/>
      <c r="F62" s="109"/>
    </row>
    <row r="63" spans="1:6" x14ac:dyDescent="0.2">
      <c r="A63" s="108"/>
      <c r="B63" s="107"/>
      <c r="C63" s="107"/>
      <c r="D63" s="107"/>
      <c r="E63" s="107"/>
      <c r="F63" s="109"/>
    </row>
    <row r="64" spans="1:6" x14ac:dyDescent="0.2">
      <c r="A64" s="108"/>
      <c r="B64" s="107"/>
      <c r="C64" s="107"/>
      <c r="D64" s="107"/>
      <c r="E64" s="107"/>
      <c r="F64" s="109"/>
    </row>
    <row r="65" spans="1:6" x14ac:dyDescent="0.2">
      <c r="A65" s="108"/>
      <c r="B65" s="107"/>
      <c r="C65" s="107"/>
      <c r="D65" s="107"/>
      <c r="E65" s="107"/>
      <c r="F65" s="109"/>
    </row>
    <row r="66" spans="1:6" x14ac:dyDescent="0.2">
      <c r="A66" s="108"/>
      <c r="B66" s="107"/>
      <c r="C66" s="107"/>
      <c r="D66" s="107"/>
      <c r="E66" s="107"/>
      <c r="F66" s="109"/>
    </row>
    <row r="67" spans="1:6" x14ac:dyDescent="0.2">
      <c r="A67" s="108"/>
      <c r="B67" s="107"/>
      <c r="C67" s="107"/>
      <c r="D67" s="107"/>
      <c r="E67" s="107"/>
      <c r="F67" s="109"/>
    </row>
    <row r="68" spans="1:6" x14ac:dyDescent="0.2">
      <c r="A68" s="108"/>
      <c r="B68" s="107"/>
      <c r="C68" s="107"/>
      <c r="D68" s="107"/>
      <c r="E68" s="107"/>
      <c r="F68" s="109"/>
    </row>
    <row r="69" spans="1:6" x14ac:dyDescent="0.2">
      <c r="A69" s="108"/>
      <c r="B69" s="107"/>
      <c r="C69" s="107"/>
      <c r="D69" s="107"/>
      <c r="E69" s="107"/>
      <c r="F69" s="109"/>
    </row>
    <row r="70" spans="1:6" x14ac:dyDescent="0.2">
      <c r="A70" s="108"/>
      <c r="B70" s="107"/>
      <c r="C70" s="107"/>
      <c r="D70" s="107"/>
      <c r="E70" s="107"/>
      <c r="F70" s="109"/>
    </row>
    <row r="71" spans="1:6" x14ac:dyDescent="0.2">
      <c r="A71" s="108"/>
      <c r="B71" s="107"/>
      <c r="C71" s="107"/>
      <c r="D71" s="107"/>
      <c r="E71" s="107"/>
      <c r="F71" s="109"/>
    </row>
    <row r="72" spans="1:6" x14ac:dyDescent="0.2">
      <c r="A72" s="108"/>
      <c r="B72" s="107"/>
      <c r="C72" s="107"/>
      <c r="D72" s="107"/>
      <c r="E72" s="107"/>
      <c r="F72" s="109"/>
    </row>
    <row r="73" spans="1:6" x14ac:dyDescent="0.2">
      <c r="A73" s="108"/>
      <c r="B73" s="107"/>
      <c r="C73" s="107"/>
      <c r="D73" s="107"/>
      <c r="E73" s="107"/>
      <c r="F73" s="109"/>
    </row>
    <row r="74" spans="1:6" x14ac:dyDescent="0.2">
      <c r="A74" s="108"/>
      <c r="B74" s="107"/>
      <c r="C74" s="107"/>
      <c r="D74" s="107"/>
      <c r="E74" s="107"/>
      <c r="F74" s="109"/>
    </row>
    <row r="75" spans="1:6" x14ac:dyDescent="0.2">
      <c r="A75" s="108"/>
      <c r="B75" s="107"/>
      <c r="C75" s="107"/>
      <c r="D75" s="107"/>
      <c r="E75" s="107"/>
      <c r="F75" s="109"/>
    </row>
    <row r="76" spans="1:6" x14ac:dyDescent="0.2">
      <c r="A76" s="108"/>
      <c r="B76" s="107"/>
      <c r="C76" s="107"/>
      <c r="D76" s="107"/>
      <c r="E76" s="107"/>
      <c r="F76" s="109"/>
    </row>
    <row r="77" spans="1:6" x14ac:dyDescent="0.2">
      <c r="A77" s="108"/>
      <c r="B77" s="107"/>
      <c r="C77" s="107"/>
      <c r="D77" s="107"/>
      <c r="E77" s="107"/>
      <c r="F77" s="109"/>
    </row>
    <row r="78" spans="1:6" x14ac:dyDescent="0.2">
      <c r="A78" s="108"/>
      <c r="B78" s="107"/>
      <c r="C78" s="107"/>
      <c r="D78" s="107"/>
      <c r="E78" s="107"/>
      <c r="F78" s="109"/>
    </row>
    <row r="79" spans="1:6" x14ac:dyDescent="0.2">
      <c r="A79" s="108"/>
      <c r="B79" s="107"/>
      <c r="C79" s="107"/>
      <c r="D79" s="107"/>
      <c r="E79" s="107"/>
      <c r="F79" s="109"/>
    </row>
    <row r="80" spans="1:6" x14ac:dyDescent="0.2">
      <c r="A80" s="108"/>
      <c r="B80" s="107"/>
      <c r="C80" s="107"/>
      <c r="D80" s="107"/>
      <c r="E80" s="107"/>
      <c r="F80" s="109"/>
    </row>
    <row r="81" spans="1:6" x14ac:dyDescent="0.2">
      <c r="A81" s="108"/>
      <c r="B81" s="107"/>
      <c r="C81" s="107"/>
      <c r="D81" s="107"/>
      <c r="E81" s="107"/>
      <c r="F81" s="109"/>
    </row>
    <row r="82" spans="1:6" x14ac:dyDescent="0.2">
      <c r="A82" s="108"/>
      <c r="B82" s="107"/>
      <c r="C82" s="107"/>
      <c r="D82" s="107"/>
      <c r="E82" s="107"/>
      <c r="F82" s="109"/>
    </row>
    <row r="83" spans="1:6" x14ac:dyDescent="0.2">
      <c r="A83" s="108"/>
      <c r="B83" s="107"/>
      <c r="C83" s="107"/>
      <c r="D83" s="107"/>
      <c r="E83" s="107"/>
      <c r="F83" s="109"/>
    </row>
    <row r="84" spans="1:6" x14ac:dyDescent="0.2">
      <c r="A84" s="108"/>
      <c r="B84" s="107"/>
      <c r="C84" s="107"/>
      <c r="D84" s="107"/>
      <c r="E84" s="107"/>
      <c r="F84" s="109"/>
    </row>
    <row r="85" spans="1:6" x14ac:dyDescent="0.2">
      <c r="A85" s="108"/>
      <c r="B85" s="107"/>
      <c r="C85" s="107"/>
      <c r="D85" s="107"/>
      <c r="E85" s="107"/>
      <c r="F85" s="109"/>
    </row>
    <row r="86" spans="1:6" x14ac:dyDescent="0.2">
      <c r="A86" s="108"/>
      <c r="B86" s="107"/>
      <c r="C86" s="107"/>
      <c r="D86" s="107"/>
      <c r="E86" s="107"/>
      <c r="F86" s="109"/>
    </row>
    <row r="87" spans="1:6" x14ac:dyDescent="0.2">
      <c r="A87" s="108"/>
      <c r="B87" s="107"/>
      <c r="C87" s="107"/>
      <c r="D87" s="107"/>
      <c r="E87" s="107"/>
      <c r="F87" s="109"/>
    </row>
    <row r="88" spans="1:6" x14ac:dyDescent="0.2">
      <c r="A88" s="108"/>
      <c r="B88" s="107"/>
      <c r="C88" s="107"/>
      <c r="D88" s="107"/>
      <c r="E88" s="107"/>
      <c r="F88" s="109"/>
    </row>
    <row r="89" spans="1:6" x14ac:dyDescent="0.2">
      <c r="A89" s="108"/>
      <c r="B89" s="107"/>
      <c r="C89" s="107"/>
      <c r="D89" s="107"/>
      <c r="E89" s="107"/>
      <c r="F89" s="109"/>
    </row>
    <row r="90" spans="1:6" x14ac:dyDescent="0.2">
      <c r="A90" s="108"/>
      <c r="B90" s="107"/>
      <c r="C90" s="107"/>
      <c r="D90" s="107"/>
      <c r="E90" s="107"/>
      <c r="F90" s="109"/>
    </row>
    <row r="91" spans="1:6" x14ac:dyDescent="0.2">
      <c r="A91" s="108"/>
      <c r="B91" s="107"/>
      <c r="C91" s="107"/>
      <c r="D91" s="107"/>
      <c r="E91" s="107"/>
      <c r="F91" s="109"/>
    </row>
    <row r="92" spans="1:6" x14ac:dyDescent="0.2">
      <c r="A92" s="108"/>
      <c r="B92" s="107"/>
      <c r="C92" s="107"/>
      <c r="D92" s="107"/>
      <c r="E92" s="107"/>
      <c r="F92" s="109"/>
    </row>
    <row r="93" spans="1:6" x14ac:dyDescent="0.2">
      <c r="A93" s="108"/>
      <c r="B93" s="107"/>
      <c r="C93" s="107"/>
      <c r="D93" s="107"/>
      <c r="E93" s="107"/>
      <c r="F93" s="109"/>
    </row>
    <row r="94" spans="1:6" x14ac:dyDescent="0.2">
      <c r="A94" s="108"/>
      <c r="B94" s="107"/>
      <c r="C94" s="107"/>
      <c r="D94" s="107"/>
      <c r="E94" s="107"/>
      <c r="F94" s="109"/>
    </row>
    <row r="95" spans="1:6" x14ac:dyDescent="0.2">
      <c r="A95" s="108"/>
      <c r="B95" s="107"/>
      <c r="C95" s="107"/>
      <c r="D95" s="107"/>
      <c r="E95" s="107"/>
      <c r="F95" s="109"/>
    </row>
    <row r="96" spans="1:6" x14ac:dyDescent="0.2">
      <c r="A96" s="108"/>
      <c r="B96" s="107"/>
      <c r="C96" s="107"/>
      <c r="D96" s="107"/>
      <c r="E96" s="107"/>
      <c r="F96" s="109"/>
    </row>
    <row r="97" spans="1:6" x14ac:dyDescent="0.2">
      <c r="A97" s="108"/>
      <c r="B97" s="107"/>
      <c r="C97" s="107"/>
      <c r="D97" s="107"/>
      <c r="E97" s="107"/>
      <c r="F97" s="109"/>
    </row>
    <row r="98" spans="1:6" x14ac:dyDescent="0.2">
      <c r="A98" s="108"/>
      <c r="B98" s="107"/>
      <c r="C98" s="107"/>
      <c r="D98" s="107"/>
      <c r="E98" s="107"/>
      <c r="F98" s="109"/>
    </row>
    <row r="99" spans="1:6" x14ac:dyDescent="0.2">
      <c r="A99" s="108"/>
      <c r="B99" s="107"/>
      <c r="C99" s="107"/>
      <c r="D99" s="107"/>
      <c r="E99" s="107"/>
      <c r="F99" s="109"/>
    </row>
    <row r="100" spans="1:6" x14ac:dyDescent="0.2">
      <c r="A100" s="108"/>
      <c r="B100" s="107"/>
      <c r="C100" s="107"/>
      <c r="D100" s="107"/>
      <c r="E100" s="107"/>
      <c r="F100" s="109"/>
    </row>
    <row r="101" spans="1:6" x14ac:dyDescent="0.2">
      <c r="A101" s="108"/>
      <c r="B101" s="107"/>
      <c r="C101" s="107"/>
      <c r="D101" s="107"/>
      <c r="E101" s="107"/>
      <c r="F101" s="109"/>
    </row>
    <row r="102" spans="1:6" x14ac:dyDescent="0.2">
      <c r="A102" s="108"/>
      <c r="B102" s="107"/>
      <c r="C102" s="107"/>
      <c r="D102" s="107"/>
      <c r="E102" s="107"/>
      <c r="F102" s="109"/>
    </row>
    <row r="103" spans="1:6" x14ac:dyDescent="0.2">
      <c r="A103" s="108"/>
      <c r="B103" s="107"/>
      <c r="C103" s="107"/>
      <c r="D103" s="107"/>
      <c r="E103" s="107"/>
      <c r="F103" s="109"/>
    </row>
    <row r="104" spans="1:6" x14ac:dyDescent="0.2">
      <c r="A104" s="108"/>
      <c r="B104" s="107"/>
      <c r="C104" s="107"/>
      <c r="D104" s="107"/>
      <c r="E104" s="107"/>
      <c r="F104" s="109"/>
    </row>
    <row r="105" spans="1:6" x14ac:dyDescent="0.2">
      <c r="A105" s="108"/>
      <c r="B105" s="107"/>
      <c r="C105" s="107"/>
      <c r="D105" s="107"/>
      <c r="E105" s="107"/>
      <c r="F105" s="109"/>
    </row>
    <row r="106" spans="1:6" x14ac:dyDescent="0.2">
      <c r="A106" s="108"/>
      <c r="B106" s="107"/>
      <c r="C106" s="107"/>
      <c r="D106" s="107"/>
      <c r="E106" s="107"/>
      <c r="F106" s="109"/>
    </row>
    <row r="107" spans="1:6" x14ac:dyDescent="0.2">
      <c r="A107" s="108"/>
      <c r="B107" s="107"/>
      <c r="C107" s="107"/>
      <c r="D107" s="107"/>
      <c r="E107" s="107"/>
      <c r="F107" s="109"/>
    </row>
    <row r="108" spans="1:6" x14ac:dyDescent="0.2">
      <c r="A108" s="108"/>
      <c r="B108" s="107"/>
      <c r="C108" s="107"/>
      <c r="D108" s="107"/>
      <c r="E108" s="107"/>
      <c r="F108" s="109"/>
    </row>
    <row r="109" spans="1:6" x14ac:dyDescent="0.2">
      <c r="A109" s="108"/>
      <c r="B109" s="107"/>
      <c r="C109" s="107"/>
      <c r="D109" s="107"/>
      <c r="E109" s="107"/>
      <c r="F109" s="109"/>
    </row>
    <row r="110" spans="1:6" x14ac:dyDescent="0.2">
      <c r="A110" s="108"/>
      <c r="B110" s="107"/>
      <c r="C110" s="107"/>
      <c r="D110" s="107"/>
      <c r="E110" s="107"/>
      <c r="F110" s="109"/>
    </row>
    <row r="111" spans="1:6" x14ac:dyDescent="0.2">
      <c r="A111" s="108"/>
      <c r="B111" s="107"/>
      <c r="C111" s="107"/>
      <c r="D111" s="107"/>
      <c r="E111" s="107"/>
      <c r="F111" s="109"/>
    </row>
    <row r="112" spans="1:6" x14ac:dyDescent="0.2">
      <c r="A112" s="108"/>
      <c r="B112" s="107"/>
      <c r="C112" s="107"/>
      <c r="D112" s="107"/>
      <c r="E112" s="107"/>
      <c r="F112" s="109"/>
    </row>
    <row r="113" spans="1:6" x14ac:dyDescent="0.2">
      <c r="A113" s="108"/>
      <c r="B113" s="107"/>
      <c r="C113" s="107"/>
      <c r="D113" s="107"/>
      <c r="E113" s="107"/>
      <c r="F113" s="109"/>
    </row>
    <row r="114" spans="1:6" x14ac:dyDescent="0.2">
      <c r="A114" s="108"/>
      <c r="B114" s="107"/>
      <c r="C114" s="107"/>
      <c r="D114" s="107"/>
      <c r="E114" s="107"/>
      <c r="F114" s="109"/>
    </row>
    <row r="115" spans="1:6" x14ac:dyDescent="0.2">
      <c r="A115" s="108"/>
      <c r="B115" s="107"/>
      <c r="C115" s="107"/>
      <c r="D115" s="107"/>
      <c r="E115" s="107"/>
      <c r="F115" s="109"/>
    </row>
    <row r="116" spans="1:6" x14ac:dyDescent="0.2">
      <c r="A116" s="108"/>
      <c r="B116" s="107"/>
      <c r="C116" s="107"/>
      <c r="D116" s="107"/>
      <c r="E116" s="107"/>
      <c r="F116" s="109"/>
    </row>
    <row r="117" spans="1:6" x14ac:dyDescent="0.2">
      <c r="A117" s="108"/>
      <c r="B117" s="107"/>
      <c r="C117" s="107"/>
      <c r="D117" s="107"/>
      <c r="E117" s="107"/>
      <c r="F117" s="109"/>
    </row>
    <row r="118" spans="1:6" x14ac:dyDescent="0.2">
      <c r="A118" s="108"/>
      <c r="B118" s="107"/>
      <c r="C118" s="107"/>
      <c r="D118" s="107"/>
      <c r="E118" s="107"/>
      <c r="F118" s="109"/>
    </row>
    <row r="119" spans="1:6" x14ac:dyDescent="0.2">
      <c r="A119" s="108"/>
      <c r="B119" s="107"/>
      <c r="C119" s="107"/>
      <c r="D119" s="107"/>
      <c r="E119" s="107"/>
      <c r="F119" s="109"/>
    </row>
    <row r="120" spans="1:6" x14ac:dyDescent="0.2">
      <c r="A120" s="108"/>
      <c r="B120" s="107"/>
      <c r="C120" s="107"/>
      <c r="D120" s="107"/>
      <c r="E120" s="107"/>
      <c r="F120" s="109"/>
    </row>
    <row r="121" spans="1:6" x14ac:dyDescent="0.2">
      <c r="A121" s="108"/>
      <c r="B121" s="107"/>
      <c r="C121" s="107"/>
      <c r="D121" s="107"/>
      <c r="E121" s="107"/>
      <c r="F121" s="109"/>
    </row>
    <row r="122" spans="1:6" x14ac:dyDescent="0.2">
      <c r="A122" s="108"/>
      <c r="B122" s="107"/>
      <c r="C122" s="107"/>
      <c r="D122" s="107"/>
      <c r="E122" s="107"/>
      <c r="F122" s="109"/>
    </row>
    <row r="123" spans="1:6" x14ac:dyDescent="0.2">
      <c r="A123" s="108"/>
      <c r="B123" s="107"/>
      <c r="C123" s="107"/>
      <c r="D123" s="107"/>
      <c r="E123" s="107"/>
      <c r="F123" s="109"/>
    </row>
    <row r="124" spans="1:6" x14ac:dyDescent="0.2">
      <c r="A124" s="108"/>
      <c r="B124" s="107"/>
      <c r="C124" s="107"/>
      <c r="D124" s="107"/>
      <c r="E124" s="107"/>
      <c r="F124" s="109"/>
    </row>
    <row r="125" spans="1:6" x14ac:dyDescent="0.2">
      <c r="A125" s="108"/>
      <c r="B125" s="107"/>
      <c r="C125" s="107"/>
      <c r="D125" s="107"/>
      <c r="E125" s="107"/>
      <c r="F125" s="109"/>
    </row>
    <row r="126" spans="1:6" x14ac:dyDescent="0.2">
      <c r="A126" s="108"/>
      <c r="B126" s="107"/>
      <c r="C126" s="107"/>
      <c r="D126" s="107"/>
      <c r="E126" s="107"/>
      <c r="F126" s="109"/>
    </row>
    <row r="127" spans="1:6" x14ac:dyDescent="0.2">
      <c r="A127" s="108"/>
      <c r="B127" s="107"/>
      <c r="C127" s="107"/>
      <c r="D127" s="107"/>
      <c r="E127" s="107"/>
      <c r="F127" s="109"/>
    </row>
    <row r="128" spans="1:6" x14ac:dyDescent="0.2">
      <c r="A128" s="108"/>
      <c r="B128" s="107"/>
      <c r="C128" s="107"/>
      <c r="D128" s="107"/>
      <c r="E128" s="107"/>
      <c r="F128" s="109"/>
    </row>
    <row r="129" spans="1:6" x14ac:dyDescent="0.2">
      <c r="A129" s="108"/>
      <c r="B129" s="107"/>
      <c r="C129" s="107"/>
      <c r="D129" s="107"/>
      <c r="E129" s="107"/>
      <c r="F129" s="109"/>
    </row>
    <row r="130" spans="1:6" x14ac:dyDescent="0.2">
      <c r="A130" s="108"/>
      <c r="B130" s="107"/>
      <c r="C130" s="107"/>
      <c r="D130" s="107"/>
      <c r="E130" s="107"/>
      <c r="F130" s="109"/>
    </row>
    <row r="131" spans="1:6" x14ac:dyDescent="0.2">
      <c r="A131" s="108"/>
      <c r="B131" s="107"/>
      <c r="C131" s="107"/>
      <c r="D131" s="107"/>
      <c r="E131" s="107"/>
      <c r="F131" s="109"/>
    </row>
    <row r="132" spans="1:6" x14ac:dyDescent="0.2">
      <c r="A132" s="108"/>
      <c r="B132" s="107"/>
      <c r="C132" s="107"/>
      <c r="D132" s="107"/>
      <c r="E132" s="107"/>
      <c r="F132" s="109"/>
    </row>
    <row r="133" spans="1:6" x14ac:dyDescent="0.2">
      <c r="A133" s="108"/>
      <c r="B133" s="107"/>
      <c r="C133" s="107"/>
      <c r="D133" s="107"/>
      <c r="E133" s="107"/>
      <c r="F133" s="109"/>
    </row>
    <row r="134" spans="1:6" x14ac:dyDescent="0.2">
      <c r="A134" s="108"/>
      <c r="B134" s="107"/>
      <c r="C134" s="107"/>
      <c r="D134" s="107"/>
      <c r="E134" s="107"/>
      <c r="F134" s="109"/>
    </row>
    <row r="135" spans="1:6" x14ac:dyDescent="0.2">
      <c r="A135" s="108"/>
      <c r="B135" s="107"/>
      <c r="C135" s="107"/>
      <c r="D135" s="107"/>
      <c r="E135" s="107"/>
      <c r="F135" s="109"/>
    </row>
    <row r="136" spans="1:6" x14ac:dyDescent="0.2">
      <c r="A136" s="108"/>
      <c r="B136" s="107"/>
      <c r="C136" s="107"/>
      <c r="D136" s="107"/>
      <c r="E136" s="107"/>
      <c r="F136" s="109"/>
    </row>
    <row r="137" spans="1:6" x14ac:dyDescent="0.2">
      <c r="A137" s="108"/>
      <c r="B137" s="107"/>
      <c r="C137" s="107"/>
      <c r="D137" s="107"/>
      <c r="E137" s="107"/>
      <c r="F137" s="109"/>
    </row>
    <row r="138" spans="1:6" x14ac:dyDescent="0.2">
      <c r="A138" s="108"/>
      <c r="B138" s="107"/>
      <c r="C138" s="107"/>
      <c r="D138" s="107"/>
      <c r="E138" s="107"/>
      <c r="F138" s="109"/>
    </row>
    <row r="139" spans="1:6" x14ac:dyDescent="0.2">
      <c r="A139" s="108"/>
      <c r="B139" s="107"/>
      <c r="C139" s="107"/>
      <c r="D139" s="107"/>
      <c r="E139" s="107"/>
      <c r="F139" s="109"/>
    </row>
    <row r="140" spans="1:6" x14ac:dyDescent="0.2">
      <c r="A140" s="108"/>
      <c r="B140" s="107"/>
      <c r="C140" s="107"/>
      <c r="D140" s="107"/>
      <c r="E140" s="107"/>
      <c r="F140" s="109"/>
    </row>
    <row r="141" spans="1:6" x14ac:dyDescent="0.2">
      <c r="A141" s="108"/>
      <c r="B141" s="107"/>
      <c r="C141" s="107"/>
      <c r="D141" s="107"/>
      <c r="E141" s="107"/>
      <c r="F141" s="109"/>
    </row>
    <row r="142" spans="1:6" x14ac:dyDescent="0.2">
      <c r="A142" s="108"/>
      <c r="B142" s="107"/>
      <c r="C142" s="107"/>
      <c r="D142" s="107"/>
      <c r="E142" s="107"/>
      <c r="F142" s="109"/>
    </row>
    <row r="143" spans="1:6" x14ac:dyDescent="0.2">
      <c r="A143" s="108"/>
      <c r="B143" s="107"/>
      <c r="C143" s="107"/>
      <c r="D143" s="107"/>
      <c r="E143" s="107"/>
      <c r="F143" s="109"/>
    </row>
    <row r="144" spans="1:6" x14ac:dyDescent="0.2">
      <c r="A144" s="108"/>
      <c r="B144" s="107"/>
      <c r="C144" s="107"/>
      <c r="D144" s="107"/>
      <c r="E144" s="107"/>
      <c r="F144" s="109"/>
    </row>
    <row r="145" spans="1:6" x14ac:dyDescent="0.2">
      <c r="A145" s="108"/>
      <c r="B145" s="107"/>
      <c r="C145" s="107"/>
      <c r="D145" s="107"/>
      <c r="E145" s="107"/>
      <c r="F145" s="109"/>
    </row>
    <row r="146" spans="1:6" x14ac:dyDescent="0.2">
      <c r="A146" s="108"/>
      <c r="B146" s="107"/>
      <c r="C146" s="107"/>
      <c r="D146" s="107"/>
      <c r="E146" s="107"/>
      <c r="F146" s="109"/>
    </row>
    <row r="147" spans="1:6" x14ac:dyDescent="0.2">
      <c r="A147" s="108"/>
      <c r="B147" s="107"/>
      <c r="C147" s="107"/>
      <c r="D147" s="107"/>
      <c r="E147" s="107"/>
      <c r="F147" s="109"/>
    </row>
    <row r="148" spans="1:6" x14ac:dyDescent="0.2">
      <c r="A148" s="108"/>
      <c r="B148" s="107"/>
      <c r="C148" s="107"/>
      <c r="D148" s="107"/>
      <c r="E148" s="107"/>
      <c r="F148" s="109"/>
    </row>
    <row r="149" spans="1:6" x14ac:dyDescent="0.2">
      <c r="A149" s="108"/>
      <c r="B149" s="107"/>
      <c r="C149" s="107"/>
      <c r="D149" s="107"/>
      <c r="E149" s="107"/>
      <c r="F149" s="109"/>
    </row>
    <row r="150" spans="1:6" x14ac:dyDescent="0.2">
      <c r="A150" s="108"/>
      <c r="B150" s="107"/>
      <c r="C150" s="107"/>
      <c r="D150" s="107"/>
      <c r="E150" s="107"/>
      <c r="F150" s="109"/>
    </row>
    <row r="151" spans="1:6" x14ac:dyDescent="0.2">
      <c r="A151" s="108"/>
      <c r="B151" s="107"/>
      <c r="C151" s="107"/>
      <c r="D151" s="107"/>
      <c r="E151" s="107"/>
      <c r="F151" s="109"/>
    </row>
    <row r="152" spans="1:6" x14ac:dyDescent="0.2">
      <c r="A152" s="108"/>
      <c r="B152" s="107"/>
      <c r="C152" s="107"/>
      <c r="D152" s="107"/>
      <c r="E152" s="107"/>
      <c r="F152" s="109"/>
    </row>
    <row r="153" spans="1:6" x14ac:dyDescent="0.2">
      <c r="A153" s="108"/>
      <c r="B153" s="107"/>
      <c r="C153" s="107"/>
      <c r="D153" s="107"/>
      <c r="E153" s="107"/>
      <c r="F153" s="109"/>
    </row>
    <row r="154" spans="1:6" x14ac:dyDescent="0.2">
      <c r="A154" s="108"/>
      <c r="B154" s="107"/>
      <c r="C154" s="107"/>
      <c r="D154" s="107"/>
      <c r="E154" s="107"/>
      <c r="F154" s="109"/>
    </row>
    <row r="155" spans="1:6" x14ac:dyDescent="0.2">
      <c r="A155" s="108"/>
      <c r="B155" s="107"/>
      <c r="C155" s="107"/>
      <c r="D155" s="107"/>
      <c r="E155" s="107"/>
      <c r="F155" s="109"/>
    </row>
    <row r="156" spans="1:6" x14ac:dyDescent="0.2">
      <c r="A156" s="108"/>
      <c r="B156" s="107"/>
      <c r="C156" s="107"/>
      <c r="D156" s="107"/>
      <c r="E156" s="107"/>
      <c r="F156" s="109"/>
    </row>
    <row r="157" spans="1:6" x14ac:dyDescent="0.2">
      <c r="A157" s="108"/>
      <c r="B157" s="107"/>
      <c r="C157" s="107"/>
      <c r="D157" s="107"/>
      <c r="E157" s="107"/>
      <c r="F157" s="109"/>
    </row>
    <row r="158" spans="1:6" x14ac:dyDescent="0.2">
      <c r="A158" s="108"/>
      <c r="B158" s="107"/>
      <c r="C158" s="107"/>
      <c r="D158" s="107"/>
      <c r="E158" s="107"/>
      <c r="F158" s="109"/>
    </row>
    <row r="159" spans="1:6" x14ac:dyDescent="0.2">
      <c r="A159" s="108"/>
      <c r="B159" s="107"/>
      <c r="C159" s="107"/>
      <c r="D159" s="107"/>
      <c r="E159" s="107"/>
      <c r="F159" s="109"/>
    </row>
    <row r="160" spans="1:6" x14ac:dyDescent="0.2">
      <c r="A160" s="108"/>
      <c r="B160" s="107"/>
      <c r="C160" s="107"/>
      <c r="D160" s="107"/>
      <c r="E160" s="107"/>
      <c r="F160" s="109"/>
    </row>
    <row r="161" spans="1:8" x14ac:dyDescent="0.2">
      <c r="A161" s="108"/>
      <c r="B161" s="107"/>
      <c r="C161" s="107"/>
      <c r="D161" s="107"/>
      <c r="E161" s="107"/>
      <c r="F161" s="109"/>
    </row>
    <row r="162" spans="1:8" x14ac:dyDescent="0.2">
      <c r="A162" s="108"/>
      <c r="B162" s="107"/>
      <c r="C162" s="107"/>
      <c r="D162" s="107"/>
      <c r="E162" s="107"/>
      <c r="F162" s="109"/>
    </row>
    <row r="163" spans="1:8" x14ac:dyDescent="0.2">
      <c r="A163" s="108"/>
      <c r="B163" s="107"/>
      <c r="C163" s="107"/>
      <c r="D163" s="107"/>
      <c r="E163" s="107"/>
      <c r="F163" s="109"/>
    </row>
    <row r="164" spans="1:8" x14ac:dyDescent="0.2">
      <c r="A164" s="108"/>
      <c r="B164" s="107"/>
      <c r="C164" s="107"/>
      <c r="D164" s="107"/>
      <c r="E164" s="107"/>
      <c r="F164" s="109"/>
    </row>
    <row r="165" spans="1:8" x14ac:dyDescent="0.2">
      <c r="A165" s="108"/>
      <c r="B165" s="107"/>
      <c r="C165" s="107"/>
      <c r="D165" s="107"/>
      <c r="E165" s="107"/>
      <c r="F165" s="109"/>
    </row>
    <row r="166" spans="1:8" x14ac:dyDescent="0.2">
      <c r="A166" s="108"/>
      <c r="B166" s="107"/>
      <c r="C166" s="107"/>
      <c r="D166" s="107"/>
      <c r="E166" s="107"/>
      <c r="F166" s="109"/>
    </row>
    <row r="167" spans="1:8" x14ac:dyDescent="0.2">
      <c r="A167" s="108"/>
      <c r="B167" s="107"/>
      <c r="C167" s="107"/>
      <c r="D167" s="107"/>
      <c r="E167" s="107"/>
      <c r="F167" s="109"/>
    </row>
    <row r="168" spans="1:8" x14ac:dyDescent="0.2">
      <c r="A168" s="108"/>
      <c r="B168" s="107"/>
      <c r="C168" s="107"/>
      <c r="D168" s="107"/>
      <c r="E168" s="107"/>
      <c r="F168" s="109"/>
    </row>
    <row r="169" spans="1:8" x14ac:dyDescent="0.2">
      <c r="A169" s="108"/>
      <c r="B169" s="107"/>
      <c r="C169" s="107"/>
      <c r="D169" s="107"/>
      <c r="E169" s="107"/>
      <c r="F169" s="109"/>
    </row>
    <row r="170" spans="1:8" x14ac:dyDescent="0.2">
      <c r="A170" s="108"/>
      <c r="B170" s="107"/>
      <c r="C170" s="107"/>
      <c r="D170" s="107"/>
      <c r="E170" s="107"/>
      <c r="F170" s="109"/>
    </row>
    <row r="171" spans="1:8" x14ac:dyDescent="0.2">
      <c r="A171" s="108"/>
      <c r="B171" s="107"/>
      <c r="C171" s="107"/>
      <c r="D171" s="107"/>
      <c r="E171" s="107"/>
      <c r="F171" s="109"/>
    </row>
    <row r="172" spans="1:8" x14ac:dyDescent="0.2">
      <c r="A172" s="108"/>
      <c r="B172" s="107"/>
      <c r="C172" s="107"/>
      <c r="D172" s="107"/>
      <c r="E172" s="107"/>
      <c r="F172" s="109"/>
    </row>
    <row r="173" spans="1:8" x14ac:dyDescent="0.2">
      <c r="A173" s="108"/>
      <c r="B173" s="107"/>
      <c r="C173" s="107"/>
      <c r="D173" s="107"/>
      <c r="E173" s="107"/>
      <c r="F173" s="109"/>
    </row>
    <row r="174" spans="1:8" x14ac:dyDescent="0.2">
      <c r="A174" s="108"/>
      <c r="B174" s="107"/>
      <c r="C174" s="107"/>
      <c r="D174" s="107"/>
      <c r="E174" s="107"/>
      <c r="F174" s="109"/>
      <c r="G174" s="175"/>
      <c r="H174" s="175"/>
    </row>
    <row r="175" spans="1:8" x14ac:dyDescent="0.2">
      <c r="A175" s="108"/>
      <c r="B175" s="107"/>
      <c r="C175" s="107"/>
      <c r="D175" s="107"/>
      <c r="E175" s="107"/>
      <c r="F175" s="109"/>
      <c r="G175" s="175"/>
      <c r="H175" s="175"/>
    </row>
    <row r="176" spans="1:8" x14ac:dyDescent="0.2">
      <c r="A176" s="108"/>
      <c r="B176" s="107"/>
      <c r="C176" s="107"/>
      <c r="D176" s="107"/>
      <c r="E176" s="107"/>
      <c r="F176" s="109"/>
      <c r="G176" s="175"/>
      <c r="H176" s="175"/>
    </row>
    <row r="177" spans="1:8" x14ac:dyDescent="0.2">
      <c r="A177" s="108"/>
      <c r="B177" s="107"/>
      <c r="C177" s="107"/>
      <c r="D177" s="107"/>
      <c r="E177" s="107"/>
      <c r="F177" s="109"/>
      <c r="G177" s="175"/>
      <c r="H177" s="175"/>
    </row>
    <row r="178" spans="1:8" x14ac:dyDescent="0.2">
      <c r="A178" s="108"/>
      <c r="B178" s="107"/>
      <c r="C178" s="107"/>
      <c r="D178" s="107"/>
      <c r="E178" s="107"/>
      <c r="F178" s="109"/>
      <c r="G178" s="175"/>
      <c r="H178" s="175"/>
    </row>
    <row r="179" spans="1:8" x14ac:dyDescent="0.2">
      <c r="A179" s="108"/>
      <c r="B179" s="107"/>
      <c r="C179" s="107"/>
      <c r="D179" s="107"/>
      <c r="E179" s="107"/>
      <c r="F179" s="109"/>
      <c r="G179" s="175"/>
      <c r="H179" s="175"/>
    </row>
    <row r="180" spans="1:8" x14ac:dyDescent="0.2">
      <c r="A180" s="108"/>
      <c r="B180" s="107"/>
      <c r="C180" s="107"/>
      <c r="D180" s="107"/>
      <c r="E180" s="107"/>
      <c r="F180" s="109"/>
      <c r="G180" s="175"/>
      <c r="H180" s="175"/>
    </row>
    <row r="181" spans="1:8" x14ac:dyDescent="0.2">
      <c r="A181" s="108"/>
      <c r="B181" s="107"/>
      <c r="C181" s="107"/>
      <c r="D181" s="107"/>
      <c r="E181" s="107"/>
      <c r="F181" s="109"/>
      <c r="G181" s="175"/>
      <c r="H181" s="175"/>
    </row>
    <row r="182" spans="1:8" x14ac:dyDescent="0.2">
      <c r="A182" s="108"/>
      <c r="B182" s="107"/>
      <c r="C182" s="107"/>
      <c r="D182" s="107"/>
      <c r="E182" s="107"/>
      <c r="F182" s="109"/>
      <c r="G182" s="175"/>
      <c r="H182" s="175"/>
    </row>
    <row r="183" spans="1:8" x14ac:dyDescent="0.2">
      <c r="A183" s="108"/>
      <c r="B183" s="107"/>
      <c r="C183" s="107"/>
      <c r="D183" s="107"/>
      <c r="E183" s="107"/>
      <c r="F183" s="109"/>
      <c r="G183" s="175"/>
      <c r="H183" s="175"/>
    </row>
    <row r="184" spans="1:8" x14ac:dyDescent="0.2">
      <c r="A184" s="108"/>
      <c r="B184" s="107"/>
      <c r="C184" s="107"/>
      <c r="D184" s="107"/>
      <c r="E184" s="107"/>
      <c r="F184" s="109"/>
      <c r="G184" s="175"/>
      <c r="H184" s="175"/>
    </row>
    <row r="185" spans="1:8" x14ac:dyDescent="0.2">
      <c r="A185" s="108"/>
      <c r="B185" s="107"/>
      <c r="C185" s="107"/>
      <c r="D185" s="107"/>
      <c r="E185" s="107"/>
      <c r="F185" s="109"/>
      <c r="G185" s="175"/>
      <c r="H185" s="175"/>
    </row>
    <row r="186" spans="1:8" x14ac:dyDescent="0.2">
      <c r="A186" s="108"/>
      <c r="B186" s="107"/>
      <c r="C186" s="107"/>
      <c r="D186" s="107"/>
      <c r="E186" s="107"/>
      <c r="F186" s="109"/>
      <c r="G186" s="175"/>
      <c r="H186" s="175"/>
    </row>
    <row r="187" spans="1:8" x14ac:dyDescent="0.2">
      <c r="A187" s="108"/>
      <c r="B187" s="107"/>
      <c r="C187" s="107"/>
      <c r="D187" s="107"/>
      <c r="E187" s="107"/>
      <c r="F187" s="109"/>
      <c r="G187" s="175"/>
      <c r="H187" s="175"/>
    </row>
    <row r="188" spans="1:8" x14ac:dyDescent="0.2">
      <c r="A188" s="108"/>
      <c r="B188" s="107"/>
      <c r="C188" s="107"/>
      <c r="D188" s="107"/>
      <c r="E188" s="107"/>
      <c r="F188" s="109"/>
      <c r="G188" s="175"/>
      <c r="H188" s="175"/>
    </row>
    <row r="189" spans="1:8" x14ac:dyDescent="0.2">
      <c r="A189" s="108"/>
      <c r="B189" s="107"/>
      <c r="C189" s="107"/>
      <c r="D189" s="107"/>
      <c r="E189" s="107"/>
      <c r="F189" s="109"/>
      <c r="G189" s="175"/>
      <c r="H189" s="175"/>
    </row>
    <row r="190" spans="1:8" x14ac:dyDescent="0.2">
      <c r="A190" s="108"/>
      <c r="B190" s="107"/>
      <c r="C190" s="107"/>
      <c r="D190" s="107"/>
      <c r="E190" s="107"/>
      <c r="F190" s="109"/>
      <c r="G190" s="175"/>
      <c r="H190" s="175"/>
    </row>
    <row r="191" spans="1:8" x14ac:dyDescent="0.2">
      <c r="A191" s="108"/>
      <c r="B191" s="107"/>
      <c r="C191" s="107"/>
      <c r="D191" s="107"/>
      <c r="E191" s="107"/>
      <c r="F191" s="109"/>
      <c r="G191" s="175"/>
      <c r="H191" s="175"/>
    </row>
    <row r="192" spans="1:8" x14ac:dyDescent="0.2">
      <c r="A192" s="108"/>
      <c r="B192" s="107"/>
      <c r="C192" s="107"/>
      <c r="D192" s="107"/>
      <c r="E192" s="107"/>
      <c r="F192" s="109"/>
      <c r="G192" s="175"/>
      <c r="H192" s="175"/>
    </row>
    <row r="193" spans="1:8" x14ac:dyDescent="0.2">
      <c r="A193" s="108"/>
      <c r="B193" s="107"/>
      <c r="C193" s="107"/>
      <c r="D193" s="107"/>
      <c r="E193" s="107"/>
      <c r="F193" s="109"/>
      <c r="G193" s="175"/>
      <c r="H193" s="175"/>
    </row>
    <row r="194" spans="1:8" x14ac:dyDescent="0.2">
      <c r="A194" s="108"/>
      <c r="B194" s="107"/>
      <c r="C194" s="107"/>
      <c r="D194" s="107"/>
      <c r="E194" s="107"/>
      <c r="F194" s="109"/>
      <c r="G194" s="175"/>
      <c r="H194" s="175"/>
    </row>
    <row r="195" spans="1:8" x14ac:dyDescent="0.2">
      <c r="A195" s="108"/>
      <c r="B195" s="107"/>
      <c r="C195" s="107"/>
      <c r="D195" s="107"/>
      <c r="E195" s="107"/>
      <c r="F195" s="109"/>
      <c r="G195" s="175"/>
      <c r="H195" s="175"/>
    </row>
    <row r="196" spans="1:8" x14ac:dyDescent="0.2">
      <c r="A196" s="108"/>
      <c r="B196" s="107"/>
      <c r="C196" s="107"/>
      <c r="D196" s="107"/>
      <c r="E196" s="107"/>
      <c r="F196" s="109"/>
    </row>
    <row r="197" spans="1:8" x14ac:dyDescent="0.2">
      <c r="A197" s="108"/>
      <c r="B197" s="107"/>
      <c r="C197" s="107"/>
      <c r="D197" s="107"/>
      <c r="E197" s="107"/>
      <c r="F197" s="109"/>
    </row>
    <row r="198" spans="1:8" x14ac:dyDescent="0.2">
      <c r="A198" s="108"/>
      <c r="B198" s="107"/>
      <c r="C198" s="107"/>
      <c r="D198" s="107"/>
      <c r="E198" s="107"/>
      <c r="F198" s="109"/>
    </row>
    <row r="199" spans="1:8" x14ac:dyDescent="0.2">
      <c r="A199" s="108"/>
      <c r="B199" s="107"/>
      <c r="C199" s="107"/>
      <c r="D199" s="107"/>
      <c r="E199" s="107"/>
      <c r="F199" s="109"/>
    </row>
    <row r="200" spans="1:8" x14ac:dyDescent="0.2">
      <c r="A200" s="108"/>
      <c r="B200" s="107"/>
      <c r="C200" s="107"/>
      <c r="D200" s="107"/>
      <c r="E200" s="107"/>
      <c r="F200" s="109"/>
    </row>
    <row r="201" spans="1:8" x14ac:dyDescent="0.2">
      <c r="A201" s="108"/>
      <c r="B201" s="107"/>
      <c r="C201" s="107"/>
      <c r="D201" s="107"/>
      <c r="E201" s="107"/>
      <c r="F201" s="109"/>
    </row>
    <row r="202" spans="1:8" x14ac:dyDescent="0.2">
      <c r="A202" s="108"/>
      <c r="B202" s="107"/>
      <c r="C202" s="107"/>
      <c r="D202" s="107"/>
      <c r="E202" s="107"/>
      <c r="F202" s="109"/>
    </row>
    <row r="203" spans="1:8" x14ac:dyDescent="0.2">
      <c r="A203" s="108"/>
      <c r="B203" s="107"/>
      <c r="C203" s="107"/>
      <c r="D203" s="107"/>
      <c r="E203" s="107"/>
      <c r="F203" s="109"/>
    </row>
    <row r="204" spans="1:8" x14ac:dyDescent="0.2">
      <c r="A204" s="108"/>
      <c r="B204" s="107"/>
      <c r="C204" s="107"/>
      <c r="D204" s="107"/>
      <c r="E204" s="107"/>
      <c r="F204" s="109"/>
    </row>
    <row r="205" spans="1:8" x14ac:dyDescent="0.2">
      <c r="A205" s="108"/>
      <c r="B205" s="107"/>
      <c r="C205" s="107"/>
      <c r="D205" s="107"/>
      <c r="E205" s="107"/>
      <c r="F205" s="109"/>
    </row>
    <row r="206" spans="1:8" x14ac:dyDescent="0.2">
      <c r="A206" s="108"/>
      <c r="B206" s="107"/>
      <c r="C206" s="107"/>
      <c r="D206" s="107"/>
      <c r="E206" s="107"/>
      <c r="F206" s="109"/>
    </row>
    <row r="207" spans="1:8" x14ac:dyDescent="0.2">
      <c r="A207" s="108"/>
      <c r="B207" s="107"/>
      <c r="C207" s="107"/>
      <c r="D207" s="107"/>
      <c r="E207" s="107"/>
      <c r="F207" s="109"/>
    </row>
    <row r="208" spans="1:8" x14ac:dyDescent="0.2">
      <c r="A208" s="108"/>
      <c r="B208" s="107"/>
      <c r="C208" s="107"/>
      <c r="D208" s="107"/>
      <c r="E208" s="107"/>
      <c r="F208" s="109"/>
    </row>
    <row r="209" spans="1:6" x14ac:dyDescent="0.2">
      <c r="A209" s="108"/>
      <c r="B209" s="107"/>
      <c r="C209" s="107"/>
      <c r="D209" s="107"/>
      <c r="E209" s="107"/>
      <c r="F209" s="109"/>
    </row>
    <row r="210" spans="1:6" x14ac:dyDescent="0.2">
      <c r="A210" s="108"/>
      <c r="B210" s="107"/>
      <c r="C210" s="107"/>
      <c r="D210" s="107"/>
      <c r="E210" s="107"/>
      <c r="F210" s="109"/>
    </row>
    <row r="211" spans="1:6" x14ac:dyDescent="0.2">
      <c r="A211" s="108"/>
      <c r="B211" s="107"/>
      <c r="C211" s="107"/>
      <c r="D211" s="107"/>
      <c r="E211" s="107"/>
      <c r="F211" s="109"/>
    </row>
    <row r="212" spans="1:6" x14ac:dyDescent="0.2">
      <c r="A212" s="108"/>
      <c r="B212" s="107"/>
      <c r="C212" s="107"/>
      <c r="D212" s="107"/>
      <c r="E212" s="107"/>
      <c r="F212" s="109"/>
    </row>
    <row r="213" spans="1:6" x14ac:dyDescent="0.2">
      <c r="A213" s="108"/>
      <c r="B213" s="107"/>
      <c r="C213" s="107"/>
      <c r="D213" s="107"/>
      <c r="E213" s="107"/>
      <c r="F213" s="109"/>
    </row>
    <row r="214" spans="1:6" x14ac:dyDescent="0.2">
      <c r="A214" s="108"/>
      <c r="B214" s="107"/>
      <c r="C214" s="107"/>
      <c r="D214" s="107"/>
      <c r="E214" s="107"/>
      <c r="F214" s="109"/>
    </row>
    <row r="215" spans="1:6" x14ac:dyDescent="0.2">
      <c r="A215" s="108"/>
      <c r="B215" s="107"/>
      <c r="C215" s="107"/>
      <c r="D215" s="107"/>
      <c r="E215" s="107"/>
      <c r="F215" s="109"/>
    </row>
    <row r="216" spans="1:6" x14ac:dyDescent="0.2">
      <c r="A216" s="108"/>
      <c r="B216" s="107"/>
      <c r="C216" s="107"/>
      <c r="D216" s="107"/>
      <c r="E216" s="107"/>
      <c r="F216" s="109"/>
    </row>
    <row r="217" spans="1:6" x14ac:dyDescent="0.2">
      <c r="A217" s="108"/>
      <c r="B217" s="107"/>
      <c r="C217" s="107"/>
      <c r="D217" s="107"/>
      <c r="E217" s="107"/>
      <c r="F217" s="109"/>
    </row>
    <row r="218" spans="1:6" x14ac:dyDescent="0.2">
      <c r="A218" s="108"/>
      <c r="B218" s="107"/>
      <c r="C218" s="107"/>
      <c r="D218" s="107"/>
      <c r="E218" s="107"/>
      <c r="F218" s="109"/>
    </row>
    <row r="219" spans="1:6" x14ac:dyDescent="0.2">
      <c r="A219" s="108"/>
      <c r="B219" s="107"/>
      <c r="C219" s="107"/>
      <c r="D219" s="107"/>
      <c r="E219" s="107"/>
      <c r="F219" s="109"/>
    </row>
    <row r="220" spans="1:6" x14ac:dyDescent="0.2">
      <c r="A220" s="108"/>
      <c r="B220" s="107"/>
      <c r="C220" s="107"/>
      <c r="D220" s="107"/>
      <c r="E220" s="107"/>
      <c r="F220" s="109"/>
    </row>
    <row r="221" spans="1:6" x14ac:dyDescent="0.2">
      <c r="A221" s="108"/>
      <c r="B221" s="107"/>
      <c r="C221" s="107"/>
      <c r="D221" s="107"/>
      <c r="E221" s="107"/>
      <c r="F221" s="109"/>
    </row>
    <row r="222" spans="1:6" x14ac:dyDescent="0.2">
      <c r="A222" s="108"/>
      <c r="B222" s="107"/>
      <c r="C222" s="107"/>
      <c r="D222" s="107"/>
      <c r="E222" s="107"/>
      <c r="F222" s="109"/>
    </row>
    <row r="223" spans="1:6" x14ac:dyDescent="0.2">
      <c r="A223" s="108"/>
      <c r="B223" s="107"/>
      <c r="C223" s="107"/>
      <c r="D223" s="107"/>
      <c r="E223" s="107"/>
      <c r="F223" s="109"/>
    </row>
    <row r="224" spans="1:6" x14ac:dyDescent="0.2">
      <c r="A224" s="108"/>
      <c r="B224" s="107"/>
      <c r="C224" s="107"/>
      <c r="D224" s="107"/>
      <c r="E224" s="107"/>
      <c r="F224" s="109"/>
    </row>
    <row r="225" spans="1:6" x14ac:dyDescent="0.2">
      <c r="A225" s="108"/>
      <c r="B225" s="107"/>
      <c r="C225" s="107"/>
      <c r="D225" s="107"/>
      <c r="E225" s="107"/>
      <c r="F225" s="109"/>
    </row>
    <row r="226" spans="1:6" x14ac:dyDescent="0.2">
      <c r="A226" s="108"/>
      <c r="B226" s="107"/>
      <c r="C226" s="107"/>
      <c r="D226" s="107"/>
      <c r="E226" s="107"/>
      <c r="F226" s="109"/>
    </row>
    <row r="227" spans="1:6" x14ac:dyDescent="0.2">
      <c r="A227" s="108"/>
      <c r="B227" s="107"/>
      <c r="C227" s="107"/>
      <c r="D227" s="107"/>
      <c r="E227" s="107"/>
      <c r="F227" s="109"/>
    </row>
    <row r="228" spans="1:6" x14ac:dyDescent="0.2">
      <c r="A228" s="108"/>
      <c r="B228" s="107"/>
      <c r="C228" s="107"/>
      <c r="D228" s="107"/>
      <c r="E228" s="107"/>
      <c r="F228" s="109"/>
    </row>
    <row r="229" spans="1:6" x14ac:dyDescent="0.2">
      <c r="A229" s="108"/>
      <c r="B229" s="107"/>
      <c r="C229" s="107"/>
      <c r="D229" s="107"/>
      <c r="E229" s="107"/>
      <c r="F229" s="109"/>
    </row>
    <row r="230" spans="1:6" x14ac:dyDescent="0.2">
      <c r="A230" s="108"/>
      <c r="B230" s="107"/>
      <c r="C230" s="107"/>
      <c r="D230" s="107"/>
      <c r="E230" s="107"/>
      <c r="F230" s="109"/>
    </row>
    <row r="231" spans="1:6" x14ac:dyDescent="0.2">
      <c r="A231" s="108"/>
      <c r="B231" s="107"/>
      <c r="C231" s="107"/>
      <c r="D231" s="107"/>
      <c r="E231" s="107"/>
      <c r="F231" s="109"/>
    </row>
    <row r="232" spans="1:6" x14ac:dyDescent="0.2">
      <c r="A232" s="108"/>
      <c r="B232" s="107"/>
      <c r="C232" s="107"/>
      <c r="D232" s="107"/>
      <c r="E232" s="107"/>
      <c r="F232" s="109"/>
    </row>
    <row r="233" spans="1:6" x14ac:dyDescent="0.2">
      <c r="A233" s="108"/>
      <c r="B233" s="107"/>
      <c r="C233" s="107"/>
      <c r="D233" s="107"/>
      <c r="E233" s="107"/>
      <c r="F233" s="109"/>
    </row>
    <row r="234" spans="1:6" x14ac:dyDescent="0.2">
      <c r="A234" s="108"/>
      <c r="B234" s="107"/>
      <c r="C234" s="107"/>
      <c r="D234" s="107"/>
      <c r="E234" s="107"/>
      <c r="F234" s="109"/>
    </row>
    <row r="235" spans="1:6" x14ac:dyDescent="0.2">
      <c r="A235" s="108"/>
      <c r="B235" s="107"/>
      <c r="C235" s="107"/>
      <c r="D235" s="107"/>
      <c r="E235" s="107"/>
      <c r="F235" s="109"/>
    </row>
    <row r="237" spans="1:6" ht="21.95" customHeight="1" x14ac:dyDescent="0.2">
      <c r="A237" s="274" t="s">
        <v>499</v>
      </c>
      <c r="B237" s="308"/>
      <c r="C237" s="308"/>
      <c r="D237" s="308"/>
      <c r="E237" s="308"/>
      <c r="F237" s="275"/>
    </row>
    <row r="238" spans="1:6" ht="21.95" customHeight="1" x14ac:dyDescent="0.2">
      <c r="A238" s="274" t="s">
        <v>61</v>
      </c>
      <c r="B238" s="308"/>
      <c r="C238" s="308"/>
      <c r="D238" s="308"/>
      <c r="E238" s="308"/>
      <c r="F238" s="275"/>
    </row>
    <row r="239" spans="1:6" ht="21.95" customHeight="1" x14ac:dyDescent="0.2">
      <c r="A239" s="22" t="s">
        <v>59</v>
      </c>
      <c r="B239" s="22" t="s">
        <v>54</v>
      </c>
      <c r="C239" s="22" t="s">
        <v>55</v>
      </c>
      <c r="D239" s="22" t="s">
        <v>56</v>
      </c>
      <c r="E239" s="22" t="s">
        <v>57</v>
      </c>
      <c r="F239" s="22" t="s">
        <v>58</v>
      </c>
    </row>
    <row r="240" spans="1:6" x14ac:dyDescent="0.2">
      <c r="A240" s="1"/>
      <c r="B240" s="107"/>
      <c r="C240" s="107"/>
      <c r="D240" s="107"/>
      <c r="E240" s="107"/>
      <c r="F240" s="109"/>
    </row>
    <row r="241" spans="1:6" x14ac:dyDescent="0.2">
      <c r="A241" s="1"/>
      <c r="B241" s="107"/>
      <c r="C241" s="107"/>
      <c r="D241" s="107"/>
      <c r="E241" s="107"/>
      <c r="F241" s="109"/>
    </row>
    <row r="242" spans="1:6" x14ac:dyDescent="0.2">
      <c r="A242" s="1"/>
      <c r="B242" s="107"/>
      <c r="C242" s="107"/>
      <c r="D242" s="107"/>
      <c r="E242" s="107"/>
      <c r="F242" s="109"/>
    </row>
    <row r="243" spans="1:6" x14ac:dyDescent="0.2">
      <c r="A243" s="1"/>
      <c r="B243" s="107"/>
      <c r="C243" s="107"/>
      <c r="D243" s="107"/>
      <c r="E243" s="107"/>
      <c r="F243" s="109"/>
    </row>
    <row r="244" spans="1:6" x14ac:dyDescent="0.2">
      <c r="A244" s="1"/>
      <c r="B244" s="107"/>
      <c r="C244" s="107"/>
      <c r="D244" s="107"/>
      <c r="E244" s="107"/>
      <c r="F244" s="109"/>
    </row>
    <row r="245" spans="1:6" x14ac:dyDescent="0.2">
      <c r="A245" s="1"/>
      <c r="B245" s="107"/>
      <c r="C245" s="107"/>
      <c r="D245" s="107"/>
      <c r="E245" s="107"/>
      <c r="F245" s="109"/>
    </row>
    <row r="246" spans="1:6" x14ac:dyDescent="0.2">
      <c r="A246" s="1"/>
      <c r="B246" s="107"/>
      <c r="C246" s="107"/>
      <c r="D246" s="107"/>
      <c r="E246" s="107"/>
      <c r="F246" s="109"/>
    </row>
    <row r="247" spans="1:6" x14ac:dyDescent="0.2">
      <c r="A247" s="1"/>
      <c r="B247" s="107"/>
      <c r="C247" s="107"/>
      <c r="D247" s="107"/>
      <c r="E247" s="107"/>
      <c r="F247" s="109"/>
    </row>
    <row r="248" spans="1:6" x14ac:dyDescent="0.2">
      <c r="A248" s="1"/>
      <c r="B248" s="107"/>
      <c r="C248" s="107"/>
      <c r="D248" s="107"/>
      <c r="E248" s="107"/>
      <c r="F248" s="109"/>
    </row>
    <row r="249" spans="1:6" x14ac:dyDescent="0.2">
      <c r="A249" s="1"/>
      <c r="B249" s="107"/>
      <c r="C249" s="107"/>
      <c r="D249" s="107"/>
      <c r="E249" s="107"/>
      <c r="F249" s="109"/>
    </row>
    <row r="250" spans="1:6" x14ac:dyDescent="0.2">
      <c r="A250" s="1"/>
      <c r="B250" s="107"/>
      <c r="C250" s="107"/>
      <c r="D250" s="107"/>
      <c r="E250" s="107"/>
      <c r="F250" s="109"/>
    </row>
    <row r="251" spans="1:6" x14ac:dyDescent="0.2">
      <c r="A251" s="1"/>
      <c r="B251" s="107"/>
      <c r="C251" s="107"/>
      <c r="D251" s="107"/>
      <c r="E251" s="107"/>
      <c r="F251" s="109"/>
    </row>
    <row r="252" spans="1:6" x14ac:dyDescent="0.2">
      <c r="A252" s="1"/>
      <c r="B252" s="107"/>
      <c r="C252" s="107"/>
      <c r="D252" s="107"/>
      <c r="E252" s="107"/>
      <c r="F252" s="109"/>
    </row>
    <row r="253" spans="1:6" x14ac:dyDescent="0.2">
      <c r="A253" s="1"/>
      <c r="B253" s="107"/>
      <c r="C253" s="107"/>
      <c r="D253" s="107"/>
      <c r="E253" s="107"/>
      <c r="F253" s="109"/>
    </row>
    <row r="254" spans="1:6" x14ac:dyDescent="0.2">
      <c r="A254" s="1"/>
      <c r="B254" s="107"/>
      <c r="C254" s="107"/>
      <c r="D254" s="107"/>
      <c r="E254" s="107"/>
      <c r="F254" s="109"/>
    </row>
    <row r="255" spans="1:6" x14ac:dyDescent="0.2">
      <c r="A255" s="1"/>
      <c r="B255" s="107"/>
      <c r="C255" s="107"/>
      <c r="D255" s="107"/>
      <c r="E255" s="107"/>
      <c r="F255" s="109"/>
    </row>
    <row r="256" spans="1:6" x14ac:dyDescent="0.2">
      <c r="A256" s="1"/>
      <c r="B256" s="107"/>
      <c r="C256" s="107"/>
      <c r="D256" s="107"/>
      <c r="E256" s="107"/>
      <c r="F256" s="109"/>
    </row>
    <row r="257" spans="1:6" x14ac:dyDescent="0.2">
      <c r="A257" s="1"/>
      <c r="B257" s="107"/>
      <c r="C257" s="107"/>
      <c r="D257" s="107"/>
      <c r="E257" s="107"/>
      <c r="F257" s="109"/>
    </row>
    <row r="258" spans="1:6" x14ac:dyDescent="0.2">
      <c r="A258" s="1"/>
      <c r="B258" s="107"/>
      <c r="C258" s="107"/>
      <c r="D258" s="107"/>
      <c r="E258" s="107"/>
      <c r="F258" s="109"/>
    </row>
    <row r="259" spans="1:6" x14ac:dyDescent="0.2">
      <c r="A259" s="1"/>
      <c r="B259" s="107"/>
      <c r="C259" s="107"/>
      <c r="D259" s="107"/>
      <c r="E259" s="107"/>
      <c r="F259" s="109"/>
    </row>
    <row r="260" spans="1:6" x14ac:dyDescent="0.2">
      <c r="A260" s="1"/>
      <c r="B260" s="107"/>
      <c r="C260" s="107"/>
      <c r="D260" s="107"/>
      <c r="E260" s="107"/>
      <c r="F260" s="109"/>
    </row>
    <row r="261" spans="1:6" x14ac:dyDescent="0.2">
      <c r="A261" s="1"/>
      <c r="B261" s="107"/>
      <c r="C261" s="107"/>
      <c r="D261" s="107"/>
      <c r="E261" s="107"/>
      <c r="F261" s="109"/>
    </row>
    <row r="262" spans="1:6" x14ac:dyDescent="0.2">
      <c r="A262" s="1"/>
      <c r="B262" s="107"/>
      <c r="C262" s="107"/>
      <c r="D262" s="107"/>
      <c r="E262" s="107"/>
      <c r="F262" s="109"/>
    </row>
    <row r="263" spans="1:6" x14ac:dyDescent="0.2">
      <c r="A263" s="1"/>
      <c r="B263" s="107"/>
      <c r="C263" s="107"/>
      <c r="D263" s="107"/>
      <c r="E263" s="107"/>
      <c r="F263" s="109"/>
    </row>
    <row r="264" spans="1:6" x14ac:dyDescent="0.2">
      <c r="A264" s="1"/>
      <c r="B264" s="107"/>
      <c r="C264" s="107"/>
      <c r="D264" s="107"/>
      <c r="E264" s="107"/>
      <c r="F264" s="109"/>
    </row>
    <row r="265" spans="1:6" x14ac:dyDescent="0.2">
      <c r="A265" s="1"/>
      <c r="B265" s="107"/>
      <c r="C265" s="107"/>
      <c r="D265" s="107"/>
      <c r="E265" s="107"/>
      <c r="F265" s="109"/>
    </row>
    <row r="266" spans="1:6" x14ac:dyDescent="0.2">
      <c r="A266" s="1"/>
      <c r="B266" s="107"/>
      <c r="C266" s="107"/>
      <c r="D266" s="107"/>
      <c r="E266" s="107"/>
      <c r="F266" s="109"/>
    </row>
    <row r="267" spans="1:6" x14ac:dyDescent="0.2">
      <c r="A267" s="1"/>
      <c r="B267" s="107"/>
      <c r="C267" s="107"/>
      <c r="D267" s="107"/>
      <c r="E267" s="107"/>
      <c r="F267" s="109"/>
    </row>
    <row r="268" spans="1:6" x14ac:dyDescent="0.2">
      <c r="A268" s="1"/>
      <c r="B268" s="107"/>
      <c r="C268" s="107"/>
      <c r="D268" s="107"/>
      <c r="E268" s="107"/>
      <c r="F268" s="109"/>
    </row>
    <row r="269" spans="1:6" x14ac:dyDescent="0.2">
      <c r="A269" s="1"/>
      <c r="B269" s="107"/>
      <c r="C269" s="107"/>
      <c r="D269" s="107"/>
      <c r="E269" s="107"/>
      <c r="F269" s="109"/>
    </row>
    <row r="270" spans="1:6" x14ac:dyDescent="0.2">
      <c r="A270" s="1"/>
      <c r="B270" s="107"/>
      <c r="C270" s="107"/>
      <c r="D270" s="107"/>
      <c r="E270" s="107"/>
      <c r="F270" s="109"/>
    </row>
    <row r="271" spans="1:6" x14ac:dyDescent="0.2">
      <c r="A271" s="1"/>
      <c r="B271" s="107"/>
      <c r="C271" s="107"/>
      <c r="D271" s="107"/>
      <c r="E271" s="107"/>
      <c r="F271" s="109"/>
    </row>
    <row r="272" spans="1:6" x14ac:dyDescent="0.2">
      <c r="A272" s="1"/>
      <c r="B272" s="107"/>
      <c r="C272" s="107"/>
      <c r="D272" s="107"/>
      <c r="E272" s="107"/>
      <c r="F272" s="109"/>
    </row>
    <row r="273" spans="1:6" x14ac:dyDescent="0.2">
      <c r="A273" s="1"/>
      <c r="B273" s="107"/>
      <c r="C273" s="107"/>
      <c r="D273" s="107"/>
      <c r="E273" s="107"/>
      <c r="F273" s="109"/>
    </row>
    <row r="274" spans="1:6" x14ac:dyDescent="0.2">
      <c r="A274" s="1"/>
      <c r="B274" s="107"/>
      <c r="C274" s="107"/>
      <c r="D274" s="107"/>
      <c r="E274" s="107"/>
      <c r="F274" s="109"/>
    </row>
    <row r="275" spans="1:6" x14ac:dyDescent="0.2">
      <c r="A275" s="1"/>
      <c r="B275" s="107"/>
      <c r="C275" s="107"/>
      <c r="D275" s="107"/>
      <c r="E275" s="107"/>
      <c r="F275" s="109"/>
    </row>
    <row r="276" spans="1:6" x14ac:dyDescent="0.2">
      <c r="A276" s="1"/>
      <c r="B276" s="107"/>
      <c r="C276" s="107"/>
      <c r="D276" s="107"/>
      <c r="E276" s="107"/>
      <c r="F276" s="109"/>
    </row>
    <row r="277" spans="1:6" x14ac:dyDescent="0.2">
      <c r="A277" s="1"/>
      <c r="B277" s="107"/>
      <c r="C277" s="107"/>
      <c r="D277" s="107"/>
      <c r="E277" s="107"/>
      <c r="F277" s="109"/>
    </row>
    <row r="278" spans="1:6" x14ac:dyDescent="0.2">
      <c r="A278" s="1"/>
      <c r="B278" s="107"/>
      <c r="C278" s="107"/>
      <c r="D278" s="107"/>
      <c r="E278" s="107"/>
      <c r="F278" s="109"/>
    </row>
    <row r="279" spans="1:6" x14ac:dyDescent="0.2">
      <c r="A279" s="1"/>
      <c r="B279" s="107"/>
      <c r="C279" s="107"/>
      <c r="D279" s="107"/>
      <c r="E279" s="107"/>
      <c r="F279" s="109"/>
    </row>
    <row r="280" spans="1:6" x14ac:dyDescent="0.2">
      <c r="A280" s="1"/>
      <c r="B280" s="107"/>
      <c r="C280" s="107"/>
      <c r="D280" s="107"/>
      <c r="E280" s="107"/>
      <c r="F280" s="109"/>
    </row>
    <row r="281" spans="1:6" x14ac:dyDescent="0.2">
      <c r="A281" s="1"/>
      <c r="B281" s="107"/>
      <c r="C281" s="107"/>
      <c r="D281" s="107"/>
      <c r="E281" s="107"/>
      <c r="F281" s="109"/>
    </row>
    <row r="282" spans="1:6" x14ac:dyDescent="0.2">
      <c r="A282" s="1"/>
      <c r="B282" s="107"/>
      <c r="C282" s="107"/>
      <c r="D282" s="107"/>
      <c r="E282" s="107"/>
      <c r="F282" s="109"/>
    </row>
    <row r="283" spans="1:6" x14ac:dyDescent="0.2">
      <c r="A283" s="1"/>
      <c r="B283" s="107"/>
      <c r="C283" s="107"/>
      <c r="D283" s="107"/>
      <c r="E283" s="107"/>
      <c r="F283" s="109"/>
    </row>
    <row r="284" spans="1:6" x14ac:dyDescent="0.2">
      <c r="A284" s="1"/>
      <c r="B284" s="107"/>
      <c r="C284" s="107"/>
      <c r="D284" s="107"/>
      <c r="E284" s="107"/>
      <c r="F284" s="109"/>
    </row>
    <row r="285" spans="1:6" x14ac:dyDescent="0.2">
      <c r="A285" s="1"/>
      <c r="B285" s="107"/>
      <c r="C285" s="107"/>
      <c r="D285" s="107"/>
      <c r="E285" s="107"/>
      <c r="F285" s="109"/>
    </row>
    <row r="286" spans="1:6" x14ac:dyDescent="0.2">
      <c r="A286" s="1"/>
      <c r="B286" s="107"/>
      <c r="C286" s="107"/>
      <c r="D286" s="107"/>
      <c r="E286" s="107"/>
      <c r="F286" s="109"/>
    </row>
    <row r="287" spans="1:6" x14ac:dyDescent="0.2">
      <c r="A287" s="1"/>
      <c r="B287" s="107"/>
      <c r="C287" s="107"/>
      <c r="D287" s="107"/>
      <c r="E287" s="107"/>
      <c r="F287" s="109"/>
    </row>
    <row r="288" spans="1:6" x14ac:dyDescent="0.2">
      <c r="A288" s="1"/>
      <c r="B288" s="107"/>
      <c r="C288" s="107"/>
      <c r="D288" s="107"/>
      <c r="E288" s="107"/>
      <c r="F288" s="109"/>
    </row>
    <row r="289" spans="1:8" x14ac:dyDescent="0.2">
      <c r="A289" s="1"/>
      <c r="B289" s="107"/>
      <c r="C289" s="107"/>
      <c r="D289" s="107"/>
      <c r="E289" s="107"/>
      <c r="F289" s="109"/>
    </row>
    <row r="290" spans="1:8" x14ac:dyDescent="0.2">
      <c r="A290" s="1"/>
      <c r="B290" s="107"/>
      <c r="C290" s="107"/>
      <c r="D290" s="107"/>
      <c r="E290" s="107"/>
      <c r="F290" s="109"/>
    </row>
    <row r="291" spans="1:8" x14ac:dyDescent="0.2">
      <c r="A291" s="1"/>
      <c r="B291" s="107"/>
      <c r="C291" s="107"/>
      <c r="D291" s="107"/>
      <c r="E291" s="107"/>
      <c r="F291" s="109"/>
    </row>
    <row r="292" spans="1:8" x14ac:dyDescent="0.2">
      <c r="A292" s="1"/>
      <c r="B292" s="107"/>
      <c r="C292" s="107"/>
      <c r="D292" s="107"/>
      <c r="E292" s="107"/>
      <c r="F292" s="109"/>
    </row>
    <row r="293" spans="1:8" x14ac:dyDescent="0.2">
      <c r="A293" s="1"/>
      <c r="B293" s="107"/>
      <c r="C293" s="107"/>
      <c r="D293" s="107"/>
      <c r="E293" s="107"/>
      <c r="F293" s="109"/>
    </row>
    <row r="294" spans="1:8" x14ac:dyDescent="0.2">
      <c r="A294" s="1"/>
      <c r="B294" s="107"/>
      <c r="C294" s="107"/>
      <c r="D294" s="107"/>
      <c r="E294" s="107"/>
      <c r="F294" s="109"/>
    </row>
    <row r="295" spans="1:8" x14ac:dyDescent="0.2">
      <c r="A295" s="1"/>
      <c r="B295" s="107"/>
      <c r="C295" s="107"/>
      <c r="D295" s="107"/>
      <c r="E295" s="107"/>
      <c r="F295" s="109"/>
    </row>
    <row r="296" spans="1:8" x14ac:dyDescent="0.2">
      <c r="A296" s="1"/>
      <c r="B296" s="107"/>
      <c r="C296" s="107"/>
      <c r="D296" s="107"/>
      <c r="E296" s="107"/>
      <c r="F296" s="109"/>
    </row>
    <row r="297" spans="1:8" x14ac:dyDescent="0.2">
      <c r="A297" s="1"/>
      <c r="B297" s="107"/>
      <c r="C297" s="107"/>
      <c r="D297" s="107"/>
      <c r="E297" s="107"/>
      <c r="F297" s="109"/>
    </row>
    <row r="298" spans="1:8" x14ac:dyDescent="0.2">
      <c r="A298" s="1"/>
      <c r="B298" s="107"/>
      <c r="C298" s="107"/>
      <c r="D298" s="107"/>
      <c r="E298" s="107"/>
      <c r="F298" s="109"/>
    </row>
    <row r="299" spans="1:8" x14ac:dyDescent="0.2">
      <c r="A299" s="1"/>
      <c r="B299" s="107"/>
      <c r="C299" s="107"/>
      <c r="D299" s="107"/>
      <c r="E299" s="107"/>
      <c r="F299" s="109"/>
    </row>
    <row r="300" spans="1:8" x14ac:dyDescent="0.2">
      <c r="A300" s="1"/>
      <c r="B300" s="107"/>
      <c r="C300" s="107"/>
      <c r="D300" s="107"/>
      <c r="E300" s="107"/>
      <c r="F300" s="109"/>
    </row>
    <row r="301" spans="1:8" x14ac:dyDescent="0.2">
      <c r="A301" s="1"/>
      <c r="B301" s="107"/>
      <c r="C301" s="107"/>
      <c r="D301" s="107"/>
      <c r="E301" s="107"/>
      <c r="F301" s="109"/>
    </row>
    <row r="302" spans="1:8" x14ac:dyDescent="0.2">
      <c r="A302" s="1"/>
      <c r="B302" s="107"/>
      <c r="C302" s="107"/>
      <c r="D302" s="107"/>
      <c r="E302" s="107"/>
      <c r="F302" s="109"/>
    </row>
    <row r="303" spans="1:8" x14ac:dyDescent="0.2">
      <c r="A303" s="1"/>
      <c r="B303" s="107"/>
      <c r="C303" s="107"/>
      <c r="D303" s="107"/>
      <c r="E303" s="107"/>
      <c r="F303" s="109"/>
      <c r="G303" s="175"/>
      <c r="H303" s="175"/>
    </row>
    <row r="304" spans="1:8" x14ac:dyDescent="0.2">
      <c r="A304" s="1"/>
      <c r="B304" s="107"/>
      <c r="C304" s="107"/>
      <c r="D304" s="107"/>
      <c r="E304" s="107"/>
      <c r="F304" s="109"/>
      <c r="G304" s="175"/>
      <c r="H304" s="175"/>
    </row>
    <row r="305" spans="1:8" x14ac:dyDescent="0.2">
      <c r="A305" s="1"/>
      <c r="B305" s="107"/>
      <c r="C305" s="107"/>
      <c r="D305" s="107"/>
      <c r="E305" s="107"/>
      <c r="F305" s="109"/>
      <c r="G305" s="175"/>
      <c r="H305" s="175"/>
    </row>
    <row r="306" spans="1:8" x14ac:dyDescent="0.2">
      <c r="A306" s="1"/>
      <c r="B306" s="107"/>
      <c r="C306" s="107"/>
      <c r="D306" s="107"/>
      <c r="E306" s="107"/>
      <c r="F306" s="109"/>
      <c r="G306" s="175"/>
      <c r="H306" s="175"/>
    </row>
    <row r="307" spans="1:8" x14ac:dyDescent="0.2">
      <c r="A307" s="1"/>
      <c r="B307" s="107"/>
      <c r="C307" s="107"/>
      <c r="D307" s="107"/>
      <c r="E307" s="107"/>
      <c r="F307" s="109"/>
      <c r="G307" s="175"/>
      <c r="H307" s="175"/>
    </row>
    <row r="308" spans="1:8" x14ac:dyDescent="0.2">
      <c r="A308" s="1"/>
      <c r="B308" s="107"/>
      <c r="C308" s="107"/>
      <c r="D308" s="107"/>
      <c r="E308" s="107"/>
      <c r="F308" s="109"/>
      <c r="G308" s="175"/>
      <c r="H308" s="175"/>
    </row>
    <row r="309" spans="1:8" x14ac:dyDescent="0.2">
      <c r="A309" s="1"/>
      <c r="B309" s="107"/>
      <c r="C309" s="107"/>
      <c r="D309" s="107"/>
      <c r="E309" s="107"/>
      <c r="F309" s="109"/>
      <c r="G309" s="175"/>
      <c r="H309" s="175"/>
    </row>
    <row r="310" spans="1:8" x14ac:dyDescent="0.2">
      <c r="A310" s="1"/>
      <c r="B310" s="107"/>
      <c r="C310" s="107"/>
      <c r="D310" s="107"/>
      <c r="E310" s="107"/>
      <c r="F310" s="109"/>
      <c r="G310" s="175"/>
      <c r="H310" s="175"/>
    </row>
    <row r="311" spans="1:8" x14ac:dyDescent="0.2">
      <c r="A311" s="1"/>
      <c r="B311" s="107"/>
      <c r="C311" s="107"/>
      <c r="D311" s="107"/>
      <c r="E311" s="107"/>
      <c r="F311" s="109"/>
      <c r="G311" s="175"/>
      <c r="H311" s="175"/>
    </row>
    <row r="312" spans="1:8" x14ac:dyDescent="0.2">
      <c r="A312" s="1"/>
      <c r="B312" s="107"/>
      <c r="C312" s="107"/>
      <c r="D312" s="107"/>
      <c r="E312" s="107"/>
      <c r="F312" s="109"/>
      <c r="G312" s="175"/>
      <c r="H312" s="175"/>
    </row>
    <row r="313" spans="1:8" x14ac:dyDescent="0.2">
      <c r="A313" s="1"/>
      <c r="B313" s="107"/>
      <c r="C313" s="107"/>
      <c r="D313" s="107"/>
      <c r="E313" s="107"/>
      <c r="F313" s="109"/>
      <c r="G313" s="175"/>
      <c r="H313" s="175"/>
    </row>
    <row r="314" spans="1:8" x14ac:dyDescent="0.2">
      <c r="A314" s="1"/>
      <c r="B314" s="107"/>
      <c r="C314" s="107"/>
      <c r="D314" s="107"/>
      <c r="E314" s="107"/>
      <c r="F314" s="109"/>
      <c r="G314" s="175"/>
      <c r="H314" s="175"/>
    </row>
    <row r="315" spans="1:8" x14ac:dyDescent="0.2">
      <c r="A315" s="1"/>
      <c r="B315" s="107"/>
      <c r="C315" s="107"/>
      <c r="D315" s="107"/>
      <c r="E315" s="107"/>
      <c r="F315" s="109"/>
      <c r="G315" s="175"/>
      <c r="H315" s="175"/>
    </row>
    <row r="316" spans="1:8" x14ac:dyDescent="0.2">
      <c r="A316" s="1"/>
      <c r="B316" s="107"/>
      <c r="C316" s="107"/>
      <c r="D316" s="107"/>
      <c r="E316" s="107"/>
      <c r="F316" s="109"/>
      <c r="G316" s="175"/>
      <c r="H316" s="175"/>
    </row>
    <row r="317" spans="1:8" x14ac:dyDescent="0.2">
      <c r="A317" s="1"/>
      <c r="B317" s="107"/>
      <c r="C317" s="107"/>
      <c r="D317" s="107"/>
      <c r="E317" s="107"/>
      <c r="F317" s="109"/>
      <c r="G317" s="175"/>
      <c r="H317" s="175"/>
    </row>
    <row r="318" spans="1:8" x14ac:dyDescent="0.2">
      <c r="A318" s="1"/>
      <c r="B318" s="107"/>
      <c r="C318" s="107"/>
      <c r="D318" s="107"/>
      <c r="E318" s="107"/>
      <c r="F318" s="109"/>
      <c r="G318" s="175"/>
      <c r="H318" s="175"/>
    </row>
    <row r="319" spans="1:8" x14ac:dyDescent="0.2">
      <c r="A319" s="1"/>
      <c r="B319" s="107"/>
      <c r="C319" s="107"/>
      <c r="D319" s="107"/>
      <c r="E319" s="107"/>
      <c r="F319" s="109"/>
      <c r="G319" s="175"/>
      <c r="H319" s="175"/>
    </row>
    <row r="320" spans="1:8" x14ac:dyDescent="0.2">
      <c r="A320" s="1"/>
      <c r="B320" s="107"/>
      <c r="C320" s="107"/>
      <c r="D320" s="107"/>
      <c r="E320" s="107"/>
      <c r="F320" s="109"/>
      <c r="G320" s="175"/>
      <c r="H320" s="175"/>
    </row>
    <row r="321" spans="1:8" x14ac:dyDescent="0.2">
      <c r="A321" s="1"/>
      <c r="B321" s="107"/>
      <c r="C321" s="107"/>
      <c r="D321" s="107"/>
      <c r="E321" s="107"/>
      <c r="F321" s="109"/>
      <c r="G321" s="175"/>
      <c r="H321" s="175"/>
    </row>
    <row r="322" spans="1:8" x14ac:dyDescent="0.2">
      <c r="A322" s="1"/>
      <c r="B322" s="107"/>
      <c r="C322" s="107"/>
      <c r="D322" s="107"/>
      <c r="E322" s="107"/>
      <c r="F322" s="109"/>
      <c r="G322" s="175"/>
      <c r="H322" s="175"/>
    </row>
    <row r="323" spans="1:8" x14ac:dyDescent="0.2">
      <c r="A323" s="1"/>
      <c r="B323" s="107"/>
      <c r="C323" s="107"/>
      <c r="D323" s="107"/>
      <c r="E323" s="107"/>
      <c r="F323" s="109"/>
      <c r="G323" s="175"/>
      <c r="H323" s="175"/>
    </row>
    <row r="324" spans="1:8" x14ac:dyDescent="0.2">
      <c r="A324" s="1"/>
      <c r="B324" s="107"/>
      <c r="C324" s="107"/>
      <c r="D324" s="107"/>
      <c r="E324" s="107"/>
      <c r="F324" s="109"/>
      <c r="G324" s="175"/>
      <c r="H324" s="175"/>
    </row>
    <row r="325" spans="1:8" x14ac:dyDescent="0.2">
      <c r="A325" s="1"/>
      <c r="B325" s="107"/>
      <c r="C325" s="107"/>
      <c r="D325" s="107"/>
      <c r="E325" s="107"/>
      <c r="F325" s="109"/>
      <c r="G325" s="175"/>
      <c r="H325" s="175"/>
    </row>
    <row r="326" spans="1:8" x14ac:dyDescent="0.2">
      <c r="A326" s="1"/>
      <c r="B326" s="107"/>
      <c r="C326" s="107"/>
      <c r="D326" s="107"/>
      <c r="E326" s="107"/>
      <c r="F326" s="109"/>
      <c r="G326" s="175"/>
      <c r="H326" s="175"/>
    </row>
    <row r="327" spans="1:8" x14ac:dyDescent="0.2">
      <c r="A327" s="1"/>
      <c r="B327" s="107"/>
      <c r="C327" s="107"/>
      <c r="D327" s="107"/>
      <c r="E327" s="107"/>
      <c r="F327" s="109"/>
      <c r="G327" s="175"/>
      <c r="H327" s="175"/>
    </row>
    <row r="328" spans="1:8" x14ac:dyDescent="0.2">
      <c r="A328" s="1"/>
      <c r="B328" s="107"/>
      <c r="C328" s="107"/>
      <c r="D328" s="107"/>
      <c r="E328" s="107"/>
      <c r="F328" s="109"/>
      <c r="G328" s="175"/>
      <c r="H328" s="175"/>
    </row>
    <row r="329" spans="1:8" x14ac:dyDescent="0.2">
      <c r="A329" s="1"/>
      <c r="B329" s="107"/>
      <c r="C329" s="107"/>
      <c r="D329" s="107"/>
      <c r="E329" s="107"/>
      <c r="F329" s="109"/>
      <c r="G329" s="175"/>
      <c r="H329" s="175"/>
    </row>
    <row r="330" spans="1:8" x14ac:dyDescent="0.2">
      <c r="A330" s="1"/>
      <c r="B330" s="107"/>
      <c r="C330" s="107"/>
      <c r="D330" s="107"/>
      <c r="E330" s="107"/>
      <c r="F330" s="109"/>
      <c r="G330" s="175"/>
      <c r="H330" s="175"/>
    </row>
    <row r="331" spans="1:8" x14ac:dyDescent="0.2">
      <c r="A331" s="1"/>
      <c r="B331" s="107"/>
      <c r="C331" s="107"/>
      <c r="D331" s="107"/>
      <c r="E331" s="107"/>
      <c r="F331" s="109"/>
      <c r="G331" s="175"/>
      <c r="H331" s="175"/>
    </row>
    <row r="332" spans="1:8" x14ac:dyDescent="0.2">
      <c r="A332" s="1"/>
      <c r="B332" s="107"/>
      <c r="C332" s="107"/>
      <c r="D332" s="107"/>
      <c r="E332" s="107"/>
      <c r="F332" s="109"/>
      <c r="G332" s="175"/>
      <c r="H332" s="175"/>
    </row>
    <row r="333" spans="1:8" x14ac:dyDescent="0.2">
      <c r="A333" s="1"/>
      <c r="B333" s="107"/>
      <c r="C333" s="107"/>
      <c r="D333" s="107"/>
      <c r="E333" s="107"/>
      <c r="F333" s="109"/>
      <c r="G333" s="175"/>
      <c r="H333" s="175"/>
    </row>
    <row r="334" spans="1:8" x14ac:dyDescent="0.2">
      <c r="A334" s="1"/>
      <c r="B334" s="107"/>
      <c r="C334" s="107"/>
      <c r="D334" s="107"/>
      <c r="E334" s="107"/>
      <c r="F334" s="109"/>
      <c r="G334" s="175"/>
      <c r="H334" s="175"/>
    </row>
    <row r="335" spans="1:8" x14ac:dyDescent="0.2">
      <c r="A335" s="1"/>
      <c r="B335" s="107"/>
      <c r="C335" s="107"/>
      <c r="D335" s="107"/>
      <c r="E335" s="107"/>
      <c r="F335" s="109"/>
      <c r="G335" s="175"/>
      <c r="H335" s="175"/>
    </row>
    <row r="336" spans="1:8" x14ac:dyDescent="0.2">
      <c r="A336" s="1"/>
      <c r="B336" s="107"/>
      <c r="C336" s="107"/>
      <c r="D336" s="107"/>
      <c r="E336" s="107"/>
      <c r="F336" s="109"/>
      <c r="G336" s="175"/>
      <c r="H336" s="175"/>
    </row>
    <row r="337" spans="1:8" x14ac:dyDescent="0.2">
      <c r="A337" s="1"/>
      <c r="B337" s="107"/>
      <c r="C337" s="107"/>
      <c r="D337" s="107"/>
      <c r="E337" s="107"/>
      <c r="F337" s="109"/>
      <c r="G337" s="175"/>
      <c r="H337" s="175"/>
    </row>
    <row r="338" spans="1:8" x14ac:dyDescent="0.2">
      <c r="A338" s="1"/>
      <c r="B338" s="107"/>
      <c r="C338" s="107"/>
      <c r="D338" s="107"/>
      <c r="E338" s="107"/>
      <c r="F338" s="109"/>
      <c r="G338" s="175"/>
      <c r="H338" s="175"/>
    </row>
    <row r="339" spans="1:8" x14ac:dyDescent="0.2">
      <c r="A339" s="1"/>
      <c r="B339" s="107"/>
      <c r="C339" s="107"/>
      <c r="D339" s="107"/>
      <c r="E339" s="107"/>
      <c r="F339" s="109"/>
      <c r="G339" s="175"/>
      <c r="H339" s="175"/>
    </row>
    <row r="340" spans="1:8" x14ac:dyDescent="0.2">
      <c r="A340" s="1"/>
      <c r="B340" s="107"/>
      <c r="C340" s="107"/>
      <c r="D340" s="107"/>
      <c r="E340" s="107"/>
      <c r="F340" s="109"/>
      <c r="G340" s="175"/>
      <c r="H340" s="175"/>
    </row>
    <row r="341" spans="1:8" x14ac:dyDescent="0.2">
      <c r="A341" s="1"/>
      <c r="B341" s="107"/>
      <c r="C341" s="107"/>
      <c r="D341" s="107"/>
      <c r="E341" s="107"/>
      <c r="F341" s="109"/>
      <c r="G341" s="175"/>
      <c r="H341" s="175"/>
    </row>
    <row r="342" spans="1:8" x14ac:dyDescent="0.2">
      <c r="A342" s="1"/>
      <c r="B342" s="107"/>
      <c r="C342" s="107"/>
      <c r="D342" s="107"/>
      <c r="E342" s="107"/>
      <c r="F342" s="109"/>
      <c r="G342" s="175"/>
      <c r="H342" s="175"/>
    </row>
    <row r="343" spans="1:8" x14ac:dyDescent="0.2">
      <c r="A343" s="1"/>
      <c r="B343" s="107"/>
      <c r="C343" s="107"/>
      <c r="D343" s="107"/>
      <c r="E343" s="107"/>
      <c r="F343" s="109"/>
      <c r="G343" s="175"/>
      <c r="H343" s="175"/>
    </row>
    <row r="344" spans="1:8" x14ac:dyDescent="0.2">
      <c r="A344" s="1"/>
      <c r="B344" s="107"/>
      <c r="C344" s="107"/>
      <c r="D344" s="107"/>
      <c r="E344" s="107"/>
      <c r="F344" s="109"/>
      <c r="G344" s="175"/>
      <c r="H344" s="175"/>
    </row>
    <row r="345" spans="1:8" x14ac:dyDescent="0.2">
      <c r="A345" s="1"/>
      <c r="B345" s="107"/>
      <c r="C345" s="107"/>
      <c r="D345" s="107"/>
      <c r="E345" s="107"/>
      <c r="F345" s="109"/>
    </row>
    <row r="346" spans="1:8" x14ac:dyDescent="0.2">
      <c r="A346" s="1"/>
      <c r="B346" s="107"/>
      <c r="C346" s="107"/>
      <c r="D346" s="107"/>
      <c r="E346" s="107"/>
      <c r="F346" s="109"/>
    </row>
    <row r="347" spans="1:8" x14ac:dyDescent="0.2">
      <c r="A347" s="1"/>
      <c r="B347" s="107"/>
      <c r="C347" s="107"/>
      <c r="D347" s="107"/>
      <c r="E347" s="107"/>
      <c r="F347" s="109"/>
    </row>
    <row r="348" spans="1:8" x14ac:dyDescent="0.2">
      <c r="A348" s="1"/>
      <c r="B348" s="107"/>
      <c r="C348" s="107"/>
      <c r="D348" s="107"/>
      <c r="E348" s="107"/>
      <c r="F348" s="109"/>
    </row>
    <row r="349" spans="1:8" x14ac:dyDescent="0.2">
      <c r="A349" s="1"/>
      <c r="B349" s="107"/>
      <c r="C349" s="107"/>
      <c r="D349" s="107"/>
      <c r="E349" s="107"/>
      <c r="F349" s="109"/>
    </row>
    <row r="350" spans="1:8" x14ac:dyDescent="0.2">
      <c r="A350" s="1"/>
      <c r="B350" s="107"/>
      <c r="C350" s="107"/>
      <c r="D350" s="107"/>
      <c r="E350" s="107"/>
      <c r="F350" s="109"/>
    </row>
    <row r="351" spans="1:8" x14ac:dyDescent="0.2">
      <c r="A351" s="1"/>
      <c r="B351" s="107"/>
      <c r="C351" s="107"/>
      <c r="D351" s="107"/>
      <c r="E351" s="107"/>
      <c r="F351" s="109"/>
    </row>
    <row r="352" spans="1:8" x14ac:dyDescent="0.2">
      <c r="A352" s="1"/>
      <c r="B352" s="107"/>
      <c r="C352" s="107"/>
      <c r="D352" s="107"/>
      <c r="E352" s="107"/>
      <c r="F352" s="109"/>
    </row>
    <row r="353" spans="1:6" x14ac:dyDescent="0.2">
      <c r="A353" s="1"/>
      <c r="B353" s="107"/>
      <c r="C353" s="107"/>
      <c r="D353" s="107"/>
      <c r="E353" s="107"/>
      <c r="F353" s="109"/>
    </row>
    <row r="354" spans="1:6" x14ac:dyDescent="0.2">
      <c r="A354" s="1"/>
      <c r="B354" s="107"/>
      <c r="C354" s="107"/>
      <c r="D354" s="107"/>
      <c r="E354" s="107"/>
      <c r="F354" s="109"/>
    </row>
    <row r="355" spans="1:6" x14ac:dyDescent="0.2">
      <c r="A355" s="1"/>
      <c r="B355" s="107"/>
      <c r="C355" s="107"/>
      <c r="D355" s="107"/>
      <c r="E355" s="107"/>
      <c r="F355" s="109"/>
    </row>
    <row r="356" spans="1:6" x14ac:dyDescent="0.2">
      <c r="A356" s="1"/>
      <c r="B356" s="107"/>
      <c r="C356" s="107"/>
      <c r="D356" s="107"/>
      <c r="E356" s="107"/>
      <c r="F356" s="109"/>
    </row>
    <row r="357" spans="1:6" x14ac:dyDescent="0.2">
      <c r="A357" s="1"/>
      <c r="B357" s="107"/>
      <c r="C357" s="107"/>
      <c r="D357" s="107"/>
      <c r="E357" s="107"/>
      <c r="F357" s="109"/>
    </row>
    <row r="358" spans="1:6" x14ac:dyDescent="0.2">
      <c r="A358" s="1"/>
      <c r="B358" s="107"/>
      <c r="C358" s="107"/>
      <c r="D358" s="107"/>
      <c r="E358" s="107"/>
      <c r="F358" s="109"/>
    </row>
    <row r="359" spans="1:6" x14ac:dyDescent="0.2">
      <c r="A359" s="1"/>
      <c r="B359" s="107"/>
      <c r="C359" s="107"/>
      <c r="D359" s="107"/>
      <c r="E359" s="107"/>
      <c r="F359" s="109"/>
    </row>
    <row r="360" spans="1:6" x14ac:dyDescent="0.2">
      <c r="A360" s="1"/>
      <c r="B360" s="107"/>
      <c r="C360" s="107"/>
      <c r="D360" s="107"/>
      <c r="E360" s="107"/>
      <c r="F360" s="109"/>
    </row>
    <row r="361" spans="1:6" x14ac:dyDescent="0.2">
      <c r="A361" s="1"/>
      <c r="B361" s="107"/>
      <c r="C361" s="107"/>
      <c r="D361" s="107"/>
      <c r="E361" s="107"/>
      <c r="F361" s="109"/>
    </row>
    <row r="362" spans="1:6" x14ac:dyDescent="0.2">
      <c r="A362" s="1"/>
      <c r="B362" s="107"/>
      <c r="C362" s="107"/>
      <c r="D362" s="107"/>
      <c r="E362" s="107"/>
      <c r="F362" s="109"/>
    </row>
    <row r="363" spans="1:6" x14ac:dyDescent="0.2">
      <c r="A363" s="1"/>
      <c r="B363" s="107"/>
      <c r="C363" s="107"/>
      <c r="D363" s="107"/>
      <c r="E363" s="107"/>
      <c r="F363" s="109"/>
    </row>
    <row r="364" spans="1:6" x14ac:dyDescent="0.2">
      <c r="A364" s="1"/>
      <c r="B364" s="107"/>
      <c r="C364" s="107"/>
      <c r="D364" s="107"/>
      <c r="E364" s="107"/>
      <c r="F364" s="109"/>
    </row>
    <row r="365" spans="1:6" x14ac:dyDescent="0.2">
      <c r="A365" s="1"/>
      <c r="B365" s="107"/>
      <c r="C365" s="107"/>
      <c r="D365" s="107"/>
      <c r="E365" s="107"/>
      <c r="F365" s="109"/>
    </row>
    <row r="366" spans="1:6" x14ac:dyDescent="0.2">
      <c r="A366" s="1"/>
      <c r="B366" s="107"/>
      <c r="C366" s="107"/>
      <c r="D366" s="107"/>
      <c r="E366" s="107"/>
      <c r="F366" s="109"/>
    </row>
    <row r="367" spans="1:6" x14ac:dyDescent="0.2">
      <c r="A367" s="1"/>
      <c r="B367" s="107"/>
      <c r="C367" s="107"/>
      <c r="D367" s="107"/>
      <c r="E367" s="107"/>
      <c r="F367" s="109"/>
    </row>
    <row r="368" spans="1:6" x14ac:dyDescent="0.2">
      <c r="A368" s="1"/>
      <c r="B368" s="107"/>
      <c r="C368" s="107"/>
      <c r="D368" s="107"/>
      <c r="E368" s="107"/>
      <c r="F368" s="109"/>
    </row>
    <row r="369" spans="1:6" x14ac:dyDescent="0.2">
      <c r="A369" s="1"/>
      <c r="B369" s="107"/>
      <c r="C369" s="107"/>
      <c r="D369" s="107"/>
      <c r="E369" s="107"/>
      <c r="F369" s="109"/>
    </row>
    <row r="370" spans="1:6" x14ac:dyDescent="0.2">
      <c r="A370" s="1"/>
      <c r="B370" s="107"/>
      <c r="C370" s="107"/>
      <c r="D370" s="107"/>
      <c r="E370" s="107"/>
      <c r="F370" s="109"/>
    </row>
    <row r="371" spans="1:6" x14ac:dyDescent="0.2">
      <c r="A371" s="1"/>
      <c r="B371" s="107"/>
      <c r="C371" s="107"/>
      <c r="D371" s="107"/>
      <c r="E371" s="107"/>
      <c r="F371" s="109"/>
    </row>
    <row r="372" spans="1:6" x14ac:dyDescent="0.2">
      <c r="A372" s="1"/>
      <c r="B372" s="107"/>
      <c r="C372" s="107"/>
      <c r="D372" s="107"/>
      <c r="E372" s="107"/>
      <c r="F372" s="109"/>
    </row>
    <row r="373" spans="1:6" x14ac:dyDescent="0.2">
      <c r="A373" s="1"/>
      <c r="B373" s="107"/>
      <c r="C373" s="107"/>
      <c r="D373" s="107"/>
      <c r="E373" s="107"/>
      <c r="F373" s="109"/>
    </row>
    <row r="374" spans="1:6" x14ac:dyDescent="0.2">
      <c r="A374" s="1"/>
      <c r="B374" s="107"/>
      <c r="C374" s="107"/>
      <c r="D374" s="107"/>
      <c r="E374" s="107"/>
      <c r="F374" s="109"/>
    </row>
    <row r="375" spans="1:6" x14ac:dyDescent="0.2">
      <c r="A375" s="1"/>
      <c r="B375" s="107"/>
      <c r="C375" s="107"/>
      <c r="D375" s="107"/>
      <c r="E375" s="107"/>
      <c r="F375" s="109"/>
    </row>
    <row r="376" spans="1:6" x14ac:dyDescent="0.2">
      <c r="A376" s="1"/>
      <c r="B376" s="107"/>
      <c r="C376" s="107"/>
      <c r="D376" s="107"/>
      <c r="E376" s="107"/>
      <c r="F376" s="109"/>
    </row>
    <row r="377" spans="1:6" x14ac:dyDescent="0.2">
      <c r="A377" s="1"/>
      <c r="B377" s="107"/>
      <c r="C377" s="107"/>
      <c r="D377" s="107"/>
      <c r="E377" s="107"/>
      <c r="F377" s="109"/>
    </row>
    <row r="378" spans="1:6" x14ac:dyDescent="0.2">
      <c r="A378" s="1"/>
      <c r="B378" s="107"/>
      <c r="C378" s="107"/>
      <c r="D378" s="107"/>
      <c r="E378" s="107"/>
      <c r="F378" s="109"/>
    </row>
    <row r="379" spans="1:6" x14ac:dyDescent="0.2">
      <c r="A379" s="1"/>
      <c r="B379" s="107"/>
      <c r="C379" s="107"/>
      <c r="D379" s="107"/>
      <c r="E379" s="107"/>
      <c r="F379" s="109"/>
    </row>
    <row r="380" spans="1:6" x14ac:dyDescent="0.2">
      <c r="A380" s="1"/>
      <c r="B380" s="107"/>
      <c r="C380" s="107"/>
      <c r="D380" s="107"/>
      <c r="E380" s="107"/>
      <c r="F380" s="109"/>
    </row>
    <row r="381" spans="1:6" x14ac:dyDescent="0.2">
      <c r="A381" s="1"/>
      <c r="B381" s="107"/>
      <c r="C381" s="107"/>
      <c r="D381" s="107"/>
      <c r="E381" s="107"/>
      <c r="F381" s="109"/>
    </row>
    <row r="382" spans="1:6" x14ac:dyDescent="0.2">
      <c r="A382" s="1"/>
      <c r="B382" s="107"/>
      <c r="C382" s="107"/>
      <c r="D382" s="107"/>
      <c r="E382" s="107"/>
      <c r="F382" s="109"/>
    </row>
    <row r="383" spans="1:6" x14ac:dyDescent="0.2">
      <c r="A383" s="1"/>
      <c r="B383" s="107"/>
      <c r="C383" s="107"/>
      <c r="D383" s="107"/>
      <c r="E383" s="107"/>
      <c r="F383" s="109"/>
    </row>
    <row r="384" spans="1:6" x14ac:dyDescent="0.2">
      <c r="A384" s="1"/>
      <c r="B384" s="107"/>
      <c r="C384" s="107"/>
      <c r="D384" s="107"/>
      <c r="E384" s="107"/>
      <c r="F384" s="109"/>
    </row>
    <row r="385" spans="1:6" x14ac:dyDescent="0.2">
      <c r="A385" s="1"/>
      <c r="B385" s="107"/>
      <c r="C385" s="107"/>
      <c r="D385" s="107"/>
      <c r="E385" s="107"/>
      <c r="F385" s="109"/>
    </row>
    <row r="386" spans="1:6" x14ac:dyDescent="0.2">
      <c r="A386" s="1"/>
      <c r="B386" s="107"/>
      <c r="C386" s="107"/>
      <c r="D386" s="107"/>
      <c r="E386" s="107"/>
      <c r="F386" s="109"/>
    </row>
    <row r="387" spans="1:6" x14ac:dyDescent="0.2">
      <c r="A387" s="1"/>
      <c r="B387" s="107"/>
      <c r="C387" s="107"/>
      <c r="D387" s="107"/>
      <c r="E387" s="107"/>
      <c r="F387" s="109"/>
    </row>
    <row r="388" spans="1:6" x14ac:dyDescent="0.2">
      <c r="A388" s="1"/>
      <c r="B388" s="107"/>
      <c r="C388" s="107"/>
      <c r="D388" s="107"/>
      <c r="E388" s="107"/>
      <c r="F388" s="109"/>
    </row>
    <row r="389" spans="1:6" x14ac:dyDescent="0.2">
      <c r="A389" s="1"/>
      <c r="B389" s="107"/>
      <c r="C389" s="107"/>
      <c r="D389" s="107"/>
      <c r="E389" s="107"/>
      <c r="F389" s="109"/>
    </row>
    <row r="390" spans="1:6" x14ac:dyDescent="0.2">
      <c r="A390" s="1"/>
      <c r="B390" s="107"/>
      <c r="C390" s="107"/>
      <c r="D390" s="107"/>
      <c r="E390" s="107"/>
      <c r="F390" s="109"/>
    </row>
    <row r="391" spans="1:6" x14ac:dyDescent="0.2">
      <c r="A391" s="1"/>
      <c r="B391" s="107"/>
      <c r="C391" s="107"/>
      <c r="D391" s="107"/>
      <c r="E391" s="107"/>
      <c r="F391" s="109"/>
    </row>
    <row r="392" spans="1:6" x14ac:dyDescent="0.2">
      <c r="A392" s="1"/>
      <c r="B392" s="107"/>
      <c r="C392" s="107"/>
      <c r="D392" s="107"/>
      <c r="E392" s="107"/>
      <c r="F392" s="109"/>
    </row>
    <row r="393" spans="1:6" x14ac:dyDescent="0.2">
      <c r="A393" s="1"/>
      <c r="B393" s="107"/>
      <c r="C393" s="107"/>
      <c r="D393" s="107"/>
      <c r="E393" s="107"/>
      <c r="F393" s="109"/>
    </row>
    <row r="394" spans="1:6" x14ac:dyDescent="0.2">
      <c r="A394" s="1"/>
      <c r="B394" s="107"/>
      <c r="C394" s="107"/>
      <c r="D394" s="107"/>
      <c r="E394" s="107"/>
      <c r="F394" s="109"/>
    </row>
    <row r="395" spans="1:6" x14ac:dyDescent="0.2">
      <c r="A395" s="1"/>
      <c r="B395" s="107"/>
      <c r="C395" s="107"/>
      <c r="D395" s="107"/>
      <c r="E395" s="107"/>
      <c r="F395" s="109"/>
    </row>
    <row r="396" spans="1:6" x14ac:dyDescent="0.2">
      <c r="A396" s="1"/>
      <c r="B396" s="107"/>
      <c r="C396" s="107"/>
      <c r="D396" s="107"/>
      <c r="E396" s="107"/>
      <c r="F396" s="109"/>
    </row>
    <row r="397" spans="1:6" x14ac:dyDescent="0.2">
      <c r="A397" s="1"/>
      <c r="B397" s="107"/>
      <c r="C397" s="107"/>
      <c r="D397" s="107"/>
      <c r="E397" s="107"/>
      <c r="F397" s="109"/>
    </row>
    <row r="398" spans="1:6" x14ac:dyDescent="0.2">
      <c r="A398" s="1"/>
      <c r="B398" s="107"/>
      <c r="C398" s="107"/>
      <c r="D398" s="107"/>
      <c r="E398" s="107"/>
      <c r="F398" s="109"/>
    </row>
    <row r="399" spans="1:6" x14ac:dyDescent="0.2">
      <c r="A399" s="172"/>
      <c r="B399" s="173"/>
      <c r="C399" s="173"/>
      <c r="D399" s="173"/>
      <c r="E399" s="173"/>
      <c r="F399" s="174"/>
    </row>
    <row r="400" spans="1:6" x14ac:dyDescent="0.2">
      <c r="A400" s="172"/>
      <c r="B400" s="173"/>
      <c r="C400" s="173"/>
      <c r="D400" s="173"/>
      <c r="E400" s="173"/>
      <c r="F400" s="174"/>
    </row>
    <row r="401" spans="1:6" x14ac:dyDescent="0.2">
      <c r="A401" s="172"/>
      <c r="B401" s="173"/>
      <c r="C401" s="173"/>
      <c r="D401" s="173"/>
      <c r="E401" s="173"/>
      <c r="F401" s="174"/>
    </row>
    <row r="402" spans="1:6" x14ac:dyDescent="0.2">
      <c r="A402" s="172"/>
      <c r="B402" s="173"/>
      <c r="C402" s="173"/>
      <c r="D402" s="173"/>
      <c r="E402" s="173"/>
      <c r="F402" s="174"/>
    </row>
    <row r="403" spans="1:6" x14ac:dyDescent="0.2">
      <c r="A403" s="172"/>
      <c r="B403" s="173"/>
      <c r="C403" s="173"/>
      <c r="D403" s="173"/>
      <c r="E403" s="173"/>
      <c r="F403" s="174"/>
    </row>
    <row r="404" spans="1:6" x14ac:dyDescent="0.2">
      <c r="A404" s="1"/>
      <c r="B404" s="107"/>
      <c r="C404" s="107"/>
      <c r="D404" s="107"/>
      <c r="E404" s="107"/>
      <c r="F404" s="109"/>
    </row>
    <row r="405" spans="1:6" x14ac:dyDescent="0.2">
      <c r="A405" s="1"/>
      <c r="B405" s="107"/>
      <c r="C405" s="107"/>
      <c r="D405" s="107"/>
      <c r="E405" s="107"/>
      <c r="F405" s="109"/>
    </row>
    <row r="406" spans="1:6" x14ac:dyDescent="0.2">
      <c r="A406" s="1"/>
      <c r="B406" s="107"/>
      <c r="C406" s="107"/>
      <c r="D406" s="107"/>
      <c r="E406" s="107"/>
      <c r="F406" s="109"/>
    </row>
    <row r="407" spans="1:6" x14ac:dyDescent="0.2">
      <c r="A407" s="1"/>
      <c r="B407" s="107"/>
      <c r="C407" s="107"/>
      <c r="D407" s="107"/>
      <c r="E407" s="107"/>
      <c r="F407" s="109"/>
    </row>
    <row r="408" spans="1:6" x14ac:dyDescent="0.2">
      <c r="A408" s="1"/>
      <c r="B408" s="107"/>
      <c r="C408" s="107"/>
      <c r="D408" s="107"/>
      <c r="E408" s="107"/>
      <c r="F408" s="109"/>
    </row>
    <row r="409" spans="1:6" x14ac:dyDescent="0.2">
      <c r="A409" s="1"/>
      <c r="B409" s="107"/>
      <c r="C409" s="107"/>
      <c r="D409" s="107"/>
      <c r="E409" s="107"/>
      <c r="F409" s="109"/>
    </row>
    <row r="410" spans="1:6" x14ac:dyDescent="0.2">
      <c r="A410" s="1"/>
      <c r="B410" s="107"/>
      <c r="C410" s="107"/>
      <c r="D410" s="107"/>
      <c r="E410" s="107"/>
      <c r="F410" s="109"/>
    </row>
    <row r="411" spans="1:6" x14ac:dyDescent="0.2">
      <c r="A411" s="1"/>
      <c r="B411" s="107"/>
      <c r="C411" s="107"/>
      <c r="D411" s="107"/>
      <c r="E411" s="107"/>
      <c r="F411" s="109"/>
    </row>
    <row r="412" spans="1:6" x14ac:dyDescent="0.2">
      <c r="A412" s="1"/>
      <c r="B412" s="107"/>
      <c r="C412" s="107"/>
      <c r="D412" s="107"/>
      <c r="E412" s="107"/>
      <c r="F412" s="109"/>
    </row>
    <row r="413" spans="1:6" x14ac:dyDescent="0.2">
      <c r="A413" s="1"/>
      <c r="B413" s="107"/>
      <c r="C413" s="107"/>
      <c r="D413" s="107"/>
      <c r="E413" s="107"/>
      <c r="F413" s="109"/>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37:F237"/>
    <mergeCell ref="A238:F238"/>
    <mergeCell ref="A2:E2"/>
    <mergeCell ref="B9:E9"/>
    <mergeCell ref="A3:E3"/>
    <mergeCell ref="A4:A5"/>
    <mergeCell ref="A12:F12"/>
    <mergeCell ref="A13:F13"/>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topLeftCell="C10" zoomScaleNormal="100" zoomScaleSheetLayoutView="100" workbookViewId="0"/>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6" t="s">
        <v>86</v>
      </c>
      <c r="B1" s="16"/>
      <c r="C1" s="16"/>
      <c r="F1" s="25"/>
      <c r="G1" s="321" t="s">
        <v>521</v>
      </c>
      <c r="H1" s="321"/>
    </row>
    <row r="2" spans="1:15" ht="27.75" customHeight="1" x14ac:dyDescent="0.2">
      <c r="A2" s="315" t="s">
        <v>500</v>
      </c>
      <c r="B2" s="316"/>
      <c r="C2" s="316"/>
      <c r="D2" s="317"/>
      <c r="E2" s="317"/>
      <c r="F2" s="317"/>
      <c r="G2" s="317"/>
      <c r="H2" s="317"/>
      <c r="I2" s="317"/>
      <c r="J2" s="317"/>
      <c r="K2" s="317"/>
      <c r="L2" s="317"/>
      <c r="M2" s="317"/>
      <c r="N2" s="317"/>
      <c r="O2" s="318"/>
    </row>
    <row r="3" spans="1:15" ht="17.25" customHeight="1" x14ac:dyDescent="0.2">
      <c r="A3" s="16"/>
      <c r="B3" s="16"/>
      <c r="C3" s="16"/>
      <c r="F3" s="25"/>
    </row>
    <row r="4" spans="1:15" s="11" customFormat="1" ht="25.5" customHeight="1" x14ac:dyDescent="0.2">
      <c r="A4" s="285" t="str">
        <f>Overview!B4&amp; " - Effective from "&amp;TEXT(Overview!D4,"D MMMM YYYY")&amp;" - "&amp;Overview!E4&amp;" new designated EHV charges"</f>
        <v>Western Power Distribution (East Midlands) plc - Effective from 1 April 2018 - Final new designated EHV charges</v>
      </c>
      <c r="B4" s="286"/>
      <c r="C4" s="286"/>
      <c r="D4" s="286"/>
      <c r="E4" s="286"/>
      <c r="F4" s="286"/>
      <c r="G4" s="286"/>
      <c r="H4" s="286"/>
      <c r="I4" s="286"/>
      <c r="J4" s="286"/>
      <c r="K4" s="286"/>
      <c r="L4" s="286"/>
      <c r="M4" s="286"/>
      <c r="N4" s="286"/>
      <c r="O4" s="287"/>
    </row>
    <row r="5" spans="1:15" ht="62.25" customHeight="1" x14ac:dyDescent="0.2">
      <c r="A5" s="32" t="s">
        <v>524</v>
      </c>
      <c r="B5" s="32" t="s">
        <v>488</v>
      </c>
      <c r="C5" s="32" t="s">
        <v>489</v>
      </c>
      <c r="D5" s="32" t="s">
        <v>525</v>
      </c>
      <c r="E5" s="32" t="s">
        <v>488</v>
      </c>
      <c r="F5" s="32" t="s">
        <v>490</v>
      </c>
      <c r="G5" s="85" t="s">
        <v>200</v>
      </c>
      <c r="H5" s="85" t="s">
        <v>652</v>
      </c>
      <c r="I5" s="85" t="s">
        <v>527</v>
      </c>
      <c r="J5" s="85" t="s">
        <v>653</v>
      </c>
      <c r="K5" s="85" t="s">
        <v>795</v>
      </c>
      <c r="L5" s="85" t="s">
        <v>654</v>
      </c>
      <c r="M5" s="85" t="s">
        <v>528</v>
      </c>
      <c r="N5" s="85" t="s">
        <v>655</v>
      </c>
      <c r="O5" s="85" t="s">
        <v>796</v>
      </c>
    </row>
    <row r="6" spans="1:15" ht="22.5" customHeight="1" x14ac:dyDescent="0.2">
      <c r="A6" s="66" t="s">
        <v>501</v>
      </c>
      <c r="B6" s="66"/>
      <c r="C6" s="66"/>
      <c r="D6" s="67" t="s">
        <v>502</v>
      </c>
      <c r="E6" s="67"/>
      <c r="F6" s="67"/>
      <c r="G6" s="68"/>
      <c r="H6" s="34"/>
      <c r="I6" s="35"/>
      <c r="J6" s="35"/>
      <c r="K6" s="35"/>
      <c r="L6" s="43"/>
      <c r="M6" s="44"/>
      <c r="N6" s="44"/>
      <c r="O6" s="35"/>
    </row>
    <row r="7" spans="1:15" ht="22.5" customHeight="1" x14ac:dyDescent="0.2">
      <c r="A7" s="66" t="s">
        <v>503</v>
      </c>
      <c r="B7" s="66"/>
      <c r="C7" s="66"/>
      <c r="D7" s="67" t="s">
        <v>512</v>
      </c>
      <c r="E7" s="67"/>
      <c r="F7" s="67"/>
      <c r="G7" s="68"/>
      <c r="H7" s="34"/>
      <c r="I7" s="35"/>
      <c r="J7" s="35"/>
      <c r="K7" s="35"/>
      <c r="L7" s="43"/>
      <c r="M7" s="44"/>
      <c r="N7" s="44"/>
      <c r="O7" s="35"/>
    </row>
    <row r="8" spans="1:15" ht="22.5" customHeight="1" x14ac:dyDescent="0.2">
      <c r="A8" s="66" t="s">
        <v>504</v>
      </c>
      <c r="B8" s="66"/>
      <c r="C8" s="66"/>
      <c r="D8" s="67" t="s">
        <v>513</v>
      </c>
      <c r="E8" s="67"/>
      <c r="F8" s="67"/>
      <c r="G8" s="68"/>
      <c r="H8" s="34"/>
      <c r="I8" s="35"/>
      <c r="J8" s="35"/>
      <c r="K8" s="35"/>
      <c r="L8" s="43"/>
      <c r="M8" s="44"/>
      <c r="N8" s="44"/>
      <c r="O8" s="35"/>
    </row>
    <row r="9" spans="1:15" ht="22.5" customHeight="1" x14ac:dyDescent="0.2">
      <c r="A9" s="66" t="s">
        <v>505</v>
      </c>
      <c r="B9" s="66"/>
      <c r="C9" s="66"/>
      <c r="D9" s="67" t="s">
        <v>514</v>
      </c>
      <c r="E9" s="67"/>
      <c r="F9" s="67"/>
      <c r="G9" s="68"/>
      <c r="H9" s="34"/>
      <c r="I9" s="35"/>
      <c r="J9" s="35"/>
      <c r="K9" s="35"/>
      <c r="L9" s="43"/>
      <c r="M9" s="44"/>
      <c r="N9" s="44"/>
      <c r="O9" s="35"/>
    </row>
    <row r="10" spans="1:15" ht="22.5" customHeight="1" x14ac:dyDescent="0.2">
      <c r="A10" s="66" t="s">
        <v>506</v>
      </c>
      <c r="B10" s="66"/>
      <c r="C10" s="66"/>
      <c r="D10" s="67" t="s">
        <v>515</v>
      </c>
      <c r="E10" s="67"/>
      <c r="F10" s="67"/>
      <c r="G10" s="68"/>
      <c r="H10" s="34"/>
      <c r="I10" s="35"/>
      <c r="J10" s="35"/>
      <c r="K10" s="35"/>
      <c r="L10" s="43"/>
      <c r="M10" s="44"/>
      <c r="N10" s="44"/>
      <c r="O10" s="35"/>
    </row>
    <row r="11" spans="1:15" ht="22.5" customHeight="1" x14ac:dyDescent="0.2">
      <c r="A11" s="66" t="s">
        <v>507</v>
      </c>
      <c r="B11" s="66"/>
      <c r="C11" s="66"/>
      <c r="D11" s="67" t="s">
        <v>516</v>
      </c>
      <c r="E11" s="67"/>
      <c r="F11" s="67"/>
      <c r="G11" s="68"/>
      <c r="H11" s="34"/>
      <c r="I11" s="35"/>
      <c r="J11" s="35"/>
      <c r="K11" s="35"/>
      <c r="L11" s="43"/>
      <c r="M11" s="44"/>
      <c r="N11" s="44"/>
      <c r="O11" s="35"/>
    </row>
    <row r="12" spans="1:15" ht="22.5" customHeight="1" x14ac:dyDescent="0.2">
      <c r="A12" s="66" t="s">
        <v>508</v>
      </c>
      <c r="B12" s="66"/>
      <c r="C12" s="66"/>
      <c r="D12" s="67" t="s">
        <v>517</v>
      </c>
      <c r="E12" s="67"/>
      <c r="F12" s="67"/>
      <c r="G12" s="68"/>
      <c r="H12" s="34"/>
      <c r="I12" s="35"/>
      <c r="J12" s="35"/>
      <c r="K12" s="35"/>
      <c r="L12" s="43"/>
      <c r="M12" s="44"/>
      <c r="N12" s="44"/>
      <c r="O12" s="35"/>
    </row>
    <row r="13" spans="1:15" ht="22.5" customHeight="1" x14ac:dyDescent="0.2">
      <c r="A13" s="66" t="s">
        <v>509</v>
      </c>
      <c r="B13" s="66"/>
      <c r="C13" s="66"/>
      <c r="D13" s="67" t="s">
        <v>518</v>
      </c>
      <c r="E13" s="67"/>
      <c r="F13" s="67"/>
      <c r="G13" s="68"/>
      <c r="H13" s="34"/>
      <c r="I13" s="35"/>
      <c r="J13" s="35"/>
      <c r="K13" s="35"/>
      <c r="L13" s="43"/>
      <c r="M13" s="44"/>
      <c r="N13" s="44"/>
      <c r="O13" s="35"/>
    </row>
    <row r="14" spans="1:15" ht="22.5" customHeight="1" x14ac:dyDescent="0.2">
      <c r="A14" s="66" t="s">
        <v>510</v>
      </c>
      <c r="B14" s="66"/>
      <c r="C14" s="66"/>
      <c r="D14" s="67" t="s">
        <v>519</v>
      </c>
      <c r="E14" s="67"/>
      <c r="F14" s="67"/>
      <c r="G14" s="68"/>
      <c r="H14" s="34"/>
      <c r="I14" s="35"/>
      <c r="J14" s="35"/>
      <c r="K14" s="35"/>
      <c r="L14" s="43"/>
      <c r="M14" s="44"/>
      <c r="N14" s="44"/>
      <c r="O14" s="35"/>
    </row>
    <row r="15" spans="1:15" ht="22.5" customHeight="1" x14ac:dyDescent="0.2">
      <c r="A15" s="66" t="s">
        <v>511</v>
      </c>
      <c r="B15" s="66"/>
      <c r="C15" s="66"/>
      <c r="D15" s="67" t="s">
        <v>520</v>
      </c>
      <c r="E15" s="67"/>
      <c r="F15" s="67"/>
      <c r="G15" s="68"/>
      <c r="H15" s="34"/>
      <c r="I15" s="35"/>
      <c r="J15" s="35"/>
      <c r="K15" s="35"/>
      <c r="L15" s="43"/>
      <c r="M15" s="44"/>
      <c r="N15" s="44"/>
      <c r="O15" s="35"/>
    </row>
    <row r="17" spans="1:17" ht="27.75" customHeight="1" x14ac:dyDescent="0.2">
      <c r="A17" s="319" t="str">
        <f>Overview!B4&amp; " - Effective from "&amp;TEXT(Overview!D4,"D MMMM YYYY")&amp;" - "&amp;Overview!E4&amp;" new designated EHV line loss factors"</f>
        <v>Western Power Distribution (East Midlands) plc - Effective from 1 April 2018 - Final new designated EHV line loss factors</v>
      </c>
      <c r="B17" s="320"/>
      <c r="C17" s="320"/>
      <c r="D17" s="320"/>
      <c r="E17" s="320"/>
      <c r="F17" s="320"/>
      <c r="G17" s="320"/>
      <c r="H17" s="320"/>
      <c r="I17" s="320"/>
      <c r="J17" s="320"/>
      <c r="K17" s="320"/>
      <c r="L17" s="320"/>
      <c r="M17" s="320"/>
      <c r="N17" s="320"/>
      <c r="O17" s="320"/>
      <c r="P17" s="320"/>
      <c r="Q17" s="320"/>
    </row>
    <row r="18" spans="1:17" ht="62.25" customHeight="1" x14ac:dyDescent="0.2">
      <c r="A18" s="32" t="s">
        <v>524</v>
      </c>
      <c r="B18" s="32" t="s">
        <v>488</v>
      </c>
      <c r="C18" s="32" t="s">
        <v>489</v>
      </c>
      <c r="D18" s="32" t="s">
        <v>525</v>
      </c>
      <c r="E18" s="32" t="s">
        <v>488</v>
      </c>
      <c r="F18" s="32" t="s">
        <v>490</v>
      </c>
      <c r="G18" s="85" t="s">
        <v>200</v>
      </c>
      <c r="H18" s="38" t="s">
        <v>663</v>
      </c>
      <c r="I18" s="38" t="s">
        <v>664</v>
      </c>
      <c r="J18" s="38" t="s">
        <v>665</v>
      </c>
      <c r="K18" s="38" t="s">
        <v>666</v>
      </c>
      <c r="L18" s="38" t="s">
        <v>667</v>
      </c>
      <c r="M18" s="40" t="s">
        <v>668</v>
      </c>
      <c r="N18" s="40" t="s">
        <v>669</v>
      </c>
      <c r="O18" s="40" t="s">
        <v>670</v>
      </c>
      <c r="P18" s="40" t="s">
        <v>671</v>
      </c>
      <c r="Q18" s="40" t="s">
        <v>672</v>
      </c>
    </row>
    <row r="19" spans="1:17" ht="22.5" customHeight="1" x14ac:dyDescent="0.2">
      <c r="A19" s="66" t="s">
        <v>179</v>
      </c>
      <c r="B19" s="66"/>
      <c r="C19" s="66"/>
      <c r="D19" s="67" t="s">
        <v>190</v>
      </c>
      <c r="E19" s="41"/>
      <c r="F19" s="41"/>
      <c r="G19" s="42"/>
      <c r="H19" s="45"/>
      <c r="I19" s="45"/>
      <c r="J19" s="36"/>
      <c r="K19" s="37"/>
      <c r="L19" s="37"/>
      <c r="M19" s="39"/>
      <c r="N19" s="39"/>
      <c r="O19" s="39"/>
      <c r="P19" s="39"/>
      <c r="Q19" s="39"/>
    </row>
    <row r="20" spans="1:17" ht="22.5" customHeight="1" x14ac:dyDescent="0.2">
      <c r="A20" s="66" t="s">
        <v>180</v>
      </c>
      <c r="B20" s="66"/>
      <c r="C20" s="66"/>
      <c r="D20" s="67" t="s">
        <v>191</v>
      </c>
      <c r="E20" s="41"/>
      <c r="F20" s="41"/>
      <c r="G20" s="42"/>
      <c r="H20" s="45"/>
      <c r="I20" s="45"/>
      <c r="J20" s="36"/>
      <c r="K20" s="37"/>
      <c r="L20" s="37"/>
      <c r="M20" s="39"/>
      <c r="N20" s="39"/>
      <c r="O20" s="39"/>
      <c r="P20" s="39"/>
      <c r="Q20" s="39"/>
    </row>
    <row r="21" spans="1:17" ht="22.5" customHeight="1" x14ac:dyDescent="0.2">
      <c r="A21" s="66" t="s">
        <v>181</v>
      </c>
      <c r="B21" s="66"/>
      <c r="C21" s="66"/>
      <c r="D21" s="67" t="s">
        <v>192</v>
      </c>
      <c r="E21" s="41"/>
      <c r="F21" s="41"/>
      <c r="G21" s="42"/>
      <c r="H21" s="45"/>
      <c r="I21" s="45"/>
      <c r="J21" s="36"/>
      <c r="K21" s="37"/>
      <c r="L21" s="37"/>
      <c r="M21" s="39"/>
      <c r="N21" s="39"/>
      <c r="O21" s="39"/>
      <c r="P21" s="39"/>
      <c r="Q21" s="39"/>
    </row>
    <row r="22" spans="1:17" ht="22.5" customHeight="1" x14ac:dyDescent="0.2">
      <c r="A22" s="66" t="s">
        <v>182</v>
      </c>
      <c r="B22" s="66"/>
      <c r="C22" s="66"/>
      <c r="D22" s="67" t="s">
        <v>193</v>
      </c>
      <c r="E22" s="41"/>
      <c r="F22" s="41"/>
      <c r="G22" s="42"/>
      <c r="H22" s="45"/>
      <c r="I22" s="45"/>
      <c r="J22" s="36"/>
      <c r="K22" s="37"/>
      <c r="L22" s="37"/>
      <c r="M22" s="39"/>
      <c r="N22" s="39"/>
      <c r="O22" s="39"/>
      <c r="P22" s="39"/>
      <c r="Q22" s="39"/>
    </row>
    <row r="23" spans="1:17" ht="22.5" customHeight="1" x14ac:dyDescent="0.2">
      <c r="A23" s="66" t="s">
        <v>183</v>
      </c>
      <c r="B23" s="66"/>
      <c r="C23" s="66"/>
      <c r="D23" s="67" t="s">
        <v>194</v>
      </c>
      <c r="E23" s="41"/>
      <c r="F23" s="41"/>
      <c r="G23" s="42"/>
      <c r="H23" s="45"/>
      <c r="I23" s="45"/>
      <c r="J23" s="36"/>
      <c r="K23" s="37"/>
      <c r="L23" s="37"/>
      <c r="M23" s="39"/>
      <c r="N23" s="39"/>
      <c r="O23" s="39"/>
      <c r="P23" s="39"/>
      <c r="Q23" s="39"/>
    </row>
    <row r="24" spans="1:17" ht="22.5" customHeight="1" x14ac:dyDescent="0.2">
      <c r="A24" s="66" t="s">
        <v>184</v>
      </c>
      <c r="B24" s="66"/>
      <c r="C24" s="66"/>
      <c r="D24" s="67" t="s">
        <v>195</v>
      </c>
      <c r="E24" s="41"/>
      <c r="F24" s="41"/>
      <c r="G24" s="42"/>
      <c r="H24" s="45"/>
      <c r="I24" s="45"/>
      <c r="J24" s="36"/>
      <c r="K24" s="37"/>
      <c r="L24" s="37"/>
      <c r="M24" s="39"/>
      <c r="N24" s="39"/>
      <c r="O24" s="39"/>
      <c r="P24" s="39"/>
      <c r="Q24" s="39"/>
    </row>
    <row r="25" spans="1:17" ht="22.5" customHeight="1" x14ac:dyDescent="0.2">
      <c r="A25" s="66" t="s">
        <v>185</v>
      </c>
      <c r="B25" s="66"/>
      <c r="C25" s="66"/>
      <c r="D25" s="67" t="s">
        <v>196</v>
      </c>
      <c r="E25" s="41"/>
      <c r="F25" s="41"/>
      <c r="G25" s="42"/>
      <c r="H25" s="45"/>
      <c r="I25" s="45"/>
      <c r="J25" s="36"/>
      <c r="K25" s="37"/>
      <c r="L25" s="37"/>
      <c r="M25" s="39"/>
      <c r="N25" s="39"/>
      <c r="O25" s="39"/>
      <c r="P25" s="39"/>
      <c r="Q25" s="39"/>
    </row>
    <row r="26" spans="1:17" ht="22.5" customHeight="1" x14ac:dyDescent="0.2">
      <c r="A26" s="66" t="s">
        <v>186</v>
      </c>
      <c r="B26" s="66"/>
      <c r="C26" s="66"/>
      <c r="D26" s="67" t="s">
        <v>197</v>
      </c>
      <c r="E26" s="41"/>
      <c r="F26" s="41"/>
      <c r="G26" s="42"/>
      <c r="H26" s="45"/>
      <c r="I26" s="45"/>
      <c r="J26" s="36"/>
      <c r="K26" s="37"/>
      <c r="L26" s="37"/>
      <c r="M26" s="39"/>
      <c r="N26" s="39"/>
      <c r="O26" s="39"/>
      <c r="P26" s="39"/>
      <c r="Q26" s="39"/>
    </row>
    <row r="27" spans="1:17" ht="22.5" customHeight="1" x14ac:dyDescent="0.2">
      <c r="A27" s="66" t="s">
        <v>187</v>
      </c>
      <c r="B27" s="66"/>
      <c r="C27" s="66"/>
      <c r="D27" s="67" t="s">
        <v>198</v>
      </c>
      <c r="E27" s="41"/>
      <c r="F27" s="41"/>
      <c r="G27" s="42"/>
      <c r="H27" s="45"/>
      <c r="I27" s="45"/>
      <c r="J27" s="36"/>
      <c r="K27" s="37"/>
      <c r="L27" s="37"/>
      <c r="M27" s="39"/>
      <c r="N27" s="39"/>
      <c r="O27" s="39"/>
      <c r="P27" s="39"/>
      <c r="Q27" s="39"/>
    </row>
    <row r="28" spans="1:17" ht="22.5" customHeight="1" x14ac:dyDescent="0.2">
      <c r="A28" s="66" t="s">
        <v>188</v>
      </c>
      <c r="B28" s="66"/>
      <c r="C28" s="66"/>
      <c r="D28" s="67" t="s">
        <v>199</v>
      </c>
      <c r="E28" s="41"/>
      <c r="F28" s="41"/>
      <c r="G28" s="42"/>
      <c r="H28" s="45"/>
      <c r="I28" s="45"/>
      <c r="J28" s="36"/>
      <c r="K28" s="37"/>
      <c r="L28" s="37"/>
      <c r="M28" s="39"/>
      <c r="N28" s="39"/>
      <c r="O28" s="39"/>
      <c r="P28" s="39"/>
      <c r="Q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2016-12-13T12:40:50Z</cp:lastPrinted>
  <dcterms:created xsi:type="dcterms:W3CDTF">2009-11-12T11:38:00Z</dcterms:created>
  <dcterms:modified xsi:type="dcterms:W3CDTF">2018-02-05T08:57:38Z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