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externalLinks/externalLink1.xml" ContentType="application/vnd.openxmlformats-officedocument.spreadsheetml.externalLink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xl/calcChain.xml" ContentType="application/vnd.openxmlformats-officedocument.spreadsheetml.calcChain+xml"/>
  <Override PartName="/docProps/core.xml" ContentType="application/vnd.openxmlformats-package.core-properties+xml"/>
  <Override PartName="/docProps/app.xml" ContentType="application/vnd.openxmlformats-officedocument.extended-properties+xml"/>
  <Override PartName="/docProps/custom.xml" ContentType="application/vnd.openxmlformats-officedocument.custom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 xmlns:mc="http://schemas.openxmlformats.org/markup-compatibility/2006" xmlns:x15="http://schemas.microsoft.com/office/spreadsheetml/2010/11/main" mc:Ignorable="x15">
  <fileVersion appName="xl" lastEdited="6" lowestEdited="6" rupBuild="14420"/>
  <workbookPr defaultThemeVersion="164011"/>
  <mc:AlternateContent xmlns:mc="http://schemas.openxmlformats.org/markup-compatibility/2006">
    <mc:Choice Requires="x15">
      <x15ac:absPath xmlns:x15ac="http://schemas.microsoft.com/office/spreadsheetml/2010/11/ac" url="T:\RevApr27\TME\SWAE\"/>
    </mc:Choice>
  </mc:AlternateContent>
  <bookViews>
    <workbookView xWindow="-120" yWindow="-120" windowWidth="38640" windowHeight="15840"/>
  </bookViews>
  <sheets>
    <sheet name="Sheet1" sheetId="1" r:id="rId1"/>
  </sheets>
  <externalReferences>
    <externalReference r:id="rId2"/>
  </externalReferences>
  <definedNames>
    <definedName name="_xlnm.Print_Area" localSheetId="0">Sheet1!$B$2:$W$37</definedName>
    <definedName name="_xlnm.Print_Titles" localSheetId="0">Sheet1!$A:$A,Sheet1!$1:$1</definedName>
  </definedNames>
  <calcPr calcId="162913"/>
  <extLst>
    <ext xmlns:x15="http://schemas.microsoft.com/office/spreadsheetml/2010/11/main" uri="{140A7094-0E35-4892-8432-C4D2E57EDEB5}">
      <x15:workbookPr chartTrackingRefBase="1"/>
    </ext>
    <ext xmlns:xcalcf="http://schemas.microsoft.com/office/spreadsheetml/2018/calcfeatures" uri="{B58B0392-4F1F-4190-BB64-5DF3571DCE5F}">
      <xcalcf:calcFeatures>
        <xcalcf:feature name="microsoft.com:RD"/>
        <xcalcf:feature name="microsoft.com:Single"/>
        <xcalcf:feature name="microsoft.com:FV"/>
        <xcalcf:feature name="microsoft.com:CNMTM"/>
        <xcalcf:feature name="microsoft.com:LET_WF"/>
      </xcalcf:calcFeatures>
    </ext>
    <ext xmlns:xlwcv="http://schemas.microsoft.com/office/spreadsheetml/2024/workbookCompatibilityVersion" uri="{D14903EA-33C4-47F7-8F05-3474C54BE107}">
      <xlwcv:version setVersion="1"/>
    </ext>
  </extLst>
</workbook>
</file>

<file path=xl/calcChain.xml><?xml version="1.0" encoding="utf-8"?>
<calcChain xmlns="http://schemas.openxmlformats.org/spreadsheetml/2006/main">
  <c r="W17" i="1" l="1"/>
  <c r="M17" i="1"/>
  <c r="N17" i="1"/>
  <c r="O17" i="1"/>
  <c r="P17" i="1"/>
  <c r="Q17" i="1"/>
  <c r="R17" i="1"/>
  <c r="S17" i="1"/>
  <c r="T17" i="1"/>
  <c r="U17" i="1"/>
  <c r="V17" i="1"/>
  <c r="I17" i="1"/>
  <c r="J17" i="1"/>
  <c r="K17" i="1"/>
  <c r="L17" i="1"/>
  <c r="H17" i="1"/>
  <c r="E17" i="1"/>
  <c r="F17" i="1"/>
  <c r="G17" i="1"/>
  <c r="D17" i="1"/>
  <c r="C17" i="1"/>
  <c r="B17" i="1"/>
  <c r="A33" i="1" l="1"/>
  <c r="A52" i="1" s="1"/>
  <c r="A34" i="1"/>
  <c r="A53" i="1" s="1"/>
  <c r="A31" i="1" l="1"/>
  <c r="A50" i="1" s="1"/>
  <c r="A30" i="1"/>
  <c r="A49" i="1" s="1"/>
  <c r="A21" i="1"/>
  <c r="A40" i="1" s="1"/>
  <c r="A22" i="1"/>
  <c r="A41" i="1" s="1"/>
  <c r="A23" i="1"/>
  <c r="A42" i="1" s="1"/>
  <c r="A24" i="1"/>
  <c r="A43" i="1" s="1"/>
  <c r="A25" i="1"/>
  <c r="A44" i="1" s="1"/>
  <c r="A26" i="1"/>
  <c r="A45" i="1" s="1"/>
  <c r="A27" i="1"/>
  <c r="A46" i="1" s="1"/>
  <c r="A28" i="1"/>
  <c r="A47" i="1" s="1"/>
  <c r="A32" i="1"/>
  <c r="A51" i="1" s="1"/>
  <c r="A29" i="1"/>
  <c r="A48" i="1" s="1"/>
  <c r="A20" i="1"/>
  <c r="A39" i="1" s="1"/>
  <c r="C20" i="1" l="1"/>
  <c r="C26" i="1" l="1"/>
  <c r="C45" i="1" s="1"/>
  <c r="C32" i="1"/>
  <c r="C51" i="1" s="1"/>
  <c r="C21" i="1"/>
  <c r="C40" i="1" s="1"/>
  <c r="C25" i="1"/>
  <c r="C44" i="1" s="1"/>
  <c r="C28" i="1"/>
  <c r="C47" i="1" s="1"/>
  <c r="C23" i="1"/>
  <c r="C42" i="1" s="1"/>
  <c r="C30" i="1"/>
  <c r="C49" i="1" s="1"/>
  <c r="C31" i="1"/>
  <c r="C50" i="1" s="1"/>
  <c r="C39" i="1"/>
  <c r="R20" i="1"/>
  <c r="C24" i="1"/>
  <c r="C43" i="1" s="1"/>
  <c r="C29" i="1"/>
  <c r="C48" i="1" s="1"/>
  <c r="C22" i="1"/>
  <c r="C41" i="1" s="1"/>
  <c r="C27" i="1"/>
  <c r="C46" i="1" s="1"/>
  <c r="M20" i="1"/>
  <c r="M27" i="1" l="1"/>
  <c r="M22" i="1"/>
  <c r="M28" i="1"/>
  <c r="M25" i="1"/>
  <c r="M32" i="1"/>
  <c r="R22" i="1"/>
  <c r="R41" i="1" s="1"/>
  <c r="M31" i="1"/>
  <c r="M24" i="1"/>
  <c r="R31" i="1"/>
  <c r="R50" i="1" s="1"/>
  <c r="R28" i="1"/>
  <c r="R47" i="1" s="1"/>
  <c r="R24" i="1"/>
  <c r="R43" i="1" s="1"/>
  <c r="R26" i="1"/>
  <c r="R45" i="1" s="1"/>
  <c r="M23" i="1"/>
  <c r="R21" i="1"/>
  <c r="R40" i="1" s="1"/>
  <c r="R27" i="1"/>
  <c r="R46" i="1" s="1"/>
  <c r="R29" i="1"/>
  <c r="R48" i="1" s="1"/>
  <c r="M21" i="1"/>
  <c r="M30" i="1"/>
  <c r="M26" i="1"/>
  <c r="R25" i="1"/>
  <c r="R44" i="1" s="1"/>
  <c r="R30" i="1"/>
  <c r="R49" i="1" s="1"/>
  <c r="R32" i="1"/>
  <c r="R51" i="1" s="1"/>
  <c r="M29" i="1"/>
  <c r="R39" i="1"/>
  <c r="R23" i="1"/>
  <c r="R42" i="1" s="1"/>
  <c r="H20" i="1" l="1"/>
  <c r="H23" i="1" l="1"/>
  <c r="H42" i="1" s="1"/>
  <c r="H25" i="1"/>
  <c r="H44" i="1" s="1"/>
  <c r="H28" i="1"/>
  <c r="H47" i="1" s="1"/>
  <c r="H29" i="1"/>
  <c r="H48" i="1" s="1"/>
  <c r="H24" i="1"/>
  <c r="H43" i="1" s="1"/>
  <c r="H32" i="1"/>
  <c r="H51" i="1" s="1"/>
  <c r="H21" i="1"/>
  <c r="H40" i="1" s="1"/>
  <c r="H27" i="1"/>
  <c r="H46" i="1" s="1"/>
  <c r="H30" i="1"/>
  <c r="H49" i="1" s="1"/>
  <c r="H26" i="1"/>
  <c r="H45" i="1" s="1"/>
  <c r="H39" i="1"/>
  <c r="H31" i="1"/>
  <c r="H50" i="1" s="1"/>
  <c r="H22" i="1"/>
  <c r="H41" i="1" s="1"/>
  <c r="W26" i="1" l="1"/>
  <c r="W45" i="1" s="1"/>
  <c r="W20" i="1"/>
  <c r="W22" i="1" l="1"/>
  <c r="W41" i="1" s="1"/>
  <c r="W30" i="1"/>
  <c r="W49" i="1" s="1"/>
  <c r="W31" i="1"/>
  <c r="W50" i="1" s="1"/>
  <c r="W23" i="1"/>
  <c r="W42" i="1" s="1"/>
  <c r="D20" i="1"/>
  <c r="W39" i="1"/>
  <c r="W29" i="1"/>
  <c r="W48" i="1" s="1"/>
  <c r="W21" i="1"/>
  <c r="W40" i="1" s="1"/>
  <c r="W24" i="1"/>
  <c r="W43" i="1" s="1"/>
  <c r="W32" i="1"/>
  <c r="W51" i="1" s="1"/>
  <c r="W25" i="1"/>
  <c r="W44" i="1" s="1"/>
  <c r="G20" i="1"/>
  <c r="W27" i="1"/>
  <c r="W46" i="1" s="1"/>
  <c r="W28" i="1"/>
  <c r="W47" i="1" s="1"/>
  <c r="G31" i="1" l="1"/>
  <c r="G50" i="1" s="1"/>
  <c r="D22" i="1"/>
  <c r="D41" i="1" s="1"/>
  <c r="D26" i="1"/>
  <c r="D45" i="1" s="1"/>
  <c r="D24" i="1"/>
  <c r="D43" i="1" s="1"/>
  <c r="G28" i="1"/>
  <c r="G47" i="1" s="1"/>
  <c r="G30" i="1"/>
  <c r="G49" i="1" s="1"/>
  <c r="D28" i="1"/>
  <c r="D47" i="1" s="1"/>
  <c r="G21" i="1"/>
  <c r="G40" i="1" s="1"/>
  <c r="G25" i="1"/>
  <c r="G44" i="1" s="1"/>
  <c r="G23" i="1"/>
  <c r="G42" i="1" s="1"/>
  <c r="D31" i="1"/>
  <c r="D50" i="1" s="1"/>
  <c r="J22" i="1"/>
  <c r="J41" i="1" s="1"/>
  <c r="J20" i="1"/>
  <c r="G22" i="1"/>
  <c r="G41" i="1" s="1"/>
  <c r="G39" i="1"/>
  <c r="G29" i="1"/>
  <c r="G48" i="1" s="1"/>
  <c r="D27" i="1"/>
  <c r="D46" i="1" s="1"/>
  <c r="D32" i="1"/>
  <c r="D51" i="1" s="1"/>
  <c r="K20" i="1"/>
  <c r="D39" i="1"/>
  <c r="F20" i="1"/>
  <c r="F21" i="1"/>
  <c r="F40" i="1" s="1"/>
  <c r="G26" i="1"/>
  <c r="G45" i="1" s="1"/>
  <c r="E20" i="1"/>
  <c r="L20" i="1"/>
  <c r="P20" i="1"/>
  <c r="G24" i="1"/>
  <c r="G43" i="1" s="1"/>
  <c r="G32" i="1"/>
  <c r="G51" i="1" s="1"/>
  <c r="D29" i="1"/>
  <c r="D48" i="1" s="1"/>
  <c r="S20" i="1"/>
  <c r="N20" i="1"/>
  <c r="G27" i="1"/>
  <c r="G46" i="1" s="1"/>
  <c r="D21" i="1"/>
  <c r="D40" i="1" s="1"/>
  <c r="Q20" i="1"/>
  <c r="V20" i="1"/>
  <c r="D30" i="1"/>
  <c r="D49" i="1" s="1"/>
  <c r="D23" i="1"/>
  <c r="D42" i="1" s="1"/>
  <c r="D25" i="1"/>
  <c r="D44" i="1" s="1"/>
  <c r="V30" i="1" l="1"/>
  <c r="V49" i="1" s="1"/>
  <c r="J26" i="1"/>
  <c r="J45" i="1" s="1"/>
  <c r="V32" i="1"/>
  <c r="V51" i="1" s="1"/>
  <c r="N23" i="1"/>
  <c r="N42" i="1" s="1"/>
  <c r="J32" i="1"/>
  <c r="J51" i="1" s="1"/>
  <c r="V26" i="1"/>
  <c r="V45" i="1" s="1"/>
  <c r="J27" i="1"/>
  <c r="J46" i="1" s="1"/>
  <c r="V29" i="1"/>
  <c r="V48" i="1" s="1"/>
  <c r="S30" i="1"/>
  <c r="S49" i="1" s="1"/>
  <c r="J29" i="1"/>
  <c r="J48" i="1" s="1"/>
  <c r="N32" i="1"/>
  <c r="N51" i="1" s="1"/>
  <c r="F22" i="1"/>
  <c r="F41" i="1" s="1"/>
  <c r="V21" i="1"/>
  <c r="V40" i="1" s="1"/>
  <c r="V27" i="1"/>
  <c r="V46" i="1" s="1"/>
  <c r="V31" i="1"/>
  <c r="V50" i="1" s="1"/>
  <c r="Q24" i="1"/>
  <c r="Q43" i="1" s="1"/>
  <c r="N24" i="1"/>
  <c r="N43" i="1" s="1"/>
  <c r="S22" i="1"/>
  <c r="S41" i="1" s="1"/>
  <c r="P21" i="1"/>
  <c r="P40" i="1" s="1"/>
  <c r="L24" i="1"/>
  <c r="L43" i="1" s="1"/>
  <c r="L26" i="1"/>
  <c r="L45" i="1" s="1"/>
  <c r="E26" i="1"/>
  <c r="E45" i="1" s="1"/>
  <c r="E31" i="1"/>
  <c r="E50" i="1" s="1"/>
  <c r="F25" i="1"/>
  <c r="F44" i="1" s="1"/>
  <c r="F27" i="1"/>
  <c r="F46" i="1" s="1"/>
  <c r="F32" i="1"/>
  <c r="F51" i="1" s="1"/>
  <c r="K22" i="1"/>
  <c r="K41" i="1" s="1"/>
  <c r="Q27" i="1"/>
  <c r="Q46" i="1" s="1"/>
  <c r="L21" i="1"/>
  <c r="L40" i="1" s="1"/>
  <c r="L28" i="1"/>
  <c r="L47" i="1" s="1"/>
  <c r="Q32" i="1"/>
  <c r="Q51" i="1" s="1"/>
  <c r="Q25" i="1"/>
  <c r="Q44" i="1" s="1"/>
  <c r="N29" i="1"/>
  <c r="N48" i="1" s="1"/>
  <c r="N25" i="1"/>
  <c r="N44" i="1" s="1"/>
  <c r="S25" i="1"/>
  <c r="S44" i="1" s="1"/>
  <c r="S32" i="1"/>
  <c r="S51" i="1" s="1"/>
  <c r="P26" i="1"/>
  <c r="P45" i="1" s="1"/>
  <c r="P28" i="1"/>
  <c r="P47" i="1" s="1"/>
  <c r="L30" i="1"/>
  <c r="L49" i="1" s="1"/>
  <c r="L32" i="1"/>
  <c r="L51" i="1" s="1"/>
  <c r="F28" i="1"/>
  <c r="F47" i="1" s="1"/>
  <c r="K27" i="1"/>
  <c r="K46" i="1" s="1"/>
  <c r="K23" i="1"/>
  <c r="K42" i="1" s="1"/>
  <c r="V23" i="1"/>
  <c r="V42" i="1" s="1"/>
  <c r="Q30" i="1"/>
  <c r="Q49" i="1" s="1"/>
  <c r="N28" i="1"/>
  <c r="N47" i="1" s="1"/>
  <c r="P24" i="1"/>
  <c r="P43" i="1" s="1"/>
  <c r="P31" i="1"/>
  <c r="P50" i="1" s="1"/>
  <c r="Q22" i="1"/>
  <c r="Q41" i="1" s="1"/>
  <c r="L23" i="1"/>
  <c r="L42" i="1" s="1"/>
  <c r="E30" i="1"/>
  <c r="E49" i="1" s="1"/>
  <c r="E23" i="1"/>
  <c r="E42" i="1" s="1"/>
  <c r="E28" i="1"/>
  <c r="E47" i="1" s="1"/>
  <c r="F31" i="1"/>
  <c r="F50" i="1" s="1"/>
  <c r="F24" i="1"/>
  <c r="F43" i="1" s="1"/>
  <c r="K30" i="1"/>
  <c r="K49" i="1" s="1"/>
  <c r="K32" i="1"/>
  <c r="K51" i="1" s="1"/>
  <c r="J24" i="1"/>
  <c r="J43" i="1" s="1"/>
  <c r="J28" i="1"/>
  <c r="J47" i="1" s="1"/>
  <c r="N30" i="1"/>
  <c r="N49" i="1" s="1"/>
  <c r="S39" i="1"/>
  <c r="P27" i="1"/>
  <c r="P46" i="1" s="1"/>
  <c r="J39" i="1"/>
  <c r="I20" i="1"/>
  <c r="I23" i="1"/>
  <c r="I42" i="1" s="1"/>
  <c r="Q28" i="1"/>
  <c r="Q47" i="1" s="1"/>
  <c r="S28" i="1"/>
  <c r="S47" i="1" s="1"/>
  <c r="S24" i="1"/>
  <c r="S43" i="1" s="1"/>
  <c r="P29" i="1"/>
  <c r="P48" i="1" s="1"/>
  <c r="L31" i="1"/>
  <c r="L50" i="1" s="1"/>
  <c r="E39" i="1"/>
  <c r="E29" i="1"/>
  <c r="E48" i="1" s="1"/>
  <c r="E21" i="1"/>
  <c r="E40" i="1" s="1"/>
  <c r="F23" i="1"/>
  <c r="F42" i="1" s="1"/>
  <c r="K26" i="1"/>
  <c r="K45" i="1" s="1"/>
  <c r="V39" i="1"/>
  <c r="V25" i="1"/>
  <c r="V44" i="1" s="1"/>
  <c r="Q23" i="1"/>
  <c r="Q42" i="1" s="1"/>
  <c r="Q31" i="1"/>
  <c r="Q50" i="1" s="1"/>
  <c r="N31" i="1"/>
  <c r="N50" i="1" s="1"/>
  <c r="N22" i="1"/>
  <c r="N41" i="1" s="1"/>
  <c r="S31" i="1"/>
  <c r="S50" i="1" s="1"/>
  <c r="P32" i="1"/>
  <c r="P51" i="1" s="1"/>
  <c r="L22" i="1"/>
  <c r="L41" i="1" s="1"/>
  <c r="E24" i="1"/>
  <c r="E43" i="1" s="1"/>
  <c r="E32" i="1"/>
  <c r="E51" i="1" s="1"/>
  <c r="E25" i="1"/>
  <c r="E44" i="1" s="1"/>
  <c r="F39" i="1"/>
  <c r="F26" i="1"/>
  <c r="F45" i="1" s="1"/>
  <c r="K39" i="1"/>
  <c r="K29" i="1"/>
  <c r="K48" i="1" s="1"/>
  <c r="K21" i="1"/>
  <c r="K40" i="1" s="1"/>
  <c r="J23" i="1"/>
  <c r="J42" i="1" s="1"/>
  <c r="J21" i="1"/>
  <c r="J40" i="1" s="1"/>
  <c r="V28" i="1"/>
  <c r="V47" i="1" s="1"/>
  <c r="Q26" i="1"/>
  <c r="Q45" i="1" s="1"/>
  <c r="N26" i="1"/>
  <c r="N45" i="1" s="1"/>
  <c r="N39" i="1"/>
  <c r="S21" i="1"/>
  <c r="S40" i="1" s="1"/>
  <c r="S27" i="1"/>
  <c r="S46" i="1" s="1"/>
  <c r="S23" i="1"/>
  <c r="S42" i="1" s="1"/>
  <c r="P39" i="1"/>
  <c r="P22" i="1"/>
  <c r="P41" i="1" s="1"/>
  <c r="L25" i="1"/>
  <c r="L44" i="1" s="1"/>
  <c r="L39" i="1"/>
  <c r="F29" i="1"/>
  <c r="F48" i="1" s="1"/>
  <c r="K25" i="1"/>
  <c r="K44" i="1" s="1"/>
  <c r="J25" i="1"/>
  <c r="J44" i="1" s="1"/>
  <c r="B20" i="1"/>
  <c r="U20" i="1"/>
  <c r="S26" i="1"/>
  <c r="S45" i="1" s="1"/>
  <c r="K24" i="1"/>
  <c r="K43" i="1" s="1"/>
  <c r="K28" i="1"/>
  <c r="K47" i="1" s="1"/>
  <c r="V24" i="1"/>
  <c r="V43" i="1" s="1"/>
  <c r="V22" i="1"/>
  <c r="V41" i="1" s="1"/>
  <c r="Q39" i="1"/>
  <c r="Q29" i="1"/>
  <c r="Q48" i="1" s="1"/>
  <c r="Q21" i="1"/>
  <c r="Q40" i="1" s="1"/>
  <c r="N21" i="1"/>
  <c r="N40" i="1" s="1"/>
  <c r="N27" i="1"/>
  <c r="N46" i="1" s="1"/>
  <c r="S29" i="1"/>
  <c r="S48" i="1" s="1"/>
  <c r="P30" i="1"/>
  <c r="P49" i="1" s="1"/>
  <c r="P23" i="1"/>
  <c r="P42" i="1" s="1"/>
  <c r="P25" i="1"/>
  <c r="P44" i="1" s="1"/>
  <c r="L27" i="1"/>
  <c r="L46" i="1" s="1"/>
  <c r="L29" i="1"/>
  <c r="L48" i="1" s="1"/>
  <c r="E22" i="1"/>
  <c r="E41" i="1" s="1"/>
  <c r="E27" i="1"/>
  <c r="E46" i="1" s="1"/>
  <c r="F30" i="1"/>
  <c r="F49" i="1" s="1"/>
  <c r="K31" i="1"/>
  <c r="K50" i="1" s="1"/>
  <c r="J30" i="1"/>
  <c r="J49" i="1" s="1"/>
  <c r="J31" i="1"/>
  <c r="J50" i="1" s="1"/>
  <c r="I30" i="1" l="1"/>
  <c r="I49" i="1" s="1"/>
  <c r="U24" i="1"/>
  <c r="U43" i="1" s="1"/>
  <c r="B23" i="1"/>
  <c r="B42" i="1" s="1"/>
  <c r="U21" i="1"/>
  <c r="U40" i="1" s="1"/>
  <c r="I27" i="1"/>
  <c r="I46" i="1" s="1"/>
  <c r="U28" i="1"/>
  <c r="U47" i="1" s="1"/>
  <c r="B24" i="1"/>
  <c r="B43" i="1" s="1"/>
  <c r="U31" i="1"/>
  <c r="U50" i="1" s="1"/>
  <c r="U25" i="1"/>
  <c r="U44" i="1" s="1"/>
  <c r="B29" i="1"/>
  <c r="B48" i="1" s="1"/>
  <c r="B21" i="1"/>
  <c r="B40" i="1" s="1"/>
  <c r="B27" i="1"/>
  <c r="B46" i="1" s="1"/>
  <c r="I31" i="1"/>
  <c r="I50" i="1" s="1"/>
  <c r="I24" i="1"/>
  <c r="I43" i="1" s="1"/>
  <c r="B32" i="1"/>
  <c r="B51" i="1" s="1"/>
  <c r="U39" i="1"/>
  <c r="B25" i="1"/>
  <c r="B44" i="1" s="1"/>
  <c r="B30" i="1"/>
  <c r="B49" i="1" s="1"/>
  <c r="I21" i="1"/>
  <c r="I40" i="1" s="1"/>
  <c r="U22" i="1"/>
  <c r="U41" i="1" s="1"/>
  <c r="B28" i="1"/>
  <c r="B47" i="1" s="1"/>
  <c r="I29" i="1"/>
  <c r="I48" i="1" s="1"/>
  <c r="I22" i="1"/>
  <c r="I41" i="1" s="1"/>
  <c r="U26" i="1"/>
  <c r="U45" i="1" s="1"/>
  <c r="U23" i="1"/>
  <c r="U42" i="1" s="1"/>
  <c r="U27" i="1"/>
  <c r="U46" i="1" s="1"/>
  <c r="B26" i="1"/>
  <c r="B45" i="1" s="1"/>
  <c r="B31" i="1"/>
  <c r="B50" i="1" s="1"/>
  <c r="B22" i="1"/>
  <c r="B41" i="1" s="1"/>
  <c r="I25" i="1"/>
  <c r="I44" i="1" s="1"/>
  <c r="I26" i="1"/>
  <c r="I45" i="1" s="1"/>
  <c r="O20" i="1"/>
  <c r="O21" i="1"/>
  <c r="O40" i="1" s="1"/>
  <c r="U32" i="1"/>
  <c r="U51" i="1" s="1"/>
  <c r="U29" i="1"/>
  <c r="U48" i="1" s="1"/>
  <c r="U30" i="1"/>
  <c r="U49" i="1" s="1"/>
  <c r="B39" i="1"/>
  <c r="I28" i="1"/>
  <c r="I47" i="1" s="1"/>
  <c r="I39" i="1"/>
  <c r="T20" i="1"/>
  <c r="I32" i="1"/>
  <c r="I51" i="1" s="1"/>
  <c r="T32" i="1" l="1"/>
  <c r="T51" i="1" s="1"/>
  <c r="T24" i="1"/>
  <c r="T43" i="1" s="1"/>
  <c r="T26" i="1"/>
  <c r="T45" i="1" s="1"/>
  <c r="O27" i="1"/>
  <c r="O46" i="1" s="1"/>
  <c r="O25" i="1"/>
  <c r="O44" i="1" s="1"/>
  <c r="O30" i="1"/>
  <c r="O49" i="1" s="1"/>
  <c r="O31" i="1"/>
  <c r="O50" i="1" s="1"/>
  <c r="T28" i="1"/>
  <c r="T47" i="1" s="1"/>
  <c r="T31" i="1"/>
  <c r="T50" i="1" s="1"/>
  <c r="T22" i="1"/>
  <c r="T41" i="1" s="1"/>
  <c r="T21" i="1"/>
  <c r="T40" i="1" s="1"/>
  <c r="T27" i="1"/>
  <c r="T46" i="1" s="1"/>
  <c r="O26" i="1"/>
  <c r="O45" i="1" s="1"/>
  <c r="O39" i="1"/>
  <c r="T23" i="1"/>
  <c r="T42" i="1" s="1"/>
  <c r="T25" i="1"/>
  <c r="T44" i="1" s="1"/>
  <c r="T30" i="1"/>
  <c r="T49" i="1" s="1"/>
  <c r="O23" i="1"/>
  <c r="O42" i="1" s="1"/>
  <c r="O29" i="1"/>
  <c r="O48" i="1" s="1"/>
  <c r="O24" i="1"/>
  <c r="O43" i="1" s="1"/>
  <c r="O32" i="1"/>
  <c r="O51" i="1" s="1"/>
  <c r="O28" i="1"/>
  <c r="O47" i="1" s="1"/>
  <c r="T29" i="1"/>
  <c r="T48" i="1" s="1"/>
  <c r="T39" i="1"/>
  <c r="O22" i="1"/>
  <c r="O41" i="1" s="1"/>
  <c r="C34" i="1" l="1"/>
  <c r="C53" i="1" s="1"/>
  <c r="C33" i="1"/>
  <c r="C52" i="1" l="1"/>
  <c r="C35" i="1"/>
  <c r="C37" i="1" s="1"/>
  <c r="M34" i="1"/>
  <c r="M33" i="1"/>
  <c r="R33" i="1"/>
  <c r="R34" i="1"/>
  <c r="R53" i="1" s="1"/>
  <c r="M35" i="1" l="1"/>
  <c r="M37" i="1" s="1"/>
  <c r="R52" i="1"/>
  <c r="R35" i="1"/>
  <c r="R37" i="1" s="1"/>
  <c r="H34" i="1" l="1"/>
  <c r="H53" i="1" s="1"/>
  <c r="H33" i="1"/>
  <c r="H52" i="1" l="1"/>
  <c r="H35" i="1"/>
  <c r="H37" i="1" s="1"/>
  <c r="W33" i="1" l="1"/>
  <c r="W34" i="1"/>
  <c r="W53" i="1" s="1"/>
  <c r="W52" i="1" l="1"/>
  <c r="W35" i="1"/>
  <c r="W37" i="1" s="1"/>
  <c r="D33" i="1"/>
  <c r="D34" i="1"/>
  <c r="D53" i="1" s="1"/>
  <c r="G34" i="1"/>
  <c r="G53" i="1" s="1"/>
  <c r="G33" i="1"/>
  <c r="G52" i="1" l="1"/>
  <c r="G35" i="1"/>
  <c r="G37" i="1" s="1"/>
  <c r="K34" i="1"/>
  <c r="K53" i="1" s="1"/>
  <c r="K33" i="1"/>
  <c r="P33" i="1"/>
  <c r="P34" i="1"/>
  <c r="P53" i="1" s="1"/>
  <c r="F34" i="1"/>
  <c r="F53" i="1" s="1"/>
  <c r="F33" i="1"/>
  <c r="L33" i="1"/>
  <c r="L34" i="1"/>
  <c r="L53" i="1" s="1"/>
  <c r="Q33" i="1"/>
  <c r="Q34" i="1"/>
  <c r="Q53" i="1" s="1"/>
  <c r="N34" i="1"/>
  <c r="N53" i="1" s="1"/>
  <c r="N33" i="1"/>
  <c r="S34" i="1"/>
  <c r="S53" i="1" s="1"/>
  <c r="S33" i="1"/>
  <c r="J34" i="1"/>
  <c r="J53" i="1" s="1"/>
  <c r="J33" i="1"/>
  <c r="D52" i="1"/>
  <c r="D35" i="1"/>
  <c r="D37" i="1" s="1"/>
  <c r="V33" i="1"/>
  <c r="V34" i="1"/>
  <c r="V53" i="1" s="1"/>
  <c r="E34" i="1"/>
  <c r="E53" i="1" s="1"/>
  <c r="E33" i="1"/>
  <c r="B34" i="1" l="1"/>
  <c r="B53" i="1" s="1"/>
  <c r="B33" i="1"/>
  <c r="Q52" i="1"/>
  <c r="Q35" i="1"/>
  <c r="Q37" i="1" s="1"/>
  <c r="E52" i="1"/>
  <c r="E35" i="1"/>
  <c r="E37" i="1" s="1"/>
  <c r="J52" i="1"/>
  <c r="J35" i="1"/>
  <c r="J37" i="1" s="1"/>
  <c r="S52" i="1"/>
  <c r="S35" i="1"/>
  <c r="S37" i="1" s="1"/>
  <c r="N52" i="1"/>
  <c r="N35" i="1"/>
  <c r="N37" i="1" s="1"/>
  <c r="F52" i="1"/>
  <c r="F35" i="1"/>
  <c r="F37" i="1" s="1"/>
  <c r="K52" i="1"/>
  <c r="K35" i="1"/>
  <c r="K37" i="1" s="1"/>
  <c r="I33" i="1"/>
  <c r="I34" i="1"/>
  <c r="I53" i="1" s="1"/>
  <c r="L52" i="1"/>
  <c r="L35" i="1"/>
  <c r="L37" i="1" s="1"/>
  <c r="P52" i="1"/>
  <c r="P35" i="1"/>
  <c r="P37" i="1" s="1"/>
  <c r="V52" i="1"/>
  <c r="V35" i="1"/>
  <c r="V37" i="1" s="1"/>
  <c r="U34" i="1"/>
  <c r="U53" i="1" s="1"/>
  <c r="U33" i="1"/>
  <c r="O34" i="1" l="1"/>
  <c r="O53" i="1" s="1"/>
  <c r="O33" i="1"/>
  <c r="U52" i="1"/>
  <c r="U35" i="1"/>
  <c r="U37" i="1" s="1"/>
  <c r="B52" i="1"/>
  <c r="B35" i="1"/>
  <c r="B37" i="1" s="1"/>
  <c r="T33" i="1"/>
  <c r="T34" i="1"/>
  <c r="T53" i="1" s="1"/>
  <c r="I52" i="1"/>
  <c r="I35" i="1"/>
  <c r="I37" i="1" s="1"/>
  <c r="O52" i="1" l="1"/>
  <c r="O35" i="1"/>
  <c r="O37" i="1" s="1"/>
  <c r="T52" i="1"/>
  <c r="T35" i="1"/>
  <c r="T37" i="1" s="1"/>
</calcChain>
</file>

<file path=xl/sharedStrings.xml><?xml version="1.0" encoding="utf-8"?>
<sst xmlns="http://schemas.openxmlformats.org/spreadsheetml/2006/main" count="64" uniqueCount="41">
  <si>
    <t>Domestic Aggregated with Residual</t>
  </si>
  <si>
    <t>Non-Domestic Aggregated No Residual</t>
  </si>
  <si>
    <t>Non-Domestic Aggregated Band 1</t>
  </si>
  <si>
    <t>Non-Domestic Aggregated Band 2</t>
  </si>
  <si>
    <t>Non-Domestic Aggregated Band 3</t>
  </si>
  <si>
    <t>Non-Domestic Aggregated Band 4</t>
  </si>
  <si>
    <t>LV Site Specific No Residual</t>
  </si>
  <si>
    <t>LV Site Specific Band 1</t>
  </si>
  <si>
    <t>LV Site Specific Band 2</t>
  </si>
  <si>
    <t>LV Site Specific Band 3</t>
  </si>
  <si>
    <t>LV Site Specific Band 4</t>
  </si>
  <si>
    <t>LV Sub Site Specific No Residual</t>
  </si>
  <si>
    <t>LV Sub Site Specific Band 1</t>
  </si>
  <si>
    <t>LV Sub Site Specific Band 2</t>
  </si>
  <si>
    <t>LV Sub Site Specific Band 3</t>
  </si>
  <si>
    <t>LV Sub Site Specific Band 4</t>
  </si>
  <si>
    <t>HV Site Specific No Residual</t>
  </si>
  <si>
    <t>HV Site Specific Band 1</t>
  </si>
  <si>
    <t>HV Site Specific Band 2</t>
  </si>
  <si>
    <t>HV Site Specific Band 3</t>
  </si>
  <si>
    <t>HV Site Specific Band 4</t>
  </si>
  <si>
    <t>Unmetered Supplies</t>
  </si>
  <si>
    <t>Typical Bills</t>
  </si>
  <si>
    <t>Load Factor</t>
  </si>
  <si>
    <t>Coincidence Factor</t>
  </si>
  <si>
    <t>Forecast</t>
  </si>
  <si>
    <t>Service Models</t>
  </si>
  <si>
    <t>Loss Adjustment factors</t>
  </si>
  <si>
    <t>Average KVAR By KVA</t>
  </si>
  <si>
    <t>Gross Asset Models</t>
  </si>
  <si>
    <t>Peaking Probabilities</t>
  </si>
  <si>
    <t>Hours in Time Band and Days in year</t>
  </si>
  <si>
    <t>IDNO Discounts</t>
  </si>
  <si>
    <t>Allowed Revenue</t>
  </si>
  <si>
    <t>Real pre-tax cost of capital</t>
  </si>
  <si>
    <t>Transmission Exits Charges</t>
  </si>
  <si>
    <t>Other Expenditure</t>
  </si>
  <si>
    <t>Change To Typical Bills</t>
  </si>
  <si>
    <t>Customers Contribution</t>
  </si>
  <si>
    <t>All changes</t>
  </si>
  <si>
    <t>2026/27 Base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</si>
</sst>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xmlns:x16r2="http://schemas.microsoft.com/office/spreadsheetml/2015/02/main" mc:Ignorable="x14ac x16r2">
  <numFmts count="2">
    <numFmt numFmtId="43" formatCode="_-* #,##0.00_-;\-* #,##0.00_-;_-* &quot;-&quot;??_-;_-@_-"/>
    <numFmt numFmtId="164" formatCode="0.0%"/>
  </numFmts>
  <fonts count="3" x14ac:knownFonts="1">
    <font>
      <sz val="11"/>
      <color theme="1"/>
      <name val="Calibri"/>
      <family val="2"/>
      <scheme val="minor"/>
    </font>
    <font>
      <sz val="11"/>
      <color theme="1"/>
      <name val="Calibri"/>
      <family val="2"/>
      <scheme val="minor"/>
    </font>
    <font>
      <b/>
      <sz val="11"/>
      <color theme="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4B86CD"/>
        <bgColor indexed="64"/>
      </patternFill>
    </fill>
    <fill>
      <patternFill patternType="solid">
        <fgColor theme="9" tint="-0.249977111117893"/>
        <bgColor indexed="64"/>
      </patternFill>
    </fill>
  </fills>
  <borders count="2">
    <border>
      <left/>
      <right/>
      <top/>
      <bottom/>
      <diagonal/>
    </border>
    <border>
      <left style="thin">
        <color indexed="64"/>
      </left>
      <right style="thin">
        <color indexed="64"/>
      </right>
      <top style="thin">
        <color indexed="64"/>
      </top>
      <bottom style="thin">
        <color indexed="64"/>
      </bottom>
      <diagonal/>
    </border>
  </borders>
  <cellStyleXfs count="4">
    <xf numFmtId="0" fontId="0" fillId="0" borderId="0"/>
    <xf numFmtId="43" fontId="1" fillId="0" borderId="0" applyFont="0" applyFill="0" applyBorder="0" applyAlignment="0" applyProtection="0"/>
    <xf numFmtId="49" fontId="2" fillId="2" borderId="0" applyNumberFormat="0" applyBorder="0" applyAlignment="0">
      <alignment horizontal="left" vertical="center" wrapText="1"/>
    </xf>
    <xf numFmtId="9" fontId="1" fillId="0" borderId="0" applyFont="0" applyFill="0" applyBorder="0" applyAlignment="0" applyProtection="0"/>
  </cellStyleXfs>
  <cellXfs count="9">
    <xf numFmtId="0" fontId="0" fillId="0" borderId="0" xfId="0"/>
    <xf numFmtId="43" fontId="0" fillId="0" borderId="0" xfId="1" applyFont="1"/>
    <xf numFmtId="0" fontId="2" fillId="3" borderId="1" xfId="2" applyNumberFormat="1" applyFill="1" applyBorder="1" applyAlignment="1">
      <alignment horizontal="right" wrapText="1"/>
    </xf>
    <xf numFmtId="0" fontId="2" fillId="2" borderId="1" xfId="2" applyNumberFormat="1" applyBorder="1" applyAlignment="1">
      <alignment horizontal="right" wrapText="1"/>
    </xf>
    <xf numFmtId="0" fontId="0" fillId="0" borderId="1" xfId="0" applyBorder="1"/>
    <xf numFmtId="43" fontId="0" fillId="0" borderId="1" xfId="1" applyFont="1" applyBorder="1"/>
    <xf numFmtId="43" fontId="0" fillId="0" borderId="1" xfId="0" applyNumberFormat="1" applyBorder="1"/>
    <xf numFmtId="9" fontId="0" fillId="0" borderId="0" xfId="3" applyFont="1"/>
    <xf numFmtId="164" fontId="0" fillId="0" borderId="0" xfId="3" applyNumberFormat="1" applyFont="1"/>
  </cellXfs>
  <cellStyles count="4">
    <cellStyle name="ColumnHeading_CEPATNEI" xfId="2"/>
    <cellStyle name="Comma" xfId="1" builtinId="3"/>
    <cellStyle name="Normal" xfId="0" builtinId="0"/>
    <cellStyle name="Percent" xfId="3" builtinId="5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3" Type="http://schemas.openxmlformats.org/officeDocument/2006/relationships/theme" Target="theme/theme1.xml"/><Relationship Id="rId2" Type="http://schemas.openxmlformats.org/officeDocument/2006/relationships/externalLink" Target="externalLinks/externalLink1.xml"/><Relationship Id="rId1" Type="http://schemas.openxmlformats.org/officeDocument/2006/relationships/worksheet" Target="worksheets/sheet1.xml"/><Relationship Id="rId6" Type="http://schemas.openxmlformats.org/officeDocument/2006/relationships/calcChain" Target="calcChain.xml"/><Relationship Id="rId5" Type="http://schemas.openxmlformats.org/officeDocument/2006/relationships/sharedStrings" Target="sharedStrings.xml"/><Relationship Id="rId4" Type="http://schemas.openxmlformats.org/officeDocument/2006/relationships/styles" Target="styles.xml"/></Relationships>
</file>

<file path=xl/externalLinks/_rels/externalLink1.xml.rels><?xml version="1.0" encoding="UTF-8" standalone="yes"?>
<Relationships xmlns="http://schemas.openxmlformats.org/package/2006/relationships"><Relationship Id="rId1" Type="http://schemas.openxmlformats.org/officeDocument/2006/relationships/externalLinkPath" Target="CDCM_v11_20251106%20SWAE.xlsx" TargetMode="External"/></Relationships>
</file>

<file path=xl/externalLinks/externalLink1.xml><?xml version="1.0" encoding="utf-8"?>
<externalLink xmlns="http://schemas.openxmlformats.org/spreadsheetml/2006/main" xmlns:mc="http://schemas.openxmlformats.org/markup-compatibility/2006" xmlns:x14="http://schemas.microsoft.com/office/spreadsheetml/2009/9/main" mc:Ignorable="x14">
  <externalBook xmlns:r="http://schemas.openxmlformats.org/officeDocument/2006/relationships" r:id="rId1">
    <sheetNames>
      <sheetName val="Cover"/>
      <sheetName val="Version control"/>
      <sheetName val="Model map"/>
      <sheetName val="Index"/>
      <sheetName val="Named ranges"/>
      <sheetName val="Fixed inputs"/>
      <sheetName val="Inputs by customer type"/>
      <sheetName val="Inputs by network level"/>
      <sheetName val="General inputs"/>
      <sheetName val="Standing charge factors"/>
      <sheetName val="Load &amp; loss characteristics"/>
      <sheetName val="Customer contributions"/>
      <sheetName val="Volume adjustments"/>
      <sheetName val="Pseudo-load coefficients"/>
      <sheetName val="System peak demand"/>
      <sheetName val="Service model assets"/>
      <sheetName val="Unit costs"/>
      <sheetName val="Initial unit rates"/>
      <sheetName val="Service model charges"/>
      <sheetName val="Unit rate charges"/>
      <sheetName val="Capacity charges"/>
      <sheetName val="Reactive power charges"/>
      <sheetName val="Fixed charges"/>
      <sheetName val="SoLR &amp; bad debt adders"/>
      <sheetName val="Revenue matching"/>
      <sheetName val="Rounding"/>
      <sheetName val="Net revenue summary"/>
      <sheetName val="Tariff summary"/>
      <sheetName val="Output to other models"/>
    </sheetNames>
    <sheetDataSet>
      <sheetData sheetId="0"/>
      <sheetData sheetId="1"/>
      <sheetData sheetId="2"/>
      <sheetData sheetId="3"/>
      <sheetData sheetId="4"/>
      <sheetData sheetId="5"/>
      <sheetData sheetId="6"/>
      <sheetData sheetId="7"/>
      <sheetData sheetId="8"/>
      <sheetData sheetId="9"/>
      <sheetData sheetId="10"/>
      <sheetData sheetId="11"/>
      <sheetData sheetId="12"/>
      <sheetData sheetId="13"/>
      <sheetData sheetId="14"/>
      <sheetData sheetId="15"/>
      <sheetData sheetId="16"/>
      <sheetData sheetId="17"/>
      <sheetData sheetId="18"/>
      <sheetData sheetId="19"/>
      <sheetData sheetId="20"/>
      <sheetData sheetId="21"/>
      <sheetData sheetId="22"/>
      <sheetData sheetId="23"/>
      <sheetData sheetId="24"/>
      <sheetData sheetId="25"/>
      <sheetData sheetId="26"/>
      <sheetData sheetId="27"/>
      <sheetData sheetId="28">
        <row r="68">
          <cell r="J68">
            <v>152.91221500444303</v>
          </cell>
          <cell r="L68">
            <v>292.74464227045797</v>
          </cell>
          <cell r="M68">
            <v>165.6730042819454</v>
          </cell>
          <cell r="N68">
            <v>353.96098376512481</v>
          </cell>
          <cell r="O68">
            <v>678.98026611858427</v>
          </cell>
          <cell r="P68">
            <v>1659.1479174306176</v>
          </cell>
          <cell r="R68">
            <v>3111.8110571713969</v>
          </cell>
          <cell r="S68">
            <v>3916.5743418874599</v>
          </cell>
          <cell r="T68">
            <v>8741.9174370443125</v>
          </cell>
          <cell r="U68">
            <v>14371.715893974251</v>
          </cell>
          <cell r="V68">
            <v>31255.99603696269</v>
          </cell>
          <cell r="W68">
            <v>0</v>
          </cell>
          <cell r="X68">
            <v>3582.4503326574363</v>
          </cell>
          <cell r="Y68">
            <v>7595.1633536213731</v>
          </cell>
          <cell r="Z68">
            <v>13134.28954699426</v>
          </cell>
          <cell r="AA68">
            <v>33668.012541754739</v>
          </cell>
          <cell r="AB68">
            <v>3254.9608957561359</v>
          </cell>
          <cell r="AC68">
            <v>17502.995494704093</v>
          </cell>
          <cell r="AD68">
            <v>48782.537412661084</v>
          </cell>
          <cell r="AE68">
            <v>92732.977289611503</v>
          </cell>
          <cell r="AF68">
            <v>223008.54837996594</v>
          </cell>
          <cell r="AG68">
            <v>3626.8244868699312</v>
          </cell>
        </row>
      </sheetData>
    </sheetDataSet>
  </externalBook>
</externalLink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游ゴシック Light"/>
        <a:font script="Hang" typeface="맑은 고딕"/>
        <a:font script="Hans" typeface="等线 Light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游ゴシック"/>
        <a:font script="Hang" typeface="맑은 고딕"/>
        <a:font script="Hans" typeface="等线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1" Type="http://schemas.openxmlformats.org/officeDocument/2006/relationships/printerSettings" Target="../printerSettings/printerSettings1.bin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sheetPr>
    <pageSetUpPr fitToPage="1"/>
  </sheetPr>
  <dimension ref="A1:W54"/>
  <sheetViews>
    <sheetView tabSelected="1" zoomScale="75" zoomScaleNormal="75" workbookViewId="0">
      <pane xSplit="1" ySplit="1" topLeftCell="B2" activePane="bottomRight" state="frozen"/>
      <selection pane="topRight" activeCell="B1" sqref="B1"/>
      <selection pane="bottomLeft" activeCell="A2" sqref="A2"/>
      <selection pane="bottomRight" activeCell="B17" sqref="B17"/>
    </sheetView>
  </sheetViews>
  <sheetFormatPr defaultRowHeight="15" x14ac:dyDescent="0.25"/>
  <cols>
    <col min="1" max="1" width="33.42578125" bestFit="1" customWidth="1"/>
    <col min="2" max="2" width="13.140625" bestFit="1" customWidth="1"/>
    <col min="3" max="3" width="14.28515625" bestFit="1" customWidth="1"/>
    <col min="4" max="7" width="13.85546875" bestFit="1" customWidth="1"/>
    <col min="8" max="12" width="14.5703125" bestFit="1" customWidth="1"/>
    <col min="13" max="13" width="11" bestFit="1" customWidth="1"/>
    <col min="14" max="17" width="14.42578125" bestFit="1" customWidth="1"/>
    <col min="18" max="21" width="15.140625" bestFit="1" customWidth="1"/>
    <col min="22" max="22" width="20.140625" bestFit="1" customWidth="1"/>
    <col min="23" max="23" width="11.5703125" bestFit="1" customWidth="1"/>
  </cols>
  <sheetData>
    <row r="1" spans="1:23" ht="45" x14ac:dyDescent="0.25">
      <c r="A1" s="2" t="s">
        <v>22</v>
      </c>
      <c r="B1" s="3" t="s">
        <v>0</v>
      </c>
      <c r="C1" s="3" t="s">
        <v>1</v>
      </c>
      <c r="D1" s="3" t="s">
        <v>2</v>
      </c>
      <c r="E1" s="3" t="s">
        <v>3</v>
      </c>
      <c r="F1" s="3" t="s">
        <v>4</v>
      </c>
      <c r="G1" s="3" t="s">
        <v>5</v>
      </c>
      <c r="H1" s="3" t="s">
        <v>6</v>
      </c>
      <c r="I1" s="3" t="s">
        <v>7</v>
      </c>
      <c r="J1" s="3" t="s">
        <v>8</v>
      </c>
      <c r="K1" s="3" t="s">
        <v>9</v>
      </c>
      <c r="L1" s="3" t="s">
        <v>10</v>
      </c>
      <c r="M1" s="3" t="s">
        <v>11</v>
      </c>
      <c r="N1" s="3" t="s">
        <v>12</v>
      </c>
      <c r="O1" s="3" t="s">
        <v>13</v>
      </c>
      <c r="P1" s="3" t="s">
        <v>14</v>
      </c>
      <c r="Q1" s="3" t="s">
        <v>15</v>
      </c>
      <c r="R1" s="3" t="s">
        <v>16</v>
      </c>
      <c r="S1" s="3" t="s">
        <v>17</v>
      </c>
      <c r="T1" s="3" t="s">
        <v>18</v>
      </c>
      <c r="U1" s="3" t="s">
        <v>19</v>
      </c>
      <c r="V1" s="3" t="s">
        <v>20</v>
      </c>
      <c r="W1" s="3" t="s">
        <v>21</v>
      </c>
    </row>
    <row r="2" spans="1:23" x14ac:dyDescent="0.25">
      <c r="A2" s="4" t="s">
        <v>40</v>
      </c>
      <c r="B2" s="5">
        <v>127.2931256821372</v>
      </c>
      <c r="C2" s="5">
        <v>218.75226515000392</v>
      </c>
      <c r="D2" s="5">
        <v>146.70244675713624</v>
      </c>
      <c r="E2" s="5">
        <v>308.45730954795692</v>
      </c>
      <c r="F2" s="5">
        <v>587.57161918230906</v>
      </c>
      <c r="G2" s="5">
        <v>1429.6480878448488</v>
      </c>
      <c r="H2" s="5">
        <v>2327.1029300383661</v>
      </c>
      <c r="I2" s="5">
        <v>3610.4749873554379</v>
      </c>
      <c r="J2" s="5">
        <v>8154.6518505313816</v>
      </c>
      <c r="K2" s="5">
        <v>13387.886841609576</v>
      </c>
      <c r="L2" s="5">
        <v>28917.720833305786</v>
      </c>
      <c r="M2" s="5">
        <v>0</v>
      </c>
      <c r="N2" s="5">
        <v>3249.6305353623516</v>
      </c>
      <c r="O2" s="5">
        <v>6947.8764560489681</v>
      </c>
      <c r="P2" s="5">
        <v>12046.28243108933</v>
      </c>
      <c r="Q2" s="5">
        <v>31063.185019413322</v>
      </c>
      <c r="R2" s="5">
        <v>3254.6232701913591</v>
      </c>
      <c r="S2" s="5">
        <v>15892.37702510236</v>
      </c>
      <c r="T2" s="5">
        <v>44693.907898951242</v>
      </c>
      <c r="U2" s="5">
        <v>85187.469827695633</v>
      </c>
      <c r="V2" s="5">
        <v>205571.30045266738</v>
      </c>
      <c r="W2" s="5">
        <v>2568.3924118610757</v>
      </c>
    </row>
    <row r="3" spans="1:23" x14ac:dyDescent="0.25">
      <c r="A3" s="4" t="s">
        <v>23</v>
      </c>
      <c r="B3" s="5">
        <v>126.16160631935718</v>
      </c>
      <c r="C3" s="5">
        <v>220.56823776202111</v>
      </c>
      <c r="D3" s="5">
        <v>147.80003360012114</v>
      </c>
      <c r="E3" s="5">
        <v>311.58620694163272</v>
      </c>
      <c r="F3" s="5">
        <v>594.20659678825348</v>
      </c>
      <c r="G3" s="5">
        <v>1446.8144709081234</v>
      </c>
      <c r="H3" s="5">
        <v>2339.9198890123648</v>
      </c>
      <c r="I3" s="5">
        <v>3654.0342719275873</v>
      </c>
      <c r="J3" s="5">
        <v>8240.9458018753267</v>
      </c>
      <c r="K3" s="5">
        <v>13533.588365447849</v>
      </c>
      <c r="L3" s="5">
        <v>29233.757600563989</v>
      </c>
      <c r="M3" s="5">
        <v>0</v>
      </c>
      <c r="N3" s="5">
        <v>3274.5977349775076</v>
      </c>
      <c r="O3" s="5">
        <v>6994.3849743071323</v>
      </c>
      <c r="P3" s="5">
        <v>12129.036377897964</v>
      </c>
      <c r="Q3" s="5">
        <v>31278.117412912889</v>
      </c>
      <c r="R3" s="5">
        <v>3258.9305634914535</v>
      </c>
      <c r="S3" s="5">
        <v>15955.687821132842</v>
      </c>
      <c r="T3" s="5">
        <v>44859.695698606702</v>
      </c>
      <c r="U3" s="5">
        <v>85498.821835293013</v>
      </c>
      <c r="V3" s="5">
        <v>206305.60110958604</v>
      </c>
      <c r="W3" s="5">
        <v>2577.1464978547046</v>
      </c>
    </row>
    <row r="4" spans="1:23" x14ac:dyDescent="0.25">
      <c r="A4" s="4" t="s">
        <v>24</v>
      </c>
      <c r="B4" s="5">
        <v>128.28878750619285</v>
      </c>
      <c r="C4" s="5">
        <v>219.63305670064125</v>
      </c>
      <c r="D4" s="5">
        <v>145.8948094262069</v>
      </c>
      <c r="E4" s="5">
        <v>306.57253488411794</v>
      </c>
      <c r="F4" s="5">
        <v>583.85136900083194</v>
      </c>
      <c r="G4" s="5">
        <v>1420.4508740813606</v>
      </c>
      <c r="H4" s="5">
        <v>2351.5938433220385</v>
      </c>
      <c r="I4" s="5">
        <v>3615.10462378281</v>
      </c>
      <c r="J4" s="5">
        <v>8179.0643257247057</v>
      </c>
      <c r="K4" s="5">
        <v>13425.41246461887</v>
      </c>
      <c r="L4" s="5">
        <v>28982.56213441099</v>
      </c>
      <c r="M4" s="5">
        <v>0</v>
      </c>
      <c r="N4" s="5">
        <v>3191.1884740130608</v>
      </c>
      <c r="O4" s="5">
        <v>6832.4695303699336</v>
      </c>
      <c r="P4" s="5">
        <v>11847.282371491647</v>
      </c>
      <c r="Q4" s="5">
        <v>30571.539136708507</v>
      </c>
      <c r="R4" s="5">
        <v>3224.2919822758095</v>
      </c>
      <c r="S4" s="5">
        <v>15522.044500347094</v>
      </c>
      <c r="T4" s="5">
        <v>43712.742400092764</v>
      </c>
      <c r="U4" s="5">
        <v>83339.685209375632</v>
      </c>
      <c r="V4" s="5">
        <v>201199.55736800982</v>
      </c>
      <c r="W4" s="5">
        <v>2525.2398088387149</v>
      </c>
    </row>
    <row r="5" spans="1:23" x14ac:dyDescent="0.25">
      <c r="A5" s="4" t="s">
        <v>25</v>
      </c>
      <c r="B5" s="5">
        <v>133.50801266334511</v>
      </c>
      <c r="C5" s="5">
        <v>278.86200676130517</v>
      </c>
      <c r="D5" s="5">
        <v>143.71722440293235</v>
      </c>
      <c r="E5" s="5">
        <v>299.48526878347741</v>
      </c>
      <c r="F5" s="5">
        <v>568.42009485102506</v>
      </c>
      <c r="G5" s="5">
        <v>1379.6249344158889</v>
      </c>
      <c r="H5" s="5">
        <v>2978.6510934125522</v>
      </c>
      <c r="I5" s="5">
        <v>3390.6494601860018</v>
      </c>
      <c r="J5" s="5">
        <v>7677.233915938672</v>
      </c>
      <c r="K5" s="5">
        <v>12593.270407446014</v>
      </c>
      <c r="L5" s="5">
        <v>27183.97041613279</v>
      </c>
      <c r="M5" s="5">
        <v>0</v>
      </c>
      <c r="N5" s="5">
        <v>3073.2863108696188</v>
      </c>
      <c r="O5" s="5">
        <v>6581.2916282387605</v>
      </c>
      <c r="P5" s="5">
        <v>11412.980505376125</v>
      </c>
      <c r="Q5" s="5">
        <v>29509.539157370589</v>
      </c>
      <c r="R5" s="5">
        <v>3092.0907921050302</v>
      </c>
      <c r="S5" s="5">
        <v>14222.686305165415</v>
      </c>
      <c r="T5" s="5">
        <v>40114.967779445215</v>
      </c>
      <c r="U5" s="5">
        <v>76468.931086094337</v>
      </c>
      <c r="V5" s="5">
        <v>184676.97215445922</v>
      </c>
      <c r="W5" s="5">
        <v>3191.8756542012488</v>
      </c>
    </row>
    <row r="6" spans="1:23" x14ac:dyDescent="0.25">
      <c r="A6" s="4" t="s">
        <v>26</v>
      </c>
      <c r="B6" s="5">
        <v>133.55567959239059</v>
      </c>
      <c r="C6" s="5">
        <v>279.12939192987329</v>
      </c>
      <c r="D6" s="5">
        <v>144.14109782544449</v>
      </c>
      <c r="E6" s="5">
        <v>299.79046587892947</v>
      </c>
      <c r="F6" s="5">
        <v>568.42100262168924</v>
      </c>
      <c r="G6" s="5">
        <v>1378.817745561716</v>
      </c>
      <c r="H6" s="5">
        <v>2976.9817542326609</v>
      </c>
      <c r="I6" s="5">
        <v>3388.7223502701145</v>
      </c>
      <c r="J6" s="5">
        <v>7671.3694531388828</v>
      </c>
      <c r="K6" s="5">
        <v>12582.956813921854</v>
      </c>
      <c r="L6" s="5">
        <v>27160.452633926438</v>
      </c>
      <c r="M6" s="5">
        <v>0</v>
      </c>
      <c r="N6" s="5">
        <v>3069.2696348139202</v>
      </c>
      <c r="O6" s="5">
        <v>6571.2045228248162</v>
      </c>
      <c r="P6" s="5">
        <v>11394.861993247185</v>
      </c>
      <c r="Q6" s="5">
        <v>29461.350457191809</v>
      </c>
      <c r="R6" s="5">
        <v>3094.9728423995962</v>
      </c>
      <c r="S6" s="5">
        <v>14208.914586747531</v>
      </c>
      <c r="T6" s="5">
        <v>40059.075947832243</v>
      </c>
      <c r="U6" s="5">
        <v>76354.043902860532</v>
      </c>
      <c r="V6" s="5">
        <v>184385.07673098837</v>
      </c>
      <c r="W6" s="5">
        <v>3204.0368251269119</v>
      </c>
    </row>
    <row r="7" spans="1:23" x14ac:dyDescent="0.25">
      <c r="A7" s="4" t="s">
        <v>27</v>
      </c>
      <c r="B7" s="5">
        <v>133.55567959239059</v>
      </c>
      <c r="C7" s="5">
        <v>279.12939192987329</v>
      </c>
      <c r="D7" s="5">
        <v>144.14109782544449</v>
      </c>
      <c r="E7" s="5">
        <v>299.79046587892947</v>
      </c>
      <c r="F7" s="5">
        <v>568.42100262168924</v>
      </c>
      <c r="G7" s="5">
        <v>1378.817745561716</v>
      </c>
      <c r="H7" s="5">
        <v>2976.9817542326609</v>
      </c>
      <c r="I7" s="5">
        <v>3388.7223502701145</v>
      </c>
      <c r="J7" s="5">
        <v>7671.3694531388828</v>
      </c>
      <c r="K7" s="5">
        <v>12582.956813921854</v>
      </c>
      <c r="L7" s="5">
        <v>27160.452633926438</v>
      </c>
      <c r="M7" s="5">
        <v>0</v>
      </c>
      <c r="N7" s="5">
        <v>3069.2696348139202</v>
      </c>
      <c r="O7" s="5">
        <v>6571.2045228248162</v>
      </c>
      <c r="P7" s="5">
        <v>11394.861993247185</v>
      </c>
      <c r="Q7" s="5">
        <v>29461.350457191809</v>
      </c>
      <c r="R7" s="5">
        <v>3094.9728423995962</v>
      </c>
      <c r="S7" s="5">
        <v>14208.914586747531</v>
      </c>
      <c r="T7" s="5">
        <v>40059.075947832243</v>
      </c>
      <c r="U7" s="5">
        <v>76354.043902860532</v>
      </c>
      <c r="V7" s="5">
        <v>184385.07673098837</v>
      </c>
      <c r="W7" s="5">
        <v>3204.0368251269119</v>
      </c>
    </row>
    <row r="8" spans="1:23" x14ac:dyDescent="0.25">
      <c r="A8" s="4" t="s">
        <v>28</v>
      </c>
      <c r="B8" s="5">
        <v>133.55567959239059</v>
      </c>
      <c r="C8" s="5">
        <v>279.12939192987329</v>
      </c>
      <c r="D8" s="5">
        <v>144.14109782544449</v>
      </c>
      <c r="E8" s="5">
        <v>299.75396587892948</v>
      </c>
      <c r="F8" s="5">
        <v>568.38450262168931</v>
      </c>
      <c r="G8" s="5">
        <v>1378.7447455617159</v>
      </c>
      <c r="H8" s="5">
        <v>2977.8039745509204</v>
      </c>
      <c r="I8" s="5">
        <v>3389.1812457195638</v>
      </c>
      <c r="J8" s="5">
        <v>7672.2109685020623</v>
      </c>
      <c r="K8" s="5">
        <v>12584.361985757123</v>
      </c>
      <c r="L8" s="5">
        <v>27163.404636340991</v>
      </c>
      <c r="M8" s="5">
        <v>0</v>
      </c>
      <c r="N8" s="5">
        <v>3069.5889123975758</v>
      </c>
      <c r="O8" s="5">
        <v>6571.7305563918417</v>
      </c>
      <c r="P8" s="5">
        <v>11395.895799230981</v>
      </c>
      <c r="Q8" s="5">
        <v>29464.356715798505</v>
      </c>
      <c r="R8" s="5">
        <v>3095.9896746305644</v>
      </c>
      <c r="S8" s="5">
        <v>14209.059326205634</v>
      </c>
      <c r="T8" s="5">
        <v>40059.416299706776</v>
      </c>
      <c r="U8" s="5">
        <v>76354.710699125106</v>
      </c>
      <c r="V8" s="5">
        <v>184386.67205358873</v>
      </c>
      <c r="W8" s="5">
        <v>3204.0368251269119</v>
      </c>
    </row>
    <row r="9" spans="1:23" x14ac:dyDescent="0.25">
      <c r="A9" s="4" t="s">
        <v>38</v>
      </c>
      <c r="B9" s="5">
        <v>133.55567959239059</v>
      </c>
      <c r="C9" s="5">
        <v>279.12939192987329</v>
      </c>
      <c r="D9" s="5">
        <v>144.14109782544449</v>
      </c>
      <c r="E9" s="5">
        <v>299.75396587892948</v>
      </c>
      <c r="F9" s="5">
        <v>568.38450262168931</v>
      </c>
      <c r="G9" s="5">
        <v>1378.7447455617159</v>
      </c>
      <c r="H9" s="5">
        <v>2977.8039745509204</v>
      </c>
      <c r="I9" s="5">
        <v>3389.1812457195638</v>
      </c>
      <c r="J9" s="5">
        <v>7672.2109685020623</v>
      </c>
      <c r="K9" s="5">
        <v>12584.361985757123</v>
      </c>
      <c r="L9" s="5">
        <v>27163.404636340991</v>
      </c>
      <c r="M9" s="5">
        <v>0</v>
      </c>
      <c r="N9" s="5">
        <v>3069.5889123975758</v>
      </c>
      <c r="O9" s="5">
        <v>6571.7305563918417</v>
      </c>
      <c r="P9" s="5">
        <v>11395.895799230981</v>
      </c>
      <c r="Q9" s="5">
        <v>29464.356715798505</v>
      </c>
      <c r="R9" s="5">
        <v>3095.9896746305644</v>
      </c>
      <c r="S9" s="5">
        <v>14209.059326205634</v>
      </c>
      <c r="T9" s="5">
        <v>40059.416299706776</v>
      </c>
      <c r="U9" s="5">
        <v>76354.710699125106</v>
      </c>
      <c r="V9" s="5">
        <v>184386.67205358873</v>
      </c>
      <c r="W9" s="5">
        <v>3204.0368251269119</v>
      </c>
    </row>
    <row r="10" spans="1:23" x14ac:dyDescent="0.25">
      <c r="A10" s="4" t="s">
        <v>29</v>
      </c>
      <c r="B10" s="5">
        <v>133.5987800376368</v>
      </c>
      <c r="C10" s="5">
        <v>281.64032717103225</v>
      </c>
      <c r="D10" s="5">
        <v>143.69480192927355</v>
      </c>
      <c r="E10" s="5">
        <v>298.93111415022582</v>
      </c>
      <c r="F10" s="5">
        <v>566.91515263366443</v>
      </c>
      <c r="G10" s="5">
        <v>1375.3524369275488</v>
      </c>
      <c r="H10" s="5">
        <v>3014.7122727121359</v>
      </c>
      <c r="I10" s="5">
        <v>3396.5701761883661</v>
      </c>
      <c r="J10" s="5">
        <v>7703.4490877445278</v>
      </c>
      <c r="K10" s="5">
        <v>12633.606176098276</v>
      </c>
      <c r="L10" s="5">
        <v>27250.511731867904</v>
      </c>
      <c r="M10" s="5">
        <v>0</v>
      </c>
      <c r="N10" s="5">
        <v>3072.7045575339203</v>
      </c>
      <c r="O10" s="5">
        <v>6588.231350986619</v>
      </c>
      <c r="P10" s="5">
        <v>11428.316492255824</v>
      </c>
      <c r="Q10" s="5">
        <v>29575.018381167043</v>
      </c>
      <c r="R10" s="5">
        <v>3123.9471142236866</v>
      </c>
      <c r="S10" s="5">
        <v>14138.947165306039</v>
      </c>
      <c r="T10" s="5">
        <v>39941.014809139771</v>
      </c>
      <c r="U10" s="5">
        <v>76164.872648202581</v>
      </c>
      <c r="V10" s="5">
        <v>184038.00951944172</v>
      </c>
      <c r="W10" s="5">
        <v>3190.4233781054272</v>
      </c>
    </row>
    <row r="11" spans="1:23" x14ac:dyDescent="0.25">
      <c r="A11" s="4" t="s">
        <v>30</v>
      </c>
      <c r="B11" s="5">
        <v>133.27882542611803</v>
      </c>
      <c r="C11" s="5">
        <v>283.02597470278374</v>
      </c>
      <c r="D11" s="5">
        <v>144.33194535526724</v>
      </c>
      <c r="E11" s="5">
        <v>300.70649783001869</v>
      </c>
      <c r="F11" s="5">
        <v>570.56241309074414</v>
      </c>
      <c r="G11" s="5">
        <v>1384.676502734306</v>
      </c>
      <c r="H11" s="5">
        <v>3006.5901870211255</v>
      </c>
      <c r="I11" s="5">
        <v>3401.6616852315951</v>
      </c>
      <c r="J11" s="5">
        <v>7711.9944547303203</v>
      </c>
      <c r="K11" s="5">
        <v>12648.319451422225</v>
      </c>
      <c r="L11" s="5">
        <v>27284.644071872845</v>
      </c>
      <c r="M11" s="5">
        <v>0</v>
      </c>
      <c r="N11" s="5">
        <v>3080.6499085034393</v>
      </c>
      <c r="O11" s="5">
        <v>6603.9499967799948</v>
      </c>
      <c r="P11" s="5">
        <v>11455.333530859742</v>
      </c>
      <c r="Q11" s="5">
        <v>29642.145733297253</v>
      </c>
      <c r="R11" s="5">
        <v>3128.4844630607531</v>
      </c>
      <c r="S11" s="5">
        <v>14181.783681890138</v>
      </c>
      <c r="T11" s="5">
        <v>40054.613918727664</v>
      </c>
      <c r="U11" s="5">
        <v>76378.245231125722</v>
      </c>
      <c r="V11" s="5">
        <v>184542.29605078555</v>
      </c>
      <c r="W11" s="5">
        <v>3149.1904028921517</v>
      </c>
    </row>
    <row r="12" spans="1:23" x14ac:dyDescent="0.25">
      <c r="A12" s="4" t="s">
        <v>31</v>
      </c>
      <c r="B12" s="5">
        <v>133.27234634634053</v>
      </c>
      <c r="C12" s="5">
        <v>283.03959024669479</v>
      </c>
      <c r="D12" s="5">
        <v>144.3004589447184</v>
      </c>
      <c r="E12" s="5">
        <v>300.64744084627443</v>
      </c>
      <c r="F12" s="5">
        <v>570.4457657072918</v>
      </c>
      <c r="G12" s="5">
        <v>1384.3873562559806</v>
      </c>
      <c r="H12" s="5">
        <v>3006.5830582160611</v>
      </c>
      <c r="I12" s="5">
        <v>3401.3007864935389</v>
      </c>
      <c r="J12" s="5">
        <v>7711.3261868046757</v>
      </c>
      <c r="K12" s="5">
        <v>12647.212667278714</v>
      </c>
      <c r="L12" s="5">
        <v>27281.841314889974</v>
      </c>
      <c r="M12" s="5">
        <v>0</v>
      </c>
      <c r="N12" s="5">
        <v>3079.903787392936</v>
      </c>
      <c r="O12" s="5">
        <v>6602.5572224023899</v>
      </c>
      <c r="P12" s="5">
        <v>11452.972173862714</v>
      </c>
      <c r="Q12" s="5">
        <v>29636.523908774925</v>
      </c>
      <c r="R12" s="5">
        <v>3128.3275675977475</v>
      </c>
      <c r="S12" s="5">
        <v>14176.643140799613</v>
      </c>
      <c r="T12" s="5">
        <v>40041.530493070968</v>
      </c>
      <c r="U12" s="5">
        <v>76353.865135507353</v>
      </c>
      <c r="V12" s="5">
        <v>184485.43668986377</v>
      </c>
      <c r="W12" s="5">
        <v>3160.8174830073167</v>
      </c>
    </row>
    <row r="13" spans="1:23" x14ac:dyDescent="0.25">
      <c r="A13" s="4" t="s">
        <v>34</v>
      </c>
      <c r="B13" s="5">
        <v>133.31179404948779</v>
      </c>
      <c r="C13" s="5">
        <v>283.67648420144604</v>
      </c>
      <c r="D13" s="5">
        <v>144.31962863668829</v>
      </c>
      <c r="E13" s="5">
        <v>300.55129326963953</v>
      </c>
      <c r="F13" s="5">
        <v>570.23946332829803</v>
      </c>
      <c r="G13" s="5">
        <v>1383.7520347579273</v>
      </c>
      <c r="H13" s="5">
        <v>3014.5037073876906</v>
      </c>
      <c r="I13" s="5">
        <v>3402.7497827094749</v>
      </c>
      <c r="J13" s="5">
        <v>7717.5180768488799</v>
      </c>
      <c r="K13" s="5">
        <v>12656.76678076176</v>
      </c>
      <c r="L13" s="5">
        <v>27298.284551398538</v>
      </c>
      <c r="M13" s="5">
        <v>0</v>
      </c>
      <c r="N13" s="5">
        <v>3081.144057940809</v>
      </c>
      <c r="O13" s="5">
        <v>6607.2903562576857</v>
      </c>
      <c r="P13" s="5">
        <v>11461.776300335307</v>
      </c>
      <c r="Q13" s="5">
        <v>29664.436052821195</v>
      </c>
      <c r="R13" s="5">
        <v>3133.5175763076604</v>
      </c>
      <c r="S13" s="5">
        <v>14157.826009562958</v>
      </c>
      <c r="T13" s="5">
        <v>39999.816930161724</v>
      </c>
      <c r="U13" s="5">
        <v>76279.544394563607</v>
      </c>
      <c r="V13" s="5">
        <v>184323.43582912115</v>
      </c>
      <c r="W13" s="5">
        <v>3160.3610746405166</v>
      </c>
    </row>
    <row r="14" spans="1:23" x14ac:dyDescent="0.25">
      <c r="A14" s="4" t="s">
        <v>35</v>
      </c>
      <c r="B14" s="5">
        <v>133.25428628465224</v>
      </c>
      <c r="C14" s="5">
        <v>283.06073114099632</v>
      </c>
      <c r="D14" s="5">
        <v>144.31748656492789</v>
      </c>
      <c r="E14" s="5">
        <v>300.55678728810949</v>
      </c>
      <c r="F14" s="5">
        <v>570.22226249605342</v>
      </c>
      <c r="G14" s="5">
        <v>1383.7277472544088</v>
      </c>
      <c r="H14" s="5">
        <v>3012.7675789202481</v>
      </c>
      <c r="I14" s="5">
        <v>3403.6678145955393</v>
      </c>
      <c r="J14" s="5">
        <v>7719.232589517318</v>
      </c>
      <c r="K14" s="5">
        <v>12659.556192986061</v>
      </c>
      <c r="L14" s="5">
        <v>27308.144800962826</v>
      </c>
      <c r="M14" s="5">
        <v>0</v>
      </c>
      <c r="N14" s="5">
        <v>3080.1773455455091</v>
      </c>
      <c r="O14" s="5">
        <v>6606.9079189011727</v>
      </c>
      <c r="P14" s="5">
        <v>11459.249150381236</v>
      </c>
      <c r="Q14" s="5">
        <v>29650.57367324478</v>
      </c>
      <c r="R14" s="5">
        <v>3132.4558855960668</v>
      </c>
      <c r="S14" s="5">
        <v>14168.04257785506</v>
      </c>
      <c r="T14" s="5">
        <v>40026.466358451507</v>
      </c>
      <c r="U14" s="5">
        <v>76328.481327195201</v>
      </c>
      <c r="V14" s="5">
        <v>184439.3745586173</v>
      </c>
      <c r="W14" s="5">
        <v>3159.6110062800867</v>
      </c>
    </row>
    <row r="15" spans="1:23" x14ac:dyDescent="0.25">
      <c r="A15" s="4" t="s">
        <v>36</v>
      </c>
      <c r="B15" s="5">
        <v>133.88294595574567</v>
      </c>
      <c r="C15" s="5">
        <v>293.05662257979702</v>
      </c>
      <c r="D15" s="5">
        <v>146.1976054395837</v>
      </c>
      <c r="E15" s="5">
        <v>300.08110383725568</v>
      </c>
      <c r="F15" s="5">
        <v>565.67402695271744</v>
      </c>
      <c r="G15" s="5">
        <v>1366.9476104212933</v>
      </c>
      <c r="H15" s="5">
        <v>3109.9137184512397</v>
      </c>
      <c r="I15" s="5">
        <v>3407.1399772465434</v>
      </c>
      <c r="J15" s="5">
        <v>7760.2682629910141</v>
      </c>
      <c r="K15" s="5">
        <v>12715.26821993828</v>
      </c>
      <c r="L15" s="5">
        <v>27358.613931326399</v>
      </c>
      <c r="M15" s="5">
        <v>0</v>
      </c>
      <c r="N15" s="5">
        <v>3072.4830344449188</v>
      </c>
      <c r="O15" s="5">
        <v>6612.4041691388175</v>
      </c>
      <c r="P15" s="5">
        <v>11475.875588311457</v>
      </c>
      <c r="Q15" s="5">
        <v>29766.850287318568</v>
      </c>
      <c r="R15" s="5">
        <v>3251.5881428074699</v>
      </c>
      <c r="S15" s="5">
        <v>13883.832029724414</v>
      </c>
      <c r="T15" s="5">
        <v>39351.13399642225</v>
      </c>
      <c r="U15" s="5">
        <v>75093.467636377827</v>
      </c>
      <c r="V15" s="5">
        <v>181701.6173807286</v>
      </c>
      <c r="W15" s="5">
        <v>3208.9179355220667</v>
      </c>
    </row>
    <row r="16" spans="1:23" x14ac:dyDescent="0.25">
      <c r="A16" s="4" t="s">
        <v>32</v>
      </c>
      <c r="B16" s="5">
        <v>133.93564365518938</v>
      </c>
      <c r="C16" s="5">
        <v>293.13229502495682</v>
      </c>
      <c r="D16" s="5">
        <v>146.28471233371764</v>
      </c>
      <c r="E16" s="5">
        <v>300.26633574009594</v>
      </c>
      <c r="F16" s="5">
        <v>565.97561733197108</v>
      </c>
      <c r="G16" s="5">
        <v>1367.7450418580663</v>
      </c>
      <c r="H16" s="5">
        <v>3112.4118111430721</v>
      </c>
      <c r="I16" s="5">
        <v>3410.0985517664631</v>
      </c>
      <c r="J16" s="5">
        <v>7767.0601354233395</v>
      </c>
      <c r="K16" s="5">
        <v>12726.512107127637</v>
      </c>
      <c r="L16" s="5">
        <v>27383.20143084403</v>
      </c>
      <c r="M16" s="5">
        <v>0</v>
      </c>
      <c r="N16" s="5">
        <v>3073.6993977764282</v>
      </c>
      <c r="O16" s="5">
        <v>6614.7209922716338</v>
      </c>
      <c r="P16" s="5">
        <v>11479.966659302543</v>
      </c>
      <c r="Q16" s="5">
        <v>29776.488760885532</v>
      </c>
      <c r="R16" s="5">
        <v>3251.854538270476</v>
      </c>
      <c r="S16" s="5">
        <v>13891.162570814939</v>
      </c>
      <c r="T16" s="5">
        <v>39369.874922078947</v>
      </c>
      <c r="U16" s="5">
        <v>75128.323231996183</v>
      </c>
      <c r="V16" s="5">
        <v>181782.7492416504</v>
      </c>
      <c r="W16" s="5">
        <v>3210.7157231160186</v>
      </c>
    </row>
    <row r="17" spans="1:23" x14ac:dyDescent="0.25">
      <c r="A17" s="4" t="s">
        <v>33</v>
      </c>
      <c r="B17" s="5">
        <f>'[1]Output to other models'!J$68</f>
        <v>152.91221500444303</v>
      </c>
      <c r="C17" s="5">
        <f>'[1]Output to other models'!L$68</f>
        <v>292.74464227045797</v>
      </c>
      <c r="D17" s="5">
        <f>'[1]Output to other models'!M$68</f>
        <v>165.6730042819454</v>
      </c>
      <c r="E17" s="5">
        <f>'[1]Output to other models'!N$68</f>
        <v>353.96098376512481</v>
      </c>
      <c r="F17" s="5">
        <f>'[1]Output to other models'!O$68</f>
        <v>678.98026611858427</v>
      </c>
      <c r="G17" s="5">
        <f>'[1]Output to other models'!P$68</f>
        <v>1659.1479174306176</v>
      </c>
      <c r="H17" s="5">
        <f>'[1]Output to other models'!R$68</f>
        <v>3111.8110571713969</v>
      </c>
      <c r="I17" s="5">
        <f>'[1]Output to other models'!S$68</f>
        <v>3916.5743418874599</v>
      </c>
      <c r="J17" s="5">
        <f>'[1]Output to other models'!T$68</f>
        <v>8741.9174370443125</v>
      </c>
      <c r="K17" s="5">
        <f>'[1]Output to other models'!U$68</f>
        <v>14371.715893974251</v>
      </c>
      <c r="L17" s="5">
        <f>'[1]Output to other models'!V$68</f>
        <v>31255.99603696269</v>
      </c>
      <c r="M17" s="5">
        <f>'[1]Output to other models'!W$68</f>
        <v>0</v>
      </c>
      <c r="N17" s="5">
        <f>'[1]Output to other models'!X$68</f>
        <v>3582.4503326574363</v>
      </c>
      <c r="O17" s="5">
        <f>'[1]Output to other models'!Y$68</f>
        <v>7595.1633536213731</v>
      </c>
      <c r="P17" s="5">
        <f>'[1]Output to other models'!Z$68</f>
        <v>13134.28954699426</v>
      </c>
      <c r="Q17" s="5">
        <f>'[1]Output to other models'!AA$68</f>
        <v>33668.012541754739</v>
      </c>
      <c r="R17" s="5">
        <f>'[1]Output to other models'!AB$68</f>
        <v>3254.9608957561359</v>
      </c>
      <c r="S17" s="5">
        <f>'[1]Output to other models'!AC$68</f>
        <v>17502.995494704093</v>
      </c>
      <c r="T17" s="5">
        <f>'[1]Output to other models'!AD$68</f>
        <v>48782.537412661084</v>
      </c>
      <c r="U17" s="5">
        <f>'[1]Output to other models'!AE$68</f>
        <v>92732.977289611503</v>
      </c>
      <c r="V17" s="5">
        <f>'[1]Output to other models'!AF$68</f>
        <v>223008.54837996594</v>
      </c>
      <c r="W17" s="5">
        <f>'[1]Output to other models'!AG$68</f>
        <v>3626.8244868699312</v>
      </c>
    </row>
    <row r="18" spans="1:23" x14ac:dyDescent="0.25">
      <c r="B18" s="1"/>
      <c r="C18" s="1"/>
      <c r="D18" s="1"/>
      <c r="E18" s="1"/>
      <c r="F18" s="1"/>
      <c r="G18" s="1"/>
      <c r="H18" s="1"/>
      <c r="I18" s="1"/>
      <c r="J18" s="1"/>
      <c r="K18" s="1"/>
      <c r="L18" s="1"/>
      <c r="M18" s="1"/>
      <c r="N18" s="1"/>
      <c r="O18" s="1"/>
      <c r="P18" s="1"/>
      <c r="Q18" s="1"/>
      <c r="R18" s="1"/>
      <c r="S18" s="1"/>
      <c r="T18" s="1"/>
      <c r="U18" s="1"/>
      <c r="V18" s="1"/>
      <c r="W18" s="1"/>
    </row>
    <row r="19" spans="1:23" ht="45" x14ac:dyDescent="0.25">
      <c r="A19" s="2" t="s">
        <v>37</v>
      </c>
      <c r="B19" s="3" t="s">
        <v>0</v>
      </c>
      <c r="C19" s="3" t="s">
        <v>1</v>
      </c>
      <c r="D19" s="3" t="s">
        <v>2</v>
      </c>
      <c r="E19" s="3" t="s">
        <v>3</v>
      </c>
      <c r="F19" s="3" t="s">
        <v>4</v>
      </c>
      <c r="G19" s="3" t="s">
        <v>5</v>
      </c>
      <c r="H19" s="3" t="s">
        <v>6</v>
      </c>
      <c r="I19" s="3" t="s">
        <v>7</v>
      </c>
      <c r="J19" s="3" t="s">
        <v>8</v>
      </c>
      <c r="K19" s="3" t="s">
        <v>9</v>
      </c>
      <c r="L19" s="3" t="s">
        <v>10</v>
      </c>
      <c r="M19" s="3" t="s">
        <v>11</v>
      </c>
      <c r="N19" s="3" t="s">
        <v>12</v>
      </c>
      <c r="O19" s="3" t="s">
        <v>13</v>
      </c>
      <c r="P19" s="3" t="s">
        <v>14</v>
      </c>
      <c r="Q19" s="3" t="s">
        <v>15</v>
      </c>
      <c r="R19" s="3" t="s">
        <v>16</v>
      </c>
      <c r="S19" s="3" t="s">
        <v>17</v>
      </c>
      <c r="T19" s="3" t="s">
        <v>18</v>
      </c>
      <c r="U19" s="3" t="s">
        <v>19</v>
      </c>
      <c r="V19" s="3" t="s">
        <v>20</v>
      </c>
      <c r="W19" s="3" t="s">
        <v>21</v>
      </c>
    </row>
    <row r="20" spans="1:23" x14ac:dyDescent="0.25">
      <c r="A20" s="4" t="str">
        <f t="shared" ref="A20:A34" si="0">A3</f>
        <v>Load Factor</v>
      </c>
      <c r="B20" s="6">
        <f t="shared" ref="B20:W20" si="1">B3-B2</f>
        <v>-1.1315193627800255</v>
      </c>
      <c r="C20" s="6">
        <f t="shared" si="1"/>
        <v>1.8159726120171911</v>
      </c>
      <c r="D20" s="6">
        <f t="shared" si="1"/>
        <v>1.0975868429848958</v>
      </c>
      <c r="E20" s="6">
        <f t="shared" si="1"/>
        <v>3.1288973936757998</v>
      </c>
      <c r="F20" s="6">
        <f t="shared" si="1"/>
        <v>6.6349776059444139</v>
      </c>
      <c r="G20" s="6">
        <f t="shared" si="1"/>
        <v>17.166383063274679</v>
      </c>
      <c r="H20" s="6">
        <f t="shared" si="1"/>
        <v>12.81695897399868</v>
      </c>
      <c r="I20" s="6">
        <f t="shared" si="1"/>
        <v>43.559284572149409</v>
      </c>
      <c r="J20" s="6">
        <f t="shared" si="1"/>
        <v>86.293951343945082</v>
      </c>
      <c r="K20" s="6">
        <f t="shared" si="1"/>
        <v>145.70152383827372</v>
      </c>
      <c r="L20" s="6">
        <f t="shared" si="1"/>
        <v>316.03676725820333</v>
      </c>
      <c r="M20" s="6">
        <f t="shared" si="1"/>
        <v>0</v>
      </c>
      <c r="N20" s="6">
        <f t="shared" si="1"/>
        <v>24.967199615156005</v>
      </c>
      <c r="O20" s="6">
        <f t="shared" si="1"/>
        <v>46.508518258164258</v>
      </c>
      <c r="P20" s="6">
        <f t="shared" si="1"/>
        <v>82.753946808634282</v>
      </c>
      <c r="Q20" s="6">
        <f t="shared" si="1"/>
        <v>214.93239349956639</v>
      </c>
      <c r="R20" s="6">
        <f t="shared" si="1"/>
        <v>4.3072933000944431</v>
      </c>
      <c r="S20" s="6">
        <f t="shared" si="1"/>
        <v>63.310796030482379</v>
      </c>
      <c r="T20" s="6">
        <f t="shared" si="1"/>
        <v>165.78779965545982</v>
      </c>
      <c r="U20" s="6">
        <f t="shared" si="1"/>
        <v>311.35200759737927</v>
      </c>
      <c r="V20" s="6">
        <f t="shared" si="1"/>
        <v>734.30065691866912</v>
      </c>
      <c r="W20" s="6">
        <f t="shared" si="1"/>
        <v>8.7540859936289053</v>
      </c>
    </row>
    <row r="21" spans="1:23" x14ac:dyDescent="0.25">
      <c r="A21" s="4" t="str">
        <f t="shared" si="0"/>
        <v>Coincidence Factor</v>
      </c>
      <c r="B21" s="6">
        <f t="shared" ref="B21:W21" si="2">B4-B3</f>
        <v>2.1271811868356707</v>
      </c>
      <c r="C21" s="6">
        <f t="shared" si="2"/>
        <v>-0.93518106137986479</v>
      </c>
      <c r="D21" s="6">
        <f t="shared" si="2"/>
        <v>-1.9052241739142346</v>
      </c>
      <c r="E21" s="6">
        <f t="shared" si="2"/>
        <v>-5.013672057514782</v>
      </c>
      <c r="F21" s="6">
        <f t="shared" si="2"/>
        <v>-10.355227787421541</v>
      </c>
      <c r="G21" s="6">
        <f t="shared" si="2"/>
        <v>-26.363596826762887</v>
      </c>
      <c r="H21" s="6">
        <f t="shared" si="2"/>
        <v>11.673954309673718</v>
      </c>
      <c r="I21" s="6">
        <f t="shared" si="2"/>
        <v>-38.929648144777275</v>
      </c>
      <c r="J21" s="6">
        <f t="shared" si="2"/>
        <v>-61.881476150620983</v>
      </c>
      <c r="K21" s="6">
        <f t="shared" si="2"/>
        <v>-108.17590082897914</v>
      </c>
      <c r="L21" s="6">
        <f t="shared" si="2"/>
        <v>-251.19546615299987</v>
      </c>
      <c r="M21" s="6">
        <f t="shared" si="2"/>
        <v>0</v>
      </c>
      <c r="N21" s="6">
        <f t="shared" si="2"/>
        <v>-83.40926096444673</v>
      </c>
      <c r="O21" s="6">
        <f t="shared" si="2"/>
        <v>-161.91544393719869</v>
      </c>
      <c r="P21" s="6">
        <f t="shared" si="2"/>
        <v>-281.75400640631779</v>
      </c>
      <c r="Q21" s="6">
        <f t="shared" si="2"/>
        <v>-706.57827620438184</v>
      </c>
      <c r="R21" s="6">
        <f t="shared" si="2"/>
        <v>-34.638581215644081</v>
      </c>
      <c r="S21" s="6">
        <f t="shared" si="2"/>
        <v>-433.64332078574807</v>
      </c>
      <c r="T21" s="6">
        <f t="shared" si="2"/>
        <v>-1146.9532985139376</v>
      </c>
      <c r="U21" s="6">
        <f t="shared" si="2"/>
        <v>-2159.136625917381</v>
      </c>
      <c r="V21" s="6">
        <f t="shared" si="2"/>
        <v>-5106.0437415762281</v>
      </c>
      <c r="W21" s="6">
        <f t="shared" si="2"/>
        <v>-51.906689015989741</v>
      </c>
    </row>
    <row r="22" spans="1:23" x14ac:dyDescent="0.25">
      <c r="A22" s="4" t="str">
        <f t="shared" si="0"/>
        <v>Forecast</v>
      </c>
      <c r="B22" s="6">
        <f t="shared" ref="B22:W22" si="3">B5-B4</f>
        <v>5.2192251571522661</v>
      </c>
      <c r="C22" s="6">
        <f t="shared" si="3"/>
        <v>59.228950060663919</v>
      </c>
      <c r="D22" s="6">
        <f t="shared" si="3"/>
        <v>-2.1775850232745597</v>
      </c>
      <c r="E22" s="6">
        <f t="shared" si="3"/>
        <v>-7.0872661006405338</v>
      </c>
      <c r="F22" s="6">
        <f t="shared" si="3"/>
        <v>-15.431274149806882</v>
      </c>
      <c r="G22" s="6">
        <f t="shared" si="3"/>
        <v>-40.825939665471651</v>
      </c>
      <c r="H22" s="6">
        <f t="shared" si="3"/>
        <v>627.05725009051366</v>
      </c>
      <c r="I22" s="6">
        <f t="shared" si="3"/>
        <v>-224.45516359680823</v>
      </c>
      <c r="J22" s="6">
        <f t="shared" si="3"/>
        <v>-501.83040978603367</v>
      </c>
      <c r="K22" s="6">
        <f t="shared" si="3"/>
        <v>-832.14205717285586</v>
      </c>
      <c r="L22" s="6">
        <f t="shared" si="3"/>
        <v>-1798.5917182781996</v>
      </c>
      <c r="M22" s="6">
        <f t="shared" si="3"/>
        <v>0</v>
      </c>
      <c r="N22" s="6">
        <f t="shared" si="3"/>
        <v>-117.90216314344207</v>
      </c>
      <c r="O22" s="6">
        <f t="shared" si="3"/>
        <v>-251.17790213117314</v>
      </c>
      <c r="P22" s="6">
        <f t="shared" si="3"/>
        <v>-434.30186611552199</v>
      </c>
      <c r="Q22" s="6">
        <f t="shared" si="3"/>
        <v>-1061.9999793379175</v>
      </c>
      <c r="R22" s="6">
        <f t="shared" si="3"/>
        <v>-132.20119017077923</v>
      </c>
      <c r="S22" s="6">
        <f t="shared" si="3"/>
        <v>-1299.3581951816795</v>
      </c>
      <c r="T22" s="6">
        <f t="shared" si="3"/>
        <v>-3597.7746206475495</v>
      </c>
      <c r="U22" s="6">
        <f t="shared" si="3"/>
        <v>-6870.7541232812946</v>
      </c>
      <c r="V22" s="6">
        <f t="shared" si="3"/>
        <v>-16522.585213550599</v>
      </c>
      <c r="W22" s="6">
        <f t="shared" si="3"/>
        <v>666.63584536253393</v>
      </c>
    </row>
    <row r="23" spans="1:23" x14ac:dyDescent="0.25">
      <c r="A23" s="4" t="str">
        <f t="shared" si="0"/>
        <v>Service Models</v>
      </c>
      <c r="B23" s="6">
        <f t="shared" ref="B23:W23" si="4">B6-B5</f>
        <v>4.7666929045476536E-2</v>
      </c>
      <c r="C23" s="6">
        <f t="shared" si="4"/>
        <v>0.26738516856812566</v>
      </c>
      <c r="D23" s="6">
        <f t="shared" si="4"/>
        <v>0.42387342251214477</v>
      </c>
      <c r="E23" s="6">
        <f t="shared" si="4"/>
        <v>0.30519709545205842</v>
      </c>
      <c r="F23" s="6">
        <f t="shared" si="4"/>
        <v>9.0777066418468166E-4</v>
      </c>
      <c r="G23" s="6">
        <f t="shared" si="4"/>
        <v>-0.80718885417286401</v>
      </c>
      <c r="H23" s="6">
        <f t="shared" si="4"/>
        <v>-1.6693391798912671</v>
      </c>
      <c r="I23" s="6">
        <f t="shared" si="4"/>
        <v>-1.9271099158872858</v>
      </c>
      <c r="J23" s="6">
        <f t="shared" si="4"/>
        <v>-5.8644627997891803</v>
      </c>
      <c r="K23" s="6">
        <f t="shared" si="4"/>
        <v>-10.313593524160751</v>
      </c>
      <c r="L23" s="6">
        <f t="shared" si="4"/>
        <v>-23.517782206352422</v>
      </c>
      <c r="M23" s="6">
        <f t="shared" si="4"/>
        <v>0</v>
      </c>
      <c r="N23" s="6">
        <f t="shared" si="4"/>
        <v>-4.0166760556985537</v>
      </c>
      <c r="O23" s="6">
        <f t="shared" si="4"/>
        <v>-10.0871054139443</v>
      </c>
      <c r="P23" s="6">
        <f t="shared" si="4"/>
        <v>-18.118512128939983</v>
      </c>
      <c r="Q23" s="6">
        <f t="shared" si="4"/>
        <v>-48.188700178779982</v>
      </c>
      <c r="R23" s="6">
        <f t="shared" si="4"/>
        <v>2.8820502945659427</v>
      </c>
      <c r="S23" s="6">
        <f t="shared" si="4"/>
        <v>-13.771718417883676</v>
      </c>
      <c r="T23" s="6">
        <f t="shared" si="4"/>
        <v>-55.891831612971146</v>
      </c>
      <c r="U23" s="6">
        <f t="shared" si="4"/>
        <v>-114.88718323380454</v>
      </c>
      <c r="V23" s="6">
        <f t="shared" si="4"/>
        <v>-291.8954234708508</v>
      </c>
      <c r="W23" s="6">
        <f t="shared" si="4"/>
        <v>12.1611709256631</v>
      </c>
    </row>
    <row r="24" spans="1:23" x14ac:dyDescent="0.25">
      <c r="A24" s="4" t="str">
        <f t="shared" si="0"/>
        <v>Loss Adjustment factors</v>
      </c>
      <c r="B24" s="6">
        <f t="shared" ref="B24:W24" si="5">B7-B6</f>
        <v>0</v>
      </c>
      <c r="C24" s="6">
        <f t="shared" si="5"/>
        <v>0</v>
      </c>
      <c r="D24" s="6">
        <f t="shared" si="5"/>
        <v>0</v>
      </c>
      <c r="E24" s="6">
        <f t="shared" si="5"/>
        <v>0</v>
      </c>
      <c r="F24" s="6">
        <f t="shared" si="5"/>
        <v>0</v>
      </c>
      <c r="G24" s="6">
        <f t="shared" si="5"/>
        <v>0</v>
      </c>
      <c r="H24" s="6">
        <f t="shared" si="5"/>
        <v>0</v>
      </c>
      <c r="I24" s="6">
        <f t="shared" si="5"/>
        <v>0</v>
      </c>
      <c r="J24" s="6">
        <f t="shared" si="5"/>
        <v>0</v>
      </c>
      <c r="K24" s="6">
        <f t="shared" si="5"/>
        <v>0</v>
      </c>
      <c r="L24" s="6">
        <f t="shared" si="5"/>
        <v>0</v>
      </c>
      <c r="M24" s="6">
        <f t="shared" si="5"/>
        <v>0</v>
      </c>
      <c r="N24" s="6">
        <f t="shared" si="5"/>
        <v>0</v>
      </c>
      <c r="O24" s="6">
        <f t="shared" si="5"/>
        <v>0</v>
      </c>
      <c r="P24" s="6">
        <f t="shared" si="5"/>
        <v>0</v>
      </c>
      <c r="Q24" s="6">
        <f t="shared" si="5"/>
        <v>0</v>
      </c>
      <c r="R24" s="6">
        <f t="shared" si="5"/>
        <v>0</v>
      </c>
      <c r="S24" s="6">
        <f t="shared" si="5"/>
        <v>0</v>
      </c>
      <c r="T24" s="6">
        <f t="shared" si="5"/>
        <v>0</v>
      </c>
      <c r="U24" s="6">
        <f t="shared" si="5"/>
        <v>0</v>
      </c>
      <c r="V24" s="6">
        <f t="shared" si="5"/>
        <v>0</v>
      </c>
      <c r="W24" s="6">
        <f t="shared" si="5"/>
        <v>0</v>
      </c>
    </row>
    <row r="25" spans="1:23" x14ac:dyDescent="0.25">
      <c r="A25" s="4" t="str">
        <f t="shared" si="0"/>
        <v>Average KVAR By KVA</v>
      </c>
      <c r="B25" s="6">
        <f t="shared" ref="B25:W25" si="6">B8-B7</f>
        <v>0</v>
      </c>
      <c r="C25" s="6">
        <f t="shared" si="6"/>
        <v>0</v>
      </c>
      <c r="D25" s="6">
        <f t="shared" si="6"/>
        <v>0</v>
      </c>
      <c r="E25" s="6">
        <f t="shared" si="6"/>
        <v>-3.6499999999989541E-2</v>
      </c>
      <c r="F25" s="6">
        <f t="shared" si="6"/>
        <v>-3.6499999999932697E-2</v>
      </c>
      <c r="G25" s="6">
        <f t="shared" si="6"/>
        <v>-7.3000000000092768E-2</v>
      </c>
      <c r="H25" s="6">
        <f t="shared" si="6"/>
        <v>0.82222031825949671</v>
      </c>
      <c r="I25" s="6">
        <f t="shared" si="6"/>
        <v>0.45889544944930094</v>
      </c>
      <c r="J25" s="6">
        <f t="shared" si="6"/>
        <v>0.84151536317949649</v>
      </c>
      <c r="K25" s="6">
        <f t="shared" si="6"/>
        <v>1.405171835269357</v>
      </c>
      <c r="L25" s="6">
        <f t="shared" si="6"/>
        <v>2.9520024145531352</v>
      </c>
      <c r="M25" s="6">
        <f t="shared" si="6"/>
        <v>0</v>
      </c>
      <c r="N25" s="6">
        <f t="shared" si="6"/>
        <v>0.31927758365554837</v>
      </c>
      <c r="O25" s="6">
        <f t="shared" si="6"/>
        <v>0.52603356702547899</v>
      </c>
      <c r="P25" s="6">
        <f t="shared" si="6"/>
        <v>1.0338059837959008</v>
      </c>
      <c r="Q25" s="6">
        <f t="shared" si="6"/>
        <v>3.0062586066960648</v>
      </c>
      <c r="R25" s="6">
        <f t="shared" si="6"/>
        <v>1.016832230968248</v>
      </c>
      <c r="S25" s="6">
        <f t="shared" si="6"/>
        <v>0.14473945810277655</v>
      </c>
      <c r="T25" s="6">
        <f t="shared" si="6"/>
        <v>0.34035187453264371</v>
      </c>
      <c r="U25" s="6">
        <f t="shared" si="6"/>
        <v>0.66679626457334962</v>
      </c>
      <c r="V25" s="6">
        <f t="shared" si="6"/>
        <v>1.5953226003621239</v>
      </c>
      <c r="W25" s="6">
        <f t="shared" si="6"/>
        <v>0</v>
      </c>
    </row>
    <row r="26" spans="1:23" x14ac:dyDescent="0.25">
      <c r="A26" s="4" t="str">
        <f t="shared" si="0"/>
        <v>Customers Contribution</v>
      </c>
      <c r="B26" s="6">
        <f t="shared" ref="B26:W26" si="7">B9-B8</f>
        <v>0</v>
      </c>
      <c r="C26" s="6">
        <f t="shared" si="7"/>
        <v>0</v>
      </c>
      <c r="D26" s="6">
        <f t="shared" si="7"/>
        <v>0</v>
      </c>
      <c r="E26" s="6">
        <f t="shared" si="7"/>
        <v>0</v>
      </c>
      <c r="F26" s="6">
        <f t="shared" si="7"/>
        <v>0</v>
      </c>
      <c r="G26" s="6">
        <f t="shared" si="7"/>
        <v>0</v>
      </c>
      <c r="H26" s="6">
        <f t="shared" si="7"/>
        <v>0</v>
      </c>
      <c r="I26" s="6">
        <f t="shared" si="7"/>
        <v>0</v>
      </c>
      <c r="J26" s="6">
        <f t="shared" si="7"/>
        <v>0</v>
      </c>
      <c r="K26" s="6">
        <f t="shared" si="7"/>
        <v>0</v>
      </c>
      <c r="L26" s="6">
        <f t="shared" si="7"/>
        <v>0</v>
      </c>
      <c r="M26" s="6">
        <f t="shared" si="7"/>
        <v>0</v>
      </c>
      <c r="N26" s="6">
        <f t="shared" si="7"/>
        <v>0</v>
      </c>
      <c r="O26" s="6">
        <f t="shared" si="7"/>
        <v>0</v>
      </c>
      <c r="P26" s="6">
        <f t="shared" si="7"/>
        <v>0</v>
      </c>
      <c r="Q26" s="6">
        <f t="shared" si="7"/>
        <v>0</v>
      </c>
      <c r="R26" s="6">
        <f t="shared" si="7"/>
        <v>0</v>
      </c>
      <c r="S26" s="6">
        <f t="shared" si="7"/>
        <v>0</v>
      </c>
      <c r="T26" s="6">
        <f t="shared" si="7"/>
        <v>0</v>
      </c>
      <c r="U26" s="6">
        <f t="shared" si="7"/>
        <v>0</v>
      </c>
      <c r="V26" s="6">
        <f t="shared" si="7"/>
        <v>0</v>
      </c>
      <c r="W26" s="6">
        <f t="shared" si="7"/>
        <v>0</v>
      </c>
    </row>
    <row r="27" spans="1:23" x14ac:dyDescent="0.25">
      <c r="A27" s="4" t="str">
        <f t="shared" si="0"/>
        <v>Gross Asset Models</v>
      </c>
      <c r="B27" s="6">
        <f t="shared" ref="B27:W27" si="8">B10-B9</f>
        <v>4.3100445246210484E-2</v>
      </c>
      <c r="C27" s="6">
        <f t="shared" si="8"/>
        <v>2.5109352411589612</v>
      </c>
      <c r="D27" s="6">
        <f t="shared" si="8"/>
        <v>-0.44629589617093757</v>
      </c>
      <c r="E27" s="6">
        <f t="shared" si="8"/>
        <v>-0.82285172870365386</v>
      </c>
      <c r="F27" s="6">
        <f t="shared" si="8"/>
        <v>-1.4693499880248737</v>
      </c>
      <c r="G27" s="6">
        <f t="shared" si="8"/>
        <v>-3.3923086341671933</v>
      </c>
      <c r="H27" s="6">
        <f t="shared" si="8"/>
        <v>36.908298161215498</v>
      </c>
      <c r="I27" s="6">
        <f t="shared" si="8"/>
        <v>7.3889304688023003</v>
      </c>
      <c r="J27" s="6">
        <f t="shared" si="8"/>
        <v>31.238119242465473</v>
      </c>
      <c r="K27" s="6">
        <f t="shared" si="8"/>
        <v>49.244190341152716</v>
      </c>
      <c r="L27" s="6">
        <f t="shared" si="8"/>
        <v>87.107095526913326</v>
      </c>
      <c r="M27" s="6">
        <f t="shared" si="8"/>
        <v>0</v>
      </c>
      <c r="N27" s="6">
        <f t="shared" si="8"/>
        <v>3.115645136344483</v>
      </c>
      <c r="O27" s="6">
        <f t="shared" si="8"/>
        <v>16.50079459477729</v>
      </c>
      <c r="P27" s="6">
        <f t="shared" si="8"/>
        <v>32.420693024843786</v>
      </c>
      <c r="Q27" s="6">
        <f t="shared" si="8"/>
        <v>110.6616653685378</v>
      </c>
      <c r="R27" s="6">
        <f t="shared" si="8"/>
        <v>27.957439593122217</v>
      </c>
      <c r="S27" s="6">
        <f t="shared" si="8"/>
        <v>-70.112160899594528</v>
      </c>
      <c r="T27" s="6">
        <f t="shared" si="8"/>
        <v>-118.40149056700466</v>
      </c>
      <c r="U27" s="6">
        <f t="shared" si="8"/>
        <v>-189.83805092252442</v>
      </c>
      <c r="V27" s="6">
        <f t="shared" si="8"/>
        <v>-348.66253414700623</v>
      </c>
      <c r="W27" s="6">
        <f t="shared" si="8"/>
        <v>-13.613447021484717</v>
      </c>
    </row>
    <row r="28" spans="1:23" x14ac:dyDescent="0.25">
      <c r="A28" s="4" t="str">
        <f t="shared" si="0"/>
        <v>Peaking Probabilities</v>
      </c>
      <c r="B28" s="6">
        <f t="shared" ref="B28:W28" si="9">B11-B10</f>
        <v>-0.31995461151876725</v>
      </c>
      <c r="C28" s="6">
        <f t="shared" si="9"/>
        <v>1.3856475317514878</v>
      </c>
      <c r="D28" s="6">
        <f t="shared" si="9"/>
        <v>0.63714342599368479</v>
      </c>
      <c r="E28" s="6">
        <f t="shared" si="9"/>
        <v>1.775383679792867</v>
      </c>
      <c r="F28" s="6">
        <f t="shared" si="9"/>
        <v>3.6472604570797102</v>
      </c>
      <c r="G28" s="6">
        <f t="shared" si="9"/>
        <v>9.3240658067572895</v>
      </c>
      <c r="H28" s="6">
        <f t="shared" si="9"/>
        <v>-8.1220856910103976</v>
      </c>
      <c r="I28" s="6">
        <f t="shared" si="9"/>
        <v>5.0915090432290526</v>
      </c>
      <c r="J28" s="6">
        <f t="shared" si="9"/>
        <v>8.5453669857924979</v>
      </c>
      <c r="K28" s="6">
        <f t="shared" si="9"/>
        <v>14.713275323949347</v>
      </c>
      <c r="L28" s="6">
        <f t="shared" si="9"/>
        <v>34.132340004940488</v>
      </c>
      <c r="M28" s="6">
        <f t="shared" si="9"/>
        <v>0</v>
      </c>
      <c r="N28" s="6">
        <f t="shared" si="9"/>
        <v>7.9453509695190405</v>
      </c>
      <c r="O28" s="6">
        <f t="shared" si="9"/>
        <v>15.718645793375799</v>
      </c>
      <c r="P28" s="6">
        <f t="shared" si="9"/>
        <v>27.017038603917172</v>
      </c>
      <c r="Q28" s="6">
        <f t="shared" si="9"/>
        <v>67.127352130210056</v>
      </c>
      <c r="R28" s="6">
        <f t="shared" si="9"/>
        <v>4.5373488370664745</v>
      </c>
      <c r="S28" s="6">
        <f t="shared" si="9"/>
        <v>42.836516584098717</v>
      </c>
      <c r="T28" s="6">
        <f t="shared" si="9"/>
        <v>113.5991095878926</v>
      </c>
      <c r="U28" s="6">
        <f t="shared" si="9"/>
        <v>213.37258292314073</v>
      </c>
      <c r="V28" s="6">
        <f t="shared" si="9"/>
        <v>504.2865313438233</v>
      </c>
      <c r="W28" s="6">
        <f t="shared" si="9"/>
        <v>-41.232975213275495</v>
      </c>
    </row>
    <row r="29" spans="1:23" x14ac:dyDescent="0.25">
      <c r="A29" s="4" t="str">
        <f t="shared" si="0"/>
        <v>Hours in Time Band and Days in year</v>
      </c>
      <c r="B29" s="6">
        <f t="shared" ref="B29:W29" si="10">B12-B11</f>
        <v>-6.4790797775060582E-3</v>
      </c>
      <c r="C29" s="6">
        <f t="shared" si="10"/>
        <v>1.3615543911043915E-2</v>
      </c>
      <c r="D29" s="6">
        <f t="shared" si="10"/>
        <v>-3.148641054883683E-2</v>
      </c>
      <c r="E29" s="6">
        <f t="shared" si="10"/>
        <v>-5.9056983744255831E-2</v>
      </c>
      <c r="F29" s="6">
        <f t="shared" si="10"/>
        <v>-0.11664738345234582</v>
      </c>
      <c r="G29" s="6">
        <f t="shared" si="10"/>
        <v>-0.28914647832539231</v>
      </c>
      <c r="H29" s="6">
        <f t="shared" si="10"/>
        <v>-7.1288050644398027E-3</v>
      </c>
      <c r="I29" s="6">
        <f t="shared" si="10"/>
        <v>-0.36089873805622119</v>
      </c>
      <c r="J29" s="6">
        <f t="shared" si="10"/>
        <v>-0.66826792564461357</v>
      </c>
      <c r="K29" s="6">
        <f t="shared" si="10"/>
        <v>-1.1067841435105947</v>
      </c>
      <c r="L29" s="6">
        <f t="shared" si="10"/>
        <v>-2.8027569828700507</v>
      </c>
      <c r="M29" s="6">
        <f t="shared" si="10"/>
        <v>0</v>
      </c>
      <c r="N29" s="6">
        <f t="shared" si="10"/>
        <v>-0.74612111050328167</v>
      </c>
      <c r="O29" s="6">
        <f t="shared" si="10"/>
        <v>-1.3927743776048374</v>
      </c>
      <c r="P29" s="6">
        <f t="shared" si="10"/>
        <v>-2.3613569970275421</v>
      </c>
      <c r="Q29" s="6">
        <f t="shared" si="10"/>
        <v>-5.6218245223280974</v>
      </c>
      <c r="R29" s="6">
        <f t="shared" si="10"/>
        <v>-0.15689546300563961</v>
      </c>
      <c r="S29" s="6">
        <f t="shared" si="10"/>
        <v>-5.1405410905244935</v>
      </c>
      <c r="T29" s="6">
        <f t="shared" si="10"/>
        <v>-13.083425656695908</v>
      </c>
      <c r="U29" s="6">
        <f t="shared" si="10"/>
        <v>-24.380095618369523</v>
      </c>
      <c r="V29" s="6">
        <f t="shared" si="10"/>
        <v>-56.859360921778716</v>
      </c>
      <c r="W29" s="6">
        <f t="shared" si="10"/>
        <v>11.627080115164972</v>
      </c>
    </row>
    <row r="30" spans="1:23" x14ac:dyDescent="0.25">
      <c r="A30" s="4" t="str">
        <f t="shared" si="0"/>
        <v>Real pre-tax cost of capital</v>
      </c>
      <c r="B30" s="6">
        <f t="shared" ref="B30:W30" si="11">B13-B12</f>
        <v>3.9447703147260427E-2</v>
      </c>
      <c r="C30" s="6">
        <f t="shared" si="11"/>
        <v>0.63689395475125821</v>
      </c>
      <c r="D30" s="6">
        <f t="shared" si="11"/>
        <v>1.916969196989271E-2</v>
      </c>
      <c r="E30" s="6">
        <f t="shared" si="11"/>
        <v>-9.6147576634905363E-2</v>
      </c>
      <c r="F30" s="6">
        <f t="shared" si="11"/>
        <v>-0.2063023789937688</v>
      </c>
      <c r="G30" s="6">
        <f t="shared" si="11"/>
        <v>-0.63532149805337212</v>
      </c>
      <c r="H30" s="6">
        <f t="shared" si="11"/>
        <v>7.9206491716295204</v>
      </c>
      <c r="I30" s="6">
        <f t="shared" si="11"/>
        <v>1.4489962159359493</v>
      </c>
      <c r="J30" s="6">
        <f t="shared" si="11"/>
        <v>6.1918900442042286</v>
      </c>
      <c r="K30" s="6">
        <f t="shared" si="11"/>
        <v>9.5541134830455121</v>
      </c>
      <c r="L30" s="6">
        <f t="shared" si="11"/>
        <v>16.443236508563132</v>
      </c>
      <c r="M30" s="6">
        <f t="shared" si="11"/>
        <v>0</v>
      </c>
      <c r="N30" s="6">
        <f t="shared" si="11"/>
        <v>1.240270547873024</v>
      </c>
      <c r="O30" s="6">
        <f t="shared" si="11"/>
        <v>4.7331338552958186</v>
      </c>
      <c r="P30" s="6">
        <f t="shared" si="11"/>
        <v>8.804126472592543</v>
      </c>
      <c r="Q30" s="6">
        <f t="shared" si="11"/>
        <v>27.912144046269532</v>
      </c>
      <c r="R30" s="6">
        <f t="shared" si="11"/>
        <v>5.1900087099129451</v>
      </c>
      <c r="S30" s="6">
        <f t="shared" si="11"/>
        <v>-18.817131236655769</v>
      </c>
      <c r="T30" s="6">
        <f t="shared" si="11"/>
        <v>-41.713562909244501</v>
      </c>
      <c r="U30" s="6">
        <f t="shared" si="11"/>
        <v>-74.320740943745477</v>
      </c>
      <c r="V30" s="6">
        <f t="shared" si="11"/>
        <v>-162.00086074261344</v>
      </c>
      <c r="W30" s="6">
        <f t="shared" si="11"/>
        <v>-0.45640836680013308</v>
      </c>
    </row>
    <row r="31" spans="1:23" x14ac:dyDescent="0.25">
      <c r="A31" s="4" t="str">
        <f t="shared" si="0"/>
        <v>Transmission Exits Charges</v>
      </c>
      <c r="B31" s="6">
        <f t="shared" ref="B31:W31" si="12">B14-B13</f>
        <v>-5.7507764835548869E-2</v>
      </c>
      <c r="C31" s="6">
        <f t="shared" si="12"/>
        <v>-0.61575306044971967</v>
      </c>
      <c r="D31" s="6">
        <f t="shared" si="12"/>
        <v>-2.1420717604030415E-3</v>
      </c>
      <c r="E31" s="6">
        <f t="shared" si="12"/>
        <v>5.4940184699603378E-3</v>
      </c>
      <c r="F31" s="6">
        <f t="shared" si="12"/>
        <v>-1.7200832244611775E-2</v>
      </c>
      <c r="G31" s="6">
        <f t="shared" si="12"/>
        <v>-2.4287503518507947E-2</v>
      </c>
      <c r="H31" s="6">
        <f t="shared" si="12"/>
        <v>-1.7361284674425406</v>
      </c>
      <c r="I31" s="6">
        <f t="shared" si="12"/>
        <v>0.91803188606445474</v>
      </c>
      <c r="J31" s="6">
        <f t="shared" si="12"/>
        <v>1.7145126684381466</v>
      </c>
      <c r="K31" s="6">
        <f t="shared" si="12"/>
        <v>2.7894122243014863</v>
      </c>
      <c r="L31" s="6">
        <f t="shared" si="12"/>
        <v>9.8602495642880967</v>
      </c>
      <c r="M31" s="6">
        <f t="shared" si="12"/>
        <v>0</v>
      </c>
      <c r="N31" s="6">
        <f t="shared" si="12"/>
        <v>-0.96671239529996456</v>
      </c>
      <c r="O31" s="6">
        <f t="shared" si="12"/>
        <v>-0.38243735651303723</v>
      </c>
      <c r="P31" s="6">
        <f t="shared" si="12"/>
        <v>-2.5271499540704099</v>
      </c>
      <c r="Q31" s="6">
        <f t="shared" si="12"/>
        <v>-13.862379576414241</v>
      </c>
      <c r="R31" s="6">
        <f t="shared" si="12"/>
        <v>-1.0616907115936556</v>
      </c>
      <c r="S31" s="6">
        <f t="shared" si="12"/>
        <v>10.216568292102238</v>
      </c>
      <c r="T31" s="6">
        <f t="shared" si="12"/>
        <v>26.649428289783827</v>
      </c>
      <c r="U31" s="6">
        <f t="shared" si="12"/>
        <v>48.936932631593663</v>
      </c>
      <c r="V31" s="6">
        <f t="shared" si="12"/>
        <v>115.93872949614888</v>
      </c>
      <c r="W31" s="6">
        <f t="shared" si="12"/>
        <v>-0.75006836042985015</v>
      </c>
    </row>
    <row r="32" spans="1:23" x14ac:dyDescent="0.25">
      <c r="A32" s="4" t="str">
        <f t="shared" si="0"/>
        <v>Other Expenditure</v>
      </c>
      <c r="B32" s="6">
        <f t="shared" ref="B32:W32" si="13">B15-B14</f>
        <v>0.62865967109343046</v>
      </c>
      <c r="C32" s="6">
        <f t="shared" si="13"/>
        <v>9.9958914388006974</v>
      </c>
      <c r="D32" s="6">
        <f t="shared" si="13"/>
        <v>1.8801188746558068</v>
      </c>
      <c r="E32" s="6">
        <f t="shared" si="13"/>
        <v>-0.4756834508538077</v>
      </c>
      <c r="F32" s="6">
        <f t="shared" si="13"/>
        <v>-4.5482355433359771</v>
      </c>
      <c r="G32" s="6">
        <f t="shared" si="13"/>
        <v>-16.780136833115421</v>
      </c>
      <c r="H32" s="6">
        <f t="shared" si="13"/>
        <v>97.146139530991604</v>
      </c>
      <c r="I32" s="6">
        <f t="shared" si="13"/>
        <v>3.4721626510040551</v>
      </c>
      <c r="J32" s="6">
        <f t="shared" si="13"/>
        <v>41.035673473696079</v>
      </c>
      <c r="K32" s="6">
        <f t="shared" si="13"/>
        <v>55.712026952218366</v>
      </c>
      <c r="L32" s="6">
        <f t="shared" si="13"/>
        <v>50.46913036357364</v>
      </c>
      <c r="M32" s="6">
        <f t="shared" si="13"/>
        <v>0</v>
      </c>
      <c r="N32" s="6">
        <f t="shared" si="13"/>
        <v>-7.694311100590312</v>
      </c>
      <c r="O32" s="6">
        <f t="shared" si="13"/>
        <v>5.4962502376447446</v>
      </c>
      <c r="P32" s="6">
        <f t="shared" si="13"/>
        <v>16.626437930221073</v>
      </c>
      <c r="Q32" s="6">
        <f t="shared" si="13"/>
        <v>116.27661407378764</v>
      </c>
      <c r="R32" s="6">
        <f t="shared" si="13"/>
        <v>119.13225721140316</v>
      </c>
      <c r="S32" s="6">
        <f t="shared" si="13"/>
        <v>-284.2105481306462</v>
      </c>
      <c r="T32" s="6">
        <f t="shared" si="13"/>
        <v>-675.33236202925764</v>
      </c>
      <c r="U32" s="6">
        <f t="shared" si="13"/>
        <v>-1235.0136908173736</v>
      </c>
      <c r="V32" s="6">
        <f t="shared" si="13"/>
        <v>-2737.7571778887068</v>
      </c>
      <c r="W32" s="6">
        <f t="shared" si="13"/>
        <v>49.306929241980015</v>
      </c>
    </row>
    <row r="33" spans="1:23" x14ac:dyDescent="0.25">
      <c r="A33" s="4" t="str">
        <f t="shared" si="0"/>
        <v>IDNO Discounts</v>
      </c>
      <c r="B33" s="6">
        <f t="shared" ref="B33:W33" si="14">B16-B15</f>
        <v>5.2697699443712054E-2</v>
      </c>
      <c r="C33" s="6">
        <f t="shared" si="14"/>
        <v>7.5672445159796098E-2</v>
      </c>
      <c r="D33" s="6">
        <f t="shared" si="14"/>
        <v>8.7106894133938795E-2</v>
      </c>
      <c r="E33" s="6">
        <f t="shared" si="14"/>
        <v>0.18523190284025759</v>
      </c>
      <c r="F33" s="6">
        <f t="shared" si="14"/>
        <v>0.30159037925363918</v>
      </c>
      <c r="G33" s="6">
        <f t="shared" si="14"/>
        <v>0.79743143677296757</v>
      </c>
      <c r="H33" s="6">
        <f t="shared" si="14"/>
        <v>2.4980926918324258</v>
      </c>
      <c r="I33" s="6">
        <f t="shared" si="14"/>
        <v>2.9585745199196936</v>
      </c>
      <c r="J33" s="6">
        <f t="shared" si="14"/>
        <v>6.7918724323253628</v>
      </c>
      <c r="K33" s="6">
        <f t="shared" si="14"/>
        <v>11.243887189357338</v>
      </c>
      <c r="L33" s="6">
        <f t="shared" si="14"/>
        <v>24.587499517630931</v>
      </c>
      <c r="M33" s="6">
        <f t="shared" si="14"/>
        <v>0</v>
      </c>
      <c r="N33" s="6">
        <f t="shared" si="14"/>
        <v>1.2163633315094557</v>
      </c>
      <c r="O33" s="6">
        <f t="shared" si="14"/>
        <v>2.3168231328163529</v>
      </c>
      <c r="P33" s="6">
        <f t="shared" si="14"/>
        <v>4.0910709910858714</v>
      </c>
      <c r="Q33" s="6">
        <f t="shared" si="14"/>
        <v>9.638473566963512</v>
      </c>
      <c r="R33" s="6">
        <f t="shared" si="14"/>
        <v>0.26639546300611983</v>
      </c>
      <c r="S33" s="6">
        <f t="shared" si="14"/>
        <v>7.3305410905250028</v>
      </c>
      <c r="T33" s="6">
        <f t="shared" si="14"/>
        <v>18.740925656697073</v>
      </c>
      <c r="U33" s="6">
        <f t="shared" si="14"/>
        <v>34.855595618355437</v>
      </c>
      <c r="V33" s="6">
        <f t="shared" si="14"/>
        <v>81.131860921799671</v>
      </c>
      <c r="W33" s="6">
        <f t="shared" si="14"/>
        <v>1.7977875939518526</v>
      </c>
    </row>
    <row r="34" spans="1:23" x14ac:dyDescent="0.25">
      <c r="A34" s="4" t="str">
        <f t="shared" si="0"/>
        <v>Allowed Revenue</v>
      </c>
      <c r="B34" s="6">
        <f t="shared" ref="B34:W34" si="15">B17-B16</f>
        <v>18.976571349253646</v>
      </c>
      <c r="C34" s="6">
        <f t="shared" si="15"/>
        <v>-0.38765275449884484</v>
      </c>
      <c r="D34" s="6">
        <f t="shared" si="15"/>
        <v>19.38829194822776</v>
      </c>
      <c r="E34" s="6">
        <f t="shared" si="15"/>
        <v>53.694648025028869</v>
      </c>
      <c r="F34" s="6">
        <f t="shared" si="15"/>
        <v>113.00464878661319</v>
      </c>
      <c r="G34" s="6">
        <f t="shared" si="15"/>
        <v>291.40287557255124</v>
      </c>
      <c r="H34" s="6">
        <f t="shared" si="15"/>
        <v>-0.6007539716752035</v>
      </c>
      <c r="I34" s="6">
        <f t="shared" si="15"/>
        <v>506.47579012099686</v>
      </c>
      <c r="J34" s="6">
        <f t="shared" si="15"/>
        <v>974.85730162097298</v>
      </c>
      <c r="K34" s="6">
        <f t="shared" si="15"/>
        <v>1645.2037868466141</v>
      </c>
      <c r="L34" s="6">
        <f t="shared" si="15"/>
        <v>3872.7946061186594</v>
      </c>
      <c r="M34" s="6">
        <f t="shared" si="15"/>
        <v>0</v>
      </c>
      <c r="N34" s="6">
        <f t="shared" si="15"/>
        <v>508.75093488100811</v>
      </c>
      <c r="O34" s="6">
        <f t="shared" si="15"/>
        <v>980.44236134973926</v>
      </c>
      <c r="P34" s="6">
        <f t="shared" si="15"/>
        <v>1654.3228876917165</v>
      </c>
      <c r="Q34" s="6">
        <f t="shared" si="15"/>
        <v>3891.5237808692073</v>
      </c>
      <c r="R34" s="6">
        <f t="shared" si="15"/>
        <v>3.1063574856598279</v>
      </c>
      <c r="S34" s="6">
        <f t="shared" si="15"/>
        <v>3611.8329238891547</v>
      </c>
      <c r="T34" s="6">
        <f t="shared" si="15"/>
        <v>9412.6624905821373</v>
      </c>
      <c r="U34" s="6">
        <f t="shared" si="15"/>
        <v>17604.65405761532</v>
      </c>
      <c r="V34" s="6">
        <f t="shared" si="15"/>
        <v>41225.799138315546</v>
      </c>
      <c r="W34" s="6">
        <f t="shared" si="15"/>
        <v>416.10876375391263</v>
      </c>
    </row>
    <row r="35" spans="1:23" x14ac:dyDescent="0.25">
      <c r="A35" s="4" t="s">
        <v>39</v>
      </c>
      <c r="B35" s="6">
        <f>SUM(B20:B34)</f>
        <v>25.619089322305825</v>
      </c>
      <c r="C35" s="6">
        <f t="shared" ref="C35:W35" si="16">SUM(C20:C34)</f>
        <v>73.992377120454051</v>
      </c>
      <c r="D35" s="6">
        <f t="shared" si="16"/>
        <v>18.970557524809152</v>
      </c>
      <c r="E35" s="6">
        <f t="shared" si="16"/>
        <v>45.503674217167884</v>
      </c>
      <c r="F35" s="6">
        <f t="shared" si="16"/>
        <v>91.408646936275204</v>
      </c>
      <c r="G35" s="6">
        <f t="shared" si="16"/>
        <v>229.49982958576879</v>
      </c>
      <c r="H35" s="6">
        <f t="shared" si="16"/>
        <v>784.70812713303076</v>
      </c>
      <c r="I35" s="6">
        <f t="shared" si="16"/>
        <v>306.09935453202206</v>
      </c>
      <c r="J35" s="6">
        <f t="shared" si="16"/>
        <v>587.26558651293089</v>
      </c>
      <c r="K35" s="6">
        <f t="shared" si="16"/>
        <v>983.82905236467559</v>
      </c>
      <c r="L35" s="6">
        <f t="shared" si="16"/>
        <v>2338.2752036569036</v>
      </c>
      <c r="M35" s="6">
        <f t="shared" si="16"/>
        <v>0</v>
      </c>
      <c r="N35" s="6">
        <f t="shared" si="16"/>
        <v>332.81979729508475</v>
      </c>
      <c r="O35" s="6">
        <f t="shared" si="16"/>
        <v>647.286897572405</v>
      </c>
      <c r="P35" s="6">
        <f t="shared" si="16"/>
        <v>1088.0071159049294</v>
      </c>
      <c r="Q35" s="6">
        <f t="shared" si="16"/>
        <v>2604.8275223414166</v>
      </c>
      <c r="R35" s="6">
        <f t="shared" si="16"/>
        <v>0.33762556477677208</v>
      </c>
      <c r="S35" s="6">
        <f t="shared" si="16"/>
        <v>1610.6184696017335</v>
      </c>
      <c r="T35" s="6">
        <f t="shared" si="16"/>
        <v>4088.6295137098423</v>
      </c>
      <c r="U35" s="6">
        <f t="shared" si="16"/>
        <v>7545.5074619158695</v>
      </c>
      <c r="V35" s="6">
        <f t="shared" si="16"/>
        <v>17437.247927298566</v>
      </c>
      <c r="W35" s="6">
        <f t="shared" si="16"/>
        <v>1058.4320750088555</v>
      </c>
    </row>
    <row r="37" spans="1:23" x14ac:dyDescent="0.25">
      <c r="B37" s="7">
        <f t="shared" ref="B37:W37" si="17">+B35/B2</f>
        <v>0.20126058799340885</v>
      </c>
      <c r="C37" s="7">
        <f t="shared" si="17"/>
        <v>0.33824736429456226</v>
      </c>
      <c r="D37" s="7">
        <f t="shared" si="17"/>
        <v>0.12931316378256891</v>
      </c>
      <c r="E37" s="7">
        <f t="shared" si="17"/>
        <v>0.14752016829769199</v>
      </c>
      <c r="F37" s="7">
        <f t="shared" si="17"/>
        <v>0.15557022148803504</v>
      </c>
      <c r="G37" s="7">
        <f t="shared" si="17"/>
        <v>0.16052889626266897</v>
      </c>
      <c r="H37" s="7">
        <f t="shared" si="17"/>
        <v>0.3372038756876532</v>
      </c>
      <c r="I37" s="7">
        <f t="shared" si="17"/>
        <v>8.4780909881397748E-2</v>
      </c>
      <c r="J37" s="7">
        <f t="shared" si="17"/>
        <v>7.2016021931661359E-2</v>
      </c>
      <c r="K37" s="7">
        <f t="shared" si="17"/>
        <v>7.3486507916016533E-2</v>
      </c>
      <c r="L37" s="7">
        <f t="shared" si="17"/>
        <v>8.0859595302677223E-2</v>
      </c>
      <c r="M37" s="7" t="e">
        <f t="shared" si="17"/>
        <v>#DIV/0!</v>
      </c>
      <c r="N37" s="7">
        <f t="shared" si="17"/>
        <v>0.10241773446961211</v>
      </c>
      <c r="O37" s="7">
        <f t="shared" si="17"/>
        <v>9.316327106088125E-2</v>
      </c>
      <c r="P37" s="7">
        <f t="shared" si="17"/>
        <v>9.0318911425899734E-2</v>
      </c>
      <c r="Q37" s="7">
        <f t="shared" si="17"/>
        <v>8.3855777207440169E-2</v>
      </c>
      <c r="R37" s="7">
        <f t="shared" si="17"/>
        <v>1.037372183346188E-4</v>
      </c>
      <c r="S37" s="7">
        <f t="shared" si="17"/>
        <v>0.10134534733587847</v>
      </c>
      <c r="T37" s="7">
        <f t="shared" si="17"/>
        <v>9.1480689559611847E-2</v>
      </c>
      <c r="U37" s="7">
        <f t="shared" si="17"/>
        <v>8.8575320727071527E-2</v>
      </c>
      <c r="V37" s="7">
        <f t="shared" si="17"/>
        <v>8.482335758397111E-2</v>
      </c>
      <c r="W37" s="7">
        <f t="shared" si="17"/>
        <v>0.41209905079960424</v>
      </c>
    </row>
    <row r="39" spans="1:23" x14ac:dyDescent="0.25">
      <c r="A39" s="4" t="str">
        <f t="shared" ref="A39:A53" si="18">A20</f>
        <v>Load Factor</v>
      </c>
      <c r="B39" s="8">
        <f t="shared" ref="B39:L39" si="19">B20/B2</f>
        <v>-8.8890845968032459E-3</v>
      </c>
      <c r="C39" s="8">
        <f t="shared" si="19"/>
        <v>8.3015031216793714E-3</v>
      </c>
      <c r="D39" s="8">
        <f t="shared" si="19"/>
        <v>7.4817214521441132E-3</v>
      </c>
      <c r="E39" s="8">
        <f t="shared" si="19"/>
        <v>1.0143696702344929E-2</v>
      </c>
      <c r="F39" s="8">
        <f t="shared" si="19"/>
        <v>1.1292202327910162E-2</v>
      </c>
      <c r="G39" s="8">
        <f t="shared" si="19"/>
        <v>1.2007418615270897E-2</v>
      </c>
      <c r="H39" s="8">
        <f t="shared" si="19"/>
        <v>5.5076888987404485E-3</v>
      </c>
      <c r="I39" s="8">
        <f t="shared" si="19"/>
        <v>1.2064696397205966E-2</v>
      </c>
      <c r="J39" s="8">
        <f t="shared" si="19"/>
        <v>1.0582174803492305E-2</v>
      </c>
      <c r="K39" s="8">
        <f t="shared" si="19"/>
        <v>1.0883085998712891E-2</v>
      </c>
      <c r="L39" s="8">
        <f t="shared" si="19"/>
        <v>1.0928826966688543E-2</v>
      </c>
      <c r="M39" s="8"/>
      <c r="N39" s="8">
        <f t="shared" ref="N39:W39" si="20">N20/N2</f>
        <v>7.6830886906877329E-3</v>
      </c>
      <c r="O39" s="8">
        <f t="shared" si="20"/>
        <v>6.6939184299503428E-3</v>
      </c>
      <c r="P39" s="8">
        <f t="shared" si="20"/>
        <v>6.8696668272579219E-3</v>
      </c>
      <c r="Q39" s="8">
        <f t="shared" si="20"/>
        <v>6.9192001195383449E-3</v>
      </c>
      <c r="R39" s="8">
        <f t="shared" si="20"/>
        <v>1.3234383652155203E-3</v>
      </c>
      <c r="S39" s="8">
        <f t="shared" si="20"/>
        <v>3.9837209959518068E-3</v>
      </c>
      <c r="T39" s="8">
        <f t="shared" si="20"/>
        <v>3.7094048708000782E-3</v>
      </c>
      <c r="U39" s="8">
        <f t="shared" si="20"/>
        <v>3.6549038048334474E-3</v>
      </c>
      <c r="V39" s="8">
        <f t="shared" si="20"/>
        <v>3.5719998623433393E-3</v>
      </c>
      <c r="W39" s="8">
        <f t="shared" si="20"/>
        <v>3.4083911606348468E-3</v>
      </c>
    </row>
    <row r="40" spans="1:23" x14ac:dyDescent="0.25">
      <c r="A40" s="4" t="str">
        <f t="shared" si="18"/>
        <v>Coincidence Factor</v>
      </c>
      <c r="B40" s="8">
        <f t="shared" ref="B40:L40" si="21">B21/B3</f>
        <v>1.6860764925987582E-2</v>
      </c>
      <c r="C40" s="8">
        <f t="shared" si="21"/>
        <v>-4.2398718458677848E-3</v>
      </c>
      <c r="D40" s="8">
        <f t="shared" si="21"/>
        <v>-1.2890553050000612E-2</v>
      </c>
      <c r="E40" s="8">
        <f t="shared" si="21"/>
        <v>-1.6090802307093005E-2</v>
      </c>
      <c r="F40" s="8">
        <f t="shared" si="21"/>
        <v>-1.7426982203483755E-2</v>
      </c>
      <c r="G40" s="8">
        <f t="shared" si="21"/>
        <v>-1.8221822740143886E-2</v>
      </c>
      <c r="H40" s="8">
        <f t="shared" si="21"/>
        <v>4.9890401652173955E-3</v>
      </c>
      <c r="I40" s="8">
        <f t="shared" si="21"/>
        <v>-1.0653881504028967E-2</v>
      </c>
      <c r="J40" s="8">
        <f t="shared" si="21"/>
        <v>-7.5090259829811165E-3</v>
      </c>
      <c r="K40" s="8">
        <f t="shared" si="21"/>
        <v>-7.9931425360297934E-3</v>
      </c>
      <c r="L40" s="8">
        <f t="shared" si="21"/>
        <v>-8.592650646735667E-3</v>
      </c>
      <c r="M40" s="8"/>
      <c r="N40" s="8">
        <f t="shared" ref="N40:W40" si="22">N21/N3</f>
        <v>-2.5471605282540038E-2</v>
      </c>
      <c r="O40" s="8">
        <f t="shared" si="22"/>
        <v>-2.3149346873523803E-2</v>
      </c>
      <c r="P40" s="8">
        <f t="shared" si="22"/>
        <v>-2.3229710722917914E-2</v>
      </c>
      <c r="Q40" s="8">
        <f t="shared" si="22"/>
        <v>-2.2590179161891547E-2</v>
      </c>
      <c r="R40" s="8">
        <f t="shared" si="22"/>
        <v>-1.0628818423959931E-2</v>
      </c>
      <c r="S40" s="8">
        <f t="shared" si="22"/>
        <v>-2.717797726096146E-2</v>
      </c>
      <c r="T40" s="8">
        <f t="shared" si="22"/>
        <v>-2.5567567515834951E-2</v>
      </c>
      <c r="U40" s="8">
        <f t="shared" si="22"/>
        <v>-2.5253407936740857E-2</v>
      </c>
      <c r="V40" s="8">
        <f t="shared" si="22"/>
        <v>-2.4749903609567945E-2</v>
      </c>
      <c r="W40" s="8">
        <f t="shared" si="22"/>
        <v>-2.0141147994185992E-2</v>
      </c>
    </row>
    <row r="41" spans="1:23" x14ac:dyDescent="0.25">
      <c r="A41" s="4" t="str">
        <f t="shared" si="18"/>
        <v>Forecast</v>
      </c>
      <c r="B41" s="8">
        <f t="shared" ref="B41:L41" si="23">B22/B4</f>
        <v>4.068340857068526E-2</v>
      </c>
      <c r="C41" s="8">
        <f t="shared" si="23"/>
        <v>0.26967229318942038</v>
      </c>
      <c r="D41" s="8">
        <f t="shared" si="23"/>
        <v>-1.4925719645810805E-2</v>
      </c>
      <c r="E41" s="8">
        <f t="shared" si="23"/>
        <v>-2.3117746354282733E-2</v>
      </c>
      <c r="F41" s="8">
        <f t="shared" si="23"/>
        <v>-2.6430141246761199E-2</v>
      </c>
      <c r="G41" s="8">
        <f t="shared" si="23"/>
        <v>-2.8741535811208366E-2</v>
      </c>
      <c r="H41" s="8">
        <f t="shared" si="23"/>
        <v>0.26665202065875687</v>
      </c>
      <c r="I41" s="8">
        <f t="shared" si="23"/>
        <v>-6.2088151507477138E-2</v>
      </c>
      <c r="J41" s="8">
        <f t="shared" si="23"/>
        <v>-6.1355479037826129E-2</v>
      </c>
      <c r="K41" s="8">
        <f t="shared" si="23"/>
        <v>-6.1982606446235489E-2</v>
      </c>
      <c r="L41" s="8">
        <f t="shared" si="23"/>
        <v>-6.2057719739785598E-2</v>
      </c>
      <c r="M41" s="8"/>
      <c r="N41" s="8">
        <f t="shared" ref="N41:W41" si="24">N22/N4</f>
        <v>-3.6946161000379549E-2</v>
      </c>
      <c r="O41" s="8">
        <f t="shared" si="24"/>
        <v>-3.6762388915852727E-2</v>
      </c>
      <c r="P41" s="8">
        <f t="shared" si="24"/>
        <v>-3.6658353578251097E-2</v>
      </c>
      <c r="Q41" s="8">
        <f t="shared" si="24"/>
        <v>-3.4738191446263507E-2</v>
      </c>
      <c r="R41" s="8">
        <f t="shared" si="24"/>
        <v>-4.1001618618133756E-2</v>
      </c>
      <c r="S41" s="8">
        <f t="shared" si="24"/>
        <v>-8.3710505736059718E-2</v>
      </c>
      <c r="T41" s="8">
        <f t="shared" si="24"/>
        <v>-8.230493954641277E-2</v>
      </c>
      <c r="U41" s="8">
        <f t="shared" si="24"/>
        <v>-8.2442765484652222E-2</v>
      </c>
      <c r="V41" s="8">
        <f t="shared" si="24"/>
        <v>-8.2120385500299542E-2</v>
      </c>
      <c r="W41" s="8">
        <f t="shared" si="24"/>
        <v>0.26398912413356124</v>
      </c>
    </row>
    <row r="42" spans="1:23" x14ac:dyDescent="0.25">
      <c r="A42" s="4" t="str">
        <f t="shared" si="18"/>
        <v>Service Models</v>
      </c>
      <c r="B42" s="8">
        <f t="shared" ref="B42:L42" si="25">B23/B5</f>
        <v>3.5703421910469039E-4</v>
      </c>
      <c r="C42" s="8">
        <f t="shared" si="25"/>
        <v>9.5884402351374015E-4</v>
      </c>
      <c r="D42" s="8">
        <f t="shared" si="25"/>
        <v>2.9493571440243889E-3</v>
      </c>
      <c r="E42" s="8">
        <f t="shared" si="25"/>
        <v>1.0190721456577237E-3</v>
      </c>
      <c r="F42" s="8">
        <f t="shared" si="25"/>
        <v>1.5970066371819519E-6</v>
      </c>
      <c r="G42" s="8">
        <f t="shared" si="25"/>
        <v>-5.8507847606756606E-4</v>
      </c>
      <c r="H42" s="8">
        <f t="shared" si="25"/>
        <v>-5.6043461538113706E-4</v>
      </c>
      <c r="I42" s="8">
        <f t="shared" si="25"/>
        <v>-5.6836011463761566E-4</v>
      </c>
      <c r="J42" s="8">
        <f t="shared" si="25"/>
        <v>-7.6387705051086106E-4</v>
      </c>
      <c r="K42" s="8">
        <f t="shared" si="25"/>
        <v>-8.1897657959148083E-4</v>
      </c>
      <c r="L42" s="8">
        <f t="shared" si="25"/>
        <v>-8.651341892424733E-4</v>
      </c>
      <c r="M42" s="8"/>
      <c r="N42" s="8">
        <f t="shared" ref="N42:W42" si="26">N23/N5</f>
        <v>-1.3069644834236068E-3</v>
      </c>
      <c r="O42" s="8">
        <f t="shared" si="26"/>
        <v>-1.5326938819521269E-3</v>
      </c>
      <c r="P42" s="8">
        <f t="shared" si="26"/>
        <v>-1.5875355364363582E-3</v>
      </c>
      <c r="Q42" s="8">
        <f t="shared" si="26"/>
        <v>-1.6329872154829603E-3</v>
      </c>
      <c r="R42" s="8">
        <f t="shared" si="26"/>
        <v>9.3207169140201857E-4</v>
      </c>
      <c r="S42" s="8">
        <f t="shared" si="26"/>
        <v>-9.6829235507233573E-4</v>
      </c>
      <c r="T42" s="8">
        <f t="shared" si="26"/>
        <v>-1.3932912004384046E-3</v>
      </c>
      <c r="U42" s="8">
        <f t="shared" si="26"/>
        <v>-1.5024034153747502E-3</v>
      </c>
      <c r="V42" s="8">
        <f t="shared" si="26"/>
        <v>-1.5805729326486724E-3</v>
      </c>
      <c r="W42" s="8">
        <f t="shared" si="26"/>
        <v>3.8100390626609085E-3</v>
      </c>
    </row>
    <row r="43" spans="1:23" x14ac:dyDescent="0.25">
      <c r="A43" s="4" t="str">
        <f t="shared" si="18"/>
        <v>Loss Adjustment factors</v>
      </c>
      <c r="B43" s="8">
        <f t="shared" ref="B43:L43" si="27">B24/B6</f>
        <v>0</v>
      </c>
      <c r="C43" s="8">
        <f t="shared" si="27"/>
        <v>0</v>
      </c>
      <c r="D43" s="8">
        <f t="shared" si="27"/>
        <v>0</v>
      </c>
      <c r="E43" s="8">
        <f t="shared" si="27"/>
        <v>0</v>
      </c>
      <c r="F43" s="8">
        <f t="shared" si="27"/>
        <v>0</v>
      </c>
      <c r="G43" s="8">
        <f t="shared" si="27"/>
        <v>0</v>
      </c>
      <c r="H43" s="8">
        <f t="shared" si="27"/>
        <v>0</v>
      </c>
      <c r="I43" s="8">
        <f t="shared" si="27"/>
        <v>0</v>
      </c>
      <c r="J43" s="8">
        <f t="shared" si="27"/>
        <v>0</v>
      </c>
      <c r="K43" s="8">
        <f t="shared" si="27"/>
        <v>0</v>
      </c>
      <c r="L43" s="8">
        <f t="shared" si="27"/>
        <v>0</v>
      </c>
      <c r="M43" s="8"/>
      <c r="N43" s="8">
        <f t="shared" ref="N43:W43" si="28">N24/N6</f>
        <v>0</v>
      </c>
      <c r="O43" s="8">
        <f t="shared" si="28"/>
        <v>0</v>
      </c>
      <c r="P43" s="8">
        <f t="shared" si="28"/>
        <v>0</v>
      </c>
      <c r="Q43" s="8">
        <f t="shared" si="28"/>
        <v>0</v>
      </c>
      <c r="R43" s="8">
        <f t="shared" si="28"/>
        <v>0</v>
      </c>
      <c r="S43" s="8">
        <f t="shared" si="28"/>
        <v>0</v>
      </c>
      <c r="T43" s="8">
        <f t="shared" si="28"/>
        <v>0</v>
      </c>
      <c r="U43" s="8">
        <f t="shared" si="28"/>
        <v>0</v>
      </c>
      <c r="V43" s="8">
        <f t="shared" si="28"/>
        <v>0</v>
      </c>
      <c r="W43" s="8">
        <f t="shared" si="28"/>
        <v>0</v>
      </c>
    </row>
    <row r="44" spans="1:23" x14ac:dyDescent="0.25">
      <c r="A44" s="4" t="str">
        <f t="shared" si="18"/>
        <v>Average KVAR By KVA</v>
      </c>
      <c r="B44" s="8">
        <f t="shared" ref="B44:L44" si="29">B25/B7</f>
        <v>0</v>
      </c>
      <c r="C44" s="8">
        <f t="shared" si="29"/>
        <v>0</v>
      </c>
      <c r="D44" s="8">
        <f t="shared" si="29"/>
        <v>0</v>
      </c>
      <c r="E44" s="8">
        <f t="shared" si="29"/>
        <v>-1.2175170378743827E-4</v>
      </c>
      <c r="F44" s="8">
        <f t="shared" si="29"/>
        <v>-6.4212968612324748E-5</v>
      </c>
      <c r="G44" s="8">
        <f t="shared" si="29"/>
        <v>-5.2943908094505507E-5</v>
      </c>
      <c r="H44" s="8">
        <f t="shared" si="29"/>
        <v>2.7619259576934496E-4</v>
      </c>
      <c r="I44" s="8">
        <f t="shared" si="29"/>
        <v>1.354184267745401E-4</v>
      </c>
      <c r="J44" s="8">
        <f t="shared" si="29"/>
        <v>1.0969558542577752E-4</v>
      </c>
      <c r="K44" s="8">
        <f t="shared" si="29"/>
        <v>1.1167262639848425E-4</v>
      </c>
      <c r="L44" s="8">
        <f t="shared" si="29"/>
        <v>1.0868752646875092E-4</v>
      </c>
      <c r="M44" s="8"/>
      <c r="N44" s="8">
        <f t="shared" ref="N44:W44" si="30">N25/N7</f>
        <v>1.0402396063026411E-4</v>
      </c>
      <c r="O44" s="8">
        <f t="shared" si="30"/>
        <v>8.0051315584277199E-5</v>
      </c>
      <c r="P44" s="8">
        <f t="shared" si="30"/>
        <v>9.0725625673093206E-5</v>
      </c>
      <c r="Q44" s="8">
        <f t="shared" si="30"/>
        <v>1.0204076052332514E-4</v>
      </c>
      <c r="R44" s="8">
        <f t="shared" si="30"/>
        <v>3.2854318365516805E-4</v>
      </c>
      <c r="S44" s="8">
        <f t="shared" si="30"/>
        <v>1.0186524608837691E-5</v>
      </c>
      <c r="T44" s="8">
        <f t="shared" si="30"/>
        <v>8.4962487645964157E-6</v>
      </c>
      <c r="U44" s="8">
        <f t="shared" si="30"/>
        <v>8.7329528403454828E-6</v>
      </c>
      <c r="V44" s="8">
        <f t="shared" si="30"/>
        <v>8.6521242860106632E-6</v>
      </c>
      <c r="W44" s="8">
        <f t="shared" si="30"/>
        <v>0</v>
      </c>
    </row>
    <row r="45" spans="1:23" x14ac:dyDescent="0.25">
      <c r="A45" s="4" t="str">
        <f t="shared" si="18"/>
        <v>Customers Contribution</v>
      </c>
      <c r="B45" s="8">
        <f t="shared" ref="B45:L45" si="31">B26/B8</f>
        <v>0</v>
      </c>
      <c r="C45" s="8">
        <f t="shared" si="31"/>
        <v>0</v>
      </c>
      <c r="D45" s="8">
        <f t="shared" si="31"/>
        <v>0</v>
      </c>
      <c r="E45" s="8">
        <f t="shared" si="31"/>
        <v>0</v>
      </c>
      <c r="F45" s="8">
        <f t="shared" si="31"/>
        <v>0</v>
      </c>
      <c r="G45" s="8">
        <f t="shared" si="31"/>
        <v>0</v>
      </c>
      <c r="H45" s="8">
        <f t="shared" si="31"/>
        <v>0</v>
      </c>
      <c r="I45" s="8">
        <f t="shared" si="31"/>
        <v>0</v>
      </c>
      <c r="J45" s="8">
        <f t="shared" si="31"/>
        <v>0</v>
      </c>
      <c r="K45" s="8">
        <f t="shared" si="31"/>
        <v>0</v>
      </c>
      <c r="L45" s="8">
        <f t="shared" si="31"/>
        <v>0</v>
      </c>
      <c r="M45" s="8"/>
      <c r="N45" s="8">
        <f t="shared" ref="N45:W45" si="32">N26/N8</f>
        <v>0</v>
      </c>
      <c r="O45" s="8">
        <f t="shared" si="32"/>
        <v>0</v>
      </c>
      <c r="P45" s="8">
        <f t="shared" si="32"/>
        <v>0</v>
      </c>
      <c r="Q45" s="8">
        <f t="shared" si="32"/>
        <v>0</v>
      </c>
      <c r="R45" s="8">
        <f t="shared" si="32"/>
        <v>0</v>
      </c>
      <c r="S45" s="8">
        <f t="shared" si="32"/>
        <v>0</v>
      </c>
      <c r="T45" s="8">
        <f t="shared" si="32"/>
        <v>0</v>
      </c>
      <c r="U45" s="8">
        <f t="shared" si="32"/>
        <v>0</v>
      </c>
      <c r="V45" s="8">
        <f t="shared" si="32"/>
        <v>0</v>
      </c>
      <c r="W45" s="8">
        <f t="shared" si="32"/>
        <v>0</v>
      </c>
    </row>
    <row r="46" spans="1:23" x14ac:dyDescent="0.25">
      <c r="A46" s="4" t="str">
        <f t="shared" si="18"/>
        <v>Gross Asset Models</v>
      </c>
      <c r="B46" s="8">
        <f t="shared" ref="B46:L46" si="33">B27/B9</f>
        <v>3.2271518049814302E-4</v>
      </c>
      <c r="C46" s="8">
        <f t="shared" si="33"/>
        <v>8.9955959986821911E-3</v>
      </c>
      <c r="D46" s="8">
        <f t="shared" si="33"/>
        <v>-3.0962432151821397E-3</v>
      </c>
      <c r="E46" s="8">
        <f t="shared" si="33"/>
        <v>-2.7450903820101695E-3</v>
      </c>
      <c r="F46" s="8">
        <f t="shared" si="33"/>
        <v>-2.5851337980670763E-3</v>
      </c>
      <c r="G46" s="8">
        <f t="shared" si="33"/>
        <v>-2.4604326834878555E-3</v>
      </c>
      <c r="H46" s="8">
        <f t="shared" si="33"/>
        <v>1.239446870131255E-2</v>
      </c>
      <c r="I46" s="8">
        <f t="shared" si="33"/>
        <v>2.1801520582985351E-3</v>
      </c>
      <c r="J46" s="8">
        <f t="shared" si="33"/>
        <v>4.0715928394972779E-3</v>
      </c>
      <c r="K46" s="8">
        <f t="shared" si="33"/>
        <v>3.9131257029070589E-3</v>
      </c>
      <c r="L46" s="8">
        <f t="shared" si="33"/>
        <v>3.2067812077715661E-3</v>
      </c>
      <c r="M46" s="8"/>
      <c r="N46" s="8">
        <f t="shared" ref="N46:W46" si="34">N27/N9</f>
        <v>1.0150040364561175E-3</v>
      </c>
      <c r="O46" s="8">
        <f t="shared" si="34"/>
        <v>2.5108750964733593E-3</v>
      </c>
      <c r="P46" s="8">
        <f t="shared" si="34"/>
        <v>2.8449446709605405E-3</v>
      </c>
      <c r="Q46" s="8">
        <f t="shared" si="34"/>
        <v>3.7557808044457346E-3</v>
      </c>
      <c r="R46" s="8">
        <f t="shared" si="34"/>
        <v>9.0302108634965975E-3</v>
      </c>
      <c r="S46" s="8">
        <f t="shared" si="34"/>
        <v>-4.9343281134935748E-3</v>
      </c>
      <c r="T46" s="8">
        <f t="shared" si="34"/>
        <v>-2.9556469240883902E-3</v>
      </c>
      <c r="U46" s="8">
        <f t="shared" si="34"/>
        <v>-2.4862650802329558E-3</v>
      </c>
      <c r="V46" s="8">
        <f t="shared" si="34"/>
        <v>-1.8909313252623466E-3</v>
      </c>
      <c r="W46" s="8">
        <f t="shared" si="34"/>
        <v>-4.2488422463576045E-3</v>
      </c>
    </row>
    <row r="47" spans="1:23" x14ac:dyDescent="0.25">
      <c r="A47" s="4" t="str">
        <f t="shared" si="18"/>
        <v>Peaking Probabilities</v>
      </c>
      <c r="B47" s="8">
        <f t="shared" ref="B47:L47" si="35">B28/B10</f>
        <v>-2.3948917155428456E-3</v>
      </c>
      <c r="C47" s="8">
        <f t="shared" si="35"/>
        <v>4.9199187689837574E-3</v>
      </c>
      <c r="D47" s="8">
        <f t="shared" si="35"/>
        <v>4.4340046921619762E-3</v>
      </c>
      <c r="E47" s="8">
        <f t="shared" si="35"/>
        <v>5.9391063551205306E-3</v>
      </c>
      <c r="F47" s="8">
        <f t="shared" si="35"/>
        <v>6.4335208542865277E-3</v>
      </c>
      <c r="G47" s="8">
        <f t="shared" si="35"/>
        <v>6.7794010876126186E-3</v>
      </c>
      <c r="H47" s="8">
        <f t="shared" si="35"/>
        <v>-2.6941495427367924E-3</v>
      </c>
      <c r="I47" s="8">
        <f t="shared" si="35"/>
        <v>1.4990148235190443E-3</v>
      </c>
      <c r="J47" s="8">
        <f t="shared" si="35"/>
        <v>1.1092910316480684E-3</v>
      </c>
      <c r="K47" s="8">
        <f t="shared" si="35"/>
        <v>1.1646140554694218E-3</v>
      </c>
      <c r="L47" s="8">
        <f t="shared" si="35"/>
        <v>1.2525394143341787E-3</v>
      </c>
      <c r="M47" s="8"/>
      <c r="N47" s="8">
        <f t="shared" ref="N47:W47" si="36">N28/N10</f>
        <v>2.585784223881189E-3</v>
      </c>
      <c r="O47" s="8">
        <f t="shared" si="36"/>
        <v>2.3858673073194154E-3</v>
      </c>
      <c r="P47" s="8">
        <f t="shared" si="36"/>
        <v>2.3640436123924936E-3</v>
      </c>
      <c r="Q47" s="8">
        <f t="shared" si="36"/>
        <v>2.2697315438679764E-3</v>
      </c>
      <c r="R47" s="8">
        <f t="shared" si="36"/>
        <v>1.4524409892880097E-3</v>
      </c>
      <c r="S47" s="8">
        <f t="shared" si="36"/>
        <v>3.0296822021663957E-3</v>
      </c>
      <c r="T47" s="8">
        <f t="shared" si="36"/>
        <v>2.8441718401681052E-3</v>
      </c>
      <c r="U47" s="8">
        <f t="shared" si="36"/>
        <v>2.8014565705201913E-3</v>
      </c>
      <c r="V47" s="8">
        <f t="shared" si="36"/>
        <v>2.7401216338984072E-3</v>
      </c>
      <c r="W47" s="8">
        <f t="shared" si="36"/>
        <v>-1.2923982282803143E-2</v>
      </c>
    </row>
    <row r="48" spans="1:23" x14ac:dyDescent="0.25">
      <c r="A48" s="4" t="str">
        <f t="shared" si="18"/>
        <v>Hours in Time Band and Days in year</v>
      </c>
      <c r="B48" s="8">
        <f t="shared" ref="B48:L48" si="37">B29/B11</f>
        <v>-4.8612971766454233E-5</v>
      </c>
      <c r="C48" s="8">
        <f t="shared" si="37"/>
        <v>4.8107047154742993E-5</v>
      </c>
      <c r="D48" s="8">
        <f t="shared" si="37"/>
        <v>-2.1815274831454883E-4</v>
      </c>
      <c r="E48" s="8">
        <f t="shared" si="37"/>
        <v>-1.9639410578230722E-4</v>
      </c>
      <c r="F48" s="8">
        <f t="shared" si="37"/>
        <v>-2.044428107706314E-4</v>
      </c>
      <c r="G48" s="8">
        <f t="shared" si="37"/>
        <v>-2.088187946819476E-4</v>
      </c>
      <c r="H48" s="8">
        <f t="shared" si="37"/>
        <v>-2.3710597790192657E-6</v>
      </c>
      <c r="I48" s="8">
        <f t="shared" si="37"/>
        <v>-1.0609483583363763E-4</v>
      </c>
      <c r="J48" s="8">
        <f t="shared" si="37"/>
        <v>-8.6653060964627225E-5</v>
      </c>
      <c r="K48" s="8">
        <f t="shared" si="37"/>
        <v>-8.7504442606890653E-5</v>
      </c>
      <c r="L48" s="8">
        <f t="shared" si="37"/>
        <v>-1.0272287135163155E-4</v>
      </c>
      <c r="M48" s="8"/>
      <c r="N48" s="8">
        <f t="shared" ref="N48:W48" si="38">N29/N11</f>
        <v>-2.4219600820066657E-4</v>
      </c>
      <c r="O48" s="8">
        <f t="shared" si="38"/>
        <v>-2.1090020037764325E-4</v>
      </c>
      <c r="P48" s="8">
        <f t="shared" si="38"/>
        <v>-2.0613603180267404E-4</v>
      </c>
      <c r="Q48" s="8">
        <f t="shared" si="38"/>
        <v>-1.8965646323009126E-4</v>
      </c>
      <c r="R48" s="8">
        <f t="shared" si="38"/>
        <v>-5.01506287974788E-5</v>
      </c>
      <c r="S48" s="8">
        <f t="shared" si="38"/>
        <v>-3.6247493304307444E-4</v>
      </c>
      <c r="T48" s="8">
        <f t="shared" si="38"/>
        <v>-3.2663966461498483E-4</v>
      </c>
      <c r="U48" s="8">
        <f t="shared" si="38"/>
        <v>-3.1920209144100796E-4</v>
      </c>
      <c r="V48" s="8">
        <f t="shared" si="38"/>
        <v>-3.0811018470330062E-4</v>
      </c>
      <c r="W48" s="8">
        <f t="shared" si="38"/>
        <v>3.6920854656761625E-3</v>
      </c>
    </row>
    <row r="49" spans="1:23" x14ac:dyDescent="0.25">
      <c r="A49" s="4" t="str">
        <f t="shared" si="18"/>
        <v>Real pre-tax cost of capital</v>
      </c>
      <c r="B49" s="8">
        <f t="shared" ref="B49:L49" si="39">B30/B12</f>
        <v>2.9599316158767102E-4</v>
      </c>
      <c r="C49" s="8">
        <f t="shared" si="39"/>
        <v>2.2501938834639601E-3</v>
      </c>
      <c r="D49" s="8">
        <f t="shared" si="39"/>
        <v>1.3284567568310114E-4</v>
      </c>
      <c r="E49" s="8">
        <f t="shared" si="39"/>
        <v>-3.1980174640524239E-4</v>
      </c>
      <c r="F49" s="8">
        <f t="shared" si="39"/>
        <v>-3.6165117070853509E-4</v>
      </c>
      <c r="G49" s="8">
        <f t="shared" si="39"/>
        <v>-4.5891888219173953E-4</v>
      </c>
      <c r="H49" s="8">
        <f t="shared" si="39"/>
        <v>2.6344355097674211E-3</v>
      </c>
      <c r="I49" s="8">
        <f t="shared" si="39"/>
        <v>4.260123719989331E-4</v>
      </c>
      <c r="J49" s="8">
        <f t="shared" si="39"/>
        <v>8.029604628578094E-4</v>
      </c>
      <c r="K49" s="8">
        <f t="shared" si="39"/>
        <v>7.5543234184432032E-4</v>
      </c>
      <c r="L49" s="8">
        <f t="shared" si="39"/>
        <v>6.0271725499659319E-4</v>
      </c>
      <c r="M49" s="8"/>
      <c r="N49" s="8">
        <f t="shared" ref="N49:W49" si="40">N30/N12</f>
        <v>4.0269782223388318E-4</v>
      </c>
      <c r="O49" s="8">
        <f t="shared" si="40"/>
        <v>7.1686373867936462E-4</v>
      </c>
      <c r="P49" s="8">
        <f t="shared" si="40"/>
        <v>7.6871979944950818E-4</v>
      </c>
      <c r="Q49" s="8">
        <f t="shared" si="40"/>
        <v>9.4181571807094313E-4</v>
      </c>
      <c r="R49" s="8">
        <f t="shared" si="40"/>
        <v>1.6590362095291603E-3</v>
      </c>
      <c r="S49" s="8">
        <f t="shared" si="40"/>
        <v>-1.3273333503402566E-3</v>
      </c>
      <c r="T49" s="8">
        <f t="shared" si="40"/>
        <v>-1.04175745521173E-3</v>
      </c>
      <c r="U49" s="8">
        <f t="shared" si="40"/>
        <v>-9.7337234744889953E-4</v>
      </c>
      <c r="V49" s="8">
        <f t="shared" si="40"/>
        <v>-8.7812275944009139E-4</v>
      </c>
      <c r="W49" s="8">
        <f t="shared" si="40"/>
        <v>-1.4439567271878336E-4</v>
      </c>
    </row>
    <row r="50" spans="1:23" x14ac:dyDescent="0.25">
      <c r="A50" s="4" t="str">
        <f t="shared" si="18"/>
        <v>Transmission Exits Charges</v>
      </c>
      <c r="B50" s="8">
        <f t="shared" ref="B50:L50" si="41">B31/B13</f>
        <v>-4.3137792305308659E-4</v>
      </c>
      <c r="C50" s="8">
        <f t="shared" si="41"/>
        <v>-2.1706172162386833E-3</v>
      </c>
      <c r="D50" s="8">
        <f t="shared" si="41"/>
        <v>-1.4842553162297243E-5</v>
      </c>
      <c r="E50" s="8">
        <f t="shared" si="41"/>
        <v>1.8279803125090465E-5</v>
      </c>
      <c r="F50" s="8">
        <f t="shared" si="41"/>
        <v>-3.0164226348376943E-5</v>
      </c>
      <c r="G50" s="8">
        <f t="shared" si="41"/>
        <v>-1.7551918919314751E-5</v>
      </c>
      <c r="H50" s="8">
        <f t="shared" si="41"/>
        <v>-5.7592513924855488E-4</v>
      </c>
      <c r="I50" s="8">
        <f t="shared" si="41"/>
        <v>2.6979118204026813E-4</v>
      </c>
      <c r="J50" s="8">
        <f t="shared" si="41"/>
        <v>2.2215855555704703E-4</v>
      </c>
      <c r="K50" s="8">
        <f t="shared" si="41"/>
        <v>2.2038900397069674E-4</v>
      </c>
      <c r="L50" s="8">
        <f t="shared" si="41"/>
        <v>3.6120399967707641E-4</v>
      </c>
      <c r="M50" s="8"/>
      <c r="N50" s="8">
        <f t="shared" ref="N50:W50" si="42">N31/N13</f>
        <v>-3.1375111877957371E-4</v>
      </c>
      <c r="O50" s="8">
        <f t="shared" si="42"/>
        <v>-5.7881118566378026E-5</v>
      </c>
      <c r="P50" s="8">
        <f t="shared" si="42"/>
        <v>-2.2048501801561767E-4</v>
      </c>
      <c r="Q50" s="8">
        <f t="shared" si="42"/>
        <v>-4.6730635808247162E-4</v>
      </c>
      <c r="R50" s="8">
        <f t="shared" si="42"/>
        <v>-3.3881753835403246E-4</v>
      </c>
      <c r="S50" s="8">
        <f t="shared" si="42"/>
        <v>7.2161985075967295E-4</v>
      </c>
      <c r="T50" s="8">
        <f t="shared" si="42"/>
        <v>6.662387564501306E-4</v>
      </c>
      <c r="U50" s="8">
        <f t="shared" si="42"/>
        <v>6.415472590982251E-4</v>
      </c>
      <c r="V50" s="8">
        <f t="shared" si="42"/>
        <v>6.2899613917587248E-4</v>
      </c>
      <c r="W50" s="8">
        <f t="shared" si="42"/>
        <v>-2.373362861758347E-4</v>
      </c>
    </row>
    <row r="51" spans="1:23" x14ac:dyDescent="0.25">
      <c r="A51" s="4" t="str">
        <f t="shared" si="18"/>
        <v>Other Expenditure</v>
      </c>
      <c r="B51" s="8">
        <f t="shared" ref="B51:L51" si="43">B32/B14</f>
        <v>4.7177444615215903E-3</v>
      </c>
      <c r="C51" s="8">
        <f t="shared" si="43"/>
        <v>3.5313592947025955E-2</v>
      </c>
      <c r="D51" s="8">
        <f t="shared" si="43"/>
        <v>1.3027658112725989E-2</v>
      </c>
      <c r="E51" s="8">
        <f t="shared" si="43"/>
        <v>-1.5826741267294165E-3</v>
      </c>
      <c r="F51" s="8">
        <f t="shared" si="43"/>
        <v>-7.9762503895004552E-3</v>
      </c>
      <c r="G51" s="8">
        <f t="shared" si="43"/>
        <v>-1.2126761833323464E-2</v>
      </c>
      <c r="H51" s="8">
        <f t="shared" si="43"/>
        <v>3.2244817094655542E-2</v>
      </c>
      <c r="I51" s="8">
        <f t="shared" si="43"/>
        <v>1.0201238311549669E-3</v>
      </c>
      <c r="J51" s="8">
        <f t="shared" si="43"/>
        <v>5.3160301879518869E-3</v>
      </c>
      <c r="K51" s="8">
        <f t="shared" si="43"/>
        <v>4.400788313818238E-3</v>
      </c>
      <c r="L51" s="8">
        <f t="shared" si="43"/>
        <v>1.8481347133399632E-3</v>
      </c>
      <c r="M51" s="8"/>
      <c r="N51" s="8">
        <f t="shared" ref="N51:W51" si="44">N32/N14</f>
        <v>-2.498009120065009E-3</v>
      </c>
      <c r="O51" s="8">
        <f t="shared" si="44"/>
        <v>8.3189448152001084E-4</v>
      </c>
      <c r="P51" s="8">
        <f t="shared" si="44"/>
        <v>1.450918617095251E-3</v>
      </c>
      <c r="Q51" s="8">
        <f t="shared" si="44"/>
        <v>3.9215637226847301E-3</v>
      </c>
      <c r="R51" s="8">
        <f t="shared" si="44"/>
        <v>3.8031583384528271E-2</v>
      </c>
      <c r="S51" s="8">
        <f t="shared" si="44"/>
        <v>-2.005997275691937E-2</v>
      </c>
      <c r="T51" s="8">
        <f t="shared" si="44"/>
        <v>-1.6872145444501937E-2</v>
      </c>
      <c r="U51" s="8">
        <f t="shared" si="44"/>
        <v>-1.6180247128503373E-2</v>
      </c>
      <c r="V51" s="8">
        <f t="shared" si="44"/>
        <v>-1.4843669820722639E-2</v>
      </c>
      <c r="W51" s="8">
        <f t="shared" si="44"/>
        <v>1.5605379631852427E-2</v>
      </c>
    </row>
    <row r="52" spans="1:23" x14ac:dyDescent="0.25">
      <c r="A52" s="4" t="str">
        <f t="shared" si="18"/>
        <v>IDNO Discounts</v>
      </c>
      <c r="B52" s="8">
        <f t="shared" ref="B52:L52" si="45">B33/B15</f>
        <v>3.9361024712685221E-4</v>
      </c>
      <c r="C52" s="8">
        <f t="shared" si="45"/>
        <v>2.5821783003450498E-4</v>
      </c>
      <c r="D52" s="8">
        <f t="shared" si="45"/>
        <v>5.9581614809645978E-4</v>
      </c>
      <c r="E52" s="8">
        <f t="shared" si="45"/>
        <v>6.1727279882546431E-4</v>
      </c>
      <c r="F52" s="8">
        <f t="shared" si="45"/>
        <v>5.3315224826266949E-4</v>
      </c>
      <c r="G52" s="8">
        <f t="shared" si="45"/>
        <v>5.8336649531667069E-4</v>
      </c>
      <c r="H52" s="8">
        <f t="shared" si="45"/>
        <v>8.0326752379371303E-4</v>
      </c>
      <c r="I52" s="8">
        <f t="shared" si="45"/>
        <v>8.6834545679882671E-4</v>
      </c>
      <c r="J52" s="8">
        <f t="shared" si="45"/>
        <v>8.7521103680346152E-4</v>
      </c>
      <c r="K52" s="8">
        <f t="shared" si="45"/>
        <v>8.8428234425493826E-4</v>
      </c>
      <c r="L52" s="8">
        <f t="shared" si="45"/>
        <v>8.9871144712771935E-4</v>
      </c>
      <c r="M52" s="8"/>
      <c r="N52" s="8">
        <f t="shared" ref="N52:W52" si="46">N33/N15</f>
        <v>3.9588935654748264E-4</v>
      </c>
      <c r="O52" s="8">
        <f t="shared" si="46"/>
        <v>3.503753057971485E-4</v>
      </c>
      <c r="P52" s="8">
        <f t="shared" si="46"/>
        <v>3.5649314595678929E-4</v>
      </c>
      <c r="Q52" s="8">
        <f t="shared" si="46"/>
        <v>3.2379890629778002E-4</v>
      </c>
      <c r="R52" s="8">
        <f t="shared" si="46"/>
        <v>8.192779998764235E-5</v>
      </c>
      <c r="S52" s="8">
        <f t="shared" si="46"/>
        <v>5.2799119687063157E-4</v>
      </c>
      <c r="T52" s="8">
        <f t="shared" si="46"/>
        <v>4.7624868087412604E-4</v>
      </c>
      <c r="U52" s="8">
        <f t="shared" si="46"/>
        <v>4.6416281889039045E-4</v>
      </c>
      <c r="V52" s="8">
        <f t="shared" si="46"/>
        <v>4.4651149555702621E-4</v>
      </c>
      <c r="W52" s="8">
        <f t="shared" si="46"/>
        <v>5.6024729521771523E-4</v>
      </c>
    </row>
    <row r="53" spans="1:23" x14ac:dyDescent="0.25">
      <c r="A53" s="4" t="str">
        <f t="shared" si="18"/>
        <v>Allowed Revenue</v>
      </c>
      <c r="B53" s="8">
        <f t="shared" ref="B53:L53" si="47">B34/B16</f>
        <v>0.14168425096838211</v>
      </c>
      <c r="C53" s="8">
        <f t="shared" si="47"/>
        <v>-1.3224498326458391E-3</v>
      </c>
      <c r="D53" s="8">
        <f t="shared" si="47"/>
        <v>0.13253805978028294</v>
      </c>
      <c r="E53" s="8">
        <f t="shared" si="47"/>
        <v>0.17882340320529905</v>
      </c>
      <c r="F53" s="8">
        <f t="shared" si="47"/>
        <v>0.19966345779933253</v>
      </c>
      <c r="G53" s="8">
        <f t="shared" si="47"/>
        <v>0.2130535053350906</v>
      </c>
      <c r="H53" s="8">
        <f t="shared" si="47"/>
        <v>-1.9301879318295257E-4</v>
      </c>
      <c r="I53" s="8">
        <f t="shared" si="47"/>
        <v>0.14852233225301881</v>
      </c>
      <c r="J53" s="8">
        <f t="shared" si="47"/>
        <v>0.12551174892736155</v>
      </c>
      <c r="K53" s="8">
        <f t="shared" si="47"/>
        <v>0.12927373761151711</v>
      </c>
      <c r="L53" s="8">
        <f t="shared" si="47"/>
        <v>0.14142957739617695</v>
      </c>
      <c r="M53" s="8"/>
      <c r="N53" s="8">
        <f t="shared" ref="N53:W53" si="48">N34/N16</f>
        <v>0.16551746577724813</v>
      </c>
      <c r="O53" s="8">
        <f t="shared" si="48"/>
        <v>0.14822127229481749</v>
      </c>
      <c r="P53" s="8">
        <f t="shared" si="48"/>
        <v>0.14410519967417951</v>
      </c>
      <c r="Q53" s="8">
        <f t="shared" si="48"/>
        <v>0.13069115744705004</v>
      </c>
      <c r="R53" s="8">
        <f t="shared" si="48"/>
        <v>9.5525720757238055E-4</v>
      </c>
      <c r="S53" s="8">
        <f t="shared" si="48"/>
        <v>0.26000940565460989</v>
      </c>
      <c r="T53" s="8">
        <f t="shared" si="48"/>
        <v>0.23908286498780415</v>
      </c>
      <c r="U53" s="8">
        <f t="shared" si="48"/>
        <v>0.23432779144094787</v>
      </c>
      <c r="V53" s="8">
        <f t="shared" si="48"/>
        <v>0.22678609114615489</v>
      </c>
      <c r="W53" s="8">
        <f t="shared" si="48"/>
        <v>0.12960000188060145</v>
      </c>
    </row>
    <row r="54" spans="1:23" x14ac:dyDescent="0.25">
      <c r="A54" s="4" t="s">
        <v>39</v>
      </c>
    </row>
  </sheetData>
  <pageMargins left="0.70866141732283472" right="0.70866141732283472" top="0.74803149606299213" bottom="0.74803149606299213" header="0.31496062992125984" footer="0.31496062992125984"/>
  <pageSetup paperSize="8" scale="98" fitToWidth="2" fitToHeight="2" orientation="landscape" r:id="rId1"/>
  <headerFooter>
    <oddFooter xml:space="preserve">&amp;L&amp;Z&amp;F   &amp;A   &amp;D </oddFooter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Worksheets</vt:lpstr>
      </vt:variant>
      <vt:variant>
        <vt:i4>1</vt:i4>
      </vt:variant>
      <vt:variant>
        <vt:lpstr>Named Ranges</vt:lpstr>
      </vt:variant>
      <vt:variant>
        <vt:i4>2</vt:i4>
      </vt:variant>
    </vt:vector>
  </HeadingPairs>
  <TitlesOfParts>
    <vt:vector size="3" baseType="lpstr">
      <vt:lpstr>Sheet1</vt:lpstr>
      <vt:lpstr>Sheet1!Print_Area</vt:lpstr>
      <vt:lpstr>Sheet1!Print_Titles</vt:lpstr>
    </vt:vector>
  </TitlesOfParts>
  <Company>Western Power Distribution</Company>
  <LinksUpToDate>false</LinksUpToDate>
  <SharedDoc>false</SharedDoc>
  <HyperlinksChanged>false</HyperlinksChanged>
  <AppVersion>16.0300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Wornell, Dave I.</dc:creator>
  <cp:lastModifiedBy>Adedapo, Seun</cp:lastModifiedBy>
  <cp:lastPrinted>2021-12-17T08:32:21Z</cp:lastPrinted>
  <dcterms:created xsi:type="dcterms:W3CDTF">2021-12-07T14:30:05Z</dcterms:created>
  <dcterms:modified xsi:type="dcterms:W3CDTF">2025-12-16T12:37:13Z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SV_QUERY_LIST_4F35BF76-6C0D-4D9B-82B2-816C12CF3733">
    <vt:lpwstr>empty_477D106A-C0D6-4607-AEBD-E2C9D60EA279</vt:lpwstr>
  </property>
  <property fmtid="{D5CDD505-2E9C-101B-9397-08002B2CF9AE}" pid="3" name="SV_HIDDEN_GRID_QUERY_LIST_4F35BF76-6C0D-4D9B-82B2-816C12CF3733">
    <vt:lpwstr>empty_477D106A-C0D6-4607-AEBD-E2C9D60EA279</vt:lpwstr>
  </property>
</Properties>
</file>