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RevApr27\TME\SWEB\TME DW\"/>
    </mc:Choice>
  </mc:AlternateContent>
  <xr:revisionPtr revIDLastSave="0" documentId="13_ncr:1_{98B35650-3619-44D2-B23E-BA30DA7BB7E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</sheets>
  <definedNames>
    <definedName name="_xlnm.Print_Area" localSheetId="0">Sheet1!$B$2:$W$33</definedName>
    <definedName name="_xlnm.Print_Titles" localSheetId="0">Sheet1!$A:$A,Sheet1!$1:$1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8" i="1" l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19" i="1" l="1"/>
  <c r="A36" i="1" s="1"/>
  <c r="B19" i="1"/>
  <c r="B36" i="1" s="1"/>
  <c r="C19" i="1"/>
  <c r="C36" i="1" s="1"/>
  <c r="D19" i="1"/>
  <c r="D36" i="1" s="1"/>
  <c r="E19" i="1"/>
  <c r="E36" i="1" s="1"/>
  <c r="F19" i="1"/>
  <c r="F36" i="1" s="1"/>
  <c r="G19" i="1"/>
  <c r="G36" i="1" s="1"/>
  <c r="H19" i="1"/>
  <c r="H36" i="1" s="1"/>
  <c r="I19" i="1"/>
  <c r="I36" i="1" s="1"/>
  <c r="J19" i="1"/>
  <c r="J36" i="1" s="1"/>
  <c r="K19" i="1"/>
  <c r="K36" i="1" s="1"/>
  <c r="L19" i="1"/>
  <c r="L36" i="1" s="1"/>
  <c r="M19" i="1"/>
  <c r="N19" i="1"/>
  <c r="N36" i="1" s="1"/>
  <c r="O19" i="1"/>
  <c r="O36" i="1" s="1"/>
  <c r="P19" i="1"/>
  <c r="P36" i="1" s="1"/>
  <c r="Q19" i="1"/>
  <c r="Q36" i="1" s="1"/>
  <c r="R19" i="1"/>
  <c r="R36" i="1" s="1"/>
  <c r="S19" i="1"/>
  <c r="S36" i="1" s="1"/>
  <c r="T19" i="1"/>
  <c r="T36" i="1" s="1"/>
  <c r="U19" i="1"/>
  <c r="U36" i="1" s="1"/>
  <c r="V19" i="1"/>
  <c r="V36" i="1" s="1"/>
  <c r="W19" i="1"/>
  <c r="W36" i="1" s="1"/>
  <c r="A20" i="1"/>
  <c r="A37" i="1" s="1"/>
  <c r="B20" i="1"/>
  <c r="B37" i="1" s="1"/>
  <c r="C20" i="1"/>
  <c r="C37" i="1" s="1"/>
  <c r="D20" i="1"/>
  <c r="D37" i="1" s="1"/>
  <c r="E20" i="1"/>
  <c r="E37" i="1" s="1"/>
  <c r="F20" i="1"/>
  <c r="F37" i="1" s="1"/>
  <c r="G20" i="1"/>
  <c r="G37" i="1" s="1"/>
  <c r="H20" i="1"/>
  <c r="H37" i="1" s="1"/>
  <c r="I20" i="1"/>
  <c r="I37" i="1" s="1"/>
  <c r="J20" i="1"/>
  <c r="J37" i="1" s="1"/>
  <c r="K20" i="1"/>
  <c r="K37" i="1" s="1"/>
  <c r="L20" i="1"/>
  <c r="L37" i="1" s="1"/>
  <c r="M20" i="1"/>
  <c r="N20" i="1"/>
  <c r="N37" i="1" s="1"/>
  <c r="O20" i="1"/>
  <c r="O37" i="1" s="1"/>
  <c r="P20" i="1"/>
  <c r="P37" i="1" s="1"/>
  <c r="Q20" i="1"/>
  <c r="Q37" i="1" s="1"/>
  <c r="R20" i="1"/>
  <c r="R37" i="1" s="1"/>
  <c r="S20" i="1"/>
  <c r="S37" i="1" s="1"/>
  <c r="T20" i="1"/>
  <c r="T37" i="1" s="1"/>
  <c r="U20" i="1"/>
  <c r="U37" i="1" s="1"/>
  <c r="V20" i="1"/>
  <c r="V37" i="1" s="1"/>
  <c r="W20" i="1"/>
  <c r="W37" i="1" s="1"/>
  <c r="A21" i="1"/>
  <c r="A38" i="1" s="1"/>
  <c r="B21" i="1"/>
  <c r="B38" i="1" s="1"/>
  <c r="C21" i="1"/>
  <c r="C38" i="1" s="1"/>
  <c r="D21" i="1"/>
  <c r="D38" i="1" s="1"/>
  <c r="E21" i="1"/>
  <c r="E38" i="1" s="1"/>
  <c r="F21" i="1"/>
  <c r="F38" i="1" s="1"/>
  <c r="G21" i="1"/>
  <c r="G38" i="1" s="1"/>
  <c r="H21" i="1"/>
  <c r="H38" i="1" s="1"/>
  <c r="I21" i="1"/>
  <c r="I38" i="1" s="1"/>
  <c r="J21" i="1"/>
  <c r="J38" i="1" s="1"/>
  <c r="K21" i="1"/>
  <c r="K38" i="1" s="1"/>
  <c r="L21" i="1"/>
  <c r="L38" i="1" s="1"/>
  <c r="M21" i="1"/>
  <c r="N21" i="1"/>
  <c r="N38" i="1" s="1"/>
  <c r="O21" i="1"/>
  <c r="O38" i="1" s="1"/>
  <c r="P21" i="1"/>
  <c r="P38" i="1" s="1"/>
  <c r="Q21" i="1"/>
  <c r="Q38" i="1" s="1"/>
  <c r="R21" i="1"/>
  <c r="R38" i="1" s="1"/>
  <c r="S21" i="1"/>
  <c r="S38" i="1" s="1"/>
  <c r="T21" i="1"/>
  <c r="T38" i="1" s="1"/>
  <c r="U21" i="1"/>
  <c r="U38" i="1" s="1"/>
  <c r="V21" i="1"/>
  <c r="V38" i="1" s="1"/>
  <c r="W21" i="1"/>
  <c r="W38" i="1" s="1"/>
  <c r="A22" i="1"/>
  <c r="A39" i="1" s="1"/>
  <c r="B22" i="1"/>
  <c r="B39" i="1" s="1"/>
  <c r="C22" i="1"/>
  <c r="C39" i="1" s="1"/>
  <c r="D22" i="1"/>
  <c r="D39" i="1" s="1"/>
  <c r="E22" i="1"/>
  <c r="E39" i="1" s="1"/>
  <c r="F22" i="1"/>
  <c r="F39" i="1" s="1"/>
  <c r="G22" i="1"/>
  <c r="G39" i="1" s="1"/>
  <c r="H22" i="1"/>
  <c r="H39" i="1" s="1"/>
  <c r="I22" i="1"/>
  <c r="I39" i="1" s="1"/>
  <c r="J22" i="1"/>
  <c r="J39" i="1" s="1"/>
  <c r="K22" i="1"/>
  <c r="K39" i="1" s="1"/>
  <c r="L22" i="1"/>
  <c r="L39" i="1" s="1"/>
  <c r="M22" i="1"/>
  <c r="N22" i="1"/>
  <c r="N39" i="1" s="1"/>
  <c r="O22" i="1"/>
  <c r="O39" i="1" s="1"/>
  <c r="P22" i="1"/>
  <c r="P39" i="1" s="1"/>
  <c r="Q22" i="1"/>
  <c r="Q39" i="1" s="1"/>
  <c r="R22" i="1"/>
  <c r="R39" i="1" s="1"/>
  <c r="S22" i="1"/>
  <c r="S39" i="1" s="1"/>
  <c r="T22" i="1"/>
  <c r="T39" i="1" s="1"/>
  <c r="U22" i="1"/>
  <c r="U39" i="1" s="1"/>
  <c r="V22" i="1"/>
  <c r="V39" i="1" s="1"/>
  <c r="W22" i="1"/>
  <c r="W39" i="1" s="1"/>
  <c r="A23" i="1"/>
  <c r="A40" i="1" s="1"/>
  <c r="B23" i="1"/>
  <c r="B40" i="1" s="1"/>
  <c r="C23" i="1"/>
  <c r="C40" i="1" s="1"/>
  <c r="D23" i="1"/>
  <c r="D40" i="1" s="1"/>
  <c r="E23" i="1"/>
  <c r="E40" i="1" s="1"/>
  <c r="F23" i="1"/>
  <c r="F40" i="1" s="1"/>
  <c r="G23" i="1"/>
  <c r="G40" i="1" s="1"/>
  <c r="H23" i="1"/>
  <c r="H40" i="1" s="1"/>
  <c r="I23" i="1"/>
  <c r="I40" i="1" s="1"/>
  <c r="J23" i="1"/>
  <c r="J40" i="1" s="1"/>
  <c r="K23" i="1"/>
  <c r="K40" i="1" s="1"/>
  <c r="L23" i="1"/>
  <c r="L40" i="1" s="1"/>
  <c r="M23" i="1"/>
  <c r="N23" i="1"/>
  <c r="N40" i="1" s="1"/>
  <c r="O23" i="1"/>
  <c r="O40" i="1" s="1"/>
  <c r="P23" i="1"/>
  <c r="P40" i="1" s="1"/>
  <c r="Q23" i="1"/>
  <c r="Q40" i="1" s="1"/>
  <c r="R23" i="1"/>
  <c r="R40" i="1" s="1"/>
  <c r="S23" i="1"/>
  <c r="S40" i="1" s="1"/>
  <c r="T23" i="1"/>
  <c r="T40" i="1" s="1"/>
  <c r="U23" i="1"/>
  <c r="U40" i="1" s="1"/>
  <c r="V23" i="1"/>
  <c r="V40" i="1" s="1"/>
  <c r="W23" i="1"/>
  <c r="W40" i="1" s="1"/>
  <c r="A24" i="1"/>
  <c r="A41" i="1" s="1"/>
  <c r="B24" i="1"/>
  <c r="B41" i="1" s="1"/>
  <c r="C24" i="1"/>
  <c r="C41" i="1" s="1"/>
  <c r="D24" i="1"/>
  <c r="D41" i="1" s="1"/>
  <c r="E24" i="1"/>
  <c r="E41" i="1" s="1"/>
  <c r="F24" i="1"/>
  <c r="F41" i="1" s="1"/>
  <c r="G24" i="1"/>
  <c r="G41" i="1" s="1"/>
  <c r="H24" i="1"/>
  <c r="H41" i="1" s="1"/>
  <c r="I24" i="1"/>
  <c r="I41" i="1" s="1"/>
  <c r="J24" i="1"/>
  <c r="J41" i="1" s="1"/>
  <c r="K24" i="1"/>
  <c r="K41" i="1" s="1"/>
  <c r="L24" i="1"/>
  <c r="L41" i="1" s="1"/>
  <c r="M24" i="1"/>
  <c r="N24" i="1"/>
  <c r="N41" i="1" s="1"/>
  <c r="O24" i="1"/>
  <c r="O41" i="1" s="1"/>
  <c r="P24" i="1"/>
  <c r="P41" i="1" s="1"/>
  <c r="Q24" i="1"/>
  <c r="Q41" i="1" s="1"/>
  <c r="R24" i="1"/>
  <c r="R41" i="1" s="1"/>
  <c r="S24" i="1"/>
  <c r="S41" i="1" s="1"/>
  <c r="T24" i="1"/>
  <c r="T41" i="1" s="1"/>
  <c r="U24" i="1"/>
  <c r="U41" i="1" s="1"/>
  <c r="V24" i="1"/>
  <c r="V41" i="1" s="1"/>
  <c r="W24" i="1"/>
  <c r="W41" i="1" s="1"/>
  <c r="A25" i="1"/>
  <c r="A42" i="1" s="1"/>
  <c r="B25" i="1"/>
  <c r="B42" i="1" s="1"/>
  <c r="C25" i="1"/>
  <c r="C42" i="1" s="1"/>
  <c r="D25" i="1"/>
  <c r="D42" i="1" s="1"/>
  <c r="E25" i="1"/>
  <c r="E42" i="1" s="1"/>
  <c r="F25" i="1"/>
  <c r="F42" i="1" s="1"/>
  <c r="G25" i="1"/>
  <c r="G42" i="1" s="1"/>
  <c r="H25" i="1"/>
  <c r="H42" i="1" s="1"/>
  <c r="I25" i="1"/>
  <c r="I42" i="1" s="1"/>
  <c r="J25" i="1"/>
  <c r="J42" i="1" s="1"/>
  <c r="K25" i="1"/>
  <c r="K42" i="1" s="1"/>
  <c r="L25" i="1"/>
  <c r="L42" i="1" s="1"/>
  <c r="M25" i="1"/>
  <c r="N25" i="1"/>
  <c r="N42" i="1" s="1"/>
  <c r="O25" i="1"/>
  <c r="O42" i="1" s="1"/>
  <c r="P25" i="1"/>
  <c r="P42" i="1" s="1"/>
  <c r="Q25" i="1"/>
  <c r="Q42" i="1" s="1"/>
  <c r="R25" i="1"/>
  <c r="R42" i="1" s="1"/>
  <c r="S25" i="1"/>
  <c r="S42" i="1" s="1"/>
  <c r="T25" i="1"/>
  <c r="T42" i="1" s="1"/>
  <c r="U25" i="1"/>
  <c r="U42" i="1" s="1"/>
  <c r="V25" i="1"/>
  <c r="V42" i="1" s="1"/>
  <c r="W25" i="1"/>
  <c r="W42" i="1" s="1"/>
  <c r="A26" i="1"/>
  <c r="A43" i="1" s="1"/>
  <c r="B26" i="1"/>
  <c r="B43" i="1" s="1"/>
  <c r="C26" i="1"/>
  <c r="C43" i="1" s="1"/>
  <c r="D26" i="1"/>
  <c r="D43" i="1" s="1"/>
  <c r="E26" i="1"/>
  <c r="E43" i="1" s="1"/>
  <c r="F26" i="1"/>
  <c r="F43" i="1" s="1"/>
  <c r="G26" i="1"/>
  <c r="G43" i="1" s="1"/>
  <c r="H26" i="1"/>
  <c r="H43" i="1" s="1"/>
  <c r="I26" i="1"/>
  <c r="I43" i="1" s="1"/>
  <c r="J26" i="1"/>
  <c r="J43" i="1" s="1"/>
  <c r="K26" i="1"/>
  <c r="K43" i="1" s="1"/>
  <c r="L26" i="1"/>
  <c r="L43" i="1" s="1"/>
  <c r="M26" i="1"/>
  <c r="N26" i="1"/>
  <c r="N43" i="1" s="1"/>
  <c r="O26" i="1"/>
  <c r="O43" i="1" s="1"/>
  <c r="P26" i="1"/>
  <c r="P43" i="1" s="1"/>
  <c r="Q26" i="1"/>
  <c r="Q43" i="1" s="1"/>
  <c r="R26" i="1"/>
  <c r="R43" i="1" s="1"/>
  <c r="S26" i="1"/>
  <c r="S43" i="1" s="1"/>
  <c r="T26" i="1"/>
  <c r="T43" i="1" s="1"/>
  <c r="U26" i="1"/>
  <c r="U43" i="1" s="1"/>
  <c r="V26" i="1"/>
  <c r="V43" i="1" s="1"/>
  <c r="W26" i="1"/>
  <c r="W43" i="1" s="1"/>
  <c r="A27" i="1"/>
  <c r="A44" i="1" s="1"/>
  <c r="B27" i="1"/>
  <c r="B44" i="1" s="1"/>
  <c r="C27" i="1"/>
  <c r="C44" i="1" s="1"/>
  <c r="D27" i="1"/>
  <c r="D44" i="1" s="1"/>
  <c r="E27" i="1"/>
  <c r="E44" i="1" s="1"/>
  <c r="F27" i="1"/>
  <c r="F44" i="1" s="1"/>
  <c r="G27" i="1"/>
  <c r="G44" i="1" s="1"/>
  <c r="H27" i="1"/>
  <c r="H44" i="1" s="1"/>
  <c r="I27" i="1"/>
  <c r="I44" i="1" s="1"/>
  <c r="J27" i="1"/>
  <c r="J44" i="1" s="1"/>
  <c r="K27" i="1"/>
  <c r="K44" i="1" s="1"/>
  <c r="L27" i="1"/>
  <c r="L44" i="1" s="1"/>
  <c r="M27" i="1"/>
  <c r="N27" i="1"/>
  <c r="N44" i="1" s="1"/>
  <c r="O27" i="1"/>
  <c r="O44" i="1" s="1"/>
  <c r="P27" i="1"/>
  <c r="P44" i="1" s="1"/>
  <c r="Q27" i="1"/>
  <c r="Q44" i="1" s="1"/>
  <c r="R27" i="1"/>
  <c r="R44" i="1" s="1"/>
  <c r="S27" i="1"/>
  <c r="S44" i="1" s="1"/>
  <c r="T27" i="1"/>
  <c r="T44" i="1" s="1"/>
  <c r="U27" i="1"/>
  <c r="U44" i="1" s="1"/>
  <c r="V27" i="1"/>
  <c r="V44" i="1" s="1"/>
  <c r="W27" i="1"/>
  <c r="W44" i="1" s="1"/>
  <c r="A28" i="1"/>
  <c r="A45" i="1" s="1"/>
  <c r="B28" i="1"/>
  <c r="B45" i="1" s="1"/>
  <c r="C28" i="1"/>
  <c r="C45" i="1" s="1"/>
  <c r="D28" i="1"/>
  <c r="D45" i="1" s="1"/>
  <c r="E28" i="1"/>
  <c r="E45" i="1" s="1"/>
  <c r="F28" i="1"/>
  <c r="F45" i="1" s="1"/>
  <c r="G28" i="1"/>
  <c r="G45" i="1" s="1"/>
  <c r="H28" i="1"/>
  <c r="H45" i="1" s="1"/>
  <c r="I28" i="1"/>
  <c r="I45" i="1" s="1"/>
  <c r="J28" i="1"/>
  <c r="J45" i="1" s="1"/>
  <c r="K28" i="1"/>
  <c r="K45" i="1" s="1"/>
  <c r="L28" i="1"/>
  <c r="L45" i="1" s="1"/>
  <c r="M28" i="1"/>
  <c r="N28" i="1"/>
  <c r="N45" i="1" s="1"/>
  <c r="O28" i="1"/>
  <c r="O45" i="1" s="1"/>
  <c r="P28" i="1"/>
  <c r="P45" i="1" s="1"/>
  <c r="Q28" i="1"/>
  <c r="Q45" i="1" s="1"/>
  <c r="R28" i="1"/>
  <c r="R45" i="1" s="1"/>
  <c r="S28" i="1"/>
  <c r="S45" i="1" s="1"/>
  <c r="T28" i="1"/>
  <c r="T45" i="1" s="1"/>
  <c r="U28" i="1"/>
  <c r="U45" i="1" s="1"/>
  <c r="V28" i="1"/>
  <c r="V45" i="1" s="1"/>
  <c r="W28" i="1"/>
  <c r="W45" i="1" s="1"/>
  <c r="A29" i="1"/>
  <c r="A46" i="1" s="1"/>
  <c r="B29" i="1"/>
  <c r="B46" i="1" s="1"/>
  <c r="C29" i="1"/>
  <c r="C46" i="1" s="1"/>
  <c r="D29" i="1"/>
  <c r="D46" i="1" s="1"/>
  <c r="E29" i="1"/>
  <c r="E46" i="1" s="1"/>
  <c r="F29" i="1"/>
  <c r="F46" i="1" s="1"/>
  <c r="G29" i="1"/>
  <c r="G46" i="1" s="1"/>
  <c r="H29" i="1"/>
  <c r="H46" i="1" s="1"/>
  <c r="I29" i="1"/>
  <c r="I46" i="1" s="1"/>
  <c r="J29" i="1"/>
  <c r="J46" i="1" s="1"/>
  <c r="K29" i="1"/>
  <c r="K46" i="1" s="1"/>
  <c r="L29" i="1"/>
  <c r="L46" i="1" s="1"/>
  <c r="M29" i="1"/>
  <c r="N29" i="1"/>
  <c r="N46" i="1" s="1"/>
  <c r="O29" i="1"/>
  <c r="O46" i="1" s="1"/>
  <c r="P29" i="1"/>
  <c r="P46" i="1" s="1"/>
  <c r="Q29" i="1"/>
  <c r="Q46" i="1" s="1"/>
  <c r="R29" i="1"/>
  <c r="R46" i="1" s="1"/>
  <c r="S29" i="1"/>
  <c r="S46" i="1" s="1"/>
  <c r="T29" i="1"/>
  <c r="T46" i="1" s="1"/>
  <c r="U29" i="1"/>
  <c r="U46" i="1" s="1"/>
  <c r="V29" i="1"/>
  <c r="V46" i="1" s="1"/>
  <c r="W29" i="1"/>
  <c r="W46" i="1" s="1"/>
  <c r="A30" i="1"/>
  <c r="A47" i="1" s="1"/>
  <c r="B30" i="1"/>
  <c r="B47" i="1" s="1"/>
  <c r="C30" i="1"/>
  <c r="C47" i="1" s="1"/>
  <c r="D30" i="1"/>
  <c r="D47" i="1" s="1"/>
  <c r="E30" i="1"/>
  <c r="E47" i="1" s="1"/>
  <c r="F30" i="1"/>
  <c r="F47" i="1" s="1"/>
  <c r="G30" i="1"/>
  <c r="G47" i="1" s="1"/>
  <c r="H30" i="1"/>
  <c r="H47" i="1" s="1"/>
  <c r="I30" i="1"/>
  <c r="I47" i="1" s="1"/>
  <c r="J30" i="1"/>
  <c r="J47" i="1" s="1"/>
  <c r="K30" i="1"/>
  <c r="K47" i="1" s="1"/>
  <c r="L30" i="1"/>
  <c r="L47" i="1" s="1"/>
  <c r="M30" i="1"/>
  <c r="N30" i="1"/>
  <c r="N47" i="1" s="1"/>
  <c r="O30" i="1"/>
  <c r="O47" i="1" s="1"/>
  <c r="P30" i="1"/>
  <c r="P47" i="1" s="1"/>
  <c r="Q30" i="1"/>
  <c r="Q47" i="1" s="1"/>
  <c r="R30" i="1"/>
  <c r="R47" i="1" s="1"/>
  <c r="S30" i="1"/>
  <c r="S47" i="1" s="1"/>
  <c r="T30" i="1"/>
  <c r="T47" i="1" s="1"/>
  <c r="U30" i="1"/>
  <c r="U47" i="1" s="1"/>
  <c r="V30" i="1"/>
  <c r="V47" i="1" s="1"/>
  <c r="W30" i="1"/>
  <c r="W47" i="1" s="1"/>
  <c r="A18" i="1" l="1"/>
  <c r="A35" i="1" s="1"/>
  <c r="R18" i="1" l="1"/>
  <c r="M18" i="1"/>
  <c r="W18" i="1"/>
  <c r="H18" i="1"/>
  <c r="C18" i="1"/>
  <c r="H35" i="1" l="1"/>
  <c r="W35" i="1"/>
  <c r="C35" i="1"/>
  <c r="R35" i="1"/>
  <c r="M31" i="1" l="1"/>
  <c r="M33" i="1" s="1"/>
  <c r="C31" i="1"/>
  <c r="C33" i="1" s="1"/>
  <c r="H31" i="1"/>
  <c r="H33" i="1" s="1"/>
  <c r="R31" i="1"/>
  <c r="R33" i="1" s="1"/>
  <c r="W31" i="1"/>
  <c r="W33" i="1" s="1"/>
  <c r="T18" i="1" l="1"/>
  <c r="F18" i="1"/>
  <c r="D18" i="1" l="1"/>
  <c r="E18" i="1"/>
  <c r="S18" i="1"/>
  <c r="B18" i="1"/>
  <c r="U18" i="1"/>
  <c r="F35" i="1"/>
  <c r="T35" i="1"/>
  <c r="V18" i="1"/>
  <c r="L18" i="1" l="1"/>
  <c r="U35" i="1"/>
  <c r="G18" i="1"/>
  <c r="V35" i="1"/>
  <c r="B35" i="1"/>
  <c r="F31" i="1"/>
  <c r="F33" i="1" s="1"/>
  <c r="S35" i="1"/>
  <c r="T31" i="1"/>
  <c r="T33" i="1" s="1"/>
  <c r="K18" i="1"/>
  <c r="E35" i="1"/>
  <c r="D35" i="1"/>
  <c r="B31" i="1" l="1"/>
  <c r="B33" i="1" s="1"/>
  <c r="E31" i="1"/>
  <c r="E33" i="1" s="1"/>
  <c r="L35" i="1"/>
  <c r="G35" i="1"/>
  <c r="O18" i="1"/>
  <c r="V31" i="1"/>
  <c r="V33" i="1" s="1"/>
  <c r="U31" i="1"/>
  <c r="U33" i="1" s="1"/>
  <c r="N18" i="1"/>
  <c r="S31" i="1"/>
  <c r="S33" i="1" s="1"/>
  <c r="D31" i="1"/>
  <c r="D33" i="1" s="1"/>
  <c r="Q18" i="1"/>
  <c r="K35" i="1"/>
  <c r="P18" i="1"/>
  <c r="J18" i="1" l="1"/>
  <c r="Q35" i="1"/>
  <c r="N35" i="1"/>
  <c r="G31" i="1"/>
  <c r="G33" i="1" s="1"/>
  <c r="K31" i="1"/>
  <c r="K33" i="1" s="1"/>
  <c r="O35" i="1"/>
  <c r="L31" i="1"/>
  <c r="L33" i="1" s="1"/>
  <c r="P35" i="1"/>
  <c r="N31" i="1" l="1"/>
  <c r="N33" i="1" s="1"/>
  <c r="O31" i="1"/>
  <c r="O33" i="1" s="1"/>
  <c r="Q31" i="1"/>
  <c r="Q33" i="1" s="1"/>
  <c r="J35" i="1"/>
  <c r="P31" i="1"/>
  <c r="P33" i="1" s="1"/>
  <c r="J31" i="1" l="1"/>
  <c r="J33" i="1" s="1"/>
  <c r="I18" i="1" l="1"/>
  <c r="I35" i="1" l="1"/>
  <c r="I31" i="1" l="1"/>
  <c r="I33" i="1" s="1"/>
</calcChain>
</file>

<file path=xl/sharedStrings.xml><?xml version="1.0" encoding="utf-8"?>
<sst xmlns="http://schemas.openxmlformats.org/spreadsheetml/2006/main" count="62" uniqueCount="39">
  <si>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</si>
  <si>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</si>
  <si>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</si>
  <si>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</si>
  <si>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</si>
  <si>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</si>
  <si>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</si>
  <si>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</si>
  <si>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</si>
  <si>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</si>
  <si>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</si>
  <si>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</si>
  <si>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</si>
  <si>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</si>
  <si>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</si>
  <si>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</si>
  <si>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</si>
  <si>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</si>
  <si>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</si>
  <si>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</si>
  <si>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</si>
  <si>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</si>
  <si>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</si>
  <si>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</si>
  <si>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</si>
  <si>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</si>
  <si>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</si>
  <si>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</si>
  <si>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</si>
  <si>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</si>
  <si>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</si>
  <si>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</si>
  <si>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</si>
  <si>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</si>
  <si>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</si>
  <si>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Other Expenditure</t>
  </si>
  <si>
    <t>Change To Typical Bills</t>
  </si>
  <si>
    <t>All changes</t>
  </si>
  <si>
    <t>2025/26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</si>
</sst>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 xr:uid="{00000000-0005-0000-0000-000000000000}"/>
    <cellStyle name="Comma" xfId="1" builtinId="3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5" sqref="X5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25">
      <c r="A2" s="4" t="s">
        <v>38</v>
      </c>
      <c r="B2" s="5">
        <v>137.75477425234411</v>
      </c>
      <c r="C2" s="5">
        <v>427.58741559410544</v>
      </c>
      <c r="D2" s="5">
        <v>126.12191132390537</v>
      </c>
      <c r="E2" s="5">
        <v>320.26626121056847</v>
      </c>
      <c r="F2" s="5">
        <v>581.66783670373673</v>
      </c>
      <c r="G2" s="5">
        <v>1320.944654315583</v>
      </c>
      <c r="H2" s="5">
        <v>2099.586666641449</v>
      </c>
      <c r="I2" s="5">
        <v>3715.2192247275766</v>
      </c>
      <c r="J2" s="5">
        <v>8331.3555705548224</v>
      </c>
      <c r="K2" s="5">
        <v>13245.018527412709</v>
      </c>
      <c r="L2" s="5">
        <v>25165.128464135043</v>
      </c>
      <c r="M2" s="5">
        <v>3697.2660230493334</v>
      </c>
      <c r="N2" s="5">
        <v>3322.5349584109526</v>
      </c>
      <c r="O2" s="5">
        <v>6880.3373490578397</v>
      </c>
      <c r="P2" s="5">
        <v>11232.069251531544</v>
      </c>
      <c r="Q2" s="5">
        <v>23947.530682532448</v>
      </c>
      <c r="R2" s="5">
        <v>8289.7512124758632</v>
      </c>
      <c r="S2" s="5">
        <v>15304.060065205838</v>
      </c>
      <c r="T2" s="5">
        <v>37903.686642230612</v>
      </c>
      <c r="U2" s="5">
        <v>77801.485717211021</v>
      </c>
      <c r="V2" s="5">
        <v>182250.77279444668</v>
      </c>
      <c r="W2" s="5">
        <v>1798.789349965899</v>
      </c>
    </row>
    <row r="3" spans="1:23" x14ac:dyDescent="0.25">
      <c r="A3" s="4" t="s">
        <v>33</v>
      </c>
      <c r="B3" s="5">
        <v>164.29002017021978</v>
      </c>
      <c r="C3" s="5">
        <v>440.03598858927489</v>
      </c>
      <c r="D3" s="5">
        <v>146.54677201759918</v>
      </c>
      <c r="E3" s="5">
        <v>394.02142976412563</v>
      </c>
      <c r="F3" s="5">
        <v>727.14243940834376</v>
      </c>
      <c r="G3" s="5">
        <v>1670.0910497298687</v>
      </c>
      <c r="H3" s="5">
        <v>2160.5595948550072</v>
      </c>
      <c r="I3" s="5">
        <v>4436.1594543155434</v>
      </c>
      <c r="J3" s="5">
        <v>9672.4072815492982</v>
      </c>
      <c r="K3" s="5">
        <v>15386.333997552339</v>
      </c>
      <c r="L3" s="5">
        <v>29791.1698475376</v>
      </c>
      <c r="M3" s="5">
        <v>3802.0542314878421</v>
      </c>
      <c r="N3" s="5">
        <v>4030.909253487845</v>
      </c>
      <c r="O3" s="5">
        <v>8178.188178528465</v>
      </c>
      <c r="P3" s="5">
        <v>13312.559268702993</v>
      </c>
      <c r="Q3" s="5">
        <v>28527.605047486773</v>
      </c>
      <c r="R3" s="5">
        <v>8543.7898803285716</v>
      </c>
      <c r="S3" s="5">
        <v>20166.381012823167</v>
      </c>
      <c r="T3" s="5">
        <v>49153.619887126937</v>
      </c>
      <c r="U3" s="5">
        <v>102634.23360989333</v>
      </c>
      <c r="V3" s="5">
        <v>232685.64893514634</v>
      </c>
      <c r="W3" s="5">
        <v>2158.9305713071471</v>
      </c>
    </row>
    <row r="4" spans="1:23" x14ac:dyDescent="0.25">
      <c r="A4" s="4" t="s">
        <v>23</v>
      </c>
      <c r="B4" s="5">
        <v>164.40962508715072</v>
      </c>
      <c r="C4" s="5">
        <v>450.05899740319717</v>
      </c>
      <c r="D4" s="5">
        <v>147.78201082144048</v>
      </c>
      <c r="E4" s="5">
        <v>398.58202291752292</v>
      </c>
      <c r="F4" s="5">
        <v>736.24163266150242</v>
      </c>
      <c r="G4" s="5">
        <v>1691.9546486898532</v>
      </c>
      <c r="H4" s="5">
        <v>2159.8753031140141</v>
      </c>
      <c r="I4" s="5">
        <v>4421.0440768921708</v>
      </c>
      <c r="J4" s="5">
        <v>9641.4719907557283</v>
      </c>
      <c r="K4" s="5">
        <v>15335.613843635185</v>
      </c>
      <c r="L4" s="5">
        <v>29672.700015572998</v>
      </c>
      <c r="M4" s="5">
        <v>3789.7483992746133</v>
      </c>
      <c r="N4" s="5">
        <v>4003.8349013730644</v>
      </c>
      <c r="O4" s="5">
        <v>8124.6201037277478</v>
      </c>
      <c r="P4" s="5">
        <v>13226.410686464944</v>
      </c>
      <c r="Q4" s="5">
        <v>28339.59393353121</v>
      </c>
      <c r="R4" s="5">
        <v>8501.3009185529354</v>
      </c>
      <c r="S4" s="5">
        <v>19950.90241645624</v>
      </c>
      <c r="T4" s="5">
        <v>48648.209748477166</v>
      </c>
      <c r="U4" s="5">
        <v>101546.95820826224</v>
      </c>
      <c r="V4" s="5">
        <v>230380.03782071327</v>
      </c>
      <c r="W4" s="5">
        <v>2135.7936260644096</v>
      </c>
    </row>
    <row r="5" spans="1:23" x14ac:dyDescent="0.25">
      <c r="A5" s="4" t="s">
        <v>24</v>
      </c>
      <c r="B5" s="5">
        <v>167.17949128744215</v>
      </c>
      <c r="C5" s="5">
        <v>429.98554653245077</v>
      </c>
      <c r="D5" s="5">
        <v>144.05373537697304</v>
      </c>
      <c r="E5" s="5">
        <v>383.36570267829597</v>
      </c>
      <c r="F5" s="5">
        <v>705.52044019824825</v>
      </c>
      <c r="G5" s="5">
        <v>1617.4090501596793</v>
      </c>
      <c r="H5" s="5">
        <v>2151.288458495671</v>
      </c>
      <c r="I5" s="5">
        <v>4369.1271635974235</v>
      </c>
      <c r="J5" s="5">
        <v>9554.4620081631529</v>
      </c>
      <c r="K5" s="5">
        <v>15201.989618228263</v>
      </c>
      <c r="L5" s="5">
        <v>29413.722113377265</v>
      </c>
      <c r="M5" s="5">
        <v>3772.4165256896322</v>
      </c>
      <c r="N5" s="5">
        <v>3966.7569214204468</v>
      </c>
      <c r="O5" s="5">
        <v>8056.6171045952651</v>
      </c>
      <c r="P5" s="5">
        <v>13116.677987847803</v>
      </c>
      <c r="Q5" s="5">
        <v>28101.874633660249</v>
      </c>
      <c r="R5" s="5">
        <v>8467.8633962975928</v>
      </c>
      <c r="S5" s="5">
        <v>19796.237717491971</v>
      </c>
      <c r="T5" s="5">
        <v>48283.881809201812</v>
      </c>
      <c r="U5" s="5">
        <v>100765.31106703372</v>
      </c>
      <c r="V5" s="5">
        <v>228711.38355399237</v>
      </c>
      <c r="W5" s="5">
        <v>2117.8915294375506</v>
      </c>
    </row>
    <row r="6" spans="1:23" x14ac:dyDescent="0.25">
      <c r="A6" s="4" t="s">
        <v>25</v>
      </c>
      <c r="B6" s="5">
        <v>169.95175976642648</v>
      </c>
      <c r="C6" s="5">
        <v>413.94403786682955</v>
      </c>
      <c r="D6" s="5">
        <v>142.02579409601995</v>
      </c>
      <c r="E6" s="5">
        <v>375.85294141337738</v>
      </c>
      <c r="F6" s="5">
        <v>690.34238779473765</v>
      </c>
      <c r="G6" s="5">
        <v>1580.8125426572674</v>
      </c>
      <c r="H6" s="5">
        <v>2095.3400858554478</v>
      </c>
      <c r="I6" s="5">
        <v>4125.140054285549</v>
      </c>
      <c r="J6" s="5">
        <v>9041.2255258097321</v>
      </c>
      <c r="K6" s="5">
        <v>14374.21008250721</v>
      </c>
      <c r="L6" s="5">
        <v>27777.013710962434</v>
      </c>
      <c r="M6" s="5">
        <v>3659.1888153511336</v>
      </c>
      <c r="N6" s="5">
        <v>3797.8170443626723</v>
      </c>
      <c r="O6" s="5">
        <v>7745.3095532602074</v>
      </c>
      <c r="P6" s="5">
        <v>12603.159637657755</v>
      </c>
      <c r="Q6" s="5">
        <v>26989.924626034554</v>
      </c>
      <c r="R6" s="5">
        <v>9126.3122519409408</v>
      </c>
      <c r="S6" s="5">
        <v>19163.920296382272</v>
      </c>
      <c r="T6" s="5">
        <v>46862.855010639942</v>
      </c>
      <c r="U6" s="5">
        <v>97943.579889242174</v>
      </c>
      <c r="V6" s="5">
        <v>221436.90314487214</v>
      </c>
      <c r="W6" s="5">
        <v>2810.6041098526134</v>
      </c>
    </row>
    <row r="7" spans="1:23" x14ac:dyDescent="0.25">
      <c r="A7" s="4" t="s">
        <v>26</v>
      </c>
      <c r="B7" s="5">
        <v>169.97939813225227</v>
      </c>
      <c r="C7" s="5">
        <v>414.14073578910137</v>
      </c>
      <c r="D7" s="5">
        <v>142.51259424554817</v>
      </c>
      <c r="E7" s="5">
        <v>376.11494355891926</v>
      </c>
      <c r="F7" s="5">
        <v>690.35079318275632</v>
      </c>
      <c r="G7" s="5">
        <v>1580.1404151670949</v>
      </c>
      <c r="H7" s="5">
        <v>2093.4001132060225</v>
      </c>
      <c r="I7" s="5">
        <v>4121.4708232807152</v>
      </c>
      <c r="J7" s="5">
        <v>9031.0422533535766</v>
      </c>
      <c r="K7" s="5">
        <v>14357.191536014583</v>
      </c>
      <c r="L7" s="5">
        <v>27743.513091093555</v>
      </c>
      <c r="M7" s="5">
        <v>3656.5073497287613</v>
      </c>
      <c r="N7" s="5">
        <v>3795.492071590636</v>
      </c>
      <c r="O7" s="5">
        <v>7739.5177722372209</v>
      </c>
      <c r="P7" s="5">
        <v>12593.096630188433</v>
      </c>
      <c r="Q7" s="5">
        <v>26967.395627603601</v>
      </c>
      <c r="R7" s="5">
        <v>9125.4241273900443</v>
      </c>
      <c r="S7" s="5">
        <v>19155.6982495089</v>
      </c>
      <c r="T7" s="5">
        <v>46829.959705091656</v>
      </c>
      <c r="U7" s="5">
        <v>97866.083089780906</v>
      </c>
      <c r="V7" s="5">
        <v>221246.54175829099</v>
      </c>
      <c r="W7" s="5">
        <v>2821.907549077685</v>
      </c>
    </row>
    <row r="8" spans="1:23" x14ac:dyDescent="0.25">
      <c r="A8" s="4" t="s">
        <v>27</v>
      </c>
      <c r="B8" s="5">
        <v>169.97939813225227</v>
      </c>
      <c r="C8" s="5">
        <v>414.14073578910137</v>
      </c>
      <c r="D8" s="5">
        <v>142.51259424554817</v>
      </c>
      <c r="E8" s="5">
        <v>376.11494355891926</v>
      </c>
      <c r="F8" s="5">
        <v>690.35079318275632</v>
      </c>
      <c r="G8" s="5">
        <v>1580.1404151670949</v>
      </c>
      <c r="H8" s="5">
        <v>2093.4001132060225</v>
      </c>
      <c r="I8" s="5">
        <v>4121.4708232807152</v>
      </c>
      <c r="J8" s="5">
        <v>9031.0422533535766</v>
      </c>
      <c r="K8" s="5">
        <v>14357.191536014583</v>
      </c>
      <c r="L8" s="5">
        <v>27743.513091093555</v>
      </c>
      <c r="M8" s="5">
        <v>3656.5073497287613</v>
      </c>
      <c r="N8" s="5">
        <v>3795.492071590636</v>
      </c>
      <c r="O8" s="5">
        <v>7739.5177722372209</v>
      </c>
      <c r="P8" s="5">
        <v>12593.096630188433</v>
      </c>
      <c r="Q8" s="5">
        <v>26967.395627603601</v>
      </c>
      <c r="R8" s="5">
        <v>9125.4241273900443</v>
      </c>
      <c r="S8" s="5">
        <v>19155.6982495089</v>
      </c>
      <c r="T8" s="5">
        <v>46829.959705091656</v>
      </c>
      <c r="U8" s="5">
        <v>97866.083089780906</v>
      </c>
      <c r="V8" s="5">
        <v>221246.54175829099</v>
      </c>
      <c r="W8" s="5">
        <v>2821.907549077685</v>
      </c>
    </row>
    <row r="9" spans="1:23" x14ac:dyDescent="0.25">
      <c r="A9" s="4" t="s">
        <v>28</v>
      </c>
      <c r="B9" s="5">
        <v>169.97939813225227</v>
      </c>
      <c r="C9" s="5">
        <v>414.14073578910137</v>
      </c>
      <c r="D9" s="5">
        <v>142.47609424554821</v>
      </c>
      <c r="E9" s="5">
        <v>376.07844355891922</v>
      </c>
      <c r="F9" s="5">
        <v>690.27779318275645</v>
      </c>
      <c r="G9" s="5">
        <v>1579.9214151670949</v>
      </c>
      <c r="H9" s="5">
        <v>2095.1780565830459</v>
      </c>
      <c r="I9" s="5">
        <v>4122.9599565774579</v>
      </c>
      <c r="J9" s="5">
        <v>9033.6911491330138</v>
      </c>
      <c r="K9" s="5">
        <v>14361.255746267807</v>
      </c>
      <c r="L9" s="5">
        <v>27750.487793270644</v>
      </c>
      <c r="M9" s="5">
        <v>3657.8617899006399</v>
      </c>
      <c r="N9" s="5">
        <v>3796.6448568041601</v>
      </c>
      <c r="O9" s="5">
        <v>7741.4420722870373</v>
      </c>
      <c r="P9" s="5">
        <v>12596.277845966701</v>
      </c>
      <c r="Q9" s="5">
        <v>26974.110488735027</v>
      </c>
      <c r="R9" s="5">
        <v>9128.9131537249577</v>
      </c>
      <c r="S9" s="5">
        <v>19157.657830091914</v>
      </c>
      <c r="T9" s="5">
        <v>46834.461269261556</v>
      </c>
      <c r="U9" s="5">
        <v>97876.287151769371</v>
      </c>
      <c r="V9" s="5">
        <v>221267.92019315422</v>
      </c>
      <c r="W9" s="5">
        <v>2821.907549077685</v>
      </c>
    </row>
    <row r="10" spans="1:23" x14ac:dyDescent="0.25">
      <c r="A10" s="4" t="s">
        <v>29</v>
      </c>
      <c r="B10" s="5">
        <v>170.09163767764971</v>
      </c>
      <c r="C10" s="5">
        <v>418.27109978366383</v>
      </c>
      <c r="D10" s="5">
        <v>142.15328376101999</v>
      </c>
      <c r="E10" s="5">
        <v>375.19082761425108</v>
      </c>
      <c r="F10" s="5">
        <v>688.66780055375398</v>
      </c>
      <c r="G10" s="5">
        <v>1576.1614475827773</v>
      </c>
      <c r="H10" s="5">
        <v>2119.9087136958478</v>
      </c>
      <c r="I10" s="5">
        <v>4130.6825871482552</v>
      </c>
      <c r="J10" s="5">
        <v>9070.3643285471917</v>
      </c>
      <c r="K10" s="5">
        <v>14420.887958819776</v>
      </c>
      <c r="L10" s="5">
        <v>27833.482592899541</v>
      </c>
      <c r="M10" s="5">
        <v>3704.2586049090601</v>
      </c>
      <c r="N10" s="5">
        <v>3801.6687560297769</v>
      </c>
      <c r="O10" s="5">
        <v>7764.0921453243973</v>
      </c>
      <c r="P10" s="5">
        <v>12637.025627561574</v>
      </c>
      <c r="Q10" s="5">
        <v>27054.043560615846</v>
      </c>
      <c r="R10" s="5">
        <v>9231.352510773344</v>
      </c>
      <c r="S10" s="5">
        <v>19076.468982085378</v>
      </c>
      <c r="T10" s="5">
        <v>46699.509906793748</v>
      </c>
      <c r="U10" s="5">
        <v>97486.089739094459</v>
      </c>
      <c r="V10" s="5">
        <v>220947.40687709965</v>
      </c>
      <c r="W10" s="5">
        <v>2806.172501189827</v>
      </c>
    </row>
    <row r="11" spans="1:23" x14ac:dyDescent="0.25">
      <c r="A11" s="4" t="s">
        <v>30</v>
      </c>
      <c r="B11" s="5">
        <v>170.15908511525643</v>
      </c>
      <c r="C11" s="5">
        <v>418.35962591788012</v>
      </c>
      <c r="D11" s="5">
        <v>142.16917122898209</v>
      </c>
      <c r="E11" s="5">
        <v>375.15022710776992</v>
      </c>
      <c r="F11" s="5">
        <v>688.51756865908624</v>
      </c>
      <c r="G11" s="5">
        <v>1575.7905563712752</v>
      </c>
      <c r="H11" s="5">
        <v>2121.1772155938625</v>
      </c>
      <c r="I11" s="5">
        <v>4130.0060331182594</v>
      </c>
      <c r="J11" s="5">
        <v>9070.5911311647542</v>
      </c>
      <c r="K11" s="5">
        <v>14421.427785988706</v>
      </c>
      <c r="L11" s="5">
        <v>27832.206819278752</v>
      </c>
      <c r="M11" s="5">
        <v>3697.3854977527426</v>
      </c>
      <c r="N11" s="5">
        <v>3795.3428887344526</v>
      </c>
      <c r="O11" s="5">
        <v>7751.9109318196633</v>
      </c>
      <c r="P11" s="5">
        <v>12617.357102510914</v>
      </c>
      <c r="Q11" s="5">
        <v>27011.497451516741</v>
      </c>
      <c r="R11" s="5">
        <v>9225.3020216086006</v>
      </c>
      <c r="S11" s="5">
        <v>19048.91242497386</v>
      </c>
      <c r="T11" s="5">
        <v>46636.778125989134</v>
      </c>
      <c r="U11" s="5">
        <v>97345.024646406062</v>
      </c>
      <c r="V11" s="5">
        <v>220673.99686345094</v>
      </c>
      <c r="W11" s="5">
        <v>2833.1170809959076</v>
      </c>
    </row>
    <row r="12" spans="1:23" x14ac:dyDescent="0.25">
      <c r="A12" s="4" t="s">
        <v>31</v>
      </c>
      <c r="B12" s="5">
        <v>170.05697239335183</v>
      </c>
      <c r="C12" s="5">
        <v>417.65558924679192</v>
      </c>
      <c r="D12" s="5">
        <v>142.09467393968399</v>
      </c>
      <c r="E12" s="5">
        <v>375.02533356704976</v>
      </c>
      <c r="F12" s="5">
        <v>688.29682338921646</v>
      </c>
      <c r="G12" s="5">
        <v>1575.2668878519698</v>
      </c>
      <c r="H12" s="5">
        <v>2121.0851464391712</v>
      </c>
      <c r="I12" s="5">
        <v>4131.795061068382</v>
      </c>
      <c r="J12" s="5">
        <v>9074.27073353589</v>
      </c>
      <c r="K12" s="5">
        <v>14427.48858598673</v>
      </c>
      <c r="L12" s="5">
        <v>27847.286034576839</v>
      </c>
      <c r="M12" s="5">
        <v>3699.159935107522</v>
      </c>
      <c r="N12" s="5">
        <v>3798.9503185089366</v>
      </c>
      <c r="O12" s="5">
        <v>7759.3701833760942</v>
      </c>
      <c r="P12" s="5">
        <v>12629.321308962257</v>
      </c>
      <c r="Q12" s="5">
        <v>27037.657285796526</v>
      </c>
      <c r="R12" s="5">
        <v>9232.3770171068736</v>
      </c>
      <c r="S12" s="5">
        <v>19077.95527316826</v>
      </c>
      <c r="T12" s="5">
        <v>46705.282879225604</v>
      </c>
      <c r="U12" s="5">
        <v>97492.957119230065</v>
      </c>
      <c r="V12" s="5">
        <v>220981.89121164562</v>
      </c>
      <c r="W12" s="5">
        <v>2845.1042439481262</v>
      </c>
    </row>
    <row r="13" spans="1:23" x14ac:dyDescent="0.25">
      <c r="A13" s="4" t="s">
        <v>34</v>
      </c>
      <c r="B13" s="5">
        <v>170.07033727279878</v>
      </c>
      <c r="C13" s="5">
        <v>418.5424804079222</v>
      </c>
      <c r="D13" s="5">
        <v>142.12574404402818</v>
      </c>
      <c r="E13" s="5">
        <v>374.87119913782738</v>
      </c>
      <c r="F13" s="5">
        <v>687.96262750524545</v>
      </c>
      <c r="G13" s="5">
        <v>1574.3275569629513</v>
      </c>
      <c r="H13" s="5">
        <v>2125.9670233830798</v>
      </c>
      <c r="I13" s="5">
        <v>4132.8624276918936</v>
      </c>
      <c r="J13" s="5">
        <v>9080.3386503271813</v>
      </c>
      <c r="K13" s="5">
        <v>14437.238162702019</v>
      </c>
      <c r="L13" s="5">
        <v>27859.177820096578</v>
      </c>
      <c r="M13" s="5">
        <v>3708.9463201159156</v>
      </c>
      <c r="N13" s="5">
        <v>3799.7761746409828</v>
      </c>
      <c r="O13" s="5">
        <v>7763.677790482313</v>
      </c>
      <c r="P13" s="5">
        <v>12637.055247324486</v>
      </c>
      <c r="Q13" s="5">
        <v>27052.48344054677</v>
      </c>
      <c r="R13" s="5">
        <v>9249.1057039411171</v>
      </c>
      <c r="S13" s="5">
        <v>19051.681795907047</v>
      </c>
      <c r="T13" s="5">
        <v>46651.073502619838</v>
      </c>
      <c r="U13" s="5">
        <v>97355.639298155351</v>
      </c>
      <c r="V13" s="5">
        <v>220782.43371289296</v>
      </c>
      <c r="W13" s="5">
        <v>2844.0761364106415</v>
      </c>
    </row>
    <row r="14" spans="1:23" x14ac:dyDescent="0.25">
      <c r="A14" s="4" t="s">
        <v>35</v>
      </c>
      <c r="B14" s="5">
        <v>170.70590326710243</v>
      </c>
      <c r="C14" s="5">
        <v>432.22831109215923</v>
      </c>
      <c r="D14" s="5">
        <v>144.51376991136917</v>
      </c>
      <c r="E14" s="5">
        <v>374.06282245645406</v>
      </c>
      <c r="F14" s="5">
        <v>682.96606132534464</v>
      </c>
      <c r="G14" s="5">
        <v>1557.2502712294183</v>
      </c>
      <c r="H14" s="5">
        <v>2192.7218398959503</v>
      </c>
      <c r="I14" s="5">
        <v>4136.5186559967988</v>
      </c>
      <c r="J14" s="5">
        <v>9135.3076861465524</v>
      </c>
      <c r="K14" s="5">
        <v>14523.502899121475</v>
      </c>
      <c r="L14" s="5">
        <v>27923.278888572066</v>
      </c>
      <c r="M14" s="5">
        <v>3820.8954628899783</v>
      </c>
      <c r="N14" s="5">
        <v>3790.8908804876701</v>
      </c>
      <c r="O14" s="5">
        <v>7774.4621115152213</v>
      </c>
      <c r="P14" s="5">
        <v>12661.801809941937</v>
      </c>
      <c r="Q14" s="5">
        <v>27076.495654277318</v>
      </c>
      <c r="R14" s="5">
        <v>9546.5322099731129</v>
      </c>
      <c r="S14" s="5">
        <v>18740.354276973394</v>
      </c>
      <c r="T14" s="5">
        <v>45987.71893553032</v>
      </c>
      <c r="U14" s="5">
        <v>95584.218024654518</v>
      </c>
      <c r="V14" s="5">
        <v>218349.42361191788</v>
      </c>
      <c r="W14" s="5">
        <v>2878.5529194105361</v>
      </c>
    </row>
    <row r="15" spans="1:23" x14ac:dyDescent="0.25">
      <c r="A15" s="4" t="s">
        <v>32</v>
      </c>
      <c r="B15" s="5">
        <v>170.85608472453507</v>
      </c>
      <c r="C15" s="5">
        <v>432.43892371110923</v>
      </c>
      <c r="D15" s="5">
        <v>144.64739212350386</v>
      </c>
      <c r="E15" s="5">
        <v>374.38014394446253</v>
      </c>
      <c r="F15" s="5">
        <v>683.52930918298057</v>
      </c>
      <c r="G15" s="5">
        <v>1558.5707252058353</v>
      </c>
      <c r="H15" s="5">
        <v>2194.2070423325949</v>
      </c>
      <c r="I15" s="5">
        <v>4140.0565571731604</v>
      </c>
      <c r="J15" s="5">
        <v>9143.3745688910876</v>
      </c>
      <c r="K15" s="5">
        <v>14536.983700685851</v>
      </c>
      <c r="L15" s="5">
        <v>27949.770805203101</v>
      </c>
      <c r="M15" s="5">
        <v>3821.2951427804292</v>
      </c>
      <c r="N15" s="5">
        <v>3793.1333355063534</v>
      </c>
      <c r="O15" s="5">
        <v>7778.7979231228637</v>
      </c>
      <c r="P15" s="5">
        <v>12669.38263311554</v>
      </c>
      <c r="Q15" s="5">
        <v>27092.082453968585</v>
      </c>
      <c r="R15" s="5">
        <v>9555.5254030217384</v>
      </c>
      <c r="S15" s="5">
        <v>18764.933119462428</v>
      </c>
      <c r="T15" s="5">
        <v>46047.184131898131</v>
      </c>
      <c r="U15" s="5">
        <v>95710.982505511725</v>
      </c>
      <c r="V15" s="5">
        <v>218626.36587874169</v>
      </c>
      <c r="W15" s="5">
        <v>2880.6848773050147</v>
      </c>
    </row>
    <row r="16" spans="1:23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45" x14ac:dyDescent="0.25">
      <c r="A17" s="2" t="s">
        <v>36</v>
      </c>
      <c r="B17" s="3" t="s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  <c r="O17" s="3" t="s">
        <v>13</v>
      </c>
      <c r="P17" s="3" t="s">
        <v>14</v>
      </c>
      <c r="Q17" s="3" t="s">
        <v>15</v>
      </c>
      <c r="R17" s="3" t="s">
        <v>16</v>
      </c>
      <c r="S17" s="3" t="s">
        <v>17</v>
      </c>
      <c r="T17" s="3" t="s">
        <v>18</v>
      </c>
      <c r="U17" s="3" t="s">
        <v>19</v>
      </c>
      <c r="V17" s="3" t="s">
        <v>20</v>
      </c>
      <c r="W17" s="3" t="s">
        <v>21</v>
      </c>
    </row>
    <row r="18" spans="1:23" x14ac:dyDescent="0.25">
      <c r="A18" s="4" t="str">
        <f>A3</f>
        <v>Allowed Revenue</v>
      </c>
      <c r="B18" s="6">
        <f t="shared" ref="B18:W18" si="0">B3-B2</f>
        <v>26.53524591787567</v>
      </c>
      <c r="C18" s="6">
        <f t="shared" si="0"/>
        <v>12.448572995169457</v>
      </c>
      <c r="D18" s="6">
        <f t="shared" si="0"/>
        <v>20.424860693693816</v>
      </c>
      <c r="E18" s="6">
        <f t="shared" si="0"/>
        <v>73.755168553557155</v>
      </c>
      <c r="F18" s="6">
        <f t="shared" si="0"/>
        <v>145.47460270460704</v>
      </c>
      <c r="G18" s="6">
        <f t="shared" si="0"/>
        <v>349.14639541428573</v>
      </c>
      <c r="H18" s="6">
        <f t="shared" si="0"/>
        <v>60.972928213558134</v>
      </c>
      <c r="I18" s="6">
        <f t="shared" si="0"/>
        <v>720.94022958796677</v>
      </c>
      <c r="J18" s="6">
        <f t="shared" si="0"/>
        <v>1341.0517109944758</v>
      </c>
      <c r="K18" s="6">
        <f t="shared" si="0"/>
        <v>2141.3154701396306</v>
      </c>
      <c r="L18" s="6">
        <f t="shared" si="0"/>
        <v>4626.0413834025567</v>
      </c>
      <c r="M18" s="6">
        <f t="shared" si="0"/>
        <v>104.78820843850872</v>
      </c>
      <c r="N18" s="6">
        <f t="shared" si="0"/>
        <v>708.37429507689239</v>
      </c>
      <c r="O18" s="6">
        <f t="shared" si="0"/>
        <v>1297.8508294706253</v>
      </c>
      <c r="P18" s="6">
        <f t="shared" si="0"/>
        <v>2080.4900171714489</v>
      </c>
      <c r="Q18" s="6">
        <f t="shared" si="0"/>
        <v>4580.0743649543256</v>
      </c>
      <c r="R18" s="6">
        <f t="shared" si="0"/>
        <v>254.03866785270839</v>
      </c>
      <c r="S18" s="6">
        <f t="shared" si="0"/>
        <v>4862.3209476173288</v>
      </c>
      <c r="T18" s="6">
        <f t="shared" si="0"/>
        <v>11249.933244896325</v>
      </c>
      <c r="U18" s="6">
        <f t="shared" si="0"/>
        <v>24832.74789268231</v>
      </c>
      <c r="V18" s="6">
        <f t="shared" si="0"/>
        <v>50434.876140699664</v>
      </c>
      <c r="W18" s="6">
        <f t="shared" si="0"/>
        <v>360.14122134124818</v>
      </c>
    </row>
    <row r="19" spans="1:23" x14ac:dyDescent="0.25">
      <c r="A19" s="4" t="str">
        <f t="shared" ref="A19:A30" si="1">A4</f>
        <v>Load Factor</v>
      </c>
      <c r="B19" s="6">
        <f t="shared" ref="B19:W19" si="2">B4-B3</f>
        <v>0.119604916930939</v>
      </c>
      <c r="C19" s="6">
        <f t="shared" si="2"/>
        <v>10.023008813922274</v>
      </c>
      <c r="D19" s="6">
        <f t="shared" si="2"/>
        <v>1.2352388038412982</v>
      </c>
      <c r="E19" s="6">
        <f t="shared" si="2"/>
        <v>4.5605931533972921</v>
      </c>
      <c r="F19" s="6">
        <f t="shared" si="2"/>
        <v>9.0991932531586599</v>
      </c>
      <c r="G19" s="6">
        <f t="shared" si="2"/>
        <v>21.863598959984529</v>
      </c>
      <c r="H19" s="6">
        <f t="shared" si="2"/>
        <v>-0.6842917409931033</v>
      </c>
      <c r="I19" s="6">
        <f t="shared" si="2"/>
        <v>-15.115377423372593</v>
      </c>
      <c r="J19" s="6">
        <f t="shared" si="2"/>
        <v>-30.935290793569948</v>
      </c>
      <c r="K19" s="6">
        <f t="shared" si="2"/>
        <v>-50.720153917154676</v>
      </c>
      <c r="L19" s="6">
        <f t="shared" si="2"/>
        <v>-118.46983196460133</v>
      </c>
      <c r="M19" s="6">
        <f t="shared" si="2"/>
        <v>-12.305832213228769</v>
      </c>
      <c r="N19" s="6">
        <f t="shared" si="2"/>
        <v>-27.074352114780595</v>
      </c>
      <c r="O19" s="6">
        <f t="shared" si="2"/>
        <v>-53.568074800717113</v>
      </c>
      <c r="P19" s="6">
        <f t="shared" si="2"/>
        <v>-86.14858223804913</v>
      </c>
      <c r="Q19" s="6">
        <f t="shared" si="2"/>
        <v>-188.01111395556291</v>
      </c>
      <c r="R19" s="6">
        <f t="shared" si="2"/>
        <v>-42.488961775636199</v>
      </c>
      <c r="S19" s="6">
        <f t="shared" si="2"/>
        <v>-215.47859636692738</v>
      </c>
      <c r="T19" s="6">
        <f t="shared" si="2"/>
        <v>-505.4101386497714</v>
      </c>
      <c r="U19" s="6">
        <f t="shared" si="2"/>
        <v>-1087.2754016310937</v>
      </c>
      <c r="V19" s="6">
        <f t="shared" si="2"/>
        <v>-2305.6111144330644</v>
      </c>
      <c r="W19" s="6">
        <f t="shared" si="2"/>
        <v>-23.136945242737511</v>
      </c>
    </row>
    <row r="20" spans="1:23" x14ac:dyDescent="0.25">
      <c r="A20" s="4" t="str">
        <f t="shared" si="1"/>
        <v>Coincidence Factor</v>
      </c>
      <c r="B20" s="6">
        <f t="shared" ref="B20:W20" si="3">B5-B4</f>
        <v>2.7698662002914318</v>
      </c>
      <c r="C20" s="6">
        <f t="shared" si="3"/>
        <v>-20.073450870746399</v>
      </c>
      <c r="D20" s="6">
        <f t="shared" si="3"/>
        <v>-3.7282754444674424</v>
      </c>
      <c r="E20" s="6">
        <f t="shared" si="3"/>
        <v>-15.216320239226945</v>
      </c>
      <c r="F20" s="6">
        <f t="shared" si="3"/>
        <v>-30.72119246325417</v>
      </c>
      <c r="G20" s="6">
        <f t="shared" si="3"/>
        <v>-74.545598530173947</v>
      </c>
      <c r="H20" s="6">
        <f t="shared" si="3"/>
        <v>-8.5868446183430933</v>
      </c>
      <c r="I20" s="6">
        <f t="shared" si="3"/>
        <v>-51.916913294747246</v>
      </c>
      <c r="J20" s="6">
        <f t="shared" si="3"/>
        <v>-87.009982592575398</v>
      </c>
      <c r="K20" s="6">
        <f t="shared" si="3"/>
        <v>-133.62422540692205</v>
      </c>
      <c r="L20" s="6">
        <f t="shared" si="3"/>
        <v>-258.9779021957329</v>
      </c>
      <c r="M20" s="6">
        <f t="shared" si="3"/>
        <v>-17.331873584981167</v>
      </c>
      <c r="N20" s="6">
        <f t="shared" si="3"/>
        <v>-37.077979952617625</v>
      </c>
      <c r="O20" s="6">
        <f t="shared" si="3"/>
        <v>-68.002999132482728</v>
      </c>
      <c r="P20" s="6">
        <f t="shared" si="3"/>
        <v>-109.73269861714107</v>
      </c>
      <c r="Q20" s="6">
        <f t="shared" si="3"/>
        <v>-237.71929987096155</v>
      </c>
      <c r="R20" s="6">
        <f t="shared" si="3"/>
        <v>-33.437522255342628</v>
      </c>
      <c r="S20" s="6">
        <f t="shared" si="3"/>
        <v>-154.66469896426861</v>
      </c>
      <c r="T20" s="6">
        <f t="shared" si="3"/>
        <v>-364.32793927535386</v>
      </c>
      <c r="U20" s="6">
        <f t="shared" si="3"/>
        <v>-781.64714122851728</v>
      </c>
      <c r="V20" s="6">
        <f t="shared" si="3"/>
        <v>-1668.6542667208996</v>
      </c>
      <c r="W20" s="6">
        <f t="shared" si="3"/>
        <v>-17.90209662685902</v>
      </c>
    </row>
    <row r="21" spans="1:23" x14ac:dyDescent="0.25">
      <c r="A21" s="4" t="str">
        <f t="shared" si="1"/>
        <v>Forecast</v>
      </c>
      <c r="B21" s="6">
        <f t="shared" ref="B21:W21" si="4">B6-B5</f>
        <v>2.7722684789843299</v>
      </c>
      <c r="C21" s="6">
        <f t="shared" si="4"/>
        <v>-16.041508665621222</v>
      </c>
      <c r="D21" s="6">
        <f t="shared" si="4"/>
        <v>-2.0279412809530868</v>
      </c>
      <c r="E21" s="6">
        <f t="shared" si="4"/>
        <v>-7.5127612649185949</v>
      </c>
      <c r="F21" s="6">
        <f t="shared" si="4"/>
        <v>-15.178052403510605</v>
      </c>
      <c r="G21" s="6">
        <f t="shared" si="4"/>
        <v>-36.596507502411896</v>
      </c>
      <c r="H21" s="6">
        <f t="shared" si="4"/>
        <v>-55.94837264022317</v>
      </c>
      <c r="I21" s="6">
        <f t="shared" si="4"/>
        <v>-243.98710931187452</v>
      </c>
      <c r="J21" s="6">
        <f t="shared" si="4"/>
        <v>-513.2364823534208</v>
      </c>
      <c r="K21" s="6">
        <f t="shared" si="4"/>
        <v>-827.77953572105253</v>
      </c>
      <c r="L21" s="6">
        <f t="shared" si="4"/>
        <v>-1636.7084024148317</v>
      </c>
      <c r="M21" s="6">
        <f t="shared" si="4"/>
        <v>-113.22771033849858</v>
      </c>
      <c r="N21" s="6">
        <f t="shared" si="4"/>
        <v>-168.93987705777454</v>
      </c>
      <c r="O21" s="6">
        <f t="shared" si="4"/>
        <v>-311.30755133505772</v>
      </c>
      <c r="P21" s="6">
        <f t="shared" si="4"/>
        <v>-513.5183501900483</v>
      </c>
      <c r="Q21" s="6">
        <f t="shared" si="4"/>
        <v>-1111.9500076256954</v>
      </c>
      <c r="R21" s="6">
        <f t="shared" si="4"/>
        <v>658.448855643348</v>
      </c>
      <c r="S21" s="6">
        <f t="shared" si="4"/>
        <v>-632.31742110969935</v>
      </c>
      <c r="T21" s="6">
        <f t="shared" si="4"/>
        <v>-1421.0267985618702</v>
      </c>
      <c r="U21" s="6">
        <f t="shared" si="4"/>
        <v>-2821.7311777915456</v>
      </c>
      <c r="V21" s="6">
        <f t="shared" si="4"/>
        <v>-7274.4804091202386</v>
      </c>
      <c r="W21" s="6">
        <f t="shared" si="4"/>
        <v>692.7125804150628</v>
      </c>
    </row>
    <row r="22" spans="1:23" x14ac:dyDescent="0.25">
      <c r="A22" s="4" t="str">
        <f t="shared" si="1"/>
        <v>Service Models</v>
      </c>
      <c r="B22" s="6">
        <f t="shared" ref="B22:W22" si="5">B7-B6</f>
        <v>2.7638365825794153E-2</v>
      </c>
      <c r="C22" s="6">
        <f t="shared" si="5"/>
        <v>0.1966979222718237</v>
      </c>
      <c r="D22" s="6">
        <f t="shared" si="5"/>
        <v>0.48680014952822148</v>
      </c>
      <c r="E22" s="6">
        <f t="shared" si="5"/>
        <v>0.26200214554188506</v>
      </c>
      <c r="F22" s="6">
        <f t="shared" si="5"/>
        <v>8.4053880186729657E-3</v>
      </c>
      <c r="G22" s="6">
        <f t="shared" si="5"/>
        <v>-0.67212749017244278</v>
      </c>
      <c r="H22" s="6">
        <f t="shared" si="5"/>
        <v>-1.9399726494252718</v>
      </c>
      <c r="I22" s="6">
        <f t="shared" si="5"/>
        <v>-3.6692310048338186</v>
      </c>
      <c r="J22" s="6">
        <f t="shared" si="5"/>
        <v>-10.183272456155464</v>
      </c>
      <c r="K22" s="6">
        <f t="shared" si="5"/>
        <v>-17.018546492627138</v>
      </c>
      <c r="L22" s="6">
        <f t="shared" si="5"/>
        <v>-33.500619868878857</v>
      </c>
      <c r="M22" s="6">
        <f t="shared" si="5"/>
        <v>-2.6814656223723432</v>
      </c>
      <c r="N22" s="6">
        <f t="shared" si="5"/>
        <v>-2.3249727720362898</v>
      </c>
      <c r="O22" s="6">
        <f t="shared" si="5"/>
        <v>-5.7917810229864699</v>
      </c>
      <c r="P22" s="6">
        <f t="shared" si="5"/>
        <v>-10.063007469321747</v>
      </c>
      <c r="Q22" s="6">
        <f t="shared" si="5"/>
        <v>-22.528998430952925</v>
      </c>
      <c r="R22" s="6">
        <f t="shared" si="5"/>
        <v>-0.88812455089646392</v>
      </c>
      <c r="S22" s="6">
        <f t="shared" si="5"/>
        <v>-8.2220468733721646</v>
      </c>
      <c r="T22" s="6">
        <f t="shared" si="5"/>
        <v>-32.895305548285251</v>
      </c>
      <c r="U22" s="6">
        <f t="shared" si="5"/>
        <v>-77.496799461267074</v>
      </c>
      <c r="V22" s="6">
        <f t="shared" si="5"/>
        <v>-190.36138658114942</v>
      </c>
      <c r="W22" s="6">
        <f t="shared" si="5"/>
        <v>11.303439225071543</v>
      </c>
    </row>
    <row r="23" spans="1:23" x14ac:dyDescent="0.25">
      <c r="A23" s="4" t="str">
        <f t="shared" si="1"/>
        <v>Loss Adjustment factors</v>
      </c>
      <c r="B23" s="6">
        <f t="shared" ref="B23:W23" si="6">B8-B7</f>
        <v>0</v>
      </c>
      <c r="C23" s="6">
        <f t="shared" si="6"/>
        <v>0</v>
      </c>
      <c r="D23" s="6">
        <f t="shared" si="6"/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6">
        <f t="shared" si="6"/>
        <v>0</v>
      </c>
      <c r="J23" s="6">
        <f t="shared" si="6"/>
        <v>0</v>
      </c>
      <c r="K23" s="6">
        <f t="shared" si="6"/>
        <v>0</v>
      </c>
      <c r="L23" s="6">
        <f t="shared" si="6"/>
        <v>0</v>
      </c>
      <c r="M23" s="6">
        <f t="shared" si="6"/>
        <v>0</v>
      </c>
      <c r="N23" s="6">
        <f t="shared" si="6"/>
        <v>0</v>
      </c>
      <c r="O23" s="6">
        <f t="shared" si="6"/>
        <v>0</v>
      </c>
      <c r="P23" s="6">
        <f t="shared" si="6"/>
        <v>0</v>
      </c>
      <c r="Q23" s="6">
        <f t="shared" si="6"/>
        <v>0</v>
      </c>
      <c r="R23" s="6">
        <f t="shared" si="6"/>
        <v>0</v>
      </c>
      <c r="S23" s="6">
        <f t="shared" si="6"/>
        <v>0</v>
      </c>
      <c r="T23" s="6">
        <f t="shared" si="6"/>
        <v>0</v>
      </c>
      <c r="U23" s="6">
        <f t="shared" si="6"/>
        <v>0</v>
      </c>
      <c r="V23" s="6">
        <f t="shared" si="6"/>
        <v>0</v>
      </c>
      <c r="W23" s="6">
        <f t="shared" si="6"/>
        <v>0</v>
      </c>
    </row>
    <row r="24" spans="1:23" x14ac:dyDescent="0.25">
      <c r="A24" s="4" t="str">
        <f t="shared" si="1"/>
        <v>Average KVAR By KVA</v>
      </c>
      <c r="B24" s="6">
        <f t="shared" ref="B24:W24" si="7">B9-B8</f>
        <v>0</v>
      </c>
      <c r="C24" s="6">
        <f t="shared" si="7"/>
        <v>0</v>
      </c>
      <c r="D24" s="6">
        <f t="shared" si="7"/>
        <v>-3.6499999999961119E-2</v>
      </c>
      <c r="E24" s="6">
        <f t="shared" si="7"/>
        <v>-3.6500000000046384E-2</v>
      </c>
      <c r="F24" s="6">
        <f t="shared" si="7"/>
        <v>-7.2999999999865395E-2</v>
      </c>
      <c r="G24" s="6">
        <f t="shared" si="7"/>
        <v>-0.21900000000005093</v>
      </c>
      <c r="H24" s="6">
        <f t="shared" si="7"/>
        <v>1.7779433770233481</v>
      </c>
      <c r="I24" s="6">
        <f t="shared" si="7"/>
        <v>1.4891332967426933</v>
      </c>
      <c r="J24" s="6">
        <f t="shared" si="7"/>
        <v>2.6488957794372254</v>
      </c>
      <c r="K24" s="6">
        <f t="shared" si="7"/>
        <v>4.0642102532237914</v>
      </c>
      <c r="L24" s="6">
        <f t="shared" si="7"/>
        <v>6.9747021770890569</v>
      </c>
      <c r="M24" s="6">
        <f t="shared" si="7"/>
        <v>1.3544401718786503</v>
      </c>
      <c r="N24" s="6">
        <f t="shared" si="7"/>
        <v>1.1527852135241119</v>
      </c>
      <c r="O24" s="6">
        <f t="shared" si="7"/>
        <v>1.9243000498163383</v>
      </c>
      <c r="P24" s="6">
        <f t="shared" si="7"/>
        <v>3.1812157782678696</v>
      </c>
      <c r="Q24" s="6">
        <f t="shared" si="7"/>
        <v>6.7148611314260052</v>
      </c>
      <c r="R24" s="6">
        <f t="shared" si="7"/>
        <v>3.4890263349134329</v>
      </c>
      <c r="S24" s="6">
        <f t="shared" si="7"/>
        <v>1.9595805830140307</v>
      </c>
      <c r="T24" s="6">
        <f t="shared" si="7"/>
        <v>4.5015641698992113</v>
      </c>
      <c r="U24" s="6">
        <f t="shared" si="7"/>
        <v>10.204061988464673</v>
      </c>
      <c r="V24" s="6">
        <f t="shared" si="7"/>
        <v>21.378434863232542</v>
      </c>
      <c r="W24" s="6">
        <f t="shared" si="7"/>
        <v>0</v>
      </c>
    </row>
    <row r="25" spans="1:23" x14ac:dyDescent="0.25">
      <c r="A25" s="4" t="str">
        <f t="shared" si="1"/>
        <v>Gross Asset Models</v>
      </c>
      <c r="B25" s="6">
        <f t="shared" ref="B25:W25" si="8">B10-B9</f>
        <v>0.11223954539744341</v>
      </c>
      <c r="C25" s="6">
        <f t="shared" si="8"/>
        <v>4.1303639945624582</v>
      </c>
      <c r="D25" s="6">
        <f t="shared" si="8"/>
        <v>-0.32281048452821892</v>
      </c>
      <c r="E25" s="6">
        <f t="shared" si="8"/>
        <v>-0.88761594466814131</v>
      </c>
      <c r="F25" s="6">
        <f t="shared" si="8"/>
        <v>-1.6099926290024769</v>
      </c>
      <c r="G25" s="6">
        <f t="shared" si="8"/>
        <v>-3.7599675843175646</v>
      </c>
      <c r="H25" s="6">
        <f t="shared" si="8"/>
        <v>24.730657112801964</v>
      </c>
      <c r="I25" s="6">
        <f t="shared" si="8"/>
        <v>7.7226305707972642</v>
      </c>
      <c r="J25" s="6">
        <f t="shared" si="8"/>
        <v>36.673179414177866</v>
      </c>
      <c r="K25" s="6">
        <f t="shared" si="8"/>
        <v>59.632212551969133</v>
      </c>
      <c r="L25" s="6">
        <f t="shared" si="8"/>
        <v>82.994799628897454</v>
      </c>
      <c r="M25" s="6">
        <f t="shared" si="8"/>
        <v>46.396815008420162</v>
      </c>
      <c r="N25" s="6">
        <f t="shared" si="8"/>
        <v>5.0238992256167876</v>
      </c>
      <c r="O25" s="6">
        <f t="shared" si="8"/>
        <v>22.650073037360016</v>
      </c>
      <c r="P25" s="6">
        <f t="shared" si="8"/>
        <v>40.747781594873231</v>
      </c>
      <c r="Q25" s="6">
        <f t="shared" si="8"/>
        <v>79.933071880819625</v>
      </c>
      <c r="R25" s="6">
        <f t="shared" si="8"/>
        <v>102.43935704838623</v>
      </c>
      <c r="S25" s="6">
        <f t="shared" si="8"/>
        <v>-81.188848006535409</v>
      </c>
      <c r="T25" s="6">
        <f t="shared" si="8"/>
        <v>-134.95136246780748</v>
      </c>
      <c r="U25" s="6">
        <f t="shared" si="8"/>
        <v>-390.1974126749119</v>
      </c>
      <c r="V25" s="6">
        <f t="shared" si="8"/>
        <v>-320.51331605456653</v>
      </c>
      <c r="W25" s="6">
        <f t="shared" si="8"/>
        <v>-15.735047887857945</v>
      </c>
    </row>
    <row r="26" spans="1:23" x14ac:dyDescent="0.25">
      <c r="A26" s="4" t="str">
        <f t="shared" si="1"/>
        <v>Peaking Probabilities</v>
      </c>
      <c r="B26" s="6">
        <f t="shared" ref="B26:W26" si="9">B11-B10</f>
        <v>6.7447437606716676E-2</v>
      </c>
      <c r="C26" s="6">
        <f t="shared" si="9"/>
        <v>8.8526134216294849E-2</v>
      </c>
      <c r="D26" s="6">
        <f t="shared" si="9"/>
        <v>1.5887467962102164E-2</v>
      </c>
      <c r="E26" s="6">
        <f t="shared" si="9"/>
        <v>-4.0600506481155207E-2</v>
      </c>
      <c r="F26" s="6">
        <f t="shared" si="9"/>
        <v>-0.15023189466774056</v>
      </c>
      <c r="G26" s="6">
        <f t="shared" si="9"/>
        <v>-0.37089121150211213</v>
      </c>
      <c r="H26" s="6">
        <f t="shared" si="9"/>
        <v>1.2685018980146197</v>
      </c>
      <c r="I26" s="6">
        <f t="shared" si="9"/>
        <v>-0.67655402999571379</v>
      </c>
      <c r="J26" s="6">
        <f t="shared" si="9"/>
        <v>0.2268026175624982</v>
      </c>
      <c r="K26" s="6">
        <f t="shared" si="9"/>
        <v>0.53982716893006</v>
      </c>
      <c r="L26" s="6">
        <f t="shared" si="9"/>
        <v>-1.2757736207895505</v>
      </c>
      <c r="M26" s="6">
        <f t="shared" si="9"/>
        <v>-6.8731071563174737</v>
      </c>
      <c r="N26" s="6">
        <f t="shared" si="9"/>
        <v>-6.3258672953243149</v>
      </c>
      <c r="O26" s="6">
        <f t="shared" si="9"/>
        <v>-12.181213504733932</v>
      </c>
      <c r="P26" s="6">
        <f t="shared" si="9"/>
        <v>-19.668525050659809</v>
      </c>
      <c r="Q26" s="6">
        <f t="shared" si="9"/>
        <v>-42.546109099104797</v>
      </c>
      <c r="R26" s="6">
        <f t="shared" si="9"/>
        <v>-6.0504891647433396</v>
      </c>
      <c r="S26" s="6">
        <f t="shared" si="9"/>
        <v>-27.556557111518487</v>
      </c>
      <c r="T26" s="6">
        <f t="shared" si="9"/>
        <v>-62.731780804613663</v>
      </c>
      <c r="U26" s="6">
        <f t="shared" si="9"/>
        <v>-141.06509268839727</v>
      </c>
      <c r="V26" s="6">
        <f t="shared" si="9"/>
        <v>-273.41001364871045</v>
      </c>
      <c r="W26" s="6">
        <f t="shared" si="9"/>
        <v>26.944579806080583</v>
      </c>
    </row>
    <row r="27" spans="1:23" x14ac:dyDescent="0.25">
      <c r="A27" s="4" t="str">
        <f t="shared" si="1"/>
        <v>Hours in Time Band and Days in year</v>
      </c>
      <c r="B27" s="6">
        <f t="shared" ref="B27:W27" si="10">B12-B11</f>
        <v>-0.10211272190460363</v>
      </c>
      <c r="C27" s="6">
        <f t="shared" si="10"/>
        <v>-0.704036671088204</v>
      </c>
      <c r="D27" s="6">
        <f t="shared" si="10"/>
        <v>-7.4497289298108171E-2</v>
      </c>
      <c r="E27" s="6">
        <f t="shared" si="10"/>
        <v>-0.12489354072016567</v>
      </c>
      <c r="F27" s="6">
        <f t="shared" si="10"/>
        <v>-0.22074526986978071</v>
      </c>
      <c r="G27" s="6">
        <f t="shared" si="10"/>
        <v>-0.5236685193053745</v>
      </c>
      <c r="H27" s="6">
        <f t="shared" si="10"/>
        <v>-9.2069154691216681E-2</v>
      </c>
      <c r="I27" s="6">
        <f t="shared" si="10"/>
        <v>1.789027950122545</v>
      </c>
      <c r="J27" s="6">
        <f t="shared" si="10"/>
        <v>3.679602371135843</v>
      </c>
      <c r="K27" s="6">
        <f t="shared" si="10"/>
        <v>6.0607999980238674</v>
      </c>
      <c r="L27" s="6">
        <f t="shared" si="10"/>
        <v>15.079215298086638</v>
      </c>
      <c r="M27" s="6">
        <f t="shared" si="10"/>
        <v>1.7744373547793657</v>
      </c>
      <c r="N27" s="6">
        <f t="shared" si="10"/>
        <v>3.6074297744839896</v>
      </c>
      <c r="O27" s="6">
        <f t="shared" si="10"/>
        <v>7.4592515564308997</v>
      </c>
      <c r="P27" s="6">
        <f t="shared" si="10"/>
        <v>11.964206451342761</v>
      </c>
      <c r="Q27" s="6">
        <f t="shared" si="10"/>
        <v>26.159834279784263</v>
      </c>
      <c r="R27" s="6">
        <f t="shared" si="10"/>
        <v>7.0749954982729832</v>
      </c>
      <c r="S27" s="6">
        <f t="shared" si="10"/>
        <v>29.042848194399994</v>
      </c>
      <c r="T27" s="6">
        <f t="shared" si="10"/>
        <v>68.504753236469696</v>
      </c>
      <c r="U27" s="6">
        <f t="shared" si="10"/>
        <v>147.93247282400262</v>
      </c>
      <c r="V27" s="6">
        <f t="shared" si="10"/>
        <v>307.89434819467715</v>
      </c>
      <c r="W27" s="6">
        <f t="shared" si="10"/>
        <v>11.987162952218569</v>
      </c>
    </row>
    <row r="28" spans="1:23" x14ac:dyDescent="0.25">
      <c r="A28" s="4" t="str">
        <f t="shared" si="1"/>
        <v>Real pre-tax cost of capital</v>
      </c>
      <c r="B28" s="6">
        <f t="shared" ref="B28:W28" si="11">B13-B12</f>
        <v>1.3364879446953637E-2</v>
      </c>
      <c r="C28" s="6">
        <f t="shared" si="11"/>
        <v>0.88689116113027922</v>
      </c>
      <c r="D28" s="6">
        <f t="shared" si="11"/>
        <v>3.1070104344195215E-2</v>
      </c>
      <c r="E28" s="6">
        <f t="shared" si="11"/>
        <v>-0.15413442922238119</v>
      </c>
      <c r="F28" s="6">
        <f t="shared" si="11"/>
        <v>-0.33419588397100597</v>
      </c>
      <c r="G28" s="6">
        <f t="shared" si="11"/>
        <v>-0.9393308890184926</v>
      </c>
      <c r="H28" s="6">
        <f t="shared" si="11"/>
        <v>4.8818769439085372</v>
      </c>
      <c r="I28" s="6">
        <f t="shared" si="11"/>
        <v>1.0673666235115888</v>
      </c>
      <c r="J28" s="6">
        <f t="shared" si="11"/>
        <v>6.0679167912912817</v>
      </c>
      <c r="K28" s="6">
        <f t="shared" si="11"/>
        <v>9.7495767152886401</v>
      </c>
      <c r="L28" s="6">
        <f t="shared" si="11"/>
        <v>11.891785519739642</v>
      </c>
      <c r="M28" s="6">
        <f t="shared" si="11"/>
        <v>9.7863850083936086</v>
      </c>
      <c r="N28" s="6">
        <f t="shared" si="11"/>
        <v>0.82585613204628316</v>
      </c>
      <c r="O28" s="6">
        <f t="shared" si="11"/>
        <v>4.3076071062187111</v>
      </c>
      <c r="P28" s="6">
        <f t="shared" si="11"/>
        <v>7.7339383622293099</v>
      </c>
      <c r="Q28" s="6">
        <f t="shared" si="11"/>
        <v>14.826154750244314</v>
      </c>
      <c r="R28" s="6">
        <f t="shared" si="11"/>
        <v>16.72868683424349</v>
      </c>
      <c r="S28" s="6">
        <f t="shared" si="11"/>
        <v>-26.273477261212975</v>
      </c>
      <c r="T28" s="6">
        <f t="shared" si="11"/>
        <v>-54.20937660576601</v>
      </c>
      <c r="U28" s="6">
        <f t="shared" si="11"/>
        <v>-137.31782107471372</v>
      </c>
      <c r="V28" s="6">
        <f t="shared" si="11"/>
        <v>-199.45749875265756</v>
      </c>
      <c r="W28" s="6">
        <f t="shared" si="11"/>
        <v>-1.0281075374846296</v>
      </c>
    </row>
    <row r="29" spans="1:23" x14ac:dyDescent="0.25">
      <c r="A29" s="4" t="str">
        <f t="shared" si="1"/>
        <v>Other Expenditure</v>
      </c>
      <c r="B29" s="6">
        <f t="shared" ref="B29:W29" si="12">B14-B13</f>
        <v>0.63556599430364713</v>
      </c>
      <c r="C29" s="6">
        <f t="shared" si="12"/>
        <v>13.685830684237033</v>
      </c>
      <c r="D29" s="6">
        <f t="shared" si="12"/>
        <v>2.3880258673409855</v>
      </c>
      <c r="E29" s="6">
        <f t="shared" si="12"/>
        <v>-0.80837668137331775</v>
      </c>
      <c r="F29" s="6">
        <f t="shared" si="12"/>
        <v>-4.9965661799008103</v>
      </c>
      <c r="G29" s="6">
        <f t="shared" si="12"/>
        <v>-17.077285733533017</v>
      </c>
      <c r="H29" s="6">
        <f t="shared" si="12"/>
        <v>66.754816512870548</v>
      </c>
      <c r="I29" s="6">
        <f t="shared" si="12"/>
        <v>3.6562283049051985</v>
      </c>
      <c r="J29" s="6">
        <f t="shared" si="12"/>
        <v>54.969035819371129</v>
      </c>
      <c r="K29" s="6">
        <f t="shared" si="12"/>
        <v>86.264736419456312</v>
      </c>
      <c r="L29" s="6">
        <f t="shared" si="12"/>
        <v>64.101068475487409</v>
      </c>
      <c r="M29" s="6">
        <f t="shared" si="12"/>
        <v>111.94914277406269</v>
      </c>
      <c r="N29" s="6">
        <f t="shared" si="12"/>
        <v>-8.8852941533127705</v>
      </c>
      <c r="O29" s="6">
        <f t="shared" si="12"/>
        <v>10.784321032908338</v>
      </c>
      <c r="P29" s="6">
        <f t="shared" si="12"/>
        <v>24.746562617450763</v>
      </c>
      <c r="Q29" s="6">
        <f t="shared" si="12"/>
        <v>24.012213730547955</v>
      </c>
      <c r="R29" s="6">
        <f t="shared" si="12"/>
        <v>297.42650603199581</v>
      </c>
      <c r="S29" s="6">
        <f t="shared" si="12"/>
        <v>-311.32751893365275</v>
      </c>
      <c r="T29" s="6">
        <f t="shared" si="12"/>
        <v>-663.35456708951824</v>
      </c>
      <c r="U29" s="6">
        <f t="shared" si="12"/>
        <v>-1771.4212735008332</v>
      </c>
      <c r="V29" s="6">
        <f t="shared" si="12"/>
        <v>-2433.0101009750797</v>
      </c>
      <c r="W29" s="6">
        <f t="shared" si="12"/>
        <v>34.476782999894567</v>
      </c>
    </row>
    <row r="30" spans="1:23" x14ac:dyDescent="0.25">
      <c r="A30" s="4" t="str">
        <f t="shared" si="1"/>
        <v>IDNO Discounts</v>
      </c>
      <c r="B30" s="6">
        <f t="shared" ref="B30:W30" si="13">B15-B14</f>
        <v>0.15018145743263744</v>
      </c>
      <c r="C30" s="6">
        <f t="shared" si="13"/>
        <v>0.21061261894999461</v>
      </c>
      <c r="D30" s="6">
        <f t="shared" si="13"/>
        <v>0.13362221213469638</v>
      </c>
      <c r="E30" s="6">
        <f t="shared" si="13"/>
        <v>0.31732148800847426</v>
      </c>
      <c r="F30" s="6">
        <f t="shared" si="13"/>
        <v>0.56324785763592899</v>
      </c>
      <c r="G30" s="6">
        <f t="shared" si="13"/>
        <v>1.3204539764169567</v>
      </c>
      <c r="H30" s="6">
        <f t="shared" si="13"/>
        <v>1.485202436644613</v>
      </c>
      <c r="I30" s="6">
        <f t="shared" si="13"/>
        <v>3.537901176361629</v>
      </c>
      <c r="J30" s="6">
        <f t="shared" si="13"/>
        <v>8.0668827445351781</v>
      </c>
      <c r="K30" s="6">
        <f t="shared" si="13"/>
        <v>13.480801564375724</v>
      </c>
      <c r="L30" s="6">
        <f t="shared" si="13"/>
        <v>26.491916631035565</v>
      </c>
      <c r="M30" s="6">
        <f t="shared" si="13"/>
        <v>0.3996798904508978</v>
      </c>
      <c r="N30" s="6">
        <f t="shared" si="13"/>
        <v>2.2424550186833585</v>
      </c>
      <c r="O30" s="6">
        <f t="shared" si="13"/>
        <v>4.3358116076424267</v>
      </c>
      <c r="P30" s="6">
        <f t="shared" si="13"/>
        <v>7.5808231736027665</v>
      </c>
      <c r="Q30" s="6">
        <f t="shared" si="13"/>
        <v>15.586799691267515</v>
      </c>
      <c r="R30" s="6">
        <f t="shared" si="13"/>
        <v>8.9931930486254714</v>
      </c>
      <c r="S30" s="6">
        <f t="shared" si="13"/>
        <v>24.578842489034287</v>
      </c>
      <c r="T30" s="6">
        <f t="shared" si="13"/>
        <v>59.465196367811586</v>
      </c>
      <c r="U30" s="6">
        <f t="shared" si="13"/>
        <v>126.76448085720767</v>
      </c>
      <c r="V30" s="6">
        <f t="shared" si="13"/>
        <v>276.94226682381122</v>
      </c>
      <c r="W30" s="6">
        <f t="shared" si="13"/>
        <v>2.1319578944785462</v>
      </c>
    </row>
    <row r="31" spans="1:23" x14ac:dyDescent="0.25">
      <c r="A31" s="4" t="s">
        <v>37</v>
      </c>
      <c r="B31" s="6">
        <f t="shared" ref="B31:W31" si="14">SUM(B18:B30)</f>
        <v>33.10131047219096</v>
      </c>
      <c r="C31" s="6">
        <f t="shared" si="14"/>
        <v>4.8515081170037888</v>
      </c>
      <c r="D31" s="6">
        <f t="shared" si="14"/>
        <v>18.525480799598498</v>
      </c>
      <c r="E31" s="6">
        <f t="shared" si="14"/>
        <v>54.113882733894059</v>
      </c>
      <c r="F31" s="6">
        <f t="shared" si="14"/>
        <v>101.86147247924384</v>
      </c>
      <c r="G31" s="6">
        <f t="shared" si="14"/>
        <v>237.62607089025232</v>
      </c>
      <c r="H31" s="6">
        <f t="shared" si="14"/>
        <v>94.62037569114591</v>
      </c>
      <c r="I31" s="6">
        <f t="shared" si="14"/>
        <v>424.8373324455838</v>
      </c>
      <c r="J31" s="6">
        <f t="shared" si="14"/>
        <v>812.01899833626521</v>
      </c>
      <c r="K31" s="6">
        <f t="shared" si="14"/>
        <v>1291.9651732731418</v>
      </c>
      <c r="L31" s="6">
        <f t="shared" si="14"/>
        <v>2784.6423410680582</v>
      </c>
      <c r="M31" s="6">
        <f t="shared" si="14"/>
        <v>124.02911973109576</v>
      </c>
      <c r="N31" s="6">
        <f t="shared" si="14"/>
        <v>470.59837709540079</v>
      </c>
      <c r="O31" s="6">
        <f t="shared" si="14"/>
        <v>898.46057406502405</v>
      </c>
      <c r="P31" s="6">
        <f t="shared" si="14"/>
        <v>1437.3133815839956</v>
      </c>
      <c r="Q31" s="6">
        <f t="shared" si="14"/>
        <v>3144.5517714361376</v>
      </c>
      <c r="R31" s="6">
        <f t="shared" si="14"/>
        <v>1265.7741905458752</v>
      </c>
      <c r="S31" s="6">
        <f t="shared" si="14"/>
        <v>3460.87305425659</v>
      </c>
      <c r="T31" s="6">
        <f t="shared" si="14"/>
        <v>8143.4974896675194</v>
      </c>
      <c r="U31" s="6">
        <f t="shared" si="14"/>
        <v>17909.496788300705</v>
      </c>
      <c r="V31" s="6">
        <f t="shared" si="14"/>
        <v>36375.593084295018</v>
      </c>
      <c r="W31" s="6">
        <f t="shared" si="14"/>
        <v>1081.8955273391157</v>
      </c>
    </row>
    <row r="33" spans="1:23" x14ac:dyDescent="0.25">
      <c r="B33" s="7">
        <f t="shared" ref="B33:W33" si="15">+B31/B2</f>
        <v>0.24029156631301068</v>
      </c>
      <c r="C33" s="7">
        <f t="shared" si="15"/>
        <v>1.134623690985603E-2</v>
      </c>
      <c r="D33" s="7">
        <f t="shared" si="15"/>
        <v>0.14688550629415609</v>
      </c>
      <c r="E33" s="7">
        <f t="shared" si="15"/>
        <v>0.16896529321992895</v>
      </c>
      <c r="F33" s="7">
        <f t="shared" si="15"/>
        <v>0.17511965773539129</v>
      </c>
      <c r="G33" s="7">
        <f t="shared" si="15"/>
        <v>0.17989101217368778</v>
      </c>
      <c r="H33" s="7">
        <f t="shared" si="15"/>
        <v>4.5066191929339604E-2</v>
      </c>
      <c r="I33" s="7">
        <f t="shared" si="15"/>
        <v>0.11435054212089882</v>
      </c>
      <c r="J33" s="7">
        <f t="shared" si="15"/>
        <v>9.7465411415898706E-2</v>
      </c>
      <c r="K33" s="7">
        <f t="shared" si="15"/>
        <v>9.754347799508252E-2</v>
      </c>
      <c r="L33" s="7">
        <f t="shared" si="15"/>
        <v>0.11065480333377546</v>
      </c>
      <c r="M33" s="7">
        <f t="shared" si="15"/>
        <v>3.3546171402836278E-2</v>
      </c>
      <c r="N33" s="7">
        <f t="shared" si="15"/>
        <v>0.14163835233820107</v>
      </c>
      <c r="O33" s="7">
        <f t="shared" si="15"/>
        <v>0.1305837967651477</v>
      </c>
      <c r="P33" s="7">
        <f t="shared" si="15"/>
        <v>0.12796514599373676</v>
      </c>
      <c r="Q33" s="7">
        <f t="shared" si="15"/>
        <v>0.13131006336823708</v>
      </c>
      <c r="R33" s="7">
        <f t="shared" si="15"/>
        <v>0.15269145696928968</v>
      </c>
      <c r="S33" s="7">
        <f t="shared" si="15"/>
        <v>0.22614084363958889</v>
      </c>
      <c r="T33" s="7">
        <f t="shared" si="15"/>
        <v>0.21484710884545977</v>
      </c>
      <c r="U33" s="7">
        <f t="shared" si="15"/>
        <v>0.23019479156731346</v>
      </c>
      <c r="V33" s="7">
        <f t="shared" si="15"/>
        <v>0.19959088527608929</v>
      </c>
      <c r="W33" s="7">
        <f t="shared" si="15"/>
        <v>0.60145760111356339</v>
      </c>
    </row>
    <row r="35" spans="1:23" x14ac:dyDescent="0.25">
      <c r="A35" s="4" t="str">
        <f>A18</f>
        <v>Allowed Revenue</v>
      </c>
      <c r="B35" s="8">
        <f t="shared" ref="B35:L35" si="16">B18/B2</f>
        <v>0.1926266879815538</v>
      </c>
      <c r="C35" s="8">
        <f t="shared" si="16"/>
        <v>2.9113515835991005E-2</v>
      </c>
      <c r="D35" s="8">
        <f t="shared" si="16"/>
        <v>0.16194537871566853</v>
      </c>
      <c r="E35" s="8">
        <f t="shared" si="16"/>
        <v>0.23029328245432837</v>
      </c>
      <c r="F35" s="8">
        <f t="shared" si="16"/>
        <v>0.25009910042301725</v>
      </c>
      <c r="G35" s="8">
        <f t="shared" si="16"/>
        <v>0.26431568822630791</v>
      </c>
      <c r="H35" s="8">
        <f t="shared" si="16"/>
        <v>2.9040443617929783E-2</v>
      </c>
      <c r="I35" s="8">
        <f t="shared" si="16"/>
        <v>0.19405052191525271</v>
      </c>
      <c r="J35" s="8">
        <f t="shared" si="16"/>
        <v>0.16096440724893574</v>
      </c>
      <c r="K35" s="8">
        <f t="shared" si="16"/>
        <v>0.16166949602281278</v>
      </c>
      <c r="L35" s="8">
        <f t="shared" si="16"/>
        <v>0.18382744955963648</v>
      </c>
      <c r="M35" s="8"/>
      <c r="N35" s="8">
        <f t="shared" ref="N35:W35" si="17">N18/N2</f>
        <v>0.21320296217911941</v>
      </c>
      <c r="O35" s="8">
        <f t="shared" si="17"/>
        <v>0.18863185969338361</v>
      </c>
      <c r="P35" s="8">
        <f t="shared" si="17"/>
        <v>0.18522767003842722</v>
      </c>
      <c r="Q35" s="8">
        <f t="shared" si="17"/>
        <v>0.19125455670864114</v>
      </c>
      <c r="R35" s="8">
        <f t="shared" si="17"/>
        <v>3.0644908555323917E-2</v>
      </c>
      <c r="S35" s="8">
        <f t="shared" si="17"/>
        <v>0.31771444485322797</v>
      </c>
      <c r="T35" s="8">
        <f t="shared" si="17"/>
        <v>0.29680314084177095</v>
      </c>
      <c r="U35" s="8">
        <f t="shared" si="17"/>
        <v>0.3191808956315198</v>
      </c>
      <c r="V35" s="8">
        <f t="shared" si="17"/>
        <v>0.27673340072792524</v>
      </c>
      <c r="W35" s="8">
        <f t="shared" si="17"/>
        <v>0.20021311630963107</v>
      </c>
    </row>
    <row r="36" spans="1:23" x14ac:dyDescent="0.25">
      <c r="A36" s="4" t="str">
        <f t="shared" ref="A36:A47" si="18">A19</f>
        <v>Load Factor</v>
      </c>
      <c r="B36" s="8">
        <f t="shared" ref="B36:L36" si="19">B19/B3</f>
        <v>7.2801084817578792E-4</v>
      </c>
      <c r="C36" s="8">
        <f t="shared" si="19"/>
        <v>2.277770244669158E-2</v>
      </c>
      <c r="D36" s="8">
        <f t="shared" si="19"/>
        <v>8.4289731314788376E-3</v>
      </c>
      <c r="E36" s="8">
        <f t="shared" si="19"/>
        <v>1.157447998736367E-2</v>
      </c>
      <c r="F36" s="8">
        <f t="shared" si="19"/>
        <v>1.2513632487965396E-2</v>
      </c>
      <c r="G36" s="8">
        <f t="shared" si="19"/>
        <v>1.3091261679128744E-2</v>
      </c>
      <c r="H36" s="8">
        <f t="shared" si="19"/>
        <v>-3.1671967883812311E-4</v>
      </c>
      <c r="I36" s="8">
        <f t="shared" si="19"/>
        <v>-3.407311567366721E-3</v>
      </c>
      <c r="J36" s="8">
        <f t="shared" si="19"/>
        <v>-3.198303162086742E-3</v>
      </c>
      <c r="K36" s="8">
        <f t="shared" si="19"/>
        <v>-3.2964417596305427E-3</v>
      </c>
      <c r="L36" s="8">
        <f t="shared" si="19"/>
        <v>-3.9766760610910855E-3</v>
      </c>
      <c r="M36" s="8"/>
      <c r="N36" s="8">
        <f t="shared" ref="N36:W36" si="20">N19/N3</f>
        <v>-6.7166860904531245E-3</v>
      </c>
      <c r="O36" s="8">
        <f t="shared" si="20"/>
        <v>-6.5501152127262294E-3</v>
      </c>
      <c r="P36" s="8">
        <f t="shared" si="20"/>
        <v>-6.4712261931918038E-3</v>
      </c>
      <c r="Q36" s="8">
        <f t="shared" si="20"/>
        <v>-6.5904976475452967E-3</v>
      </c>
      <c r="R36" s="8">
        <f t="shared" si="20"/>
        <v>-4.9730813106094538E-3</v>
      </c>
      <c r="S36" s="8">
        <f t="shared" si="20"/>
        <v>-1.0685040425940149E-2</v>
      </c>
      <c r="T36" s="8">
        <f t="shared" si="20"/>
        <v>-1.0282256725147836E-2</v>
      </c>
      <c r="U36" s="8">
        <f t="shared" si="20"/>
        <v>-1.0593691435976065E-2</v>
      </c>
      <c r="V36" s="8">
        <f t="shared" si="20"/>
        <v>-9.9086949495354546E-3</v>
      </c>
      <c r="W36" s="8">
        <f t="shared" si="20"/>
        <v>-1.0716854701227843E-2</v>
      </c>
    </row>
    <row r="37" spans="1:23" x14ac:dyDescent="0.25">
      <c r="A37" s="4" t="str">
        <f t="shared" si="18"/>
        <v>Coincidence Factor</v>
      </c>
      <c r="B37" s="8">
        <f t="shared" ref="B37:L37" si="21">B20/B4</f>
        <v>1.68473481940195E-2</v>
      </c>
      <c r="C37" s="8">
        <f t="shared" si="21"/>
        <v>-4.4601821064723809E-2</v>
      </c>
      <c r="D37" s="8">
        <f t="shared" si="21"/>
        <v>-2.5228208925727632E-2</v>
      </c>
      <c r="E37" s="8">
        <f t="shared" si="21"/>
        <v>-3.8176132801593016E-2</v>
      </c>
      <c r="F37" s="8">
        <f t="shared" si="21"/>
        <v>-4.1727051419514979E-2</v>
      </c>
      <c r="G37" s="8">
        <f t="shared" si="21"/>
        <v>-4.4058863272663673E-2</v>
      </c>
      <c r="H37" s="8">
        <f t="shared" si="21"/>
        <v>-3.9756205397427132E-3</v>
      </c>
      <c r="I37" s="8">
        <f t="shared" si="21"/>
        <v>-1.1743134063309972E-2</v>
      </c>
      <c r="J37" s="8">
        <f t="shared" si="21"/>
        <v>-9.0245537897118647E-3</v>
      </c>
      <c r="K37" s="8">
        <f t="shared" si="21"/>
        <v>-8.7133274722081492E-3</v>
      </c>
      <c r="L37" s="8">
        <f t="shared" si="21"/>
        <v>-8.7278172212105608E-3</v>
      </c>
      <c r="M37" s="8"/>
      <c r="N37" s="8">
        <f t="shared" ref="N37:W37" si="22">N20/N4</f>
        <v>-9.2606166003254033E-3</v>
      </c>
      <c r="O37" s="8">
        <f t="shared" si="22"/>
        <v>-8.3699912444252633E-3</v>
      </c>
      <c r="P37" s="8">
        <f t="shared" si="22"/>
        <v>-8.2964835448089049E-3</v>
      </c>
      <c r="Q37" s="8">
        <f t="shared" si="22"/>
        <v>-8.3882394514373654E-3</v>
      </c>
      <c r="R37" s="8">
        <f t="shared" si="22"/>
        <v>-3.9332241707113053E-3</v>
      </c>
      <c r="S37" s="8">
        <f t="shared" si="22"/>
        <v>-7.7522658241611902E-3</v>
      </c>
      <c r="T37" s="8">
        <f t="shared" si="22"/>
        <v>-7.4890307610293591E-3</v>
      </c>
      <c r="U37" s="8">
        <f t="shared" si="22"/>
        <v>-7.6973959143654541E-3</v>
      </c>
      <c r="V37" s="8">
        <f t="shared" si="22"/>
        <v>-7.2430505807082228E-3</v>
      </c>
      <c r="W37" s="8">
        <f t="shared" si="22"/>
        <v>-8.3819412177228506E-3</v>
      </c>
    </row>
    <row r="38" spans="1:23" x14ac:dyDescent="0.25">
      <c r="A38" s="4" t="str">
        <f t="shared" si="18"/>
        <v>Forecast</v>
      </c>
      <c r="B38" s="8">
        <f t="shared" ref="B38:L38" si="23">B21/B5</f>
        <v>1.6582587120197629E-2</v>
      </c>
      <c r="C38" s="8">
        <f t="shared" si="23"/>
        <v>-3.7307088098624215E-2</v>
      </c>
      <c r="D38" s="8">
        <f t="shared" si="23"/>
        <v>-1.407767230503384E-2</v>
      </c>
      <c r="E38" s="8">
        <f t="shared" si="23"/>
        <v>-1.9596852854682677E-2</v>
      </c>
      <c r="F38" s="8">
        <f t="shared" si="23"/>
        <v>-2.1513270968089367E-2</v>
      </c>
      <c r="G38" s="8">
        <f t="shared" si="23"/>
        <v>-2.2626624661707496E-2</v>
      </c>
      <c r="H38" s="8">
        <f t="shared" si="23"/>
        <v>-2.6006913400793367E-2</v>
      </c>
      <c r="I38" s="8">
        <f t="shared" si="23"/>
        <v>-5.5843444279836889E-2</v>
      </c>
      <c r="J38" s="8">
        <f t="shared" si="23"/>
        <v>-5.3716942085794174E-2</v>
      </c>
      <c r="K38" s="8">
        <f t="shared" si="23"/>
        <v>-5.4452052429274533E-2</v>
      </c>
      <c r="L38" s="8">
        <f t="shared" si="23"/>
        <v>-5.5644382445241843E-2</v>
      </c>
      <c r="M38" s="8"/>
      <c r="N38" s="8">
        <f t="shared" ref="N38:W38" si="24">N21/N5</f>
        <v>-4.2588915934198272E-2</v>
      </c>
      <c r="O38" s="8">
        <f t="shared" si="24"/>
        <v>-3.8639983419032881E-2</v>
      </c>
      <c r="P38" s="8">
        <f t="shared" si="24"/>
        <v>-3.9150031026591273E-2</v>
      </c>
      <c r="Q38" s="8">
        <f t="shared" si="24"/>
        <v>-3.9568534915240448E-2</v>
      </c>
      <c r="R38" s="8">
        <f t="shared" si="24"/>
        <v>7.7758559016344292E-2</v>
      </c>
      <c r="S38" s="8">
        <f t="shared" si="24"/>
        <v>-3.1941292589701686E-2</v>
      </c>
      <c r="T38" s="8">
        <f t="shared" si="24"/>
        <v>-2.9430665996930155E-2</v>
      </c>
      <c r="U38" s="8">
        <f t="shared" si="24"/>
        <v>-2.8003001706752042E-2</v>
      </c>
      <c r="V38" s="8">
        <f t="shared" si="24"/>
        <v>-3.1806376648510534E-2</v>
      </c>
      <c r="W38" s="8">
        <f t="shared" si="24"/>
        <v>0.32707651491435297</v>
      </c>
    </row>
    <row r="39" spans="1:23" x14ac:dyDescent="0.25">
      <c r="A39" s="4" t="str">
        <f t="shared" si="18"/>
        <v>Service Models</v>
      </c>
      <c r="B39" s="8">
        <f t="shared" ref="B39:L39" si="25">B22/B6</f>
        <v>1.6262476989811105E-4</v>
      </c>
      <c r="C39" s="8">
        <f t="shared" si="25"/>
        <v>4.7517998637077515E-4</v>
      </c>
      <c r="D39" s="8">
        <f t="shared" si="25"/>
        <v>3.4275474580280013E-3</v>
      </c>
      <c r="E39" s="8">
        <f t="shared" si="25"/>
        <v>6.9708685678137379E-4</v>
      </c>
      <c r="F39" s="8">
        <f t="shared" si="25"/>
        <v>1.217568002092923E-5</v>
      </c>
      <c r="G39" s="8">
        <f t="shared" si="25"/>
        <v>-4.2517849019759791E-4</v>
      </c>
      <c r="H39" s="8">
        <f t="shared" si="25"/>
        <v>-9.258509692631851E-4</v>
      </c>
      <c r="I39" s="8">
        <f t="shared" si="25"/>
        <v>-8.8948034649681941E-4</v>
      </c>
      <c r="J39" s="8">
        <f t="shared" si="25"/>
        <v>-1.1263155008229319E-3</v>
      </c>
      <c r="K39" s="8">
        <f t="shared" si="25"/>
        <v>-1.1839639461884567E-3</v>
      </c>
      <c r="L39" s="8">
        <f t="shared" si="25"/>
        <v>-1.2060554895308114E-3</v>
      </c>
      <c r="M39" s="8"/>
      <c r="N39" s="8">
        <f t="shared" ref="N39:W39" si="26">N22/N6</f>
        <v>-6.1218661796449264E-4</v>
      </c>
      <c r="O39" s="8">
        <f t="shared" si="26"/>
        <v>-7.4777915371356007E-4</v>
      </c>
      <c r="P39" s="8">
        <f t="shared" si="26"/>
        <v>-7.9845116293329082E-4</v>
      </c>
      <c r="Q39" s="8">
        <f t="shared" si="26"/>
        <v>-8.3471883464325764E-4</v>
      </c>
      <c r="R39" s="8">
        <f t="shared" si="26"/>
        <v>-9.7314723228715059E-5</v>
      </c>
      <c r="S39" s="8">
        <f t="shared" si="26"/>
        <v>-4.290378349634603E-4</v>
      </c>
      <c r="T39" s="8">
        <f t="shared" si="26"/>
        <v>-7.0194838835185272E-4</v>
      </c>
      <c r="U39" s="8">
        <f t="shared" si="26"/>
        <v>-7.9123919657524263E-4</v>
      </c>
      <c r="V39" s="8">
        <f t="shared" si="26"/>
        <v>-8.5966423788273456E-4</v>
      </c>
      <c r="W39" s="8">
        <f t="shared" si="26"/>
        <v>4.02171162614015E-3</v>
      </c>
    </row>
    <row r="40" spans="1:23" x14ac:dyDescent="0.25">
      <c r="A40" s="4" t="str">
        <f t="shared" si="18"/>
        <v>Loss Adjustment factors</v>
      </c>
      <c r="B40" s="8">
        <f t="shared" ref="B40:L40" si="27">B23/B7</f>
        <v>0</v>
      </c>
      <c r="C40" s="8">
        <f t="shared" si="27"/>
        <v>0</v>
      </c>
      <c r="D40" s="8">
        <f t="shared" si="27"/>
        <v>0</v>
      </c>
      <c r="E40" s="8">
        <f t="shared" si="27"/>
        <v>0</v>
      </c>
      <c r="F40" s="8">
        <f t="shared" si="27"/>
        <v>0</v>
      </c>
      <c r="G40" s="8">
        <f t="shared" si="27"/>
        <v>0</v>
      </c>
      <c r="H40" s="8">
        <f t="shared" si="27"/>
        <v>0</v>
      </c>
      <c r="I40" s="8">
        <f t="shared" si="27"/>
        <v>0</v>
      </c>
      <c r="J40" s="8">
        <f t="shared" si="27"/>
        <v>0</v>
      </c>
      <c r="K40" s="8">
        <f t="shared" si="27"/>
        <v>0</v>
      </c>
      <c r="L40" s="8">
        <f t="shared" si="27"/>
        <v>0</v>
      </c>
      <c r="M40" s="8"/>
      <c r="N40" s="8">
        <f t="shared" ref="N40:W40" si="28">N23/N7</f>
        <v>0</v>
      </c>
      <c r="O40" s="8">
        <f t="shared" si="28"/>
        <v>0</v>
      </c>
      <c r="P40" s="8">
        <f t="shared" si="28"/>
        <v>0</v>
      </c>
      <c r="Q40" s="8">
        <f t="shared" si="28"/>
        <v>0</v>
      </c>
      <c r="R40" s="8">
        <f t="shared" si="28"/>
        <v>0</v>
      </c>
      <c r="S40" s="8">
        <f t="shared" si="28"/>
        <v>0</v>
      </c>
      <c r="T40" s="8">
        <f t="shared" si="28"/>
        <v>0</v>
      </c>
      <c r="U40" s="8">
        <f t="shared" si="28"/>
        <v>0</v>
      </c>
      <c r="V40" s="8">
        <f t="shared" si="28"/>
        <v>0</v>
      </c>
      <c r="W40" s="8">
        <f t="shared" si="28"/>
        <v>0</v>
      </c>
    </row>
    <row r="41" spans="1:23" x14ac:dyDescent="0.25">
      <c r="A41" s="4" t="str">
        <f t="shared" si="18"/>
        <v>Average KVAR By KVA</v>
      </c>
      <c r="B41" s="8">
        <f t="shared" ref="B41:L41" si="29">B24/B8</f>
        <v>0</v>
      </c>
      <c r="C41" s="8">
        <f t="shared" si="29"/>
        <v>0</v>
      </c>
      <c r="D41" s="8">
        <f t="shared" si="29"/>
        <v>-2.5611771502153616E-4</v>
      </c>
      <c r="E41" s="8">
        <f t="shared" si="29"/>
        <v>-9.7044801396806447E-5</v>
      </c>
      <c r="F41" s="8">
        <f t="shared" si="29"/>
        <v>-1.0574334196577092E-4</v>
      </c>
      <c r="G41" s="8">
        <f t="shared" si="29"/>
        <v>-1.385952779246472E-4</v>
      </c>
      <c r="H41" s="8">
        <f t="shared" si="29"/>
        <v>8.4930891414754185E-4</v>
      </c>
      <c r="I41" s="8">
        <f t="shared" si="29"/>
        <v>3.6131113396002022E-4</v>
      </c>
      <c r="J41" s="8">
        <f t="shared" si="29"/>
        <v>2.9331008593759902E-4</v>
      </c>
      <c r="K41" s="8">
        <f t="shared" si="29"/>
        <v>2.8307836132358073E-4</v>
      </c>
      <c r="L41" s="8">
        <f t="shared" si="29"/>
        <v>2.5139938673909802E-4</v>
      </c>
      <c r="M41" s="8"/>
      <c r="N41" s="8">
        <f t="shared" ref="N41:W41" si="30">N24/N8</f>
        <v>3.0372483772334589E-4</v>
      </c>
      <c r="O41" s="8">
        <f t="shared" si="30"/>
        <v>2.4863306816337875E-4</v>
      </c>
      <c r="P41" s="8">
        <f t="shared" si="30"/>
        <v>2.5261584753044722E-4</v>
      </c>
      <c r="Q41" s="8">
        <f t="shared" si="30"/>
        <v>2.4899924427825465E-4</v>
      </c>
      <c r="R41" s="8">
        <f t="shared" si="30"/>
        <v>3.82341279288169E-4</v>
      </c>
      <c r="S41" s="8">
        <f t="shared" si="30"/>
        <v>1.0229752825973175E-4</v>
      </c>
      <c r="T41" s="8">
        <f t="shared" si="30"/>
        <v>9.6125732292905898E-5</v>
      </c>
      <c r="U41" s="8">
        <f t="shared" si="30"/>
        <v>1.0426556030758498E-4</v>
      </c>
      <c r="V41" s="8">
        <f t="shared" si="30"/>
        <v>9.6627204625816069E-5</v>
      </c>
      <c r="W41" s="8">
        <f t="shared" si="30"/>
        <v>0</v>
      </c>
    </row>
    <row r="42" spans="1:23" x14ac:dyDescent="0.25">
      <c r="A42" s="4" t="str">
        <f t="shared" si="18"/>
        <v>Gross Asset Models</v>
      </c>
      <c r="B42" s="8">
        <f t="shared" ref="B42:L42" si="31">B25/B9</f>
        <v>6.6031264159504535E-4</v>
      </c>
      <c r="C42" s="8">
        <f t="shared" si="31"/>
        <v>9.9733342741386843E-3</v>
      </c>
      <c r="D42" s="8">
        <f t="shared" si="31"/>
        <v>-2.2657168294624654E-3</v>
      </c>
      <c r="E42" s="8">
        <f t="shared" si="31"/>
        <v>-2.3601883061108789E-3</v>
      </c>
      <c r="F42" s="8">
        <f t="shared" si="31"/>
        <v>-2.3323836358389392E-3</v>
      </c>
      <c r="G42" s="8">
        <f t="shared" si="31"/>
        <v>-2.3798446860851651E-3</v>
      </c>
      <c r="H42" s="8">
        <f t="shared" si="31"/>
        <v>1.1803606397603431E-2</v>
      </c>
      <c r="I42" s="8">
        <f t="shared" si="31"/>
        <v>1.873079208173527E-3</v>
      </c>
      <c r="J42" s="8">
        <f t="shared" si="31"/>
        <v>4.0596007555225621E-3</v>
      </c>
      <c r="K42" s="8">
        <f t="shared" si="31"/>
        <v>4.1522979331014495E-3</v>
      </c>
      <c r="L42" s="8">
        <f t="shared" si="31"/>
        <v>2.990751018402757E-3</v>
      </c>
      <c r="M42" s="8"/>
      <c r="N42" s="8">
        <f t="shared" ref="N42:W42" si="32">N25/N9</f>
        <v>1.3232470813310871E-3</v>
      </c>
      <c r="O42" s="8">
        <f t="shared" si="32"/>
        <v>2.9258209033744737E-3</v>
      </c>
      <c r="P42" s="8">
        <f t="shared" si="32"/>
        <v>3.2349065408969666E-3</v>
      </c>
      <c r="Q42" s="8">
        <f t="shared" si="32"/>
        <v>2.9633255900765073E-3</v>
      </c>
      <c r="R42" s="8">
        <f t="shared" si="32"/>
        <v>1.1221418730069408E-2</v>
      </c>
      <c r="S42" s="8">
        <f t="shared" si="32"/>
        <v>-4.2379318352271603E-3</v>
      </c>
      <c r="T42" s="8">
        <f t="shared" si="32"/>
        <v>-2.8814543566956521E-3</v>
      </c>
      <c r="U42" s="8">
        <f t="shared" si="32"/>
        <v>-3.9866388890483989E-3</v>
      </c>
      <c r="V42" s="8">
        <f t="shared" si="32"/>
        <v>-1.4485304321330303E-3</v>
      </c>
      <c r="W42" s="8">
        <f t="shared" si="32"/>
        <v>-5.5760323873830682E-3</v>
      </c>
    </row>
    <row r="43" spans="1:23" x14ac:dyDescent="0.25">
      <c r="A43" s="4" t="str">
        <f t="shared" si="18"/>
        <v>Peaking Probabilities</v>
      </c>
      <c r="B43" s="8">
        <f t="shared" ref="B43:L43" si="33">B26/B10</f>
        <v>3.9653588223155408E-4</v>
      </c>
      <c r="C43" s="8">
        <f t="shared" si="33"/>
        <v>2.1164774296402957E-4</v>
      </c>
      <c r="D43" s="8">
        <f t="shared" si="33"/>
        <v>1.1176293323488236E-4</v>
      </c>
      <c r="E43" s="8">
        <f t="shared" si="33"/>
        <v>-1.0821295056524739E-4</v>
      </c>
      <c r="F43" s="8">
        <f t="shared" si="33"/>
        <v>-2.1814856821669306E-4</v>
      </c>
      <c r="G43" s="8">
        <f t="shared" si="33"/>
        <v>-2.3531295735656772E-4</v>
      </c>
      <c r="H43" s="8">
        <f t="shared" si="33"/>
        <v>5.9837571769923723E-4</v>
      </c>
      <c r="I43" s="8">
        <f t="shared" si="33"/>
        <v>-1.6378746507917809E-4</v>
      </c>
      <c r="J43" s="8">
        <f t="shared" si="33"/>
        <v>2.500479686892857E-5</v>
      </c>
      <c r="K43" s="8">
        <f t="shared" si="33"/>
        <v>3.7433698290395713E-5</v>
      </c>
      <c r="L43" s="8">
        <f t="shared" si="33"/>
        <v>-4.5835932191791428E-5</v>
      </c>
      <c r="M43" s="8"/>
      <c r="N43" s="8">
        <f t="shared" ref="N43:W43" si="34">N26/N10</f>
        <v>-1.6639711929901677E-3</v>
      </c>
      <c r="O43" s="8">
        <f t="shared" si="34"/>
        <v>-1.5689166584749465E-3</v>
      </c>
      <c r="P43" s="8">
        <f t="shared" si="34"/>
        <v>-1.5564204449947789E-3</v>
      </c>
      <c r="Q43" s="8">
        <f t="shared" si="34"/>
        <v>-1.5726340132401376E-3</v>
      </c>
      <c r="R43" s="8">
        <f t="shared" si="34"/>
        <v>-6.5542824387674345E-4</v>
      </c>
      <c r="S43" s="8">
        <f t="shared" si="34"/>
        <v>-1.4445313300588656E-3</v>
      </c>
      <c r="T43" s="8">
        <f t="shared" si="34"/>
        <v>-1.3433070481856935E-3</v>
      </c>
      <c r="U43" s="8">
        <f t="shared" si="34"/>
        <v>-1.4470279099914139E-3</v>
      </c>
      <c r="V43" s="8">
        <f t="shared" si="34"/>
        <v>-1.2374438673579578E-3</v>
      </c>
      <c r="W43" s="8">
        <f t="shared" si="34"/>
        <v>9.6018971729841928E-3</v>
      </c>
    </row>
    <row r="44" spans="1:23" x14ac:dyDescent="0.25">
      <c r="A44" s="4" t="str">
        <f t="shared" si="18"/>
        <v>Hours in Time Band and Days in year</v>
      </c>
      <c r="B44" s="8">
        <f t="shared" ref="B44:L44" si="35">B27/B11</f>
        <v>-6.0010149816824691E-4</v>
      </c>
      <c r="C44" s="8">
        <f t="shared" si="35"/>
        <v>-1.6828504173736867E-3</v>
      </c>
      <c r="D44" s="8">
        <f t="shared" si="35"/>
        <v>-5.2400452681911265E-4</v>
      </c>
      <c r="E44" s="8">
        <f t="shared" si="35"/>
        <v>-3.3291607387002148E-4</v>
      </c>
      <c r="F44" s="8">
        <f t="shared" si="35"/>
        <v>-3.2060949483059725E-4</v>
      </c>
      <c r="G44" s="8">
        <f t="shared" si="35"/>
        <v>-3.3232114330680881E-4</v>
      </c>
      <c r="H44" s="8">
        <f t="shared" si="35"/>
        <v>-4.3404744315736127E-5</v>
      </c>
      <c r="I44" s="8">
        <f t="shared" si="35"/>
        <v>4.3317804762909353E-4</v>
      </c>
      <c r="J44" s="8">
        <f t="shared" si="35"/>
        <v>4.0566290751365238E-4</v>
      </c>
      <c r="K44" s="8">
        <f t="shared" si="35"/>
        <v>4.2026351953253221E-4</v>
      </c>
      <c r="L44" s="8">
        <f t="shared" si="35"/>
        <v>5.417901424777284E-4</v>
      </c>
      <c r="M44" s="8"/>
      <c r="N44" s="8">
        <f t="shared" ref="N44:W44" si="36">N27/N11</f>
        <v>9.5048850136617772E-4</v>
      </c>
      <c r="O44" s="8">
        <f t="shared" si="36"/>
        <v>9.6224680882394178E-4</v>
      </c>
      <c r="P44" s="8">
        <f t="shared" si="36"/>
        <v>9.4823395693237745E-4</v>
      </c>
      <c r="Q44" s="8">
        <f t="shared" si="36"/>
        <v>9.6847034588655673E-4</v>
      </c>
      <c r="R44" s="8">
        <f t="shared" si="36"/>
        <v>7.669120730899743E-4</v>
      </c>
      <c r="S44" s="8">
        <f t="shared" si="36"/>
        <v>1.5246460032187297E-3</v>
      </c>
      <c r="T44" s="8">
        <f t="shared" si="36"/>
        <v>1.4688997823006616E-3</v>
      </c>
      <c r="U44" s="8">
        <f t="shared" si="36"/>
        <v>1.5196716356213303E-3</v>
      </c>
      <c r="V44" s="8">
        <f t="shared" si="36"/>
        <v>1.3952452602976897E-3</v>
      </c>
      <c r="W44" s="8">
        <f t="shared" si="36"/>
        <v>4.2310863298331454E-3</v>
      </c>
    </row>
    <row r="45" spans="1:23" x14ac:dyDescent="0.25">
      <c r="A45" s="4" t="str">
        <f t="shared" si="18"/>
        <v>Real pre-tax cost of capital</v>
      </c>
      <c r="B45" s="8">
        <f t="shared" ref="B45:L45" si="37">B28/B12</f>
        <v>7.8590599719956684E-5</v>
      </c>
      <c r="C45" s="8">
        <f t="shared" si="37"/>
        <v>2.1234988444179944E-3</v>
      </c>
      <c r="D45" s="8">
        <f t="shared" si="37"/>
        <v>2.1865776867459354E-4</v>
      </c>
      <c r="E45" s="8">
        <f t="shared" si="37"/>
        <v>-4.1099737918058252E-4</v>
      </c>
      <c r="F45" s="8">
        <f t="shared" si="37"/>
        <v>-4.8554035499598065E-4</v>
      </c>
      <c r="G45" s="8">
        <f t="shared" si="37"/>
        <v>-5.9629951994951281E-4</v>
      </c>
      <c r="H45" s="8">
        <f t="shared" si="37"/>
        <v>2.3015940459081142E-3</v>
      </c>
      <c r="I45" s="8">
        <f t="shared" si="37"/>
        <v>2.5833000130349971E-4</v>
      </c>
      <c r="J45" s="8">
        <f t="shared" si="37"/>
        <v>6.6869470500433817E-4</v>
      </c>
      <c r="K45" s="8">
        <f t="shared" si="37"/>
        <v>6.7576395276155706E-4</v>
      </c>
      <c r="L45" s="8">
        <f t="shared" si="37"/>
        <v>4.2703570843399596E-4</v>
      </c>
      <c r="M45" s="8"/>
      <c r="N45" s="8">
        <f t="shared" ref="N45:W45" si="38">N28/N12</f>
        <v>2.1739061130192046E-4</v>
      </c>
      <c r="O45" s="8">
        <f t="shared" si="38"/>
        <v>5.5514906550630319E-4</v>
      </c>
      <c r="P45" s="8">
        <f t="shared" si="38"/>
        <v>6.1237957076450394E-4</v>
      </c>
      <c r="Q45" s="8">
        <f t="shared" si="38"/>
        <v>5.4835204816479485E-4</v>
      </c>
      <c r="R45" s="8">
        <f t="shared" si="38"/>
        <v>1.8119588057600485E-3</v>
      </c>
      <c r="S45" s="8">
        <f t="shared" si="38"/>
        <v>-1.3771642130938784E-3</v>
      </c>
      <c r="T45" s="8">
        <f t="shared" si="38"/>
        <v>-1.1606690563451916E-3</v>
      </c>
      <c r="U45" s="8">
        <f t="shared" si="38"/>
        <v>-1.4084896502501141E-3</v>
      </c>
      <c r="V45" s="8">
        <f t="shared" si="38"/>
        <v>-9.0259657775137309E-4</v>
      </c>
      <c r="W45" s="8">
        <f t="shared" si="38"/>
        <v>-3.613602347511646E-4</v>
      </c>
    </row>
    <row r="46" spans="1:23" x14ac:dyDescent="0.25">
      <c r="A46" s="4" t="str">
        <f t="shared" si="18"/>
        <v>Other Expenditure</v>
      </c>
      <c r="B46" s="8">
        <f t="shared" ref="B46:L46" si="39">B29/B13</f>
        <v>3.7370772851715874E-3</v>
      </c>
      <c r="C46" s="8">
        <f t="shared" si="39"/>
        <v>3.2698785248509235E-2</v>
      </c>
      <c r="D46" s="8">
        <f t="shared" si="39"/>
        <v>1.6802204860234295E-2</v>
      </c>
      <c r="E46" s="8">
        <f t="shared" si="39"/>
        <v>-2.15641181086335E-3</v>
      </c>
      <c r="F46" s="8">
        <f t="shared" si="39"/>
        <v>-7.2628453641730897E-3</v>
      </c>
      <c r="G46" s="8">
        <f t="shared" si="39"/>
        <v>-1.084735235561585E-2</v>
      </c>
      <c r="H46" s="8">
        <f t="shared" si="39"/>
        <v>3.1399742224901828E-2</v>
      </c>
      <c r="I46" s="8">
        <f t="shared" si="39"/>
        <v>8.8467215371287259E-4</v>
      </c>
      <c r="J46" s="8">
        <f t="shared" si="39"/>
        <v>6.0536327923618235E-3</v>
      </c>
      <c r="K46" s="8">
        <f t="shared" si="39"/>
        <v>5.9751550433182945E-3</v>
      </c>
      <c r="L46" s="8">
        <f t="shared" si="39"/>
        <v>2.300895916219296E-3</v>
      </c>
      <c r="M46" s="8"/>
      <c r="N46" s="8">
        <f t="shared" ref="N46:W46" si="40">N29/N13</f>
        <v>-2.3383730369729702E-3</v>
      </c>
      <c r="O46" s="8">
        <f t="shared" si="40"/>
        <v>1.3890737513770994E-3</v>
      </c>
      <c r="P46" s="8">
        <f t="shared" si="40"/>
        <v>1.9582538916801916E-3</v>
      </c>
      <c r="Q46" s="8">
        <f t="shared" si="40"/>
        <v>8.876158739111544E-4</v>
      </c>
      <c r="R46" s="8">
        <f t="shared" si="40"/>
        <v>3.2157325859651496E-2</v>
      </c>
      <c r="S46" s="8">
        <f t="shared" si="40"/>
        <v>-1.63412092574702E-2</v>
      </c>
      <c r="T46" s="8">
        <f t="shared" si="40"/>
        <v>-1.4219492013453142E-2</v>
      </c>
      <c r="U46" s="8">
        <f t="shared" si="40"/>
        <v>-1.819536378448287E-2</v>
      </c>
      <c r="V46" s="8">
        <f t="shared" si="40"/>
        <v>-1.1019944205067434E-2</v>
      </c>
      <c r="W46" s="8">
        <f t="shared" si="40"/>
        <v>1.2122313660493596E-2</v>
      </c>
    </row>
    <row r="47" spans="1:23" x14ac:dyDescent="0.25">
      <c r="A47" s="4" t="str">
        <f t="shared" si="18"/>
        <v>IDNO Discounts</v>
      </c>
      <c r="B47" s="8">
        <f t="shared" ref="B47:L47" si="41">B30/B14</f>
        <v>8.7976721694064378E-4</v>
      </c>
      <c r="C47" s="8">
        <f t="shared" si="41"/>
        <v>4.8727168846903233E-4</v>
      </c>
      <c r="D47" s="8">
        <f t="shared" si="41"/>
        <v>9.2463307971722957E-4</v>
      </c>
      <c r="E47" s="8">
        <f t="shared" si="41"/>
        <v>8.4831068194544978E-4</v>
      </c>
      <c r="F47" s="8">
        <f t="shared" si="41"/>
        <v>8.2470841456295228E-4</v>
      </c>
      <c r="G47" s="8">
        <f t="shared" si="41"/>
        <v>8.4793947434954329E-4</v>
      </c>
      <c r="H47" s="8">
        <f t="shared" si="41"/>
        <v>6.7733280602298794E-4</v>
      </c>
      <c r="I47" s="8">
        <f t="shared" si="41"/>
        <v>8.5528471417206317E-4</v>
      </c>
      <c r="J47" s="8">
        <f t="shared" si="41"/>
        <v>8.8304444926013694E-4</v>
      </c>
      <c r="K47" s="8">
        <f t="shared" si="41"/>
        <v>9.2820593337652557E-4</v>
      </c>
      <c r="L47" s="8">
        <f t="shared" si="41"/>
        <v>9.4873946346887286E-4</v>
      </c>
      <c r="M47" s="8"/>
      <c r="N47" s="8">
        <f t="shared" ref="N47:W47" si="42">N30/N14</f>
        <v>5.9153773858953258E-4</v>
      </c>
      <c r="O47" s="8">
        <f t="shared" si="42"/>
        <v>5.5769923956802063E-4</v>
      </c>
      <c r="P47" s="8">
        <f t="shared" si="42"/>
        <v>5.9871598745530588E-4</v>
      </c>
      <c r="Q47" s="8">
        <f t="shared" si="42"/>
        <v>5.7565793928008712E-4</v>
      </c>
      <c r="R47" s="8">
        <f t="shared" si="42"/>
        <v>9.4203767931882358E-4</v>
      </c>
      <c r="S47" s="8">
        <f t="shared" si="42"/>
        <v>1.3115463094118102E-3</v>
      </c>
      <c r="T47" s="8">
        <f t="shared" si="42"/>
        <v>1.2930668827296086E-3</v>
      </c>
      <c r="U47" s="8">
        <f t="shared" si="42"/>
        <v>1.3262072283157737E-3</v>
      </c>
      <c r="V47" s="8">
        <f t="shared" si="42"/>
        <v>1.2683443914925693E-3</v>
      </c>
      <c r="W47" s="8">
        <f t="shared" si="42"/>
        <v>7.4063529633324376E-4</v>
      </c>
    </row>
    <row r="48" spans="1:23" x14ac:dyDescent="0.25">
      <c r="A48" s="4" t="s">
        <v>37</v>
      </c>
      <c r="B48" s="8">
        <f t="shared" ref="B48:W48" si="43">SUM(B35:B47)</f>
        <v>0.23209944104133537</v>
      </c>
      <c r="C48" s="8">
        <f t="shared" si="43"/>
        <v>1.4269176486830629E-2</v>
      </c>
      <c r="D48" s="8">
        <f t="shared" si="43"/>
        <v>0.14950743764497179</v>
      </c>
      <c r="E48" s="8">
        <f t="shared" si="43"/>
        <v>0.18017440300215634</v>
      </c>
      <c r="F48" s="8">
        <f t="shared" si="43"/>
        <v>0.18948402385794108</v>
      </c>
      <c r="G48" s="8">
        <f t="shared" si="43"/>
        <v>0.19661449701497885</v>
      </c>
      <c r="H48" s="8">
        <f t="shared" si="43"/>
        <v>4.5401894391259794E-2</v>
      </c>
      <c r="I48" s="8">
        <f t="shared" si="43"/>
        <v>0.12666921945211418</v>
      </c>
      <c r="J48" s="8">
        <f t="shared" si="43"/>
        <v>0.10628724320298906</v>
      </c>
      <c r="K48" s="8">
        <f t="shared" si="43"/>
        <v>0.10649590885721542</v>
      </c>
      <c r="L48" s="8">
        <f t="shared" si="43"/>
        <v>0.12168729404611214</v>
      </c>
      <c r="M48" s="8">
        <f t="shared" si="43"/>
        <v>0</v>
      </c>
      <c r="N48" s="8">
        <f t="shared" si="43"/>
        <v>0.15340860147652702</v>
      </c>
      <c r="O48" s="8">
        <f t="shared" si="43"/>
        <v>0.13939369684182398</v>
      </c>
      <c r="P48" s="8">
        <f t="shared" si="43"/>
        <v>0.13656016346116701</v>
      </c>
      <c r="Q48" s="8">
        <f t="shared" si="43"/>
        <v>0.140492352888132</v>
      </c>
      <c r="R48" s="8">
        <f t="shared" si="43"/>
        <v>0.14602641355041993</v>
      </c>
      <c r="S48" s="8">
        <f t="shared" si="43"/>
        <v>0.24644446138350173</v>
      </c>
      <c r="T48" s="8">
        <f t="shared" si="43"/>
        <v>0.2321524088929553</v>
      </c>
      <c r="U48" s="8">
        <f t="shared" si="43"/>
        <v>0.25000819156832293</v>
      </c>
      <c r="V48" s="8">
        <f t="shared" si="43"/>
        <v>0.21506731608539453</v>
      </c>
      <c r="W48" s="8">
        <f t="shared" si="43"/>
        <v>0.53297108676868343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2025-12-22T12:27:22Z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