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RevApr27\Charging Models From DCUSA\Broken Links\Files for the website\MIDE Uploads\Use of System Methodology\Indicative TME Volatility\"/>
    </mc:Choice>
  </mc:AlternateContent>
  <xr:revisionPtr revIDLastSave="0" documentId="13_ncr:1_{84386530-72A5-4E6E-A599-6C00C2189C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Sheet1!$B$2:$W$37</definedName>
    <definedName name="_xlnm.Print_Titles" localSheetId="0">Sheet1!$A:$A,Sheet1!$1:$1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3" i="1" l="1"/>
  <c r="A52" i="1" s="1"/>
  <c r="A34" i="1"/>
  <c r="A53" i="1" s="1"/>
  <c r="A31" i="1" l="1"/>
  <c r="A50" i="1" s="1"/>
  <c r="A30" i="1"/>
  <c r="A49" i="1" s="1"/>
  <c r="A21" i="1"/>
  <c r="A40" i="1" s="1"/>
  <c r="A22" i="1"/>
  <c r="A41" i="1" s="1"/>
  <c r="A23" i="1"/>
  <c r="A42" i="1" s="1"/>
  <c r="A24" i="1"/>
  <c r="A43" i="1" s="1"/>
  <c r="A25" i="1"/>
  <c r="A44" i="1" s="1"/>
  <c r="A26" i="1"/>
  <c r="A45" i="1" s="1"/>
  <c r="A27" i="1"/>
  <c r="A46" i="1" s="1"/>
  <c r="A28" i="1"/>
  <c r="A47" i="1" s="1"/>
  <c r="A32" i="1"/>
  <c r="A51" i="1" s="1"/>
  <c r="A29" i="1"/>
  <c r="A48" i="1" s="1"/>
  <c r="A20" i="1"/>
  <c r="A39" i="1" s="1"/>
  <c r="C20" i="1" l="1"/>
  <c r="C21" i="1"/>
  <c r="C40" i="1" s="1"/>
  <c r="C24" i="1"/>
  <c r="C43" i="1" s="1"/>
  <c r="C32" i="1"/>
  <c r="C51" i="1" s="1"/>
  <c r="C29" i="1"/>
  <c r="C48" i="1" s="1"/>
  <c r="C22" i="1"/>
  <c r="C41" i="1" s="1"/>
  <c r="C25" i="1"/>
  <c r="C44" i="1" s="1"/>
  <c r="C30" i="1"/>
  <c r="C49" i="1" s="1"/>
  <c r="C33" i="1"/>
  <c r="C52" i="1" s="1"/>
  <c r="C34" i="1"/>
  <c r="C53" i="1" s="1"/>
  <c r="C26" i="1" l="1"/>
  <c r="C45" i="1" s="1"/>
  <c r="R20" i="1"/>
  <c r="R21" i="1"/>
  <c r="R40" i="1" s="1"/>
  <c r="R29" i="1"/>
  <c r="R48" i="1" s="1"/>
  <c r="R24" i="1"/>
  <c r="R43" i="1" s="1"/>
  <c r="R32" i="1"/>
  <c r="R51" i="1" s="1"/>
  <c r="R22" i="1"/>
  <c r="R41" i="1" s="1"/>
  <c r="R30" i="1"/>
  <c r="R49" i="1" s="1"/>
  <c r="R25" i="1"/>
  <c r="R44" i="1" s="1"/>
  <c r="R33" i="1"/>
  <c r="R52" i="1" s="1"/>
  <c r="C27" i="1"/>
  <c r="C46" i="1" s="1"/>
  <c r="C31" i="1"/>
  <c r="C50" i="1" s="1"/>
  <c r="M20" i="1"/>
  <c r="M22" i="1"/>
  <c r="M23" i="1"/>
  <c r="M25" i="1"/>
  <c r="M28" i="1"/>
  <c r="M26" i="1"/>
  <c r="M31" i="1"/>
  <c r="C23" i="1"/>
  <c r="C42" i="1" s="1"/>
  <c r="C28" i="1"/>
  <c r="C47" i="1" s="1"/>
  <c r="C39" i="1"/>
  <c r="R34" i="1" l="1"/>
  <c r="R53" i="1" s="1"/>
  <c r="M33" i="1"/>
  <c r="M30" i="1"/>
  <c r="R27" i="1"/>
  <c r="R46" i="1" s="1"/>
  <c r="C35" i="1"/>
  <c r="C37" i="1" s="1"/>
  <c r="M27" i="1"/>
  <c r="M32" i="1"/>
  <c r="M24" i="1"/>
  <c r="R26" i="1"/>
  <c r="R45" i="1" s="1"/>
  <c r="R31" i="1"/>
  <c r="R50" i="1" s="1"/>
  <c r="M29" i="1"/>
  <c r="R23" i="1"/>
  <c r="R42" i="1" s="1"/>
  <c r="M21" i="1"/>
  <c r="R28" i="1"/>
  <c r="R47" i="1" s="1"/>
  <c r="R39" i="1"/>
  <c r="R35" i="1"/>
  <c r="R37" i="1" s="1"/>
  <c r="M34" i="1"/>
  <c r="M35" i="1" l="1"/>
  <c r="M37" i="1" s="1"/>
  <c r="H20" i="1" l="1"/>
  <c r="H28" i="1"/>
  <c r="H47" i="1" s="1"/>
  <c r="H23" i="1"/>
  <c r="H42" i="1" s="1"/>
  <c r="H31" i="1"/>
  <c r="H50" i="1" s="1"/>
  <c r="H26" i="1"/>
  <c r="H45" i="1" s="1"/>
  <c r="H21" i="1"/>
  <c r="H40" i="1" s="1"/>
  <c r="H29" i="1"/>
  <c r="H48" i="1" s="1"/>
  <c r="H24" i="1"/>
  <c r="H43" i="1" s="1"/>
  <c r="H32" i="1"/>
  <c r="H51" i="1" s="1"/>
  <c r="H34" i="1"/>
  <c r="H53" i="1" s="1"/>
  <c r="H39" i="1" l="1"/>
  <c r="H25" i="1"/>
  <c r="H44" i="1" s="1"/>
  <c r="H30" i="1"/>
  <c r="H49" i="1" s="1"/>
  <c r="H22" i="1"/>
  <c r="H41" i="1" s="1"/>
  <c r="H33" i="1"/>
  <c r="H52" i="1" s="1"/>
  <c r="H27" i="1"/>
  <c r="H46" i="1" s="1"/>
  <c r="H35" i="1" l="1"/>
  <c r="H37" i="1" s="1"/>
  <c r="W20" i="1" l="1"/>
  <c r="W21" i="1"/>
  <c r="W40" i="1" s="1"/>
  <c r="W24" i="1"/>
  <c r="W43" i="1" s="1"/>
  <c r="W34" i="1" l="1"/>
  <c r="W53" i="1" s="1"/>
  <c r="W32" i="1"/>
  <c r="W51" i="1" s="1"/>
  <c r="W31" i="1"/>
  <c r="W50" i="1" s="1"/>
  <c r="W27" i="1"/>
  <c r="W46" i="1" s="1"/>
  <c r="W28" i="1"/>
  <c r="W47" i="1" s="1"/>
  <c r="W23" i="1"/>
  <c r="W42" i="1" s="1"/>
  <c r="W26" i="1"/>
  <c r="W45" i="1" s="1"/>
  <c r="W39" i="1"/>
  <c r="D20" i="1"/>
  <c r="D23" i="1"/>
  <c r="D42" i="1" s="1"/>
  <c r="D21" i="1"/>
  <c r="D40" i="1" s="1"/>
  <c r="W29" i="1"/>
  <c r="W48" i="1" s="1"/>
  <c r="W33" i="1"/>
  <c r="W52" i="1" s="1"/>
  <c r="G31" i="1"/>
  <c r="G50" i="1" s="1"/>
  <c r="G23" i="1"/>
  <c r="G42" i="1" s="1"/>
  <c r="G24" i="1"/>
  <c r="G43" i="1" s="1"/>
  <c r="G20" i="1"/>
  <c r="G26" i="1"/>
  <c r="G45" i="1" s="1"/>
  <c r="G21" i="1"/>
  <c r="G40" i="1" s="1"/>
  <c r="W25" i="1"/>
  <c r="W44" i="1" s="1"/>
  <c r="W30" i="1"/>
  <c r="W49" i="1" s="1"/>
  <c r="W22" i="1"/>
  <c r="W41" i="1" s="1"/>
  <c r="G33" i="1" l="1"/>
  <c r="G52" i="1" s="1"/>
  <c r="D29" i="1"/>
  <c r="D48" i="1" s="1"/>
  <c r="G28" i="1"/>
  <c r="G47" i="1" s="1"/>
  <c r="D32" i="1"/>
  <c r="D51" i="1" s="1"/>
  <c r="D25" i="1"/>
  <c r="D44" i="1" s="1"/>
  <c r="D30" i="1"/>
  <c r="D49" i="1" s="1"/>
  <c r="N29" i="1"/>
  <c r="N48" i="1" s="1"/>
  <c r="N20" i="1"/>
  <c r="N27" i="1"/>
  <c r="N46" i="1" s="1"/>
  <c r="N25" i="1"/>
  <c r="N44" i="1" s="1"/>
  <c r="N31" i="1"/>
  <c r="N50" i="1" s="1"/>
  <c r="N23" i="1"/>
  <c r="N42" i="1" s="1"/>
  <c r="D27" i="1"/>
  <c r="D46" i="1" s="1"/>
  <c r="E20" i="1"/>
  <c r="E26" i="1"/>
  <c r="E45" i="1" s="1"/>
  <c r="E27" i="1"/>
  <c r="E46" i="1" s="1"/>
  <c r="E22" i="1"/>
  <c r="E41" i="1" s="1"/>
  <c r="K20" i="1"/>
  <c r="K21" i="1"/>
  <c r="K40" i="1" s="1"/>
  <c r="K29" i="1"/>
  <c r="K48" i="1" s="1"/>
  <c r="D31" i="1"/>
  <c r="D50" i="1" s="1"/>
  <c r="G25" i="1"/>
  <c r="G44" i="1" s="1"/>
  <c r="P20" i="1"/>
  <c r="P28" i="1"/>
  <c r="P47" i="1" s="1"/>
  <c r="G29" i="1"/>
  <c r="G48" i="1" s="1"/>
  <c r="D28" i="1"/>
  <c r="D47" i="1" s="1"/>
  <c r="D26" i="1"/>
  <c r="D45" i="1" s="1"/>
  <c r="Q26" i="1"/>
  <c r="Q45" i="1" s="1"/>
  <c r="Q20" i="1"/>
  <c r="D39" i="1"/>
  <c r="G39" i="1"/>
  <c r="G30" i="1"/>
  <c r="G49" i="1" s="1"/>
  <c r="D24" i="1"/>
  <c r="D43" i="1" s="1"/>
  <c r="G22" i="1"/>
  <c r="G41" i="1" s="1"/>
  <c r="D33" i="1"/>
  <c r="D52" i="1" s="1"/>
  <c r="G34" i="1"/>
  <c r="G53" i="1" s="1"/>
  <c r="W35" i="1"/>
  <c r="W37" i="1" s="1"/>
  <c r="G32" i="1"/>
  <c r="G51" i="1" s="1"/>
  <c r="D34" i="1"/>
  <c r="D53" i="1" s="1"/>
  <c r="L20" i="1"/>
  <c r="F22" i="1"/>
  <c r="F41" i="1" s="1"/>
  <c r="F20" i="1"/>
  <c r="F21" i="1"/>
  <c r="F40" i="1" s="1"/>
  <c r="V22" i="1"/>
  <c r="V41" i="1" s="1"/>
  <c r="V20" i="1"/>
  <c r="G27" i="1"/>
  <c r="G46" i="1" s="1"/>
  <c r="D22" i="1"/>
  <c r="D41" i="1" s="1"/>
  <c r="E30" i="1" l="1"/>
  <c r="E49" i="1" s="1"/>
  <c r="K31" i="1"/>
  <c r="K50" i="1" s="1"/>
  <c r="K28" i="1"/>
  <c r="K47" i="1" s="1"/>
  <c r="K34" i="1"/>
  <c r="K53" i="1" s="1"/>
  <c r="K26" i="1"/>
  <c r="K45" i="1" s="1"/>
  <c r="V27" i="1"/>
  <c r="V46" i="1" s="1"/>
  <c r="Q30" i="1"/>
  <c r="Q49" i="1" s="1"/>
  <c r="L29" i="1"/>
  <c r="L48" i="1" s="1"/>
  <c r="P33" i="1"/>
  <c r="P52" i="1" s="1"/>
  <c r="Q32" i="1"/>
  <c r="Q51" i="1" s="1"/>
  <c r="P32" i="1"/>
  <c r="P51" i="1" s="1"/>
  <c r="K33" i="1"/>
  <c r="K52" i="1" s="1"/>
  <c r="L24" i="1"/>
  <c r="L43" i="1" s="1"/>
  <c r="V32" i="1"/>
  <c r="V51" i="1" s="1"/>
  <c r="F25" i="1"/>
  <c r="F44" i="1" s="1"/>
  <c r="P24" i="1"/>
  <c r="P43" i="1" s="1"/>
  <c r="V28" i="1"/>
  <c r="V47" i="1" s="1"/>
  <c r="F31" i="1"/>
  <c r="F50" i="1" s="1"/>
  <c r="F30" i="1"/>
  <c r="F49" i="1" s="1"/>
  <c r="Q24" i="1"/>
  <c r="Q43" i="1" s="1"/>
  <c r="V30" i="1"/>
  <c r="V49" i="1" s="1"/>
  <c r="F34" i="1"/>
  <c r="F53" i="1" s="1"/>
  <c r="V34" i="1"/>
  <c r="V53" i="1" s="1"/>
  <c r="L33" i="1"/>
  <c r="L52" i="1" s="1"/>
  <c r="F24" i="1"/>
  <c r="F43" i="1" s="1"/>
  <c r="L25" i="1"/>
  <c r="L44" i="1" s="1"/>
  <c r="V26" i="1"/>
  <c r="V45" i="1" s="1"/>
  <c r="F29" i="1"/>
  <c r="F48" i="1" s="1"/>
  <c r="L31" i="1"/>
  <c r="L50" i="1" s="1"/>
  <c r="K22" i="1"/>
  <c r="K41" i="1" s="1"/>
  <c r="N33" i="1"/>
  <c r="N52" i="1" s="1"/>
  <c r="V23" i="1"/>
  <c r="V42" i="1" s="1"/>
  <c r="K27" i="1"/>
  <c r="K46" i="1" s="1"/>
  <c r="Q23" i="1"/>
  <c r="Q42" i="1" s="1"/>
  <c r="L27" i="1"/>
  <c r="L46" i="1" s="1"/>
  <c r="F28" i="1"/>
  <c r="F47" i="1" s="1"/>
  <c r="Q33" i="1"/>
  <c r="Q52" i="1" s="1"/>
  <c r="K24" i="1"/>
  <c r="K43" i="1" s="1"/>
  <c r="Q28" i="1"/>
  <c r="Q47" i="1" s="1"/>
  <c r="P34" i="1"/>
  <c r="P53" i="1" s="1"/>
  <c r="E34" i="1"/>
  <c r="E53" i="1" s="1"/>
  <c r="N34" i="1"/>
  <c r="N53" i="1" s="1"/>
  <c r="J27" i="1"/>
  <c r="J46" i="1" s="1"/>
  <c r="J20" i="1"/>
  <c r="J21" i="1"/>
  <c r="J40" i="1" s="1"/>
  <c r="L26" i="1"/>
  <c r="L45" i="1" s="1"/>
  <c r="Q21" i="1"/>
  <c r="Q40" i="1" s="1"/>
  <c r="P22" i="1"/>
  <c r="P41" i="1" s="1"/>
  <c r="E21" i="1"/>
  <c r="E40" i="1" s="1"/>
  <c r="N30" i="1"/>
  <c r="N49" i="1" s="1"/>
  <c r="U20" i="1"/>
  <c r="U24" i="1"/>
  <c r="U43" i="1" s="1"/>
  <c r="P39" i="1"/>
  <c r="L34" i="1"/>
  <c r="L53" i="1" s="1"/>
  <c r="Q27" i="1"/>
  <c r="Q46" i="1" s="1"/>
  <c r="P25" i="1"/>
  <c r="P44" i="1" s="1"/>
  <c r="F27" i="1"/>
  <c r="F46" i="1" s="1"/>
  <c r="L28" i="1"/>
  <c r="L47" i="1" s="1"/>
  <c r="Q22" i="1"/>
  <c r="Q41" i="1" s="1"/>
  <c r="P27" i="1"/>
  <c r="P46" i="1" s="1"/>
  <c r="K39" i="1"/>
  <c r="E32" i="1"/>
  <c r="E51" i="1" s="1"/>
  <c r="N22" i="1"/>
  <c r="N41" i="1" s="1"/>
  <c r="F32" i="1"/>
  <c r="F51" i="1" s="1"/>
  <c r="E23" i="1"/>
  <c r="E42" i="1" s="1"/>
  <c r="S20" i="1"/>
  <c r="S21" i="1"/>
  <c r="S40" i="1" s="1"/>
  <c r="S24" i="1"/>
  <c r="S43" i="1" s="1"/>
  <c r="N39" i="1"/>
  <c r="I20" i="1"/>
  <c r="I24" i="1"/>
  <c r="I43" i="1" s="1"/>
  <c r="Q39" i="1"/>
  <c r="V31" i="1"/>
  <c r="V50" i="1" s="1"/>
  <c r="L22" i="1"/>
  <c r="K23" i="1"/>
  <c r="K42" i="1" s="1"/>
  <c r="E28" i="1"/>
  <c r="E47" i="1" s="1"/>
  <c r="Q25" i="1"/>
  <c r="Q44" i="1" s="1"/>
  <c r="P29" i="1"/>
  <c r="P48" i="1" s="1"/>
  <c r="E39" i="1"/>
  <c r="N32" i="1"/>
  <c r="N51" i="1" s="1"/>
  <c r="V39" i="1"/>
  <c r="F26" i="1"/>
  <c r="F45" i="1" s="1"/>
  <c r="L30" i="1"/>
  <c r="L49" i="1" s="1"/>
  <c r="Q29" i="1"/>
  <c r="Q48" i="1" s="1"/>
  <c r="P21" i="1"/>
  <c r="K30" i="1"/>
  <c r="K49" i="1" s="1"/>
  <c r="E24" i="1"/>
  <c r="E43" i="1" s="1"/>
  <c r="N24" i="1"/>
  <c r="N43" i="1" s="1"/>
  <c r="L21" i="1"/>
  <c r="L40" i="1" s="1"/>
  <c r="F23" i="1"/>
  <c r="F42" i="1" s="1"/>
  <c r="L39" i="1"/>
  <c r="E31" i="1"/>
  <c r="E50" i="1" s="1"/>
  <c r="V29" i="1"/>
  <c r="V48" i="1" s="1"/>
  <c r="G35" i="1"/>
  <c r="G37" i="1" s="1"/>
  <c r="V24" i="1"/>
  <c r="V43" i="1" s="1"/>
  <c r="Q31" i="1"/>
  <c r="Q50" i="1" s="1"/>
  <c r="P26" i="1"/>
  <c r="P45" i="1" s="1"/>
  <c r="E29" i="1"/>
  <c r="E48" i="1" s="1"/>
  <c r="B20" i="1"/>
  <c r="B21" i="1"/>
  <c r="B40" i="1" s="1"/>
  <c r="V21" i="1"/>
  <c r="V40" i="1" s="1"/>
  <c r="L32" i="1"/>
  <c r="L51" i="1" s="1"/>
  <c r="D35" i="1"/>
  <c r="D37" i="1" s="1"/>
  <c r="P30" i="1"/>
  <c r="P49" i="1" s="1"/>
  <c r="N21" i="1"/>
  <c r="N40" i="1" s="1"/>
  <c r="V33" i="1"/>
  <c r="V52" i="1" s="1"/>
  <c r="F39" i="1"/>
  <c r="P31" i="1"/>
  <c r="P50" i="1" s="1"/>
  <c r="K25" i="1"/>
  <c r="K44" i="1" s="1"/>
  <c r="E33" i="1"/>
  <c r="E52" i="1" s="1"/>
  <c r="N28" i="1"/>
  <c r="N47" i="1" s="1"/>
  <c r="V25" i="1"/>
  <c r="V44" i="1" s="1"/>
  <c r="F33" i="1"/>
  <c r="F52" i="1" s="1"/>
  <c r="L23" i="1"/>
  <c r="L42" i="1" s="1"/>
  <c r="Q34" i="1"/>
  <c r="Q53" i="1" s="1"/>
  <c r="P23" i="1"/>
  <c r="P42" i="1" s="1"/>
  <c r="K32" i="1"/>
  <c r="K51" i="1" s="1"/>
  <c r="E25" i="1"/>
  <c r="E44" i="1" s="1"/>
  <c r="N26" i="1"/>
  <c r="N45" i="1" s="1"/>
  <c r="I33" i="1" l="1"/>
  <c r="I52" i="1" s="1"/>
  <c r="B29" i="1"/>
  <c r="B48" i="1" s="1"/>
  <c r="J29" i="1"/>
  <c r="J48" i="1" s="1"/>
  <c r="B26" i="1"/>
  <c r="B45" i="1" s="1"/>
  <c r="U28" i="1"/>
  <c r="U47" i="1" s="1"/>
  <c r="B27" i="1"/>
  <c r="B46" i="1" s="1"/>
  <c r="U25" i="1"/>
  <c r="U44" i="1" s="1"/>
  <c r="B34" i="1"/>
  <c r="B53" i="1" s="1"/>
  <c r="U27" i="1"/>
  <c r="U46" i="1" s="1"/>
  <c r="S23" i="1"/>
  <c r="S42" i="1" s="1"/>
  <c r="U33" i="1"/>
  <c r="U52" i="1" s="1"/>
  <c r="B28" i="1"/>
  <c r="B47" i="1" s="1"/>
  <c r="J34" i="1"/>
  <c r="J53" i="1" s="1"/>
  <c r="B33" i="1"/>
  <c r="B52" i="1" s="1"/>
  <c r="I30" i="1"/>
  <c r="I49" i="1" s="1"/>
  <c r="S30" i="1"/>
  <c r="S49" i="1" s="1"/>
  <c r="J23" i="1"/>
  <c r="J42" i="1" s="1"/>
  <c r="B24" i="1"/>
  <c r="B43" i="1" s="1"/>
  <c r="S33" i="1"/>
  <c r="S52" i="1" s="1"/>
  <c r="U23" i="1"/>
  <c r="U42" i="1" s="1"/>
  <c r="J28" i="1"/>
  <c r="J47" i="1" s="1"/>
  <c r="E35" i="1"/>
  <c r="E37" i="1" s="1"/>
  <c r="S25" i="1"/>
  <c r="S44" i="1" s="1"/>
  <c r="U30" i="1"/>
  <c r="U49" i="1" s="1"/>
  <c r="I32" i="1"/>
  <c r="I51" i="1" s="1"/>
  <c r="J25" i="1"/>
  <c r="J44" i="1" s="1"/>
  <c r="J31" i="1"/>
  <c r="J50" i="1" s="1"/>
  <c r="I25" i="1"/>
  <c r="I44" i="1" s="1"/>
  <c r="S22" i="1"/>
  <c r="S41" i="1" s="1"/>
  <c r="U32" i="1"/>
  <c r="U51" i="1" s="1"/>
  <c r="I28" i="1"/>
  <c r="I47" i="1" s="1"/>
  <c r="S29" i="1"/>
  <c r="S48" i="1" s="1"/>
  <c r="J33" i="1"/>
  <c r="J52" i="1" s="1"/>
  <c r="I39" i="1"/>
  <c r="I21" i="1"/>
  <c r="I40" i="1" s="1"/>
  <c r="P40" i="1"/>
  <c r="P35" i="1"/>
  <c r="P37" i="1" s="1"/>
  <c r="U39" i="1"/>
  <c r="L41" i="1"/>
  <c r="L35" i="1"/>
  <c r="L37" i="1" s="1"/>
  <c r="B31" i="1"/>
  <c r="B50" i="1" s="1"/>
  <c r="I22" i="1"/>
  <c r="I41" i="1" s="1"/>
  <c r="S32" i="1"/>
  <c r="S51" i="1" s="1"/>
  <c r="U34" i="1"/>
  <c r="U53" i="1" s="1"/>
  <c r="B22" i="1"/>
  <c r="B41" i="1" s="1"/>
  <c r="S27" i="1"/>
  <c r="S46" i="1" s="1"/>
  <c r="F35" i="1"/>
  <c r="F37" i="1" s="1"/>
  <c r="B23" i="1"/>
  <c r="B42" i="1" s="1"/>
  <c r="I31" i="1"/>
  <c r="I50" i="1" s="1"/>
  <c r="S31" i="1"/>
  <c r="S50" i="1" s="1"/>
  <c r="U22" i="1"/>
  <c r="U41" i="1" s="1"/>
  <c r="J39" i="1"/>
  <c r="S26" i="1"/>
  <c r="S45" i="1" s="1"/>
  <c r="I27" i="1"/>
  <c r="I46" i="1" s="1"/>
  <c r="K35" i="1"/>
  <c r="K37" i="1" s="1"/>
  <c r="T20" i="1"/>
  <c r="T23" i="1"/>
  <c r="T42" i="1" s="1"/>
  <c r="N35" i="1"/>
  <c r="N37" i="1" s="1"/>
  <c r="U29" i="1"/>
  <c r="U48" i="1" s="1"/>
  <c r="J22" i="1"/>
  <c r="J41" i="1" s="1"/>
  <c r="B39" i="1"/>
  <c r="I34" i="1"/>
  <c r="I53" i="1" s="1"/>
  <c r="B30" i="1"/>
  <c r="B49" i="1" s="1"/>
  <c r="O20" i="1"/>
  <c r="U21" i="1"/>
  <c r="U40" i="1" s="1"/>
  <c r="J26" i="1"/>
  <c r="J45" i="1" s="1"/>
  <c r="Q35" i="1"/>
  <c r="Q37" i="1" s="1"/>
  <c r="S28" i="1"/>
  <c r="S47" i="1" s="1"/>
  <c r="U26" i="1"/>
  <c r="U45" i="1" s="1"/>
  <c r="B25" i="1"/>
  <c r="B44" i="1" s="1"/>
  <c r="V35" i="1"/>
  <c r="V37" i="1" s="1"/>
  <c r="I29" i="1"/>
  <c r="I48" i="1" s="1"/>
  <c r="S39" i="1"/>
  <c r="J30" i="1"/>
  <c r="J49" i="1" s="1"/>
  <c r="I26" i="1"/>
  <c r="I45" i="1" s="1"/>
  <c r="J32" i="1"/>
  <c r="J51" i="1" s="1"/>
  <c r="B32" i="1"/>
  <c r="B51" i="1" s="1"/>
  <c r="I23" i="1"/>
  <c r="I42" i="1" s="1"/>
  <c r="S34" i="1"/>
  <c r="S53" i="1" s="1"/>
  <c r="U31" i="1"/>
  <c r="U50" i="1" s="1"/>
  <c r="J24" i="1"/>
  <c r="J43" i="1" s="1"/>
  <c r="T28" i="1" l="1"/>
  <c r="T47" i="1" s="1"/>
  <c r="T26" i="1"/>
  <c r="T45" i="1" s="1"/>
  <c r="O30" i="1"/>
  <c r="O49" i="1" s="1"/>
  <c r="T31" i="1"/>
  <c r="T50" i="1" s="1"/>
  <c r="O27" i="1"/>
  <c r="O46" i="1" s="1"/>
  <c r="O28" i="1"/>
  <c r="O47" i="1" s="1"/>
  <c r="O23" i="1"/>
  <c r="O42" i="1" s="1"/>
  <c r="O24" i="1"/>
  <c r="O43" i="1" s="1"/>
  <c r="T33" i="1"/>
  <c r="T52" i="1" s="1"/>
  <c r="T25" i="1"/>
  <c r="T44" i="1" s="1"/>
  <c r="O32" i="1"/>
  <c r="O51" i="1" s="1"/>
  <c r="T27" i="1"/>
  <c r="T46" i="1" s="1"/>
  <c r="O34" i="1"/>
  <c r="O53" i="1" s="1"/>
  <c r="B35" i="1"/>
  <c r="B37" i="1" s="1"/>
  <c r="O25" i="1"/>
  <c r="O44" i="1" s="1"/>
  <c r="O29" i="1"/>
  <c r="O48" i="1" s="1"/>
  <c r="J35" i="1"/>
  <c r="J37" i="1" s="1"/>
  <c r="U35" i="1"/>
  <c r="U37" i="1" s="1"/>
  <c r="O21" i="1"/>
  <c r="O40" i="1" s="1"/>
  <c r="I35" i="1"/>
  <c r="I37" i="1" s="1"/>
  <c r="O33" i="1"/>
  <c r="O52" i="1" s="1"/>
  <c r="T34" i="1"/>
  <c r="T53" i="1" s="1"/>
  <c r="T22" i="1"/>
  <c r="T41" i="1" s="1"/>
  <c r="O26" i="1"/>
  <c r="O45" i="1" s="1"/>
  <c r="T30" i="1"/>
  <c r="T49" i="1" s="1"/>
  <c r="T32" i="1"/>
  <c r="T51" i="1" s="1"/>
  <c r="T29" i="1"/>
  <c r="T48" i="1" s="1"/>
  <c r="S35" i="1"/>
  <c r="S37" i="1" s="1"/>
  <c r="O31" i="1"/>
  <c r="O50" i="1" s="1"/>
  <c r="T21" i="1"/>
  <c r="T40" i="1" s="1"/>
  <c r="O39" i="1"/>
  <c r="T39" i="1"/>
  <c r="O22" i="1"/>
  <c r="O41" i="1" s="1"/>
  <c r="T24" i="1"/>
  <c r="T43" i="1" s="1"/>
  <c r="T35" i="1" l="1"/>
  <c r="T37" i="1" s="1"/>
  <c r="O35" i="1"/>
  <c r="O37" i="1" s="1"/>
</calcChain>
</file>

<file path=xl/sharedStrings.xml><?xml version="1.0" encoding="utf-8"?>
<sst xmlns="http://schemas.openxmlformats.org/spreadsheetml/2006/main" count="64" uniqueCount="41">
  <si>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</si>
  <si>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</si>
  <si>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</si>
  <si>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</si>
  <si>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</si>
  <si>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</si>
  <si>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</si>
  <si>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</si>
  <si>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</si>
  <si>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</si>
  <si>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</si>
  <si>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</si>
  <si>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</si>
  <si>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</si>
  <si>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</si>
  <si>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</si>
  <si>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</si>
  <si>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</si>
  <si>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</si>
  <si>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</si>
  <si>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</si>
  <si>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</si>
  <si>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</si>
  <si>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</si>
  <si>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</si>
  <si>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</si>
  <si>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</si>
  <si>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</si>
  <si>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</si>
  <si>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</si>
  <si>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</si>
  <si>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</si>
  <si>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</si>
  <si>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</si>
  <si>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</si>
  <si>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</si>
  <si>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</si>
  <si>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Change To Typical Bills</t>
  </si>
  <si>
    <t>Customers Contribution</t>
  </si>
  <si>
    <t>All changes</t>
  </si>
  <si>
    <t>2026/27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</si>
</sst>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4" fontId="0" fillId="0" borderId="0" xfId="3" applyNumberFormat="1" applyFont="1"/>
  </cellXfs>
  <cellStyles count="4">
    <cellStyle name="ColumnHeading_CEPATNEI" xfId="2" xr:uid="{00000000-0005-0000-0000-000000000000}"/>
    <cellStyle name="Comma" xfId="1" builtinId="3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4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6" sqref="K6"/>
    </sheetView>
  </sheetViews>
  <sheetFormatPr defaultRowHeight="14.5" x14ac:dyDescent="0.35"/>
  <cols>
    <col min="1" max="1" width="33.453125" bestFit="1" customWidth="1"/>
    <col min="2" max="2" width="13.1796875" bestFit="1" customWidth="1"/>
    <col min="3" max="3" width="14.26953125" bestFit="1" customWidth="1"/>
    <col min="4" max="7" width="13.81640625" bestFit="1" customWidth="1"/>
    <col min="8" max="12" width="14.54296875" bestFit="1" customWidth="1"/>
    <col min="13" max="13" width="11" bestFit="1" customWidth="1"/>
    <col min="14" max="17" width="14.453125" bestFit="1" customWidth="1"/>
    <col min="18" max="21" width="15.1796875" bestFit="1" customWidth="1"/>
    <col min="22" max="22" width="20.1796875" bestFit="1" customWidth="1"/>
    <col min="23" max="23" width="11.54296875" bestFit="1" customWidth="1"/>
  </cols>
  <sheetData>
    <row r="1" spans="1:23" ht="43.5" x14ac:dyDescent="0.35">
      <c r="A1" s="2" t="s">
        <v>22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</row>
    <row r="2" spans="1:23" x14ac:dyDescent="0.35">
      <c r="A2" s="4" t="s">
        <v>40</v>
      </c>
      <c r="B2" s="5">
        <v>113.77602648540621</v>
      </c>
      <c r="C2" s="5">
        <v>396.27659249201741</v>
      </c>
      <c r="D2" s="5">
        <v>103.05009448384571</v>
      </c>
      <c r="E2" s="5">
        <v>250.91493659388055</v>
      </c>
      <c r="F2" s="5">
        <v>481.62390396155706</v>
      </c>
      <c r="G2" s="5">
        <v>1167.4140034317572</v>
      </c>
      <c r="H2" s="5">
        <v>5310.3871127180919</v>
      </c>
      <c r="I2" s="5">
        <v>3340.7358602647064</v>
      </c>
      <c r="J2" s="5">
        <v>7367.1678899986264</v>
      </c>
      <c r="K2" s="5">
        <v>11670.62986373188</v>
      </c>
      <c r="L2" s="5">
        <v>20052.550664350983</v>
      </c>
      <c r="M2" s="5">
        <v>7483.0457292059182</v>
      </c>
      <c r="N2" s="5">
        <v>3102.2404389596345</v>
      </c>
      <c r="O2" s="5">
        <v>6660.3749867021907</v>
      </c>
      <c r="P2" s="5">
        <v>10769.694501018752</v>
      </c>
      <c r="Q2" s="5">
        <v>22536.238089090635</v>
      </c>
      <c r="R2" s="5">
        <v>9227.9101684050966</v>
      </c>
      <c r="S2" s="5">
        <v>13211.823331598316</v>
      </c>
      <c r="T2" s="5">
        <v>38609.89014361782</v>
      </c>
      <c r="U2" s="5">
        <v>77785.060033481161</v>
      </c>
      <c r="V2" s="5">
        <v>217799.94085619436</v>
      </c>
      <c r="W2" s="5">
        <v>3588.6946886051992</v>
      </c>
    </row>
    <row r="3" spans="1:23" x14ac:dyDescent="0.35">
      <c r="A3" s="4" t="s">
        <v>23</v>
      </c>
      <c r="B3" s="5">
        <v>113.92794099801728</v>
      </c>
      <c r="C3" s="5">
        <v>398.00990016219993</v>
      </c>
      <c r="D3" s="5">
        <v>103.16863191080587</v>
      </c>
      <c r="E3" s="5">
        <v>251.11881414013996</v>
      </c>
      <c r="F3" s="5">
        <v>481.97212845464065</v>
      </c>
      <c r="G3" s="5">
        <v>1168.2039783924627</v>
      </c>
      <c r="H3" s="5">
        <v>5323.3814419699393</v>
      </c>
      <c r="I3" s="5">
        <v>3348.6549544207842</v>
      </c>
      <c r="J3" s="5">
        <v>7383.1640057927034</v>
      </c>
      <c r="K3" s="5">
        <v>11695.803915143304</v>
      </c>
      <c r="L3" s="5">
        <v>20091.731285736911</v>
      </c>
      <c r="M3" s="5">
        <v>7475.8012816227874</v>
      </c>
      <c r="N3" s="5">
        <v>3115.5300505586856</v>
      </c>
      <c r="O3" s="5">
        <v>6666.4245708718781</v>
      </c>
      <c r="P3" s="5">
        <v>10780.222532684305</v>
      </c>
      <c r="Q3" s="5">
        <v>22540.377879343363</v>
      </c>
      <c r="R3" s="5">
        <v>9216.8833644831357</v>
      </c>
      <c r="S3" s="5">
        <v>13160.738864794544</v>
      </c>
      <c r="T3" s="5">
        <v>38459.366517995368</v>
      </c>
      <c r="U3" s="5">
        <v>77485.349183859187</v>
      </c>
      <c r="V3" s="5">
        <v>217081.00673939689</v>
      </c>
      <c r="W3" s="5">
        <v>3574.9608518686123</v>
      </c>
    </row>
    <row r="4" spans="1:23" x14ac:dyDescent="0.35">
      <c r="A4" s="4" t="s">
        <v>24</v>
      </c>
      <c r="B4" s="5">
        <v>114.09761229350578</v>
      </c>
      <c r="C4" s="5">
        <v>400.53548131910873</v>
      </c>
      <c r="D4" s="5">
        <v>103.34998728392254</v>
      </c>
      <c r="E4" s="5">
        <v>251.82180365867529</v>
      </c>
      <c r="F4" s="5">
        <v>483.49184024389911</v>
      </c>
      <c r="G4" s="5">
        <v>1172.0951564725981</v>
      </c>
      <c r="H4" s="5">
        <v>5319.9870053308186</v>
      </c>
      <c r="I4" s="5">
        <v>3334.3956987615907</v>
      </c>
      <c r="J4" s="5">
        <v>7358.7990701258868</v>
      </c>
      <c r="K4" s="5">
        <v>11657.77159673914</v>
      </c>
      <c r="L4" s="5">
        <v>20029.88108937681</v>
      </c>
      <c r="M4" s="5">
        <v>7467.1405801978644</v>
      </c>
      <c r="N4" s="5">
        <v>3097.8220465159425</v>
      </c>
      <c r="O4" s="5">
        <v>6641.2624932517156</v>
      </c>
      <c r="P4" s="5">
        <v>10739.704340069462</v>
      </c>
      <c r="Q4" s="5">
        <v>22470.263527094066</v>
      </c>
      <c r="R4" s="5">
        <v>9209.6018743716922</v>
      </c>
      <c r="S4" s="5">
        <v>13148.494052731152</v>
      </c>
      <c r="T4" s="5">
        <v>38425.056835740164</v>
      </c>
      <c r="U4" s="5">
        <v>77422.115614927025</v>
      </c>
      <c r="V4" s="5">
        <v>216894.19605391173</v>
      </c>
      <c r="W4" s="5">
        <v>3563.4757225730327</v>
      </c>
    </row>
    <row r="5" spans="1:23" x14ac:dyDescent="0.35">
      <c r="A5" s="4" t="s">
        <v>25</v>
      </c>
      <c r="B5" s="5">
        <v>117.08494779958784</v>
      </c>
      <c r="C5" s="5">
        <v>395.38785631079276</v>
      </c>
      <c r="D5" s="5">
        <v>103.24684736167744</v>
      </c>
      <c r="E5" s="5">
        <v>250.52984301255253</v>
      </c>
      <c r="F5" s="5">
        <v>480.4005705297937</v>
      </c>
      <c r="G5" s="5">
        <v>1162.5088952201884</v>
      </c>
      <c r="H5" s="5">
        <v>4671.7068328076739</v>
      </c>
      <c r="I5" s="5">
        <v>3180.9333583517969</v>
      </c>
      <c r="J5" s="5">
        <v>7025.1743044498935</v>
      </c>
      <c r="K5" s="5">
        <v>11122.158121071028</v>
      </c>
      <c r="L5" s="5">
        <v>19160.093730159468</v>
      </c>
      <c r="M5" s="5">
        <v>7381.0705532518896</v>
      </c>
      <c r="N5" s="5">
        <v>2967.9750774785052</v>
      </c>
      <c r="O5" s="5">
        <v>6396.2824051521002</v>
      </c>
      <c r="P5" s="5">
        <v>10339.558110364471</v>
      </c>
      <c r="Q5" s="5">
        <v>21754.814507996853</v>
      </c>
      <c r="R5" s="5">
        <v>9327.1378201013231</v>
      </c>
      <c r="S5" s="5">
        <v>12518.493418598637</v>
      </c>
      <c r="T5" s="5">
        <v>36525.108843687201</v>
      </c>
      <c r="U5" s="5">
        <v>73616.428846311042</v>
      </c>
      <c r="V5" s="5">
        <v>207747.78926095026</v>
      </c>
      <c r="W5" s="5">
        <v>5277.6147167358977</v>
      </c>
    </row>
    <row r="6" spans="1:23" x14ac:dyDescent="0.35">
      <c r="A6" s="4" t="s">
        <v>26</v>
      </c>
      <c r="B6" s="5">
        <v>117.15016237202944</v>
      </c>
      <c r="C6" s="5">
        <v>395.33193681516286</v>
      </c>
      <c r="D6" s="5">
        <v>103.58957284535678</v>
      </c>
      <c r="E6" s="5">
        <v>250.73727788198519</v>
      </c>
      <c r="F6" s="5">
        <v>480.3032063011774</v>
      </c>
      <c r="G6" s="5">
        <v>1161.651661355693</v>
      </c>
      <c r="H6" s="5">
        <v>4668.2907420075671</v>
      </c>
      <c r="I6" s="5">
        <v>3179.2087119177922</v>
      </c>
      <c r="J6" s="5">
        <v>7020.0624455266598</v>
      </c>
      <c r="K6" s="5">
        <v>11113.497279179297</v>
      </c>
      <c r="L6" s="5">
        <v>19144.56852129133</v>
      </c>
      <c r="M6" s="5">
        <v>7373.711318422701</v>
      </c>
      <c r="N6" s="5">
        <v>2966.6387735548437</v>
      </c>
      <c r="O6" s="5">
        <v>6391.5147250255259</v>
      </c>
      <c r="P6" s="5">
        <v>10331.352799836593</v>
      </c>
      <c r="Q6" s="5">
        <v>21735.524928625386</v>
      </c>
      <c r="R6" s="5">
        <v>9323.684728209093</v>
      </c>
      <c r="S6" s="5">
        <v>12513.055017960936</v>
      </c>
      <c r="T6" s="5">
        <v>36496.209007086261</v>
      </c>
      <c r="U6" s="5">
        <v>73550.905519766908</v>
      </c>
      <c r="V6" s="5">
        <v>207546.05612037942</v>
      </c>
      <c r="W6" s="5">
        <v>5299.8437216718839</v>
      </c>
    </row>
    <row r="7" spans="1:23" x14ac:dyDescent="0.35">
      <c r="A7" s="4" t="s">
        <v>27</v>
      </c>
      <c r="B7" s="5">
        <v>117.13091185175438</v>
      </c>
      <c r="C7" s="5">
        <v>398.15280835744392</v>
      </c>
      <c r="D7" s="5">
        <v>103.42193899051294</v>
      </c>
      <c r="E7" s="5">
        <v>250.22276063992763</v>
      </c>
      <c r="F7" s="5">
        <v>479.27561713531804</v>
      </c>
      <c r="G7" s="5">
        <v>1159.035037052314</v>
      </c>
      <c r="H7" s="5">
        <v>4706.2973855513283</v>
      </c>
      <c r="I7" s="5">
        <v>3184.5237471978367</v>
      </c>
      <c r="J7" s="5">
        <v>7042.0132557103807</v>
      </c>
      <c r="K7" s="5">
        <v>11149.309219719387</v>
      </c>
      <c r="L7" s="5">
        <v>19202.255703601353</v>
      </c>
      <c r="M7" s="5">
        <v>7445.9816628927165</v>
      </c>
      <c r="N7" s="5">
        <v>2972.8157454473771</v>
      </c>
      <c r="O7" s="5">
        <v>6415.6425326646877</v>
      </c>
      <c r="P7" s="5">
        <v>10372.479725505067</v>
      </c>
      <c r="Q7" s="5">
        <v>21841.789870882068</v>
      </c>
      <c r="R7" s="5">
        <v>9387.9417650328905</v>
      </c>
      <c r="S7" s="5">
        <v>12480.652888851557</v>
      </c>
      <c r="T7" s="5">
        <v>36404.34725706566</v>
      </c>
      <c r="U7" s="5">
        <v>73380.951719370147</v>
      </c>
      <c r="V7" s="5">
        <v>207481.04629010265</v>
      </c>
      <c r="W7" s="5">
        <v>5282.2527070111182</v>
      </c>
    </row>
    <row r="8" spans="1:23" x14ac:dyDescent="0.35">
      <c r="A8" s="4" t="s">
        <v>28</v>
      </c>
      <c r="B8" s="5">
        <v>117.13091185175438</v>
      </c>
      <c r="C8" s="5">
        <v>398.15280835744392</v>
      </c>
      <c r="D8" s="5">
        <v>103.38543899051294</v>
      </c>
      <c r="E8" s="5">
        <v>250.14976063992762</v>
      </c>
      <c r="F8" s="5">
        <v>479.16611713531807</v>
      </c>
      <c r="G8" s="5">
        <v>1158.7065370523139</v>
      </c>
      <c r="H8" s="5">
        <v>4726.254808118294</v>
      </c>
      <c r="I8" s="5">
        <v>3186.4669555811197</v>
      </c>
      <c r="J8" s="5">
        <v>7045.516318747751</v>
      </c>
      <c r="K8" s="5">
        <v>11154.794533916171</v>
      </c>
      <c r="L8" s="5">
        <v>19210.756467410971</v>
      </c>
      <c r="M8" s="5">
        <v>7446.5632421372975</v>
      </c>
      <c r="N8" s="5">
        <v>2974.5466207809136</v>
      </c>
      <c r="O8" s="5">
        <v>6417.0464208474841</v>
      </c>
      <c r="P8" s="5">
        <v>10374.879499474224</v>
      </c>
      <c r="Q8" s="5">
        <v>21844.82609594446</v>
      </c>
      <c r="R8" s="5">
        <v>9390.3767009989097</v>
      </c>
      <c r="S8" s="5">
        <v>12481.938131985802</v>
      </c>
      <c r="T8" s="5">
        <v>36408.250622244901</v>
      </c>
      <c r="U8" s="5">
        <v>73389.638949449771</v>
      </c>
      <c r="V8" s="5">
        <v>207500.33151539433</v>
      </c>
      <c r="W8" s="5">
        <v>5280.7764941545993</v>
      </c>
    </row>
    <row r="9" spans="1:23" x14ac:dyDescent="0.35">
      <c r="A9" s="4" t="s">
        <v>38</v>
      </c>
      <c r="B9" s="5">
        <v>117.13091185175438</v>
      </c>
      <c r="C9" s="5">
        <v>398.15280835744392</v>
      </c>
      <c r="D9" s="5">
        <v>103.38543899051294</v>
      </c>
      <c r="E9" s="5">
        <v>250.14976063992762</v>
      </c>
      <c r="F9" s="5">
        <v>479.16611713531807</v>
      </c>
      <c r="G9" s="5">
        <v>1158.7065370523139</v>
      </c>
      <c r="H9" s="5">
        <v>4726.254808118294</v>
      </c>
      <c r="I9" s="5">
        <v>3186.4669555811197</v>
      </c>
      <c r="J9" s="5">
        <v>7045.516318747751</v>
      </c>
      <c r="K9" s="5">
        <v>11154.794533916171</v>
      </c>
      <c r="L9" s="5">
        <v>19210.756467410971</v>
      </c>
      <c r="M9" s="5">
        <v>7446.5632421372975</v>
      </c>
      <c r="N9" s="5">
        <v>2974.5466207809136</v>
      </c>
      <c r="O9" s="5">
        <v>6417.0464208474841</v>
      </c>
      <c r="P9" s="5">
        <v>10374.879499474224</v>
      </c>
      <c r="Q9" s="5">
        <v>21844.82609594446</v>
      </c>
      <c r="R9" s="5">
        <v>9390.3767009989097</v>
      </c>
      <c r="S9" s="5">
        <v>12481.938131985802</v>
      </c>
      <c r="T9" s="5">
        <v>36408.250622244901</v>
      </c>
      <c r="U9" s="5">
        <v>73389.638949449771</v>
      </c>
      <c r="V9" s="5">
        <v>207500.33151539433</v>
      </c>
      <c r="W9" s="5">
        <v>5280.7764941545993</v>
      </c>
    </row>
    <row r="10" spans="1:23" x14ac:dyDescent="0.35">
      <c r="A10" s="4" t="s">
        <v>29</v>
      </c>
      <c r="B10" s="5">
        <v>117.1216511053599</v>
      </c>
      <c r="C10" s="5">
        <v>402.74109458698371</v>
      </c>
      <c r="D10" s="5">
        <v>103.13535018984717</v>
      </c>
      <c r="E10" s="5">
        <v>249.3257626300269</v>
      </c>
      <c r="F10" s="5">
        <v>477.43509695406044</v>
      </c>
      <c r="G10" s="5">
        <v>1154.429727871872</v>
      </c>
      <c r="H10" s="5">
        <v>4790.0236078678681</v>
      </c>
      <c r="I10" s="5">
        <v>3196.5589574379273</v>
      </c>
      <c r="J10" s="5">
        <v>7084.2538671728726</v>
      </c>
      <c r="K10" s="5">
        <v>11217.781999214856</v>
      </c>
      <c r="L10" s="5">
        <v>19312.641424224472</v>
      </c>
      <c r="M10" s="5">
        <v>7542.8990382727789</v>
      </c>
      <c r="N10" s="5">
        <v>2980.2524489655689</v>
      </c>
      <c r="O10" s="5">
        <v>6443.0226380400727</v>
      </c>
      <c r="P10" s="5">
        <v>10420.207359362943</v>
      </c>
      <c r="Q10" s="5">
        <v>21967.897775917922</v>
      </c>
      <c r="R10" s="5">
        <v>9510.3308872945818</v>
      </c>
      <c r="S10" s="5">
        <v>12443.123813591468</v>
      </c>
      <c r="T10" s="5">
        <v>36299.455397420876</v>
      </c>
      <c r="U10" s="5">
        <v>73195.191850487827</v>
      </c>
      <c r="V10" s="5">
        <v>207653.49737882358</v>
      </c>
      <c r="W10" s="5">
        <v>5252.5372808927204</v>
      </c>
    </row>
    <row r="11" spans="1:23" x14ac:dyDescent="0.35">
      <c r="A11" s="4" t="s">
        <v>30</v>
      </c>
      <c r="B11" s="5">
        <v>117.1851594315642</v>
      </c>
      <c r="C11" s="5">
        <v>403.27818373109443</v>
      </c>
      <c r="D11" s="5">
        <v>103.11886078169272</v>
      </c>
      <c r="E11" s="5">
        <v>249.25544666594848</v>
      </c>
      <c r="F11" s="5">
        <v>477.29424552583026</v>
      </c>
      <c r="G11" s="5">
        <v>1154.0325708681742</v>
      </c>
      <c r="H11" s="5">
        <v>4792.9342698801902</v>
      </c>
      <c r="I11" s="5">
        <v>3196.2977018769584</v>
      </c>
      <c r="J11" s="5">
        <v>7085.2141930937514</v>
      </c>
      <c r="K11" s="5">
        <v>11219.46544741224</v>
      </c>
      <c r="L11" s="5">
        <v>19314.812394163939</v>
      </c>
      <c r="M11" s="5">
        <v>7542.614768663122</v>
      </c>
      <c r="N11" s="5">
        <v>2975.8846040273161</v>
      </c>
      <c r="O11" s="5">
        <v>6436.4289690389414</v>
      </c>
      <c r="P11" s="5">
        <v>10409.821465245417</v>
      </c>
      <c r="Q11" s="5">
        <v>21949.974236085098</v>
      </c>
      <c r="R11" s="5">
        <v>9509.1636517494026</v>
      </c>
      <c r="S11" s="5">
        <v>12424.703244134236</v>
      </c>
      <c r="T11" s="5">
        <v>36245.383625875809</v>
      </c>
      <c r="U11" s="5">
        <v>73087.93053619795</v>
      </c>
      <c r="V11" s="5">
        <v>207411.04642751004</v>
      </c>
      <c r="W11" s="5">
        <v>5283.8589993792739</v>
      </c>
    </row>
    <row r="12" spans="1:23" x14ac:dyDescent="0.35">
      <c r="A12" s="4" t="s">
        <v>31</v>
      </c>
      <c r="B12" s="5">
        <v>117.11224549873003</v>
      </c>
      <c r="C12" s="5">
        <v>402.60774637170186</v>
      </c>
      <c r="D12" s="5">
        <v>103.06611420703521</v>
      </c>
      <c r="E12" s="5">
        <v>249.19744827073015</v>
      </c>
      <c r="F12" s="5">
        <v>477.21846790490775</v>
      </c>
      <c r="G12" s="5">
        <v>1153.8740441589857</v>
      </c>
      <c r="H12" s="5">
        <v>4794.6184612887319</v>
      </c>
      <c r="I12" s="5">
        <v>3198.5933551228463</v>
      </c>
      <c r="J12" s="5">
        <v>7090.4235319147574</v>
      </c>
      <c r="K12" s="5">
        <v>11227.699043022682</v>
      </c>
      <c r="L12" s="5">
        <v>19330.438415268396</v>
      </c>
      <c r="M12" s="5">
        <v>7546.9101006940418</v>
      </c>
      <c r="N12" s="5">
        <v>2976.4978915303591</v>
      </c>
      <c r="O12" s="5">
        <v>6440.6769328682085</v>
      </c>
      <c r="P12" s="5">
        <v>10416.409640785625</v>
      </c>
      <c r="Q12" s="5">
        <v>21965.674098455795</v>
      </c>
      <c r="R12" s="5">
        <v>9514.9774810330255</v>
      </c>
      <c r="S12" s="5">
        <v>12444.340960066565</v>
      </c>
      <c r="T12" s="5">
        <v>36302.988980253613</v>
      </c>
      <c r="U12" s="5">
        <v>73202.408595832647</v>
      </c>
      <c r="V12" s="5">
        <v>207695.20109784347</v>
      </c>
      <c r="W12" s="5">
        <v>5299.0279439704491</v>
      </c>
    </row>
    <row r="13" spans="1:23" x14ac:dyDescent="0.35">
      <c r="A13" s="4" t="s">
        <v>34</v>
      </c>
      <c r="B13" s="5">
        <v>117.08289334065039</v>
      </c>
      <c r="C13" s="5">
        <v>403.59375061597899</v>
      </c>
      <c r="D13" s="5">
        <v>103.10149397694673</v>
      </c>
      <c r="E13" s="5">
        <v>249.07439322772544</v>
      </c>
      <c r="F13" s="5">
        <v>476.8590673760923</v>
      </c>
      <c r="G13" s="5">
        <v>1152.8996532162516</v>
      </c>
      <c r="H13" s="5">
        <v>4803.6465789621525</v>
      </c>
      <c r="I13" s="5">
        <v>3198.5759401381565</v>
      </c>
      <c r="J13" s="5">
        <v>7093.0555193244918</v>
      </c>
      <c r="K13" s="5">
        <v>11232.04602977697</v>
      </c>
      <c r="L13" s="5">
        <v>19336.248734638986</v>
      </c>
      <c r="M13" s="5">
        <v>7563.1228091911462</v>
      </c>
      <c r="N13" s="5">
        <v>2976.5719099637904</v>
      </c>
      <c r="O13" s="5">
        <v>6443.2507655113868</v>
      </c>
      <c r="P13" s="5">
        <v>10421.19105113066</v>
      </c>
      <c r="Q13" s="5">
        <v>21980.956854716558</v>
      </c>
      <c r="R13" s="5">
        <v>9534.4381970412942</v>
      </c>
      <c r="S13" s="5">
        <v>12430.039208390144</v>
      </c>
      <c r="T13" s="5">
        <v>36259.206993760839</v>
      </c>
      <c r="U13" s="5">
        <v>73117.611311616958</v>
      </c>
      <c r="V13" s="5">
        <v>207593.2727413899</v>
      </c>
      <c r="W13" s="5">
        <v>5297.8699207689278</v>
      </c>
    </row>
    <row r="14" spans="1:23" x14ac:dyDescent="0.35">
      <c r="A14" s="4" t="s">
        <v>35</v>
      </c>
      <c r="B14" s="5">
        <v>117.11113189401466</v>
      </c>
      <c r="C14" s="5">
        <v>403.91001929567523</v>
      </c>
      <c r="D14" s="5">
        <v>103.10241726427549</v>
      </c>
      <c r="E14" s="5">
        <v>249.11179242533458</v>
      </c>
      <c r="F14" s="5">
        <v>476.92135618655357</v>
      </c>
      <c r="G14" s="5">
        <v>1153.0311665708457</v>
      </c>
      <c r="H14" s="5">
        <v>4805.4140815606015</v>
      </c>
      <c r="I14" s="5">
        <v>3198.7375630145025</v>
      </c>
      <c r="J14" s="5">
        <v>7093.3871300953952</v>
      </c>
      <c r="K14" s="5">
        <v>11232.580288929981</v>
      </c>
      <c r="L14" s="5">
        <v>19336.459371510766</v>
      </c>
      <c r="M14" s="5">
        <v>7563.2346273373023</v>
      </c>
      <c r="N14" s="5">
        <v>2978.852810374869</v>
      </c>
      <c r="O14" s="5">
        <v>6444.7848680167053</v>
      </c>
      <c r="P14" s="5">
        <v>10423.83712487909</v>
      </c>
      <c r="Q14" s="5">
        <v>21983.775764989678</v>
      </c>
      <c r="R14" s="5">
        <v>9534.9948657338282</v>
      </c>
      <c r="S14" s="5">
        <v>12429.079881120608</v>
      </c>
      <c r="T14" s="5">
        <v>36256.442739663624</v>
      </c>
      <c r="U14" s="5">
        <v>73113.320714062284</v>
      </c>
      <c r="V14" s="5">
        <v>207583.04571810461</v>
      </c>
      <c r="W14" s="5">
        <v>5297.3371526818701</v>
      </c>
    </row>
    <row r="15" spans="1:23" ht="15.75" customHeight="1" x14ac:dyDescent="0.35">
      <c r="A15" s="4" t="s">
        <v>36</v>
      </c>
      <c r="B15" s="5">
        <v>117.54741583519917</v>
      </c>
      <c r="C15" s="5">
        <v>419.35919820696313</v>
      </c>
      <c r="D15" s="5">
        <v>105.51026270492075</v>
      </c>
      <c r="E15" s="5">
        <v>248.45888523753075</v>
      </c>
      <c r="F15" s="5">
        <v>471.54937176811615</v>
      </c>
      <c r="G15" s="5">
        <v>1133.7351725650219</v>
      </c>
      <c r="H15" s="5">
        <v>4978.5369596517485</v>
      </c>
      <c r="I15" s="5">
        <v>3212.3945316186296</v>
      </c>
      <c r="J15" s="5">
        <v>7166.1136427579549</v>
      </c>
      <c r="K15" s="5">
        <v>11348.253107527396</v>
      </c>
      <c r="L15" s="5">
        <v>19508.659700868688</v>
      </c>
      <c r="M15" s="5">
        <v>7834.4803037231095</v>
      </c>
      <c r="N15" s="5">
        <v>2979.9975358496908</v>
      </c>
      <c r="O15" s="5">
        <v>6489.9816499740427</v>
      </c>
      <c r="P15" s="5">
        <v>10503.714435885549</v>
      </c>
      <c r="Q15" s="5">
        <v>22239.832230947042</v>
      </c>
      <c r="R15" s="5">
        <v>9893.5456400763687</v>
      </c>
      <c r="S15" s="5">
        <v>12260.412806711933</v>
      </c>
      <c r="T15" s="5">
        <v>35664.257290027337</v>
      </c>
      <c r="U15" s="5">
        <v>71938.745869314633</v>
      </c>
      <c r="V15" s="5">
        <v>206364.222129253</v>
      </c>
      <c r="W15" s="5">
        <v>5401.2633402378979</v>
      </c>
    </row>
    <row r="16" spans="1:23" x14ac:dyDescent="0.35">
      <c r="A16" s="4" t="s">
        <v>32</v>
      </c>
      <c r="B16" s="5">
        <v>117.77073369765998</v>
      </c>
      <c r="C16" s="5">
        <v>419.5921374897041</v>
      </c>
      <c r="D16" s="5">
        <v>105.67140106443529</v>
      </c>
      <c r="E16" s="5">
        <v>248.80950199211321</v>
      </c>
      <c r="F16" s="5">
        <v>472.22346748664455</v>
      </c>
      <c r="G16" s="5">
        <v>1135.3409667708336</v>
      </c>
      <c r="H16" s="5">
        <v>4984.0597147458448</v>
      </c>
      <c r="I16" s="5">
        <v>3217.4889849292622</v>
      </c>
      <c r="J16" s="5">
        <v>7176.7240018471575</v>
      </c>
      <c r="K16" s="5">
        <v>11365.213981840232</v>
      </c>
      <c r="L16" s="5">
        <v>19537.663523190902</v>
      </c>
      <c r="M16" s="5">
        <v>7842.6576510930454</v>
      </c>
      <c r="N16" s="5">
        <v>2984.011585230538</v>
      </c>
      <c r="O16" s="5">
        <v>6499.2246379351409</v>
      </c>
      <c r="P16" s="5">
        <v>10518.675763056872</v>
      </c>
      <c r="Q16" s="5">
        <v>22270.284798631939</v>
      </c>
      <c r="R16" s="5">
        <v>9903.7498358750272</v>
      </c>
      <c r="S16" s="5">
        <v>12282.791612008286</v>
      </c>
      <c r="T16" s="5">
        <v>35730.067387160794</v>
      </c>
      <c r="U16" s="5">
        <v>72070.651222069951</v>
      </c>
      <c r="V16" s="5">
        <v>206707.89606081488</v>
      </c>
      <c r="W16" s="5">
        <v>5407.6580054953847</v>
      </c>
    </row>
    <row r="17" spans="1:23" x14ac:dyDescent="0.35">
      <c r="A17" s="4" t="s">
        <v>33</v>
      </c>
      <c r="B17" s="5">
        <v>132.33753369765998</v>
      </c>
      <c r="C17" s="5">
        <v>419.5921374897041</v>
      </c>
      <c r="D17" s="5">
        <v>115.51680106443528</v>
      </c>
      <c r="E17" s="5">
        <v>286.87350199211323</v>
      </c>
      <c r="F17" s="5">
        <v>554.20746748664453</v>
      </c>
      <c r="G17" s="5">
        <v>1347.4745667708335</v>
      </c>
      <c r="H17" s="5">
        <v>4984.0597147458448</v>
      </c>
      <c r="I17" s="5">
        <v>3573.9729849292621</v>
      </c>
      <c r="J17" s="5">
        <v>7809.9772018471558</v>
      </c>
      <c r="K17" s="5">
        <v>12360.25818184023</v>
      </c>
      <c r="L17" s="5">
        <v>21339.3351231909</v>
      </c>
      <c r="M17" s="5">
        <v>7842.6576510930454</v>
      </c>
      <c r="N17" s="5">
        <v>3340.4955852305379</v>
      </c>
      <c r="O17" s="5">
        <v>7132.477837935141</v>
      </c>
      <c r="P17" s="5">
        <v>11513.719963056874</v>
      </c>
      <c r="Q17" s="5">
        <v>24071.956398631941</v>
      </c>
      <c r="R17" s="5">
        <v>9903.7498358750272</v>
      </c>
      <c r="S17" s="5">
        <v>14453.940212008285</v>
      </c>
      <c r="T17" s="5">
        <v>42255.078787160804</v>
      </c>
      <c r="U17" s="5">
        <v>85072.911022069951</v>
      </c>
      <c r="V17" s="5">
        <v>236198.38266081482</v>
      </c>
      <c r="W17" s="5">
        <v>6011.4290638114971</v>
      </c>
    </row>
    <row r="18" spans="1:23" x14ac:dyDescent="0.3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43.5" x14ac:dyDescent="0.35">
      <c r="A19" s="2" t="s">
        <v>37</v>
      </c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3" t="s">
        <v>6</v>
      </c>
      <c r="I19" s="3" t="s">
        <v>7</v>
      </c>
      <c r="J19" s="3" t="s">
        <v>8</v>
      </c>
      <c r="K19" s="3" t="s">
        <v>9</v>
      </c>
      <c r="L19" s="3" t="s">
        <v>10</v>
      </c>
      <c r="M19" s="3" t="s">
        <v>11</v>
      </c>
      <c r="N19" s="3" t="s">
        <v>12</v>
      </c>
      <c r="O19" s="3" t="s">
        <v>13</v>
      </c>
      <c r="P19" s="3" t="s">
        <v>14</v>
      </c>
      <c r="Q19" s="3" t="s">
        <v>15</v>
      </c>
      <c r="R19" s="3" t="s">
        <v>16</v>
      </c>
      <c r="S19" s="3" t="s">
        <v>17</v>
      </c>
      <c r="T19" s="3" t="s">
        <v>18</v>
      </c>
      <c r="U19" s="3" t="s">
        <v>19</v>
      </c>
      <c r="V19" s="3" t="s">
        <v>20</v>
      </c>
      <c r="W19" s="3" t="s">
        <v>21</v>
      </c>
    </row>
    <row r="20" spans="1:23" x14ac:dyDescent="0.35">
      <c r="A20" s="4" t="str">
        <f t="shared" ref="A20:A34" si="0">A3</f>
        <v>Load Factor</v>
      </c>
      <c r="B20" s="6">
        <f t="shared" ref="B20:W20" si="1">B3-B2</f>
        <v>0.15191451261107147</v>
      </c>
      <c r="C20" s="6">
        <f t="shared" si="1"/>
        <v>1.7333076701825121</v>
      </c>
      <c r="D20" s="6">
        <f t="shared" si="1"/>
        <v>0.11853742696015956</v>
      </c>
      <c r="E20" s="6">
        <f t="shared" si="1"/>
        <v>0.20387754625940602</v>
      </c>
      <c r="F20" s="6">
        <f t="shared" si="1"/>
        <v>0.34822449308359182</v>
      </c>
      <c r="G20" s="6">
        <f t="shared" si="1"/>
        <v>0.78997496070542184</v>
      </c>
      <c r="H20" s="6">
        <f t="shared" si="1"/>
        <v>12.994329251847375</v>
      </c>
      <c r="I20" s="6">
        <f t="shared" si="1"/>
        <v>7.9190941560777901</v>
      </c>
      <c r="J20" s="6">
        <f t="shared" si="1"/>
        <v>15.996115794077014</v>
      </c>
      <c r="K20" s="6">
        <f t="shared" si="1"/>
        <v>25.174051411424443</v>
      </c>
      <c r="L20" s="6">
        <f t="shared" si="1"/>
        <v>39.180621385927225</v>
      </c>
      <c r="M20" s="6">
        <f t="shared" si="1"/>
        <v>-7.24444758313075</v>
      </c>
      <c r="N20" s="6">
        <f t="shared" si="1"/>
        <v>13.289611599051113</v>
      </c>
      <c r="O20" s="6">
        <f t="shared" si="1"/>
        <v>6.0495841696874777</v>
      </c>
      <c r="P20" s="6">
        <f t="shared" si="1"/>
        <v>10.528031665553499</v>
      </c>
      <c r="Q20" s="6">
        <f t="shared" si="1"/>
        <v>4.1397902527278347</v>
      </c>
      <c r="R20" s="6">
        <f t="shared" si="1"/>
        <v>-11.026803921960891</v>
      </c>
      <c r="S20" s="6">
        <f t="shared" si="1"/>
        <v>-51.084466803771647</v>
      </c>
      <c r="T20" s="6">
        <f t="shared" si="1"/>
        <v>-150.52362562245253</v>
      </c>
      <c r="U20" s="6">
        <f t="shared" si="1"/>
        <v>-299.71084962197347</v>
      </c>
      <c r="V20" s="6">
        <f t="shared" si="1"/>
        <v>-718.9341167974635</v>
      </c>
      <c r="W20" s="6">
        <f t="shared" si="1"/>
        <v>-13.733836736586909</v>
      </c>
    </row>
    <row r="21" spans="1:23" x14ac:dyDescent="0.35">
      <c r="A21" s="4" t="str">
        <f t="shared" si="0"/>
        <v>Coincidence Factor</v>
      </c>
      <c r="B21" s="6">
        <f t="shared" ref="B21:W21" si="2">B4-B3</f>
        <v>0.16967129548849869</v>
      </c>
      <c r="C21" s="6">
        <f t="shared" si="2"/>
        <v>2.5255811569087996</v>
      </c>
      <c r="D21" s="6">
        <f t="shared" si="2"/>
        <v>0.18135537311667349</v>
      </c>
      <c r="E21" s="6">
        <f t="shared" si="2"/>
        <v>0.70298951853533254</v>
      </c>
      <c r="F21" s="6">
        <f t="shared" si="2"/>
        <v>1.5197117892584515</v>
      </c>
      <c r="G21" s="6">
        <f t="shared" si="2"/>
        <v>3.8911780801354325</v>
      </c>
      <c r="H21" s="6">
        <f t="shared" si="2"/>
        <v>-3.3944366391206131</v>
      </c>
      <c r="I21" s="6">
        <f t="shared" si="2"/>
        <v>-14.259255659193514</v>
      </c>
      <c r="J21" s="6">
        <f t="shared" si="2"/>
        <v>-24.364935666816564</v>
      </c>
      <c r="K21" s="6">
        <f t="shared" si="2"/>
        <v>-38.032318404164471</v>
      </c>
      <c r="L21" s="6">
        <f t="shared" si="2"/>
        <v>-61.850196360101108</v>
      </c>
      <c r="M21" s="6">
        <f t="shared" si="2"/>
        <v>-8.6607014249229906</v>
      </c>
      <c r="N21" s="6">
        <f t="shared" si="2"/>
        <v>-17.708004042743141</v>
      </c>
      <c r="O21" s="6">
        <f t="shared" si="2"/>
        <v>-25.162077620162563</v>
      </c>
      <c r="P21" s="6">
        <f t="shared" si="2"/>
        <v>-40.518192614843429</v>
      </c>
      <c r="Q21" s="6">
        <f t="shared" si="2"/>
        <v>-70.114352249296644</v>
      </c>
      <c r="R21" s="6">
        <f t="shared" si="2"/>
        <v>-7.2814901114434178</v>
      </c>
      <c r="S21" s="6">
        <f t="shared" si="2"/>
        <v>-12.244812063392601</v>
      </c>
      <c r="T21" s="6">
        <f t="shared" si="2"/>
        <v>-34.30968225520337</v>
      </c>
      <c r="U21" s="6">
        <f t="shared" si="2"/>
        <v>-63.233568932162598</v>
      </c>
      <c r="V21" s="6">
        <f t="shared" si="2"/>
        <v>-186.81068548516487</v>
      </c>
      <c r="W21" s="6">
        <f t="shared" si="2"/>
        <v>-11.485129295579554</v>
      </c>
    </row>
    <row r="22" spans="1:23" x14ac:dyDescent="0.35">
      <c r="A22" s="4" t="str">
        <f t="shared" si="0"/>
        <v>Forecast</v>
      </c>
      <c r="B22" s="6">
        <f t="shared" ref="B22:W22" si="3">B5-B4</f>
        <v>2.9873355060820614</v>
      </c>
      <c r="C22" s="6">
        <f t="shared" si="3"/>
        <v>-5.1476250083159698</v>
      </c>
      <c r="D22" s="6">
        <f t="shared" si="3"/>
        <v>-0.10313992224510571</v>
      </c>
      <c r="E22" s="6">
        <f t="shared" si="3"/>
        <v>-1.2919606461227602</v>
      </c>
      <c r="F22" s="6">
        <f t="shared" si="3"/>
        <v>-3.0912697141054082</v>
      </c>
      <c r="G22" s="6">
        <f t="shared" si="3"/>
        <v>-9.5862612524097131</v>
      </c>
      <c r="H22" s="6">
        <f t="shared" si="3"/>
        <v>-648.28017252314476</v>
      </c>
      <c r="I22" s="6">
        <f t="shared" si="3"/>
        <v>-153.4623404097938</v>
      </c>
      <c r="J22" s="6">
        <f t="shared" si="3"/>
        <v>-333.62476567599333</v>
      </c>
      <c r="K22" s="6">
        <f t="shared" si="3"/>
        <v>-535.61347566811128</v>
      </c>
      <c r="L22" s="6">
        <f t="shared" si="3"/>
        <v>-869.78735921734187</v>
      </c>
      <c r="M22" s="6">
        <f t="shared" si="3"/>
        <v>-86.07002694597486</v>
      </c>
      <c r="N22" s="6">
        <f t="shared" si="3"/>
        <v>-129.84696903743725</v>
      </c>
      <c r="O22" s="6">
        <f t="shared" si="3"/>
        <v>-244.98008809961539</v>
      </c>
      <c r="P22" s="6">
        <f t="shared" si="3"/>
        <v>-400.14622970499113</v>
      </c>
      <c r="Q22" s="6">
        <f t="shared" si="3"/>
        <v>-715.44901909721375</v>
      </c>
      <c r="R22" s="6">
        <f t="shared" si="3"/>
        <v>117.53594572963084</v>
      </c>
      <c r="S22" s="6">
        <f t="shared" si="3"/>
        <v>-630.00063413251519</v>
      </c>
      <c r="T22" s="6">
        <f t="shared" si="3"/>
        <v>-1899.9479920529629</v>
      </c>
      <c r="U22" s="6">
        <f t="shared" si="3"/>
        <v>-3805.6867686159821</v>
      </c>
      <c r="V22" s="6">
        <f t="shared" si="3"/>
        <v>-9146.4067929614685</v>
      </c>
      <c r="W22" s="6">
        <f t="shared" si="3"/>
        <v>1714.1389941628649</v>
      </c>
    </row>
    <row r="23" spans="1:23" x14ac:dyDescent="0.35">
      <c r="A23" s="4" t="str">
        <f t="shared" si="0"/>
        <v>Service Models</v>
      </c>
      <c r="B23" s="6">
        <f t="shared" ref="B23:W23" si="4">B6-B5</f>
        <v>6.5214572441604446E-2</v>
      </c>
      <c r="C23" s="6">
        <f t="shared" si="4"/>
        <v>-5.5919495629893845E-2</v>
      </c>
      <c r="D23" s="6">
        <f t="shared" si="4"/>
        <v>0.34272548367934519</v>
      </c>
      <c r="E23" s="6">
        <f t="shared" si="4"/>
        <v>0.20743486943266021</v>
      </c>
      <c r="F23" s="6">
        <f t="shared" si="4"/>
        <v>-9.7364228616299897E-2</v>
      </c>
      <c r="G23" s="6">
        <f t="shared" si="4"/>
        <v>-0.8572338644953561</v>
      </c>
      <c r="H23" s="6">
        <f t="shared" si="4"/>
        <v>-3.4160908001067583</v>
      </c>
      <c r="I23" s="6">
        <f t="shared" si="4"/>
        <v>-1.7246464340046259</v>
      </c>
      <c r="J23" s="6">
        <f t="shared" si="4"/>
        <v>-5.1118589232337399</v>
      </c>
      <c r="K23" s="6">
        <f t="shared" si="4"/>
        <v>-8.660841891731252</v>
      </c>
      <c r="L23" s="6">
        <f t="shared" si="4"/>
        <v>-15.52520886813727</v>
      </c>
      <c r="M23" s="6">
        <f t="shared" si="4"/>
        <v>-7.3592348291886083</v>
      </c>
      <c r="N23" s="6">
        <f t="shared" si="4"/>
        <v>-1.3363039236614895</v>
      </c>
      <c r="O23" s="6">
        <f t="shared" si="4"/>
        <v>-4.7676801265743052</v>
      </c>
      <c r="P23" s="6">
        <f t="shared" si="4"/>
        <v>-8.2053105278773728</v>
      </c>
      <c r="Q23" s="6">
        <f t="shared" si="4"/>
        <v>-19.289579371466971</v>
      </c>
      <c r="R23" s="6">
        <f t="shared" si="4"/>
        <v>-3.4530918922300771</v>
      </c>
      <c r="S23" s="6">
        <f t="shared" si="4"/>
        <v>-5.4384006377003971</v>
      </c>
      <c r="T23" s="6">
        <f t="shared" si="4"/>
        <v>-28.899836600940034</v>
      </c>
      <c r="U23" s="6">
        <f t="shared" si="4"/>
        <v>-65.523326544134761</v>
      </c>
      <c r="V23" s="6">
        <f t="shared" si="4"/>
        <v>-201.73314057083917</v>
      </c>
      <c r="W23" s="6">
        <f t="shared" si="4"/>
        <v>22.229004935986268</v>
      </c>
    </row>
    <row r="24" spans="1:23" x14ac:dyDescent="0.35">
      <c r="A24" s="4" t="str">
        <f t="shared" si="0"/>
        <v>Loss Adjustment factors</v>
      </c>
      <c r="B24" s="6">
        <f t="shared" ref="B24:W24" si="5">B7-B6</f>
        <v>-1.9250520275065242E-2</v>
      </c>
      <c r="C24" s="6">
        <f t="shared" si="5"/>
        <v>2.8208715422810542</v>
      </c>
      <c r="D24" s="6">
        <f t="shared" si="5"/>
        <v>-0.1676338548438423</v>
      </c>
      <c r="E24" s="6">
        <f t="shared" si="5"/>
        <v>-0.51451724205756477</v>
      </c>
      <c r="F24" s="6">
        <f t="shared" si="5"/>
        <v>-1.0275891658593537</v>
      </c>
      <c r="G24" s="6">
        <f t="shared" si="5"/>
        <v>-2.6166243033790124</v>
      </c>
      <c r="H24" s="6">
        <f t="shared" si="5"/>
        <v>38.006643543761129</v>
      </c>
      <c r="I24" s="6">
        <f t="shared" si="5"/>
        <v>5.3150352800444125</v>
      </c>
      <c r="J24" s="6">
        <f t="shared" si="5"/>
        <v>21.950810183720932</v>
      </c>
      <c r="K24" s="6">
        <f t="shared" si="5"/>
        <v>35.811940540090291</v>
      </c>
      <c r="L24" s="6">
        <f t="shared" si="5"/>
        <v>57.687182310022763</v>
      </c>
      <c r="M24" s="6">
        <f t="shared" si="5"/>
        <v>72.270344470015516</v>
      </c>
      <c r="N24" s="6">
        <f t="shared" si="5"/>
        <v>6.1769718925334018</v>
      </c>
      <c r="O24" s="6">
        <f t="shared" si="5"/>
        <v>24.127807639161801</v>
      </c>
      <c r="P24" s="6">
        <f t="shared" si="5"/>
        <v>41.126925668473632</v>
      </c>
      <c r="Q24" s="6">
        <f t="shared" si="5"/>
        <v>106.26494225668284</v>
      </c>
      <c r="R24" s="6">
        <f t="shared" si="5"/>
        <v>64.257036823797534</v>
      </c>
      <c r="S24" s="6">
        <f t="shared" si="5"/>
        <v>-32.40212910937953</v>
      </c>
      <c r="T24" s="6">
        <f t="shared" si="5"/>
        <v>-91.861750020601903</v>
      </c>
      <c r="U24" s="6">
        <f t="shared" si="5"/>
        <v>-169.95380039676093</v>
      </c>
      <c r="V24" s="6">
        <f t="shared" si="5"/>
        <v>-65.009830276772846</v>
      </c>
      <c r="W24" s="6">
        <f t="shared" si="5"/>
        <v>-17.591014660765723</v>
      </c>
    </row>
    <row r="25" spans="1:23" x14ac:dyDescent="0.35">
      <c r="A25" s="4" t="str">
        <f t="shared" si="0"/>
        <v>Average KVAR By KVA</v>
      </c>
      <c r="B25" s="6">
        <f t="shared" ref="B25:W25" si="6">B8-B7</f>
        <v>0</v>
      </c>
      <c r="C25" s="6">
        <f t="shared" si="6"/>
        <v>0</v>
      </c>
      <c r="D25" s="6">
        <f t="shared" si="6"/>
        <v>-3.6500000000003752E-2</v>
      </c>
      <c r="E25" s="6">
        <f t="shared" si="6"/>
        <v>-7.3000000000007503E-2</v>
      </c>
      <c r="F25" s="6">
        <f t="shared" si="6"/>
        <v>-0.10949999999996862</v>
      </c>
      <c r="G25" s="6">
        <f t="shared" si="6"/>
        <v>-0.3285000000000764</v>
      </c>
      <c r="H25" s="6">
        <f t="shared" si="6"/>
        <v>19.957422566965761</v>
      </c>
      <c r="I25" s="6">
        <f t="shared" si="6"/>
        <v>1.9432083832830358</v>
      </c>
      <c r="J25" s="6">
        <f t="shared" si="6"/>
        <v>3.5030630373703389</v>
      </c>
      <c r="K25" s="6">
        <f t="shared" si="6"/>
        <v>5.4853141967832926</v>
      </c>
      <c r="L25" s="6">
        <f t="shared" si="6"/>
        <v>8.5007638096176379</v>
      </c>
      <c r="M25" s="6">
        <f t="shared" si="6"/>
        <v>0.58157924458100752</v>
      </c>
      <c r="N25" s="6">
        <f t="shared" si="6"/>
        <v>1.7308753335364599</v>
      </c>
      <c r="O25" s="6">
        <f t="shared" si="6"/>
        <v>1.403888182796436</v>
      </c>
      <c r="P25" s="6">
        <f t="shared" si="6"/>
        <v>2.3997739691567403</v>
      </c>
      <c r="Q25" s="6">
        <f t="shared" si="6"/>
        <v>3.0362250623911677</v>
      </c>
      <c r="R25" s="6">
        <f t="shared" si="6"/>
        <v>2.4349359660191112</v>
      </c>
      <c r="S25" s="6">
        <f t="shared" si="6"/>
        <v>1.2852431342453201</v>
      </c>
      <c r="T25" s="6">
        <f t="shared" si="6"/>
        <v>3.9033651792415185</v>
      </c>
      <c r="U25" s="6">
        <f t="shared" si="6"/>
        <v>8.687230079623987</v>
      </c>
      <c r="V25" s="6">
        <f t="shared" si="6"/>
        <v>19.285225291678216</v>
      </c>
      <c r="W25" s="6">
        <f t="shared" si="6"/>
        <v>-1.4762128565189414</v>
      </c>
    </row>
    <row r="26" spans="1:23" x14ac:dyDescent="0.35">
      <c r="A26" s="4" t="str">
        <f t="shared" si="0"/>
        <v>Customers Contribution</v>
      </c>
      <c r="B26" s="6">
        <f t="shared" ref="B26:W26" si="7">B9-B8</f>
        <v>0</v>
      </c>
      <c r="C26" s="6">
        <f t="shared" si="7"/>
        <v>0</v>
      </c>
      <c r="D26" s="6">
        <f t="shared" si="7"/>
        <v>0</v>
      </c>
      <c r="E26" s="6">
        <f t="shared" si="7"/>
        <v>0</v>
      </c>
      <c r="F26" s="6">
        <f t="shared" si="7"/>
        <v>0</v>
      </c>
      <c r="G26" s="6">
        <f t="shared" si="7"/>
        <v>0</v>
      </c>
      <c r="H26" s="6">
        <f t="shared" si="7"/>
        <v>0</v>
      </c>
      <c r="I26" s="6">
        <f t="shared" si="7"/>
        <v>0</v>
      </c>
      <c r="J26" s="6">
        <f t="shared" si="7"/>
        <v>0</v>
      </c>
      <c r="K26" s="6">
        <f t="shared" si="7"/>
        <v>0</v>
      </c>
      <c r="L26" s="6">
        <f t="shared" si="7"/>
        <v>0</v>
      </c>
      <c r="M26" s="6">
        <f t="shared" si="7"/>
        <v>0</v>
      </c>
      <c r="N26" s="6">
        <f t="shared" si="7"/>
        <v>0</v>
      </c>
      <c r="O26" s="6">
        <f t="shared" si="7"/>
        <v>0</v>
      </c>
      <c r="P26" s="6">
        <f t="shared" si="7"/>
        <v>0</v>
      </c>
      <c r="Q26" s="6">
        <f t="shared" si="7"/>
        <v>0</v>
      </c>
      <c r="R26" s="6">
        <f t="shared" si="7"/>
        <v>0</v>
      </c>
      <c r="S26" s="6">
        <f t="shared" si="7"/>
        <v>0</v>
      </c>
      <c r="T26" s="6">
        <f t="shared" si="7"/>
        <v>0</v>
      </c>
      <c r="U26" s="6">
        <f t="shared" si="7"/>
        <v>0</v>
      </c>
      <c r="V26" s="6">
        <f t="shared" si="7"/>
        <v>0</v>
      </c>
      <c r="W26" s="6">
        <f t="shared" si="7"/>
        <v>0</v>
      </c>
    </row>
    <row r="27" spans="1:23" x14ac:dyDescent="0.35">
      <c r="A27" s="4" t="str">
        <f t="shared" si="0"/>
        <v>Gross Asset Models</v>
      </c>
      <c r="B27" s="6">
        <f t="shared" ref="B27:W27" si="8">B10-B9</f>
        <v>-9.260746394474495E-3</v>
      </c>
      <c r="C27" s="6">
        <f t="shared" si="8"/>
        <v>4.5882862295397899</v>
      </c>
      <c r="D27" s="6">
        <f t="shared" si="8"/>
        <v>-0.25008880066576467</v>
      </c>
      <c r="E27" s="6">
        <f t="shared" si="8"/>
        <v>-0.82399800990071981</v>
      </c>
      <c r="F27" s="6">
        <f t="shared" si="8"/>
        <v>-1.7310201812576338</v>
      </c>
      <c r="G27" s="6">
        <f t="shared" si="8"/>
        <v>-4.2768091804418873</v>
      </c>
      <c r="H27" s="6">
        <f t="shared" si="8"/>
        <v>63.7687997495741</v>
      </c>
      <c r="I27" s="6">
        <f t="shared" si="8"/>
        <v>10.092001856807656</v>
      </c>
      <c r="J27" s="6">
        <f t="shared" si="8"/>
        <v>38.737548425121531</v>
      </c>
      <c r="K27" s="6">
        <f t="shared" si="8"/>
        <v>62.987465298685493</v>
      </c>
      <c r="L27" s="6">
        <f t="shared" si="8"/>
        <v>101.88495681350105</v>
      </c>
      <c r="M27" s="6">
        <f t="shared" si="8"/>
        <v>96.33579613548136</v>
      </c>
      <c r="N27" s="6">
        <f t="shared" si="8"/>
        <v>5.7058281846552745</v>
      </c>
      <c r="O27" s="6">
        <f t="shared" si="8"/>
        <v>25.976217192588592</v>
      </c>
      <c r="P27" s="6">
        <f t="shared" si="8"/>
        <v>45.327859888719104</v>
      </c>
      <c r="Q27" s="6">
        <f t="shared" si="8"/>
        <v>123.07167997346187</v>
      </c>
      <c r="R27" s="6">
        <f t="shared" si="8"/>
        <v>119.95418629567212</v>
      </c>
      <c r="S27" s="6">
        <f t="shared" si="8"/>
        <v>-38.814318394333895</v>
      </c>
      <c r="T27" s="6">
        <f t="shared" si="8"/>
        <v>-108.79522482402535</v>
      </c>
      <c r="U27" s="6">
        <f t="shared" si="8"/>
        <v>-194.44709896194399</v>
      </c>
      <c r="V27" s="6">
        <f t="shared" si="8"/>
        <v>153.16586342925439</v>
      </c>
      <c r="W27" s="6">
        <f t="shared" si="8"/>
        <v>-28.239213261878831</v>
      </c>
    </row>
    <row r="28" spans="1:23" x14ac:dyDescent="0.35">
      <c r="A28" s="4" t="str">
        <f t="shared" si="0"/>
        <v>Peaking Probabilities</v>
      </c>
      <c r="B28" s="6">
        <f t="shared" ref="B28:W28" si="9">B11-B10</f>
        <v>6.3508326204299692E-2</v>
      </c>
      <c r="C28" s="6">
        <f t="shared" si="9"/>
        <v>0.53708914411072328</v>
      </c>
      <c r="D28" s="6">
        <f t="shared" si="9"/>
        <v>-1.6489408154455987E-2</v>
      </c>
      <c r="E28" s="6">
        <f t="shared" si="9"/>
        <v>-7.0315964078417892E-2</v>
      </c>
      <c r="F28" s="6">
        <f t="shared" si="9"/>
        <v>-0.14085142823017804</v>
      </c>
      <c r="G28" s="6">
        <f t="shared" si="9"/>
        <v>-0.39715700369788465</v>
      </c>
      <c r="H28" s="6">
        <f t="shared" si="9"/>
        <v>2.9106620123220637</v>
      </c>
      <c r="I28" s="6">
        <f t="shared" si="9"/>
        <v>-0.26125556096894798</v>
      </c>
      <c r="J28" s="6">
        <f t="shared" si="9"/>
        <v>0.9603259208788586</v>
      </c>
      <c r="K28" s="6">
        <f t="shared" si="9"/>
        <v>1.6834481973837683</v>
      </c>
      <c r="L28" s="6">
        <f t="shared" si="9"/>
        <v>2.170969939466886</v>
      </c>
      <c r="M28" s="6">
        <f t="shared" si="9"/>
        <v>-0.28426960965680337</v>
      </c>
      <c r="N28" s="6">
        <f t="shared" si="9"/>
        <v>-4.3678449382528015</v>
      </c>
      <c r="O28" s="6">
        <f t="shared" si="9"/>
        <v>-6.5936690011312749</v>
      </c>
      <c r="P28" s="6">
        <f t="shared" si="9"/>
        <v>-10.385894117525822</v>
      </c>
      <c r="Q28" s="6">
        <f t="shared" si="9"/>
        <v>-17.923539832823735</v>
      </c>
      <c r="R28" s="6">
        <f t="shared" si="9"/>
        <v>-1.16723554517921</v>
      </c>
      <c r="S28" s="6">
        <f t="shared" si="9"/>
        <v>-18.420569457231977</v>
      </c>
      <c r="T28" s="6">
        <f t="shared" si="9"/>
        <v>-54.07177154506644</v>
      </c>
      <c r="U28" s="6">
        <f t="shared" si="9"/>
        <v>-107.26131428987719</v>
      </c>
      <c r="V28" s="6">
        <f t="shared" si="9"/>
        <v>-242.45095131354174</v>
      </c>
      <c r="W28" s="6">
        <f t="shared" si="9"/>
        <v>31.321718486553436</v>
      </c>
    </row>
    <row r="29" spans="1:23" x14ac:dyDescent="0.35">
      <c r="A29" s="4" t="str">
        <f t="shared" si="0"/>
        <v>Hours in Time Band and Days in year</v>
      </c>
      <c r="B29" s="6">
        <f t="shared" ref="B29:W29" si="10">B12-B11</f>
        <v>-7.2913932834168804E-2</v>
      </c>
      <c r="C29" s="6">
        <f t="shared" si="10"/>
        <v>-0.67043735939256521</v>
      </c>
      <c r="D29" s="6">
        <f t="shared" si="10"/>
        <v>-5.2746574657504652E-2</v>
      </c>
      <c r="E29" s="6">
        <f t="shared" si="10"/>
        <v>-5.7998395218334053E-2</v>
      </c>
      <c r="F29" s="6">
        <f t="shared" si="10"/>
        <v>-7.5777620922508504E-2</v>
      </c>
      <c r="G29" s="6">
        <f t="shared" si="10"/>
        <v>-0.15852670918843614</v>
      </c>
      <c r="H29" s="6">
        <f t="shared" si="10"/>
        <v>1.6841914085416647</v>
      </c>
      <c r="I29" s="6">
        <f t="shared" si="10"/>
        <v>2.2956532458879337</v>
      </c>
      <c r="J29" s="6">
        <f t="shared" si="10"/>
        <v>5.2093388210059857</v>
      </c>
      <c r="K29" s="6">
        <f t="shared" si="10"/>
        <v>8.2335956104416255</v>
      </c>
      <c r="L29" s="6">
        <f t="shared" si="10"/>
        <v>15.626021104457323</v>
      </c>
      <c r="M29" s="6">
        <f t="shared" si="10"/>
        <v>4.2953320309197807</v>
      </c>
      <c r="N29" s="6">
        <f t="shared" si="10"/>
        <v>0.61328750304301138</v>
      </c>
      <c r="O29" s="6">
        <f t="shared" si="10"/>
        <v>4.2479638292670643</v>
      </c>
      <c r="P29" s="6">
        <f t="shared" si="10"/>
        <v>6.5881755402078852</v>
      </c>
      <c r="Q29" s="6">
        <f t="shared" si="10"/>
        <v>15.699862370696792</v>
      </c>
      <c r="R29" s="6">
        <f t="shared" si="10"/>
        <v>5.8138292836229084</v>
      </c>
      <c r="S29" s="6">
        <f t="shared" si="10"/>
        <v>19.637715932329229</v>
      </c>
      <c r="T29" s="6">
        <f t="shared" si="10"/>
        <v>57.605354377803451</v>
      </c>
      <c r="U29" s="6">
        <f t="shared" si="10"/>
        <v>114.47805963469727</v>
      </c>
      <c r="V29" s="6">
        <f t="shared" si="10"/>
        <v>284.15467033343157</v>
      </c>
      <c r="W29" s="6">
        <f t="shared" si="10"/>
        <v>15.168944591175205</v>
      </c>
    </row>
    <row r="30" spans="1:23" x14ac:dyDescent="0.35">
      <c r="A30" s="4" t="str">
        <f t="shared" si="0"/>
        <v>Real pre-tax cost of capital</v>
      </c>
      <c r="B30" s="6">
        <f t="shared" ref="B30:W30" si="11">B13-B12</f>
        <v>-2.9352158079646529E-2</v>
      </c>
      <c r="C30" s="6">
        <f t="shared" si="11"/>
        <v>0.98600424427712596</v>
      </c>
      <c r="D30" s="6">
        <f t="shared" si="11"/>
        <v>3.5379769911514813E-2</v>
      </c>
      <c r="E30" s="6">
        <f t="shared" si="11"/>
        <v>-0.12305504300471171</v>
      </c>
      <c r="F30" s="6">
        <f t="shared" si="11"/>
        <v>-0.35940052881545625</v>
      </c>
      <c r="G30" s="6">
        <f t="shared" si="11"/>
        <v>-0.97439094273408955</v>
      </c>
      <c r="H30" s="6">
        <f t="shared" si="11"/>
        <v>9.0281176734206383</v>
      </c>
      <c r="I30" s="6">
        <f t="shared" si="11"/>
        <v>-1.7414984689821722E-2</v>
      </c>
      <c r="J30" s="6">
        <f t="shared" si="11"/>
        <v>2.6319874097343927</v>
      </c>
      <c r="K30" s="6">
        <f t="shared" si="11"/>
        <v>4.346986754288082</v>
      </c>
      <c r="L30" s="6">
        <f t="shared" si="11"/>
        <v>5.8103193705901504</v>
      </c>
      <c r="M30" s="6">
        <f t="shared" si="11"/>
        <v>16.212708497104359</v>
      </c>
      <c r="N30" s="6">
        <f t="shared" si="11"/>
        <v>7.4018433431319863E-2</v>
      </c>
      <c r="O30" s="6">
        <f t="shared" si="11"/>
        <v>2.5738326431783207</v>
      </c>
      <c r="P30" s="6">
        <f t="shared" si="11"/>
        <v>4.7814103450346011</v>
      </c>
      <c r="Q30" s="6">
        <f t="shared" si="11"/>
        <v>15.282756260763563</v>
      </c>
      <c r="R30" s="6">
        <f t="shared" si="11"/>
        <v>19.460716008268719</v>
      </c>
      <c r="S30" s="6">
        <f t="shared" si="11"/>
        <v>-14.30175167642119</v>
      </c>
      <c r="T30" s="6">
        <f t="shared" si="11"/>
        <v>-43.781986492773285</v>
      </c>
      <c r="U30" s="6">
        <f t="shared" si="11"/>
        <v>-84.797284215688705</v>
      </c>
      <c r="V30" s="6">
        <f t="shared" si="11"/>
        <v>-101.92835645357263</v>
      </c>
      <c r="W30" s="6">
        <f t="shared" si="11"/>
        <v>-1.1580232015212459</v>
      </c>
    </row>
    <row r="31" spans="1:23" x14ac:dyDescent="0.35">
      <c r="A31" s="4" t="str">
        <f t="shared" si="0"/>
        <v>Transmission Exits Charges</v>
      </c>
      <c r="B31" s="6">
        <f t="shared" ref="B31:W31" si="12">B14-B13</f>
        <v>2.8238553364275276E-2</v>
      </c>
      <c r="C31" s="6">
        <f t="shared" si="12"/>
        <v>0.31626867969623618</v>
      </c>
      <c r="D31" s="6">
        <f t="shared" si="12"/>
        <v>9.2328732876012509E-4</v>
      </c>
      <c r="E31" s="6">
        <f t="shared" si="12"/>
        <v>3.739919760914745E-2</v>
      </c>
      <c r="F31" s="6">
        <f t="shared" si="12"/>
        <v>6.228881046126844E-2</v>
      </c>
      <c r="G31" s="6">
        <f t="shared" si="12"/>
        <v>0.13151335459406255</v>
      </c>
      <c r="H31" s="6">
        <f t="shared" si="12"/>
        <v>1.7675025984490276</v>
      </c>
      <c r="I31" s="6">
        <f t="shared" si="12"/>
        <v>0.16162287634597305</v>
      </c>
      <c r="J31" s="6">
        <f t="shared" si="12"/>
        <v>0.33161077090335311</v>
      </c>
      <c r="K31" s="6">
        <f t="shared" si="12"/>
        <v>0.53425915301158966</v>
      </c>
      <c r="L31" s="6">
        <f t="shared" si="12"/>
        <v>0.21063687177957036</v>
      </c>
      <c r="M31" s="6">
        <f t="shared" si="12"/>
        <v>0.11181814615611074</v>
      </c>
      <c r="N31" s="6">
        <f t="shared" si="12"/>
        <v>2.2809004110786191</v>
      </c>
      <c r="O31" s="6">
        <f t="shared" si="12"/>
        <v>1.5341025053185149</v>
      </c>
      <c r="P31" s="6">
        <f t="shared" si="12"/>
        <v>2.6460737484303536</v>
      </c>
      <c r="Q31" s="6">
        <f t="shared" si="12"/>
        <v>2.8189102731193998</v>
      </c>
      <c r="R31" s="6">
        <f t="shared" si="12"/>
        <v>0.55666869253400364</v>
      </c>
      <c r="S31" s="6">
        <f t="shared" si="12"/>
        <v>-0.95932726953651581</v>
      </c>
      <c r="T31" s="6">
        <f t="shared" si="12"/>
        <v>-2.7642540972155984</v>
      </c>
      <c r="U31" s="6">
        <f t="shared" si="12"/>
        <v>-4.2905975546746049</v>
      </c>
      <c r="V31" s="6">
        <f t="shared" si="12"/>
        <v>-10.227023285289761</v>
      </c>
      <c r="W31" s="6">
        <f t="shared" si="12"/>
        <v>-0.53276808705777512</v>
      </c>
    </row>
    <row r="32" spans="1:23" x14ac:dyDescent="0.35">
      <c r="A32" s="4" t="str">
        <f t="shared" si="0"/>
        <v>Other Expenditure</v>
      </c>
      <c r="B32" s="6">
        <f t="shared" ref="B32:W32" si="13">B15-B14</f>
        <v>0.43628394118451297</v>
      </c>
      <c r="C32" s="6">
        <f t="shared" si="13"/>
        <v>15.449178911287902</v>
      </c>
      <c r="D32" s="6">
        <f t="shared" si="13"/>
        <v>2.4078454406452607</v>
      </c>
      <c r="E32" s="6">
        <f t="shared" si="13"/>
        <v>-0.65290718780383372</v>
      </c>
      <c r="F32" s="6">
        <f t="shared" si="13"/>
        <v>-5.371984418437421</v>
      </c>
      <c r="G32" s="6">
        <f t="shared" si="13"/>
        <v>-19.295994005823786</v>
      </c>
      <c r="H32" s="6">
        <f t="shared" si="13"/>
        <v>173.12287809114696</v>
      </c>
      <c r="I32" s="6">
        <f t="shared" si="13"/>
        <v>13.656968604127087</v>
      </c>
      <c r="J32" s="6">
        <f t="shared" si="13"/>
        <v>72.726512662559799</v>
      </c>
      <c r="K32" s="6">
        <f t="shared" si="13"/>
        <v>115.67281859741524</v>
      </c>
      <c r="L32" s="6">
        <f t="shared" si="13"/>
        <v>172.20032935792187</v>
      </c>
      <c r="M32" s="6">
        <f t="shared" si="13"/>
        <v>271.2456763858072</v>
      </c>
      <c r="N32" s="6">
        <f t="shared" si="13"/>
        <v>1.1447254748218256</v>
      </c>
      <c r="O32" s="6">
        <f t="shared" si="13"/>
        <v>45.196781957337407</v>
      </c>
      <c r="P32" s="6">
        <f t="shared" si="13"/>
        <v>79.877311006459422</v>
      </c>
      <c r="Q32" s="6">
        <f t="shared" si="13"/>
        <v>256.05646595736471</v>
      </c>
      <c r="R32" s="6">
        <f t="shared" si="13"/>
        <v>358.55077434254054</v>
      </c>
      <c r="S32" s="6">
        <f t="shared" si="13"/>
        <v>-168.66707440867503</v>
      </c>
      <c r="T32" s="6">
        <f t="shared" si="13"/>
        <v>-592.18544963628665</v>
      </c>
      <c r="U32" s="6">
        <f t="shared" si="13"/>
        <v>-1174.5748447476508</v>
      </c>
      <c r="V32" s="6">
        <f t="shared" si="13"/>
        <v>-1218.8235888516065</v>
      </c>
      <c r="W32" s="6">
        <f t="shared" si="13"/>
        <v>103.9261875560278</v>
      </c>
    </row>
    <row r="33" spans="1:23" x14ac:dyDescent="0.35">
      <c r="A33" s="4" t="str">
        <f t="shared" si="0"/>
        <v>IDNO Discounts</v>
      </c>
      <c r="B33" s="6">
        <f t="shared" ref="B33:W33" si="14">B16-B15</f>
        <v>0.22331786246080298</v>
      </c>
      <c r="C33" s="6">
        <f t="shared" si="14"/>
        <v>0.23293928274097198</v>
      </c>
      <c r="D33" s="6">
        <f t="shared" si="14"/>
        <v>0.16113835951453837</v>
      </c>
      <c r="E33" s="6">
        <f t="shared" si="14"/>
        <v>0.350616754582461</v>
      </c>
      <c r="F33" s="6">
        <f t="shared" si="14"/>
        <v>0.674095718528406</v>
      </c>
      <c r="G33" s="6">
        <f t="shared" si="14"/>
        <v>1.6057942058116623</v>
      </c>
      <c r="H33" s="6">
        <f t="shared" si="14"/>
        <v>5.5227550940962828</v>
      </c>
      <c r="I33" s="6">
        <f t="shared" si="14"/>
        <v>5.0944533106326162</v>
      </c>
      <c r="J33" s="6">
        <f t="shared" si="14"/>
        <v>10.610359089202575</v>
      </c>
      <c r="K33" s="6">
        <f t="shared" si="14"/>
        <v>16.960874312835585</v>
      </c>
      <c r="L33" s="6">
        <f t="shared" si="14"/>
        <v>29.003822322214546</v>
      </c>
      <c r="M33" s="6">
        <f t="shared" si="14"/>
        <v>8.1773473699358874</v>
      </c>
      <c r="N33" s="6">
        <f t="shared" si="14"/>
        <v>4.0140493808471547</v>
      </c>
      <c r="O33" s="6">
        <f t="shared" si="14"/>
        <v>9.2429879610981516</v>
      </c>
      <c r="P33" s="6">
        <f t="shared" si="14"/>
        <v>14.961327171322409</v>
      </c>
      <c r="Q33" s="6">
        <f t="shared" si="14"/>
        <v>30.452567684897076</v>
      </c>
      <c r="R33" s="6">
        <f t="shared" si="14"/>
        <v>10.204195798658475</v>
      </c>
      <c r="S33" s="6">
        <f t="shared" si="14"/>
        <v>22.378805296353676</v>
      </c>
      <c r="T33" s="6">
        <f t="shared" si="14"/>
        <v>65.81009713345702</v>
      </c>
      <c r="U33" s="6">
        <f t="shared" si="14"/>
        <v>131.90535275531875</v>
      </c>
      <c r="V33" s="6">
        <f t="shared" si="14"/>
        <v>343.67393156187609</v>
      </c>
      <c r="W33" s="6">
        <f t="shared" si="14"/>
        <v>6.3946652574868494</v>
      </c>
    </row>
    <row r="34" spans="1:23" x14ac:dyDescent="0.35">
      <c r="A34" s="4" t="str">
        <f t="shared" si="0"/>
        <v>Allowed Revenue</v>
      </c>
      <c r="B34" s="6">
        <f t="shared" ref="B34:W34" si="15">B17-B16</f>
        <v>14.566800000000001</v>
      </c>
      <c r="C34" s="6">
        <f t="shared" si="15"/>
        <v>0</v>
      </c>
      <c r="D34" s="6">
        <f t="shared" si="15"/>
        <v>9.8453999999999979</v>
      </c>
      <c r="E34" s="6">
        <f t="shared" si="15"/>
        <v>38.064000000000021</v>
      </c>
      <c r="F34" s="6">
        <f t="shared" si="15"/>
        <v>81.98399999999998</v>
      </c>
      <c r="G34" s="6">
        <f t="shared" si="15"/>
        <v>212.13359999999989</v>
      </c>
      <c r="H34" s="6">
        <f t="shared" si="15"/>
        <v>0</v>
      </c>
      <c r="I34" s="6">
        <f t="shared" si="15"/>
        <v>356.48399999999992</v>
      </c>
      <c r="J34" s="6">
        <f t="shared" si="15"/>
        <v>633.25319999999829</v>
      </c>
      <c r="K34" s="6">
        <f t="shared" si="15"/>
        <v>995.04419999999845</v>
      </c>
      <c r="L34" s="6">
        <f t="shared" si="15"/>
        <v>1801.6715999999979</v>
      </c>
      <c r="M34" s="6">
        <f t="shared" si="15"/>
        <v>0</v>
      </c>
      <c r="N34" s="6">
        <f t="shared" si="15"/>
        <v>356.48399999999992</v>
      </c>
      <c r="O34" s="6">
        <f t="shared" si="15"/>
        <v>633.25320000000011</v>
      </c>
      <c r="P34" s="6">
        <f t="shared" si="15"/>
        <v>995.04420000000209</v>
      </c>
      <c r="Q34" s="6">
        <f t="shared" si="15"/>
        <v>1801.6716000000015</v>
      </c>
      <c r="R34" s="6">
        <f t="shared" si="15"/>
        <v>0</v>
      </c>
      <c r="S34" s="6">
        <f t="shared" si="15"/>
        <v>2171.1485999999986</v>
      </c>
      <c r="T34" s="6">
        <f t="shared" si="15"/>
        <v>6525.0114000000103</v>
      </c>
      <c r="U34" s="6">
        <f t="shared" si="15"/>
        <v>13002.2598</v>
      </c>
      <c r="V34" s="6">
        <f t="shared" si="15"/>
        <v>29490.486599999946</v>
      </c>
      <c r="W34" s="6">
        <f t="shared" si="15"/>
        <v>603.77105831611243</v>
      </c>
    </row>
    <row r="35" spans="1:23" x14ac:dyDescent="0.35">
      <c r="A35" s="4" t="s">
        <v>39</v>
      </c>
      <c r="B35" s="6">
        <f>SUM(B20:B34)</f>
        <v>18.561507212253773</v>
      </c>
      <c r="C35" s="6">
        <f t="shared" ref="C35:W35" si="16">SUM(C20:C34)</f>
        <v>23.315544997686686</v>
      </c>
      <c r="D35" s="6">
        <f t="shared" si="16"/>
        <v>12.466706580589573</v>
      </c>
      <c r="E35" s="6">
        <f t="shared" si="16"/>
        <v>35.958565398232679</v>
      </c>
      <c r="F35" s="6">
        <f t="shared" si="16"/>
        <v>72.58356352508747</v>
      </c>
      <c r="G35" s="6">
        <f t="shared" si="16"/>
        <v>180.06056333907623</v>
      </c>
      <c r="H35" s="6">
        <f t="shared" si="16"/>
        <v>-326.32739797224713</v>
      </c>
      <c r="I35" s="6">
        <f t="shared" si="16"/>
        <v>233.23712466455572</v>
      </c>
      <c r="J35" s="6">
        <f t="shared" si="16"/>
        <v>442.80931184852943</v>
      </c>
      <c r="K35" s="6">
        <f t="shared" si="16"/>
        <v>689.62831810835087</v>
      </c>
      <c r="L35" s="6">
        <f t="shared" si="16"/>
        <v>1286.7844588399166</v>
      </c>
      <c r="M35" s="6">
        <f t="shared" si="16"/>
        <v>359.61192188712721</v>
      </c>
      <c r="N35" s="6">
        <f t="shared" si="16"/>
        <v>238.25514627090342</v>
      </c>
      <c r="O35" s="6">
        <f t="shared" si="16"/>
        <v>472.10285123295034</v>
      </c>
      <c r="P35" s="6">
        <f t="shared" si="16"/>
        <v>744.02546203812199</v>
      </c>
      <c r="Q35" s="6">
        <f t="shared" si="16"/>
        <v>1535.7183095413056</v>
      </c>
      <c r="R35" s="6">
        <f t="shared" si="16"/>
        <v>675.83966746993065</v>
      </c>
      <c r="S35" s="6">
        <f t="shared" si="16"/>
        <v>1242.1168804099689</v>
      </c>
      <c r="T35" s="6">
        <f t="shared" si="16"/>
        <v>3645.1886435429842</v>
      </c>
      <c r="U35" s="6">
        <f t="shared" si="16"/>
        <v>7287.8509885887906</v>
      </c>
      <c r="V35" s="6">
        <f t="shared" si="16"/>
        <v>18398.441804620466</v>
      </c>
      <c r="W35" s="6">
        <f t="shared" si="16"/>
        <v>2422.734375206298</v>
      </c>
    </row>
    <row r="37" spans="1:23" x14ac:dyDescent="0.35">
      <c r="B37" s="7">
        <f t="shared" ref="B37:W37" si="17">+B35/B2</f>
        <v>0.16314075808083012</v>
      </c>
      <c r="C37" s="7">
        <f t="shared" si="17"/>
        <v>5.8836543564344777E-2</v>
      </c>
      <c r="D37" s="7">
        <f t="shared" si="17"/>
        <v>0.12097714847358895</v>
      </c>
      <c r="E37" s="7">
        <f t="shared" si="17"/>
        <v>0.14330978412988449</v>
      </c>
      <c r="F37" s="7">
        <f t="shared" si="17"/>
        <v>0.15070589920487221</v>
      </c>
      <c r="G37" s="7">
        <f t="shared" si="17"/>
        <v>0.15423882428150257</v>
      </c>
      <c r="H37" s="7">
        <f t="shared" si="17"/>
        <v>-6.1450773935239213E-2</v>
      </c>
      <c r="I37" s="7">
        <f t="shared" si="17"/>
        <v>6.9816092747325129E-2</v>
      </c>
      <c r="J37" s="7">
        <f t="shared" si="17"/>
        <v>6.0105771778279915E-2</v>
      </c>
      <c r="K37" s="7">
        <f t="shared" si="17"/>
        <v>5.9090925353692147E-2</v>
      </c>
      <c r="L37" s="7">
        <f t="shared" si="17"/>
        <v>6.4170612525993306E-2</v>
      </c>
      <c r="M37" s="7">
        <f t="shared" si="17"/>
        <v>4.8056892193452931E-2</v>
      </c>
      <c r="N37" s="7">
        <f t="shared" si="17"/>
        <v>7.6800993010975163E-2</v>
      </c>
      <c r="O37" s="7">
        <f t="shared" si="17"/>
        <v>7.0882323018678375E-2</v>
      </c>
      <c r="P37" s="7">
        <f t="shared" si="17"/>
        <v>6.9085103757375976E-2</v>
      </c>
      <c r="Q37" s="7">
        <f t="shared" si="17"/>
        <v>6.8144394972678143E-2</v>
      </c>
      <c r="R37" s="7">
        <f t="shared" si="17"/>
        <v>7.3238648311065996E-2</v>
      </c>
      <c r="S37" s="7">
        <f t="shared" si="17"/>
        <v>9.4015553283946479E-2</v>
      </c>
      <c r="T37" s="7">
        <f t="shared" si="17"/>
        <v>9.441074890355601E-2</v>
      </c>
      <c r="U37" s="7">
        <f t="shared" si="17"/>
        <v>9.36921689775886E-2</v>
      </c>
      <c r="V37" s="7">
        <f t="shared" si="17"/>
        <v>8.4474044080518423E-2</v>
      </c>
      <c r="W37" s="7">
        <f t="shared" si="17"/>
        <v>0.67510183658112488</v>
      </c>
    </row>
    <row r="39" spans="1:23" x14ac:dyDescent="0.35">
      <c r="A39" s="4" t="str">
        <f t="shared" ref="A39:A53" si="18">A20</f>
        <v>Load Factor</v>
      </c>
      <c r="B39" s="8">
        <f t="shared" ref="B39:L39" si="19">B20/B2</f>
        <v>1.335206697788459E-3</v>
      </c>
      <c r="C39" s="8">
        <f t="shared" si="19"/>
        <v>4.3739844922014359E-3</v>
      </c>
      <c r="D39" s="8">
        <f t="shared" si="19"/>
        <v>1.1502893573643611E-3</v>
      </c>
      <c r="E39" s="8">
        <f t="shared" si="19"/>
        <v>8.1253650749932391E-4</v>
      </c>
      <c r="F39" s="8">
        <f t="shared" si="19"/>
        <v>7.2302161545409276E-4</v>
      </c>
      <c r="G39" s="8">
        <f t="shared" si="19"/>
        <v>6.7668792594845803E-4</v>
      </c>
      <c r="H39" s="8">
        <f t="shared" si="19"/>
        <v>2.4469645952414007E-3</v>
      </c>
      <c r="I39" s="8">
        <f t="shared" si="19"/>
        <v>2.3704640196996339E-3</v>
      </c>
      <c r="J39" s="8">
        <f t="shared" si="19"/>
        <v>2.1712707017024417E-3</v>
      </c>
      <c r="K39" s="8">
        <f t="shared" si="19"/>
        <v>2.1570430821095904E-3</v>
      </c>
      <c r="L39" s="8">
        <f t="shared" si="19"/>
        <v>1.9538971396582351E-3</v>
      </c>
      <c r="M39" s="8"/>
      <c r="N39" s="8">
        <f t="shared" ref="N39:W39" si="20">N20/N2</f>
        <v>4.2838754314955384E-3</v>
      </c>
      <c r="O39" s="8">
        <f t="shared" si="20"/>
        <v>9.0829483051116627E-4</v>
      </c>
      <c r="P39" s="8">
        <f t="shared" si="20"/>
        <v>9.775608458120707E-4</v>
      </c>
      <c r="Q39" s="8">
        <f t="shared" si="20"/>
        <v>1.8369482237285328E-4</v>
      </c>
      <c r="R39" s="8">
        <f t="shared" si="20"/>
        <v>-1.1949405359097363E-3</v>
      </c>
      <c r="S39" s="8">
        <f t="shared" si="20"/>
        <v>-3.8665720485070733E-3</v>
      </c>
      <c r="T39" s="8">
        <f t="shared" si="20"/>
        <v>-3.8985768947424459E-3</v>
      </c>
      <c r="U39" s="8">
        <f t="shared" si="20"/>
        <v>-3.8530644508465817E-3</v>
      </c>
      <c r="V39" s="8">
        <f t="shared" si="20"/>
        <v>-3.3008921580568768E-3</v>
      </c>
      <c r="W39" s="8">
        <f t="shared" si="20"/>
        <v>-3.8269727375233398E-3</v>
      </c>
    </row>
    <row r="40" spans="1:23" x14ac:dyDescent="0.35">
      <c r="A40" s="4" t="str">
        <f t="shared" si="18"/>
        <v>Coincidence Factor</v>
      </c>
      <c r="B40" s="8">
        <f t="shared" ref="B40:L40" si="21">B21/B3</f>
        <v>1.4892860697925852E-3</v>
      </c>
      <c r="C40" s="8">
        <f t="shared" si="21"/>
        <v>6.3455234552697208E-3</v>
      </c>
      <c r="D40" s="8">
        <f t="shared" si="21"/>
        <v>1.7578538142626892E-3</v>
      </c>
      <c r="E40" s="8">
        <f t="shared" si="21"/>
        <v>2.799429907083826E-3</v>
      </c>
      <c r="F40" s="8">
        <f t="shared" si="21"/>
        <v>3.1531113513371439E-3</v>
      </c>
      <c r="G40" s="8">
        <f t="shared" si="21"/>
        <v>3.3309063760337378E-3</v>
      </c>
      <c r="H40" s="8">
        <f t="shared" si="21"/>
        <v>-6.3764670559930561E-4</v>
      </c>
      <c r="I40" s="8">
        <f t="shared" si="21"/>
        <v>-4.2582039216578329E-3</v>
      </c>
      <c r="J40" s="8">
        <f t="shared" si="21"/>
        <v>-3.3000669696217305E-3</v>
      </c>
      <c r="K40" s="8">
        <f t="shared" si="21"/>
        <v>-3.2517917263405554E-3</v>
      </c>
      <c r="L40" s="8">
        <f t="shared" si="21"/>
        <v>-3.0783905817020592E-3</v>
      </c>
      <c r="M40" s="8"/>
      <c r="N40" s="8">
        <f t="shared" ref="N40:W40" si="22">N21/N3</f>
        <v>-5.6837853448300692E-3</v>
      </c>
      <c r="O40" s="8">
        <f t="shared" si="22"/>
        <v>-3.7744487097484255E-3</v>
      </c>
      <c r="P40" s="8">
        <f t="shared" si="22"/>
        <v>-3.7585673664896307E-3</v>
      </c>
      <c r="Q40" s="8">
        <f t="shared" si="22"/>
        <v>-3.1106112162188468E-3</v>
      </c>
      <c r="R40" s="8">
        <f t="shared" si="22"/>
        <v>-7.9001651897889116E-4</v>
      </c>
      <c r="S40" s="8">
        <f t="shared" si="22"/>
        <v>-9.3040460639697963E-4</v>
      </c>
      <c r="T40" s="8">
        <f t="shared" si="22"/>
        <v>-8.9210211611649053E-4</v>
      </c>
      <c r="U40" s="8">
        <f t="shared" si="22"/>
        <v>-8.1607129087229633E-4</v>
      </c>
      <c r="V40" s="8">
        <f t="shared" si="22"/>
        <v>-8.6055748630937956E-4</v>
      </c>
      <c r="W40" s="8">
        <f t="shared" si="22"/>
        <v>-3.2126587594872098E-3</v>
      </c>
    </row>
    <row r="41" spans="1:23" x14ac:dyDescent="0.35">
      <c r="A41" s="4" t="str">
        <f t="shared" si="18"/>
        <v>Forecast</v>
      </c>
      <c r="B41" s="8">
        <f t="shared" ref="B41:L41" si="23">B22/B4</f>
        <v>2.6182278892895771E-2</v>
      </c>
      <c r="C41" s="8">
        <f t="shared" si="23"/>
        <v>-1.2851857696509114E-2</v>
      </c>
      <c r="D41" s="8">
        <f t="shared" si="23"/>
        <v>-9.9796744010969499E-4</v>
      </c>
      <c r="E41" s="8">
        <f t="shared" si="23"/>
        <v>-5.1304558515271039E-3</v>
      </c>
      <c r="F41" s="8">
        <f t="shared" si="23"/>
        <v>-6.3936336806553066E-3</v>
      </c>
      <c r="G41" s="8">
        <f t="shared" si="23"/>
        <v>-8.178739754594171E-3</v>
      </c>
      <c r="H41" s="8">
        <f t="shared" si="23"/>
        <v>-0.12185747293622046</v>
      </c>
      <c r="I41" s="8">
        <f t="shared" si="23"/>
        <v>-4.6024033820218274E-2</v>
      </c>
      <c r="J41" s="8">
        <f t="shared" si="23"/>
        <v>-4.5336849463710936E-2</v>
      </c>
      <c r="K41" s="8">
        <f t="shared" si="23"/>
        <v>-4.594475635617451E-2</v>
      </c>
      <c r="L41" s="8">
        <f t="shared" si="23"/>
        <v>-4.3424489408409345E-2</v>
      </c>
      <c r="M41" s="8"/>
      <c r="N41" s="8">
        <f t="shared" ref="N41:W41" si="24">N22/N4</f>
        <v>-4.1915567481829209E-2</v>
      </c>
      <c r="O41" s="8">
        <f t="shared" si="24"/>
        <v>-3.6887577979118166E-2</v>
      </c>
      <c r="P41" s="8">
        <f t="shared" si="24"/>
        <v>-3.7258588973633058E-2</v>
      </c>
      <c r="Q41" s="8">
        <f t="shared" si="24"/>
        <v>-3.1839814349953824E-2</v>
      </c>
      <c r="R41" s="8">
        <f t="shared" si="24"/>
        <v>1.2762326464589926E-2</v>
      </c>
      <c r="S41" s="8">
        <f t="shared" si="24"/>
        <v>-4.7914280647345618E-2</v>
      </c>
      <c r="T41" s="8">
        <f t="shared" si="24"/>
        <v>-4.9445547996841761E-2</v>
      </c>
      <c r="U41" s="8">
        <f t="shared" si="24"/>
        <v>-4.9155034558139146E-2</v>
      </c>
      <c r="V41" s="8">
        <f t="shared" si="24"/>
        <v>-4.2169901082498379E-2</v>
      </c>
      <c r="W41" s="8">
        <f t="shared" si="24"/>
        <v>0.48103007502045192</v>
      </c>
    </row>
    <row r="42" spans="1:23" x14ac:dyDescent="0.35">
      <c r="A42" s="4" t="str">
        <f t="shared" si="18"/>
        <v>Service Models</v>
      </c>
      <c r="B42" s="8">
        <f t="shared" ref="B42:L42" si="25">B23/B5</f>
        <v>5.5698510924932071E-4</v>
      </c>
      <c r="C42" s="8">
        <f t="shared" si="25"/>
        <v>-1.4142947168801915E-4</v>
      </c>
      <c r="D42" s="8">
        <f t="shared" si="25"/>
        <v>3.3194765015803866E-3</v>
      </c>
      <c r="E42" s="8">
        <f t="shared" si="25"/>
        <v>8.2798467016269555E-4</v>
      </c>
      <c r="F42" s="8">
        <f t="shared" si="25"/>
        <v>-2.0267300787949735E-4</v>
      </c>
      <c r="G42" s="8">
        <f t="shared" si="25"/>
        <v>-7.3739983239697212E-4</v>
      </c>
      <c r="H42" s="8">
        <f t="shared" si="25"/>
        <v>-7.3122970305345629E-4</v>
      </c>
      <c r="I42" s="8">
        <f t="shared" si="25"/>
        <v>-5.4218251051265428E-4</v>
      </c>
      <c r="J42" s="8">
        <f t="shared" si="25"/>
        <v>-7.2764869620327863E-4</v>
      </c>
      <c r="K42" s="8">
        <f t="shared" si="25"/>
        <v>-7.7870156110469333E-4</v>
      </c>
      <c r="L42" s="8">
        <f t="shared" si="25"/>
        <v>-8.1028877451154587E-4</v>
      </c>
      <c r="M42" s="8"/>
      <c r="N42" s="8">
        <f t="shared" ref="N42:W42" si="26">N23/N5</f>
        <v>-4.502409517524553E-4</v>
      </c>
      <c r="O42" s="8">
        <f t="shared" si="26"/>
        <v>-7.453829935235532E-4</v>
      </c>
      <c r="P42" s="8">
        <f t="shared" si="26"/>
        <v>-7.9358425575772832E-4</v>
      </c>
      <c r="Q42" s="8">
        <f t="shared" si="26"/>
        <v>-8.8668093972377074E-4</v>
      </c>
      <c r="R42" s="8">
        <f t="shared" si="26"/>
        <v>-3.7021988511718649E-4</v>
      </c>
      <c r="S42" s="8">
        <f t="shared" si="26"/>
        <v>-4.3442932434829606E-4</v>
      </c>
      <c r="T42" s="8">
        <f t="shared" si="26"/>
        <v>-7.9123204600483818E-4</v>
      </c>
      <c r="U42" s="8">
        <f t="shared" si="26"/>
        <v>-8.900639106106024E-4</v>
      </c>
      <c r="V42" s="8">
        <f t="shared" si="26"/>
        <v>-9.7104831434544829E-4</v>
      </c>
      <c r="W42" s="8">
        <f t="shared" si="26"/>
        <v>4.2119415927607687E-3</v>
      </c>
    </row>
    <row r="43" spans="1:23" x14ac:dyDescent="0.35">
      <c r="A43" s="4" t="str">
        <f t="shared" si="18"/>
        <v>Loss Adjustment factors</v>
      </c>
      <c r="B43" s="8">
        <f t="shared" ref="B43:L43" si="27">B24/B6</f>
        <v>-1.6432346217269486E-4</v>
      </c>
      <c r="C43" s="8">
        <f t="shared" si="27"/>
        <v>7.13545069241383E-3</v>
      </c>
      <c r="D43" s="8">
        <f t="shared" si="27"/>
        <v>-1.6182502759625598E-3</v>
      </c>
      <c r="E43" s="8">
        <f t="shared" si="27"/>
        <v>-2.0520173402366329E-3</v>
      </c>
      <c r="F43" s="8">
        <f t="shared" si="27"/>
        <v>-2.1394593089911563E-3</v>
      </c>
      <c r="G43" s="8">
        <f t="shared" si="27"/>
        <v>-2.2525033884299786E-3</v>
      </c>
      <c r="H43" s="8">
        <f t="shared" si="27"/>
        <v>8.1414474042412841E-3</v>
      </c>
      <c r="I43" s="8">
        <f t="shared" si="27"/>
        <v>1.6718107433840751E-3</v>
      </c>
      <c r="J43" s="8">
        <f t="shared" si="27"/>
        <v>3.1268682229042676E-3</v>
      </c>
      <c r="K43" s="8">
        <f t="shared" si="27"/>
        <v>3.2223826254209431E-3</v>
      </c>
      <c r="L43" s="8">
        <f t="shared" si="27"/>
        <v>3.0132401388867484E-3</v>
      </c>
      <c r="M43" s="8"/>
      <c r="N43" s="8">
        <f t="shared" ref="N43:W43" si="28">N24/N6</f>
        <v>2.0821449337196192E-3</v>
      </c>
      <c r="O43" s="8">
        <f t="shared" si="28"/>
        <v>3.7749748967472563E-3</v>
      </c>
      <c r="P43" s="8">
        <f t="shared" si="28"/>
        <v>3.9807880405675544E-3</v>
      </c>
      <c r="Q43" s="8">
        <f t="shared" si="28"/>
        <v>4.8889982002106322E-3</v>
      </c>
      <c r="R43" s="8">
        <f t="shared" si="28"/>
        <v>6.8918071231415523E-3</v>
      </c>
      <c r="S43" s="8">
        <f t="shared" si="28"/>
        <v>-2.58946588685739E-3</v>
      </c>
      <c r="T43" s="8">
        <f t="shared" si="28"/>
        <v>-2.5170216995076293E-3</v>
      </c>
      <c r="U43" s="8">
        <f t="shared" si="28"/>
        <v>-2.3106962340672423E-3</v>
      </c>
      <c r="V43" s="8">
        <f t="shared" si="28"/>
        <v>-3.1323086302861998E-4</v>
      </c>
      <c r="W43" s="8">
        <f t="shared" si="28"/>
        <v>-3.3191572402094297E-3</v>
      </c>
    </row>
    <row r="44" spans="1:23" x14ac:dyDescent="0.35">
      <c r="A44" s="4" t="str">
        <f t="shared" si="18"/>
        <v>Average KVAR By KVA</v>
      </c>
      <c r="B44" s="8">
        <f t="shared" ref="B44:L44" si="29">B25/B7</f>
        <v>0</v>
      </c>
      <c r="C44" s="8">
        <f t="shared" si="29"/>
        <v>0</v>
      </c>
      <c r="D44" s="8">
        <f t="shared" si="29"/>
        <v>-3.5292318396149924E-4</v>
      </c>
      <c r="E44" s="8">
        <f t="shared" si="29"/>
        <v>-2.9174004720160143E-4</v>
      </c>
      <c r="F44" s="8">
        <f t="shared" si="29"/>
        <v>-2.2846979083655854E-4</v>
      </c>
      <c r="G44" s="8">
        <f t="shared" si="29"/>
        <v>-2.8342542675459197E-4</v>
      </c>
      <c r="H44" s="8">
        <f t="shared" si="29"/>
        <v>4.2405783000956307E-3</v>
      </c>
      <c r="I44" s="8">
        <f t="shared" si="29"/>
        <v>6.1020376594551266E-4</v>
      </c>
      <c r="J44" s="8">
        <f t="shared" si="29"/>
        <v>4.9745192321665958E-4</v>
      </c>
      <c r="K44" s="8">
        <f t="shared" si="29"/>
        <v>4.9198691046092901E-4</v>
      </c>
      <c r="L44" s="8">
        <f t="shared" si="29"/>
        <v>4.4269610512598958E-4</v>
      </c>
      <c r="M44" s="8"/>
      <c r="N44" s="8">
        <f t="shared" ref="N44:W44" si="30">N25/N7</f>
        <v>5.8223431310438709E-4</v>
      </c>
      <c r="O44" s="8">
        <f t="shared" si="30"/>
        <v>2.1882269400900394E-4</v>
      </c>
      <c r="P44" s="8">
        <f t="shared" si="30"/>
        <v>2.3135971654453035E-4</v>
      </c>
      <c r="Q44" s="8">
        <f t="shared" si="30"/>
        <v>1.3900990167654934E-4</v>
      </c>
      <c r="R44" s="8">
        <f t="shared" si="30"/>
        <v>2.5936845657569761E-4</v>
      </c>
      <c r="S44" s="8">
        <f t="shared" si="30"/>
        <v>1.0297883818188501E-4</v>
      </c>
      <c r="T44" s="8">
        <f t="shared" si="30"/>
        <v>1.0722250152374098E-4</v>
      </c>
      <c r="U44" s="8">
        <f t="shared" si="30"/>
        <v>1.183853558188568E-4</v>
      </c>
      <c r="V44" s="8">
        <f t="shared" si="30"/>
        <v>9.2949335067037247E-5</v>
      </c>
      <c r="W44" s="8">
        <f t="shared" si="30"/>
        <v>-2.7946653414736644E-4</v>
      </c>
    </row>
    <row r="45" spans="1:23" x14ac:dyDescent="0.35">
      <c r="A45" s="4" t="str">
        <f t="shared" si="18"/>
        <v>Customers Contribution</v>
      </c>
      <c r="B45" s="8">
        <f t="shared" ref="B45:L45" si="31">B26/B8</f>
        <v>0</v>
      </c>
      <c r="C45" s="8">
        <f t="shared" si="31"/>
        <v>0</v>
      </c>
      <c r="D45" s="8">
        <f t="shared" si="31"/>
        <v>0</v>
      </c>
      <c r="E45" s="8">
        <f t="shared" si="31"/>
        <v>0</v>
      </c>
      <c r="F45" s="8">
        <f t="shared" si="31"/>
        <v>0</v>
      </c>
      <c r="G45" s="8">
        <f t="shared" si="31"/>
        <v>0</v>
      </c>
      <c r="H45" s="8">
        <f t="shared" si="31"/>
        <v>0</v>
      </c>
      <c r="I45" s="8">
        <f t="shared" si="31"/>
        <v>0</v>
      </c>
      <c r="J45" s="8">
        <f t="shared" si="31"/>
        <v>0</v>
      </c>
      <c r="K45" s="8">
        <f t="shared" si="31"/>
        <v>0</v>
      </c>
      <c r="L45" s="8">
        <f t="shared" si="31"/>
        <v>0</v>
      </c>
      <c r="M45" s="8"/>
      <c r="N45" s="8">
        <f t="shared" ref="N45:W45" si="32">N26/N8</f>
        <v>0</v>
      </c>
      <c r="O45" s="8">
        <f t="shared" si="32"/>
        <v>0</v>
      </c>
      <c r="P45" s="8">
        <f t="shared" si="32"/>
        <v>0</v>
      </c>
      <c r="Q45" s="8">
        <f t="shared" si="32"/>
        <v>0</v>
      </c>
      <c r="R45" s="8">
        <f t="shared" si="32"/>
        <v>0</v>
      </c>
      <c r="S45" s="8">
        <f t="shared" si="32"/>
        <v>0</v>
      </c>
      <c r="T45" s="8">
        <f t="shared" si="32"/>
        <v>0</v>
      </c>
      <c r="U45" s="8">
        <f t="shared" si="32"/>
        <v>0</v>
      </c>
      <c r="V45" s="8">
        <f t="shared" si="32"/>
        <v>0</v>
      </c>
      <c r="W45" s="8">
        <f t="shared" si="32"/>
        <v>0</v>
      </c>
    </row>
    <row r="46" spans="1:23" x14ac:dyDescent="0.35">
      <c r="A46" s="4" t="str">
        <f t="shared" si="18"/>
        <v>Gross Asset Models</v>
      </c>
      <c r="B46" s="8">
        <f t="shared" ref="B46:L46" si="33">B27/B9</f>
        <v>-7.9063214381830049E-5</v>
      </c>
      <c r="C46" s="8">
        <f t="shared" si="33"/>
        <v>1.1523932854997296E-2</v>
      </c>
      <c r="D46" s="8">
        <f t="shared" si="33"/>
        <v>-2.4189944261755643E-3</v>
      </c>
      <c r="E46" s="8">
        <f t="shared" si="33"/>
        <v>-3.29401878215988E-3</v>
      </c>
      <c r="F46" s="8">
        <f t="shared" si="33"/>
        <v>-3.6125679996041708E-3</v>
      </c>
      <c r="G46" s="8">
        <f t="shared" si="33"/>
        <v>-3.6910201536636323E-3</v>
      </c>
      <c r="H46" s="8">
        <f t="shared" si="33"/>
        <v>1.349245911160743E-2</v>
      </c>
      <c r="I46" s="8">
        <f t="shared" si="33"/>
        <v>3.1671446770007898E-3</v>
      </c>
      <c r="J46" s="8">
        <f t="shared" si="33"/>
        <v>5.4981844725904526E-3</v>
      </c>
      <c r="K46" s="8">
        <f t="shared" si="33"/>
        <v>5.6466719406773475E-3</v>
      </c>
      <c r="L46" s="8">
        <f t="shared" si="33"/>
        <v>5.3035369526618159E-3</v>
      </c>
      <c r="M46" s="8"/>
      <c r="N46" s="8">
        <f t="shared" ref="N46:W46" si="34">N27/N9</f>
        <v>1.9182177696570484E-3</v>
      </c>
      <c r="O46" s="8">
        <f t="shared" si="34"/>
        <v>4.0480020696434318E-3</v>
      </c>
      <c r="P46" s="8">
        <f t="shared" si="34"/>
        <v>4.3690010945202995E-3</v>
      </c>
      <c r="Q46" s="8">
        <f t="shared" si="34"/>
        <v>5.6339052292254414E-3</v>
      </c>
      <c r="R46" s="8">
        <f t="shared" si="34"/>
        <v>1.2774161262658599E-2</v>
      </c>
      <c r="S46" s="8">
        <f t="shared" si="34"/>
        <v>-3.1096387423095459E-3</v>
      </c>
      <c r="T46" s="8">
        <f t="shared" si="34"/>
        <v>-2.9882024806089716E-3</v>
      </c>
      <c r="U46" s="8">
        <f t="shared" si="34"/>
        <v>-2.6495170400807899E-3</v>
      </c>
      <c r="V46" s="8">
        <f t="shared" si="34"/>
        <v>7.3814756010590326E-4</v>
      </c>
      <c r="W46" s="8">
        <f t="shared" si="34"/>
        <v>-5.3475494168589415E-3</v>
      </c>
    </row>
    <row r="47" spans="1:23" x14ac:dyDescent="0.35">
      <c r="A47" s="4" t="str">
        <f t="shared" si="18"/>
        <v>Peaking Probabilities</v>
      </c>
      <c r="B47" s="8">
        <f t="shared" ref="B47:L47" si="35">B28/B10</f>
        <v>5.4224240868299474E-4</v>
      </c>
      <c r="C47" s="8">
        <f t="shared" si="35"/>
        <v>1.3335841594747497E-3</v>
      </c>
      <c r="D47" s="8">
        <f t="shared" si="35"/>
        <v>-1.5988124463729443E-4</v>
      </c>
      <c r="E47" s="8">
        <f t="shared" si="35"/>
        <v>-2.8202446203988695E-4</v>
      </c>
      <c r="F47" s="8">
        <f t="shared" si="35"/>
        <v>-2.9501691251602937E-4</v>
      </c>
      <c r="G47" s="8">
        <f t="shared" si="35"/>
        <v>-3.4402873913340901E-4</v>
      </c>
      <c r="H47" s="8">
        <f t="shared" si="35"/>
        <v>6.076508699333228E-4</v>
      </c>
      <c r="I47" s="8">
        <f t="shared" si="35"/>
        <v>-8.1730249448721829E-5</v>
      </c>
      <c r="J47" s="8">
        <f t="shared" si="35"/>
        <v>1.3555780734070415E-4</v>
      </c>
      <c r="K47" s="8">
        <f t="shared" si="35"/>
        <v>1.5006961246898847E-4</v>
      </c>
      <c r="L47" s="8">
        <f t="shared" si="35"/>
        <v>1.1241185976475327E-4</v>
      </c>
      <c r="M47" s="8"/>
      <c r="N47" s="8">
        <f t="shared" ref="N47:W47" si="36">N28/N10</f>
        <v>-1.4655956208571724E-3</v>
      </c>
      <c r="O47" s="8">
        <f t="shared" si="36"/>
        <v>-1.0233813182964429E-3</v>
      </c>
      <c r="P47" s="8">
        <f t="shared" si="36"/>
        <v>-9.9670704807939452E-4</v>
      </c>
      <c r="Q47" s="8">
        <f t="shared" si="36"/>
        <v>-8.1589690627895345E-4</v>
      </c>
      <c r="R47" s="8">
        <f t="shared" si="36"/>
        <v>-1.2273343157161751E-4</v>
      </c>
      <c r="S47" s="8">
        <f t="shared" si="36"/>
        <v>-1.4803814326038787E-3</v>
      </c>
      <c r="T47" s="8">
        <f t="shared" si="36"/>
        <v>-1.4896028315870631E-3</v>
      </c>
      <c r="U47" s="8">
        <f t="shared" si="36"/>
        <v>-1.4654147571465422E-3</v>
      </c>
      <c r="V47" s="8">
        <f t="shared" si="36"/>
        <v>-1.1675746104638774E-3</v>
      </c>
      <c r="W47" s="8">
        <f t="shared" si="36"/>
        <v>5.9631596715159349E-3</v>
      </c>
    </row>
    <row r="48" spans="1:23" x14ac:dyDescent="0.35">
      <c r="A48" s="4" t="str">
        <f t="shared" si="18"/>
        <v>Hours in Time Band and Days in year</v>
      </c>
      <c r="B48" s="8">
        <f t="shared" ref="B48:L48" si="37">B29/B11</f>
        <v>-6.2221132085202595E-4</v>
      </c>
      <c r="C48" s="8">
        <f t="shared" si="37"/>
        <v>-1.6624687038354952E-3</v>
      </c>
      <c r="D48" s="8">
        <f t="shared" si="37"/>
        <v>-5.1151238733301689E-4</v>
      </c>
      <c r="E48" s="8">
        <f t="shared" si="37"/>
        <v>-2.3268657112260964E-4</v>
      </c>
      <c r="F48" s="8">
        <f t="shared" si="37"/>
        <v>-1.5876500006620667E-4</v>
      </c>
      <c r="G48" s="8">
        <f t="shared" si="37"/>
        <v>-1.3736762132214095E-4</v>
      </c>
      <c r="H48" s="8">
        <f t="shared" si="37"/>
        <v>3.5139046640499094E-4</v>
      </c>
      <c r="I48" s="8">
        <f t="shared" si="37"/>
        <v>7.1822260002247596E-4</v>
      </c>
      <c r="J48" s="8">
        <f t="shared" si="37"/>
        <v>7.3524083803757712E-4</v>
      </c>
      <c r="K48" s="8">
        <f t="shared" si="37"/>
        <v>7.3386701434520636E-4</v>
      </c>
      <c r="L48" s="8">
        <f t="shared" si="37"/>
        <v>8.090174931845985E-4</v>
      </c>
      <c r="M48" s="8"/>
      <c r="N48" s="8">
        <f t="shared" ref="N48:W48" si="38">N29/N11</f>
        <v>2.0608578108608069E-4</v>
      </c>
      <c r="O48" s="8">
        <f t="shared" si="38"/>
        <v>6.5998768101084961E-4</v>
      </c>
      <c r="P48" s="8">
        <f t="shared" si="38"/>
        <v>6.3288074269125469E-4</v>
      </c>
      <c r="Q48" s="8">
        <f t="shared" si="38"/>
        <v>7.1525652840570032E-4</v>
      </c>
      <c r="R48" s="8">
        <f t="shared" si="38"/>
        <v>6.1139228396319973E-4</v>
      </c>
      <c r="S48" s="8">
        <f t="shared" si="38"/>
        <v>1.5805380254534684E-3</v>
      </c>
      <c r="T48" s="8">
        <f t="shared" si="38"/>
        <v>1.5893156207809765E-3</v>
      </c>
      <c r="U48" s="8">
        <f t="shared" si="38"/>
        <v>1.5663059385434401E-3</v>
      </c>
      <c r="V48" s="8">
        <f t="shared" si="38"/>
        <v>1.3700074090930512E-3</v>
      </c>
      <c r="W48" s="8">
        <f t="shared" si="38"/>
        <v>2.8708079819989877E-3</v>
      </c>
    </row>
    <row r="49" spans="1:23" x14ac:dyDescent="0.35">
      <c r="A49" s="4" t="str">
        <f t="shared" si="18"/>
        <v>Real pre-tax cost of capital</v>
      </c>
      <c r="B49" s="8">
        <f t="shared" ref="B49:L49" si="39">B30/B12</f>
        <v>-2.5063269818325549E-4</v>
      </c>
      <c r="C49" s="8">
        <f t="shared" si="39"/>
        <v>2.4490443941106179E-3</v>
      </c>
      <c r="D49" s="8">
        <f t="shared" si="39"/>
        <v>3.43272570075217E-4</v>
      </c>
      <c r="E49" s="8">
        <f t="shared" si="39"/>
        <v>-4.938053894958976E-4</v>
      </c>
      <c r="F49" s="8">
        <f t="shared" si="39"/>
        <v>-7.5311529831044108E-4</v>
      </c>
      <c r="G49" s="8">
        <f t="shared" si="39"/>
        <v>-8.4445173861613773E-4</v>
      </c>
      <c r="H49" s="8">
        <f t="shared" si="39"/>
        <v>1.8829689466039381E-3</v>
      </c>
      <c r="I49" s="8">
        <f t="shared" si="39"/>
        <v>-5.4445760233728981E-6</v>
      </c>
      <c r="J49" s="8">
        <f t="shared" si="39"/>
        <v>3.7120313023439783E-4</v>
      </c>
      <c r="K49" s="8">
        <f t="shared" si="39"/>
        <v>3.8716630519139758E-4</v>
      </c>
      <c r="L49" s="8">
        <f t="shared" si="39"/>
        <v>3.0057876835327203E-4</v>
      </c>
      <c r="M49" s="8"/>
      <c r="N49" s="8">
        <f t="shared" ref="N49:W49" si="40">N30/N12</f>
        <v>2.4867625017286161E-5</v>
      </c>
      <c r="O49" s="8">
        <f t="shared" si="40"/>
        <v>3.9962144818093259E-4</v>
      </c>
      <c r="P49" s="8">
        <f t="shared" si="40"/>
        <v>4.5902671937103065E-4</v>
      </c>
      <c r="Q49" s="8">
        <f t="shared" si="40"/>
        <v>6.9575630560038003E-4</v>
      </c>
      <c r="R49" s="8">
        <f t="shared" si="40"/>
        <v>2.0452718933976818E-3</v>
      </c>
      <c r="S49" s="8">
        <f t="shared" si="40"/>
        <v>-1.1492574594600862E-3</v>
      </c>
      <c r="T49" s="8">
        <f t="shared" si="40"/>
        <v>-1.2060160257489471E-3</v>
      </c>
      <c r="U49" s="8">
        <f t="shared" si="40"/>
        <v>-1.1583947282919889E-3</v>
      </c>
      <c r="V49" s="8">
        <f t="shared" si="40"/>
        <v>-4.9075932383028454E-4</v>
      </c>
      <c r="W49" s="8">
        <f t="shared" si="40"/>
        <v>-2.1853502449235317E-4</v>
      </c>
    </row>
    <row r="50" spans="1:23" x14ac:dyDescent="0.35">
      <c r="A50" s="4" t="str">
        <f t="shared" si="18"/>
        <v>Transmission Exits Charges</v>
      </c>
      <c r="B50" s="8">
        <f t="shared" ref="B50:L50" si="41">B31/B13</f>
        <v>2.4118428028692252E-4</v>
      </c>
      <c r="C50" s="8">
        <f t="shared" si="41"/>
        <v>7.8363126092397559E-4</v>
      </c>
      <c r="D50" s="8">
        <f t="shared" si="41"/>
        <v>8.9551304558842779E-6</v>
      </c>
      <c r="E50" s="8">
        <f t="shared" si="41"/>
        <v>1.5015271993437662E-4</v>
      </c>
      <c r="F50" s="8">
        <f t="shared" si="41"/>
        <v>1.3062310171433125E-4</v>
      </c>
      <c r="G50" s="8">
        <f t="shared" si="41"/>
        <v>1.1407181381933709E-4</v>
      </c>
      <c r="H50" s="8">
        <f t="shared" si="41"/>
        <v>3.6795017480884359E-4</v>
      </c>
      <c r="I50" s="8">
        <f t="shared" si="41"/>
        <v>5.0529635491159251E-5</v>
      </c>
      <c r="J50" s="8">
        <f t="shared" si="41"/>
        <v>4.6751469800272212E-5</v>
      </c>
      <c r="K50" s="8">
        <f t="shared" si="41"/>
        <v>4.7565612854081071E-5</v>
      </c>
      <c r="L50" s="8">
        <f t="shared" si="41"/>
        <v>1.0893367926232513E-5</v>
      </c>
      <c r="M50" s="8"/>
      <c r="N50" s="8">
        <f t="shared" ref="N50:W50" si="42">N31/N13</f>
        <v>7.6628432978337346E-4</v>
      </c>
      <c r="O50" s="8">
        <f t="shared" si="42"/>
        <v>2.3809449005617842E-4</v>
      </c>
      <c r="P50" s="8">
        <f t="shared" si="42"/>
        <v>2.5391279513518417E-4</v>
      </c>
      <c r="Q50" s="8">
        <f t="shared" si="42"/>
        <v>1.2824329221657759E-4</v>
      </c>
      <c r="R50" s="8">
        <f t="shared" si="42"/>
        <v>5.838505437129456E-5</v>
      </c>
      <c r="S50" s="8">
        <f t="shared" si="42"/>
        <v>-7.7178137047949146E-5</v>
      </c>
      <c r="T50" s="8">
        <f t="shared" si="42"/>
        <v>-7.6235922580746083E-5</v>
      </c>
      <c r="U50" s="8">
        <f t="shared" si="42"/>
        <v>-5.8680767570328336E-5</v>
      </c>
      <c r="V50" s="8">
        <f t="shared" si="42"/>
        <v>-4.9264714363023286E-5</v>
      </c>
      <c r="W50" s="8">
        <f t="shared" si="42"/>
        <v>-1.0056269689997403E-4</v>
      </c>
    </row>
    <row r="51" spans="1:23" x14ac:dyDescent="0.35">
      <c r="A51" s="4" t="str">
        <f t="shared" si="18"/>
        <v>Other Expenditure</v>
      </c>
      <c r="B51" s="8">
        <f t="shared" ref="B51:L51" si="43">B32/B14</f>
        <v>3.7253840359031715E-3</v>
      </c>
      <c r="C51" s="8">
        <f t="shared" si="43"/>
        <v>3.8249060863178544E-2</v>
      </c>
      <c r="D51" s="8">
        <f t="shared" si="43"/>
        <v>2.3353918409821494E-2</v>
      </c>
      <c r="E51" s="8">
        <f t="shared" si="43"/>
        <v>-2.6209405080633722E-3</v>
      </c>
      <c r="F51" s="8">
        <f t="shared" si="43"/>
        <v>-1.1263878936753053E-2</v>
      </c>
      <c r="G51" s="8">
        <f t="shared" si="43"/>
        <v>-1.6735015119505169E-2</v>
      </c>
      <c r="H51" s="8">
        <f t="shared" si="43"/>
        <v>3.6026630619712119E-2</v>
      </c>
      <c r="I51" s="8">
        <f t="shared" si="43"/>
        <v>4.2694870507778409E-3</v>
      </c>
      <c r="J51" s="8">
        <f t="shared" si="43"/>
        <v>1.0252720079805053E-2</v>
      </c>
      <c r="K51" s="8">
        <f t="shared" si="43"/>
        <v>1.0297973895758752E-2</v>
      </c>
      <c r="L51" s="8">
        <f t="shared" si="43"/>
        <v>8.9054736469300066E-3</v>
      </c>
      <c r="M51" s="8"/>
      <c r="N51" s="8">
        <f t="shared" ref="N51:W51" si="44">N32/N14</f>
        <v>3.8428400048331676E-4</v>
      </c>
      <c r="O51" s="8">
        <f t="shared" si="44"/>
        <v>7.0129232989038625E-3</v>
      </c>
      <c r="P51" s="8">
        <f t="shared" si="44"/>
        <v>7.6629469598879551E-3</v>
      </c>
      <c r="Q51" s="8">
        <f t="shared" si="44"/>
        <v>1.1647519911713625E-2</v>
      </c>
      <c r="R51" s="8">
        <f t="shared" si="44"/>
        <v>3.7603667268985563E-2</v>
      </c>
      <c r="S51" s="8">
        <f t="shared" si="44"/>
        <v>-1.3570358869836791E-2</v>
      </c>
      <c r="T51" s="8">
        <f t="shared" si="44"/>
        <v>-1.633324741449196E-2</v>
      </c>
      <c r="U51" s="8">
        <f t="shared" si="44"/>
        <v>-1.6065127849154558E-2</v>
      </c>
      <c r="V51" s="8">
        <f t="shared" si="44"/>
        <v>-5.871498727823634E-3</v>
      </c>
      <c r="W51" s="8">
        <f t="shared" si="44"/>
        <v>1.9618571474804721E-2</v>
      </c>
    </row>
    <row r="52" spans="1:23" x14ac:dyDescent="0.35">
      <c r="A52" s="4" t="str">
        <f t="shared" si="18"/>
        <v>IDNO Discounts</v>
      </c>
      <c r="B52" s="8">
        <f t="shared" ref="B52:L52" si="45">B33/B15</f>
        <v>1.8998109050214543E-3</v>
      </c>
      <c r="C52" s="8">
        <f t="shared" si="45"/>
        <v>5.5546482284623991E-4</v>
      </c>
      <c r="D52" s="8">
        <f t="shared" si="45"/>
        <v>1.5272292512927585E-3</v>
      </c>
      <c r="E52" s="8">
        <f t="shared" si="45"/>
        <v>1.4111660939284407E-3</v>
      </c>
      <c r="F52" s="8">
        <f t="shared" si="45"/>
        <v>1.4295337007890062E-3</v>
      </c>
      <c r="G52" s="8">
        <f t="shared" si="45"/>
        <v>1.4163750447810746E-3</v>
      </c>
      <c r="H52" s="8">
        <f t="shared" si="45"/>
        <v>1.1093128641717672E-3</v>
      </c>
      <c r="I52" s="8">
        <f t="shared" si="45"/>
        <v>1.5858741074576768E-3</v>
      </c>
      <c r="J52" s="8">
        <f t="shared" si="45"/>
        <v>1.4806294761910957E-3</v>
      </c>
      <c r="K52" s="8">
        <f t="shared" si="45"/>
        <v>1.4945801923985365E-3</v>
      </c>
      <c r="L52" s="8">
        <f t="shared" si="45"/>
        <v>1.4867152724450392E-3</v>
      </c>
      <c r="M52" s="8"/>
      <c r="N52" s="8">
        <f t="shared" ref="N52:W52" si="46">N33/N15</f>
        <v>1.3469975503528808E-3</v>
      </c>
      <c r="O52" s="8">
        <f t="shared" si="46"/>
        <v>1.4241932349893655E-3</v>
      </c>
      <c r="P52" s="8">
        <f t="shared" si="46"/>
        <v>1.4243844177834455E-3</v>
      </c>
      <c r="Q52" s="8">
        <f t="shared" si="46"/>
        <v>1.3692804589830446E-3</v>
      </c>
      <c r="R52" s="8">
        <f t="shared" si="46"/>
        <v>1.0313992748286051E-3</v>
      </c>
      <c r="S52" s="8">
        <f t="shared" si="46"/>
        <v>1.82528970673014E-3</v>
      </c>
      <c r="T52" s="8">
        <f t="shared" si="46"/>
        <v>1.8452675629350411E-3</v>
      </c>
      <c r="U52" s="8">
        <f t="shared" si="46"/>
        <v>1.8335787086828099E-3</v>
      </c>
      <c r="V52" s="8">
        <f t="shared" si="46"/>
        <v>1.6653755579134318E-3</v>
      </c>
      <c r="W52" s="8">
        <f t="shared" si="46"/>
        <v>1.1839202895086388E-3</v>
      </c>
    </row>
    <row r="53" spans="1:23" x14ac:dyDescent="0.35">
      <c r="A53" s="4" t="str">
        <f t="shared" si="18"/>
        <v>Allowed Revenue</v>
      </c>
      <c r="B53" s="8">
        <f t="shared" ref="B53:L53" si="47">B34/B16</f>
        <v>0.12368777490506058</v>
      </c>
      <c r="C53" s="8">
        <f t="shared" si="47"/>
        <v>0</v>
      </c>
      <c r="D53" s="8">
        <f t="shared" si="47"/>
        <v>9.3169958009703735E-2</v>
      </c>
      <c r="E53" s="8">
        <f t="shared" si="47"/>
        <v>0.15298451102243907</v>
      </c>
      <c r="F53" s="8">
        <f t="shared" si="47"/>
        <v>0.17361271864854674</v>
      </c>
      <c r="G53" s="8">
        <f t="shared" si="47"/>
        <v>0.18684571966371988</v>
      </c>
      <c r="H53" s="8">
        <f t="shared" si="47"/>
        <v>0</v>
      </c>
      <c r="I53" s="8">
        <f t="shared" si="47"/>
        <v>0.1107957173030811</v>
      </c>
      <c r="J53" s="8">
        <f t="shared" si="47"/>
        <v>8.8237084195659538E-2</v>
      </c>
      <c r="K53" s="8">
        <f t="shared" si="47"/>
        <v>8.755173475747291E-2</v>
      </c>
      <c r="L53" s="8">
        <f t="shared" si="47"/>
        <v>9.2215304960157687E-2</v>
      </c>
      <c r="M53" s="8"/>
      <c r="N53" s="8">
        <f t="shared" ref="N53:W53" si="48">N34/N16</f>
        <v>0.11946468363743258</v>
      </c>
      <c r="O53" s="8">
        <f t="shared" si="48"/>
        <v>9.7435191931016255E-2</v>
      </c>
      <c r="P53" s="8">
        <f t="shared" si="48"/>
        <v>9.4597858363002579E-2</v>
      </c>
      <c r="Q53" s="8">
        <f t="shared" si="48"/>
        <v>8.0900249650632125E-2</v>
      </c>
      <c r="R53" s="8">
        <f t="shared" si="48"/>
        <v>0</v>
      </c>
      <c r="S53" s="8">
        <f t="shared" si="48"/>
        <v>0.17676344829276208</v>
      </c>
      <c r="T53" s="8">
        <f t="shared" si="48"/>
        <v>0.18261962199222442</v>
      </c>
      <c r="U53" s="8">
        <f t="shared" si="48"/>
        <v>0.18040991137899365</v>
      </c>
      <c r="V53" s="8">
        <f t="shared" si="48"/>
        <v>0.14266744116694818</v>
      </c>
      <c r="W53" s="8">
        <f t="shared" si="48"/>
        <v>0.11165111730485666</v>
      </c>
    </row>
    <row r="54" spans="1:23" x14ac:dyDescent="0.35">
      <c r="A54" s="4" t="s">
        <v>39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Adedapo, Seun</cp:lastModifiedBy>
  <cp:lastPrinted>2021-12-17T08:32:21Z</cp:lastPrinted>
  <dcterms:created xsi:type="dcterms:W3CDTF">2021-12-07T14:30:05Z</dcterms:created>
  <dcterms:modified xsi:type="dcterms:W3CDTF">2026-02-24T11:31:11Z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